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avební část" sheetId="2" r:id="rId2"/>
    <sheet name="002 - Ostatní a vedlejší ..." sheetId="3" r:id="rId3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'001 - Stavební část'!$C$128:$K$782</definedName>
    <definedName name="_xlnm.Print_Area" localSheetId="1">'001 - Stavební část'!$C$4:$J$76,'001 - Stavební část'!$C$82:$J$108,'001 - Stavební část'!$C$114:$K$782</definedName>
    <definedName name="_xlnm.Print_Titles" localSheetId="1">'001 - Stavební část'!$128:$128</definedName>
    <definedName name="_xlnm._FilterDatabase" localSheetId="2" hidden="1">'002 - Ostatní a vedlejší ...'!$C$134:$K$180</definedName>
    <definedName name="_xlnm.Print_Area" localSheetId="2">'002 - Ostatní a vedlejší ...'!$C$4:$J$76,'002 - Ostatní a vedlejší ...'!$C$82:$J$114,'002 - Ostatní a vedlejší ...'!$C$120:$K$180</definedName>
    <definedName name="_xlnm.Print_Titles" localSheetId="2">'002 - Ostatní a vedlejší ...'!$134:$134</definedName>
  </definedNames>
  <calcPr/>
</workbook>
</file>

<file path=xl/calcChain.xml><?xml version="1.0" encoding="utf-8"?>
<calcChain xmlns="http://schemas.openxmlformats.org/spreadsheetml/2006/main">
  <c i="3" l="1" r="J39"/>
  <c r="J38"/>
  <c i="1" r="AY97"/>
  <c i="3" r="J37"/>
  <c i="1" r="AX97"/>
  <c i="3" r="BI179"/>
  <c r="BH179"/>
  <c r="BG179"/>
  <c r="BF179"/>
  <c r="T179"/>
  <c r="T178"/>
  <c r="R179"/>
  <c r="R178"/>
  <c r="P179"/>
  <c r="P178"/>
  <c r="BI176"/>
  <c r="BH176"/>
  <c r="BG176"/>
  <c r="BF176"/>
  <c r="T176"/>
  <c r="T175"/>
  <c r="R176"/>
  <c r="R175"/>
  <c r="P176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T167"/>
  <c r="R168"/>
  <c r="R167"/>
  <c r="P168"/>
  <c r="P167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58"/>
  <c r="BH158"/>
  <c r="BG158"/>
  <c r="BF158"/>
  <c r="T158"/>
  <c r="T157"/>
  <c r="R158"/>
  <c r="R157"/>
  <c r="P158"/>
  <c r="P157"/>
  <c r="BI155"/>
  <c r="BH155"/>
  <c r="BG155"/>
  <c r="BF155"/>
  <c r="T155"/>
  <c r="T154"/>
  <c r="R155"/>
  <c r="R154"/>
  <c r="P155"/>
  <c r="P154"/>
  <c r="BI152"/>
  <c r="BH152"/>
  <c r="BG152"/>
  <c r="BF152"/>
  <c r="T152"/>
  <c r="T151"/>
  <c r="R152"/>
  <c r="R151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J131"/>
  <c r="F131"/>
  <c r="F129"/>
  <c r="E127"/>
  <c r="J93"/>
  <c r="F93"/>
  <c r="F91"/>
  <c r="E89"/>
  <c r="J26"/>
  <c r="E26"/>
  <c r="J94"/>
  <c r="J25"/>
  <c r="J20"/>
  <c r="E20"/>
  <c r="F94"/>
  <c r="J19"/>
  <c r="J14"/>
  <c r="J129"/>
  <c r="E7"/>
  <c r="E85"/>
  <c i="2" r="T131"/>
  <c r="J39"/>
  <c r="J38"/>
  <c i="1" r="AY96"/>
  <c i="2" r="J37"/>
  <c i="1" r="AX96"/>
  <c i="2" r="BI779"/>
  <c r="BH779"/>
  <c r="BG779"/>
  <c r="BF779"/>
  <c r="T779"/>
  <c r="T778"/>
  <c r="R779"/>
  <c r="R778"/>
  <c r="P779"/>
  <c r="P778"/>
  <c r="BI775"/>
  <c r="BH775"/>
  <c r="BG775"/>
  <c r="BF775"/>
  <c r="T775"/>
  <c r="R775"/>
  <c r="P775"/>
  <c r="BI772"/>
  <c r="BH772"/>
  <c r="BG772"/>
  <c r="BF772"/>
  <c r="T772"/>
  <c r="R772"/>
  <c r="P772"/>
  <c r="BI769"/>
  <c r="BH769"/>
  <c r="BG769"/>
  <c r="BF769"/>
  <c r="T769"/>
  <c r="R769"/>
  <c r="P769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R758"/>
  <c r="P758"/>
  <c r="BI752"/>
  <c r="BH752"/>
  <c r="BG752"/>
  <c r="BF752"/>
  <c r="T752"/>
  <c r="R752"/>
  <c r="P752"/>
  <c r="BI749"/>
  <c r="BH749"/>
  <c r="BG749"/>
  <c r="BF749"/>
  <c r="T749"/>
  <c r="R749"/>
  <c r="P749"/>
  <c r="BI744"/>
  <c r="BH744"/>
  <c r="BG744"/>
  <c r="BF744"/>
  <c r="T744"/>
  <c r="R744"/>
  <c r="P744"/>
  <c r="BI740"/>
  <c r="BH740"/>
  <c r="BG740"/>
  <c r="BF740"/>
  <c r="T740"/>
  <c r="R740"/>
  <c r="P740"/>
  <c r="BI736"/>
  <c r="BH736"/>
  <c r="BG736"/>
  <c r="BF736"/>
  <c r="T736"/>
  <c r="R736"/>
  <c r="P736"/>
  <c r="BI732"/>
  <c r="BH732"/>
  <c r="BG732"/>
  <c r="BF732"/>
  <c r="T732"/>
  <c r="R732"/>
  <c r="P732"/>
  <c r="BI725"/>
  <c r="BH725"/>
  <c r="BG725"/>
  <c r="BF725"/>
  <c r="T725"/>
  <c r="R725"/>
  <c r="P725"/>
  <c r="BI721"/>
  <c r="BH721"/>
  <c r="BG721"/>
  <c r="BF721"/>
  <c r="T721"/>
  <c r="R721"/>
  <c r="P721"/>
  <c r="BI719"/>
  <c r="BH719"/>
  <c r="BG719"/>
  <c r="BF719"/>
  <c r="T719"/>
  <c r="R719"/>
  <c r="P719"/>
  <c r="BI716"/>
  <c r="BH716"/>
  <c r="BG716"/>
  <c r="BF716"/>
  <c r="T716"/>
  <c r="R716"/>
  <c r="P716"/>
  <c r="BI711"/>
  <c r="BH711"/>
  <c r="BG711"/>
  <c r="BF711"/>
  <c r="T711"/>
  <c r="R711"/>
  <c r="P711"/>
  <c r="BI707"/>
  <c r="BH707"/>
  <c r="BG707"/>
  <c r="BF707"/>
  <c r="T707"/>
  <c r="R707"/>
  <c r="P707"/>
  <c r="BI703"/>
  <c r="BH703"/>
  <c r="BG703"/>
  <c r="BF703"/>
  <c r="T703"/>
  <c r="R703"/>
  <c r="P703"/>
  <c r="BI699"/>
  <c r="BH699"/>
  <c r="BG699"/>
  <c r="BF699"/>
  <c r="T699"/>
  <c r="R699"/>
  <c r="P699"/>
  <c r="BI696"/>
  <c r="BH696"/>
  <c r="BG696"/>
  <c r="BF696"/>
  <c r="T696"/>
  <c r="R696"/>
  <c r="P696"/>
  <c r="BI694"/>
  <c r="BH694"/>
  <c r="BG694"/>
  <c r="BF694"/>
  <c r="T694"/>
  <c r="R694"/>
  <c r="P694"/>
  <c r="BI690"/>
  <c r="BH690"/>
  <c r="BG690"/>
  <c r="BF690"/>
  <c r="T690"/>
  <c r="R690"/>
  <c r="P690"/>
  <c r="BI686"/>
  <c r="BH686"/>
  <c r="BG686"/>
  <c r="BF686"/>
  <c r="T686"/>
  <c r="R686"/>
  <c r="P686"/>
  <c r="BI682"/>
  <c r="BH682"/>
  <c r="BG682"/>
  <c r="BF682"/>
  <c r="T682"/>
  <c r="R682"/>
  <c r="P682"/>
  <c r="BI678"/>
  <c r="BH678"/>
  <c r="BG678"/>
  <c r="BF678"/>
  <c r="T678"/>
  <c r="R678"/>
  <c r="P678"/>
  <c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68"/>
  <c r="BH668"/>
  <c r="BG668"/>
  <c r="BF668"/>
  <c r="T668"/>
  <c r="R668"/>
  <c r="P668"/>
  <c r="BI666"/>
  <c r="BH666"/>
  <c r="BG666"/>
  <c r="BF666"/>
  <c r="T666"/>
  <c r="R666"/>
  <c r="P666"/>
  <c r="BI662"/>
  <c r="BH662"/>
  <c r="BG662"/>
  <c r="BF662"/>
  <c r="T662"/>
  <c r="R662"/>
  <c r="P662"/>
  <c r="BI659"/>
  <c r="BH659"/>
  <c r="BG659"/>
  <c r="BF659"/>
  <c r="T659"/>
  <c r="R659"/>
  <c r="P659"/>
  <c r="BI657"/>
  <c r="BH657"/>
  <c r="BG657"/>
  <c r="BF657"/>
  <c r="T657"/>
  <c r="R657"/>
  <c r="P657"/>
  <c r="BI653"/>
  <c r="BH653"/>
  <c r="BG653"/>
  <c r="BF653"/>
  <c r="T653"/>
  <c r="R653"/>
  <c r="P653"/>
  <c r="BI651"/>
  <c r="BH651"/>
  <c r="BG651"/>
  <c r="BF651"/>
  <c r="T651"/>
  <c r="R651"/>
  <c r="P651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7"/>
  <c r="BH637"/>
  <c r="BG637"/>
  <c r="BF637"/>
  <c r="T637"/>
  <c r="R637"/>
  <c r="P637"/>
  <c r="BI635"/>
  <c r="BH635"/>
  <c r="BG635"/>
  <c r="BF635"/>
  <c r="T635"/>
  <c r="R635"/>
  <c r="P635"/>
  <c r="BI631"/>
  <c r="BH631"/>
  <c r="BG631"/>
  <c r="BF631"/>
  <c r="T631"/>
  <c r="R631"/>
  <c r="P631"/>
  <c r="BI628"/>
  <c r="BH628"/>
  <c r="BG628"/>
  <c r="BF628"/>
  <c r="T628"/>
  <c r="R628"/>
  <c r="P628"/>
  <c r="BI624"/>
  <c r="BH624"/>
  <c r="BG624"/>
  <c r="BF624"/>
  <c r="T624"/>
  <c r="R624"/>
  <c r="P624"/>
  <c r="BI621"/>
  <c r="BH621"/>
  <c r="BG621"/>
  <c r="BF621"/>
  <c r="T621"/>
  <c r="R621"/>
  <c r="P621"/>
  <c r="BI618"/>
  <c r="BH618"/>
  <c r="BG618"/>
  <c r="BF618"/>
  <c r="T618"/>
  <c r="R618"/>
  <c r="P618"/>
  <c r="BI614"/>
  <c r="BH614"/>
  <c r="BG614"/>
  <c r="BF614"/>
  <c r="T614"/>
  <c r="R614"/>
  <c r="P614"/>
  <c r="BI608"/>
  <c r="BH608"/>
  <c r="BG608"/>
  <c r="BF608"/>
  <c r="T608"/>
  <c r="R608"/>
  <c r="P608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6"/>
  <c r="BH596"/>
  <c r="BG596"/>
  <c r="BF596"/>
  <c r="T596"/>
  <c r="R596"/>
  <c r="P596"/>
  <c r="BI593"/>
  <c r="BH593"/>
  <c r="BG593"/>
  <c r="BF593"/>
  <c r="T593"/>
  <c r="R593"/>
  <c r="P593"/>
  <c r="BI588"/>
  <c r="BH588"/>
  <c r="BG588"/>
  <c r="BF588"/>
  <c r="T588"/>
  <c r="R588"/>
  <c r="P588"/>
  <c r="BI585"/>
  <c r="BH585"/>
  <c r="BG585"/>
  <c r="BF585"/>
  <c r="T585"/>
  <c r="R585"/>
  <c r="P585"/>
  <c r="BI579"/>
  <c r="BH579"/>
  <c r="BG579"/>
  <c r="BF579"/>
  <c r="T579"/>
  <c r="R579"/>
  <c r="P579"/>
  <c r="BI577"/>
  <c r="BH577"/>
  <c r="BG577"/>
  <c r="BF577"/>
  <c r="T577"/>
  <c r="R577"/>
  <c r="P577"/>
  <c r="BI573"/>
  <c r="BH573"/>
  <c r="BG573"/>
  <c r="BF573"/>
  <c r="T573"/>
  <c r="R573"/>
  <c r="P573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1"/>
  <c r="BH561"/>
  <c r="BG561"/>
  <c r="BF561"/>
  <c r="T561"/>
  <c r="R561"/>
  <c r="P561"/>
  <c r="BI559"/>
  <c r="BH559"/>
  <c r="BG559"/>
  <c r="BF559"/>
  <c r="T559"/>
  <c r="R559"/>
  <c r="P559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R546"/>
  <c r="P546"/>
  <c r="BI542"/>
  <c r="BH542"/>
  <c r="BG542"/>
  <c r="BF542"/>
  <c r="T542"/>
  <c r="R542"/>
  <c r="P542"/>
  <c r="BI539"/>
  <c r="BH539"/>
  <c r="BG539"/>
  <c r="BF539"/>
  <c r="T539"/>
  <c r="R539"/>
  <c r="P539"/>
  <c r="BI535"/>
  <c r="BH535"/>
  <c r="BG535"/>
  <c r="BF535"/>
  <c r="T535"/>
  <c r="R535"/>
  <c r="P535"/>
  <c r="BI532"/>
  <c r="BH532"/>
  <c r="BG532"/>
  <c r="BF532"/>
  <c r="T532"/>
  <c r="R532"/>
  <c r="P532"/>
  <c r="BI528"/>
  <c r="BH528"/>
  <c r="BG528"/>
  <c r="BF528"/>
  <c r="T528"/>
  <c r="R528"/>
  <c r="P528"/>
  <c r="BI524"/>
  <c r="BH524"/>
  <c r="BG524"/>
  <c r="BF524"/>
  <c r="T524"/>
  <c r="R524"/>
  <c r="P524"/>
  <c r="BI521"/>
  <c r="BH521"/>
  <c r="BG521"/>
  <c r="BF521"/>
  <c r="T521"/>
  <c r="R521"/>
  <c r="P521"/>
  <c r="BI517"/>
  <c r="BH517"/>
  <c r="BG517"/>
  <c r="BF517"/>
  <c r="T517"/>
  <c r="R517"/>
  <c r="P517"/>
  <c r="BI512"/>
  <c r="BH512"/>
  <c r="BG512"/>
  <c r="BF512"/>
  <c r="T512"/>
  <c r="R512"/>
  <c r="P512"/>
  <c r="BI508"/>
  <c r="BH508"/>
  <c r="BG508"/>
  <c r="BF508"/>
  <c r="T508"/>
  <c r="R508"/>
  <c r="P508"/>
  <c r="BI503"/>
  <c r="BH503"/>
  <c r="BG503"/>
  <c r="BF503"/>
  <c r="T503"/>
  <c r="R503"/>
  <c r="P503"/>
  <c r="BI501"/>
  <c r="BH501"/>
  <c r="BG501"/>
  <c r="BF501"/>
  <c r="T501"/>
  <c r="R501"/>
  <c r="P501"/>
  <c r="BI496"/>
  <c r="BH496"/>
  <c r="BG496"/>
  <c r="BF496"/>
  <c r="T496"/>
  <c r="R496"/>
  <c r="P496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8"/>
  <c r="BH478"/>
  <c r="BG478"/>
  <c r="BF478"/>
  <c r="T478"/>
  <c r="R478"/>
  <c r="P478"/>
  <c r="BI471"/>
  <c r="BH471"/>
  <c r="BG471"/>
  <c r="BF471"/>
  <c r="T471"/>
  <c r="R471"/>
  <c r="P471"/>
  <c r="BI469"/>
  <c r="BH469"/>
  <c r="BG469"/>
  <c r="BF469"/>
  <c r="T469"/>
  <c r="R469"/>
  <c r="P469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3"/>
  <c r="BH453"/>
  <c r="BG453"/>
  <c r="BF453"/>
  <c r="T453"/>
  <c r="R453"/>
  <c r="P453"/>
  <c r="BI445"/>
  <c r="BH445"/>
  <c r="BG445"/>
  <c r="BF445"/>
  <c r="T445"/>
  <c r="R445"/>
  <c r="P445"/>
  <c r="BI438"/>
  <c r="BH438"/>
  <c r="BG438"/>
  <c r="BF438"/>
  <c r="T438"/>
  <c r="R438"/>
  <c r="P438"/>
  <c r="BI433"/>
  <c r="BH433"/>
  <c r="BG433"/>
  <c r="BF433"/>
  <c r="T433"/>
  <c r="T432"/>
  <c r="R433"/>
  <c r="R432"/>
  <c r="P433"/>
  <c r="P432"/>
  <c r="BI429"/>
  <c r="BH429"/>
  <c r="BG429"/>
  <c r="BF429"/>
  <c r="T429"/>
  <c r="R429"/>
  <c r="P429"/>
  <c r="BI426"/>
  <c r="BH426"/>
  <c r="BG426"/>
  <c r="BF426"/>
  <c r="T426"/>
  <c r="R426"/>
  <c r="P426"/>
  <c r="BI422"/>
  <c r="BH422"/>
  <c r="BG422"/>
  <c r="BF422"/>
  <c r="T422"/>
  <c r="R422"/>
  <c r="P422"/>
  <c r="BI415"/>
  <c r="BH415"/>
  <c r="BG415"/>
  <c r="BF415"/>
  <c r="T415"/>
  <c r="R415"/>
  <c r="P415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393"/>
  <c r="BH393"/>
  <c r="BG393"/>
  <c r="BF393"/>
  <c r="T393"/>
  <c r="R393"/>
  <c r="P393"/>
  <c r="BI377"/>
  <c r="BH377"/>
  <c r="BG377"/>
  <c r="BF377"/>
  <c r="T377"/>
  <c r="R377"/>
  <c r="P377"/>
  <c r="BI355"/>
  <c r="BH355"/>
  <c r="BG355"/>
  <c r="BF355"/>
  <c r="T355"/>
  <c r="R355"/>
  <c r="P355"/>
  <c r="BI351"/>
  <c r="BH351"/>
  <c r="BG351"/>
  <c r="BF351"/>
  <c r="T351"/>
  <c r="R351"/>
  <c r="P351"/>
  <c r="BI339"/>
  <c r="BH339"/>
  <c r="BG339"/>
  <c r="BF339"/>
  <c r="T339"/>
  <c r="R339"/>
  <c r="P339"/>
  <c r="BI335"/>
  <c r="BH335"/>
  <c r="BG335"/>
  <c r="BF335"/>
  <c r="T335"/>
  <c r="R335"/>
  <c r="P335"/>
  <c r="BI328"/>
  <c r="BH328"/>
  <c r="BG328"/>
  <c r="BF328"/>
  <c r="T328"/>
  <c r="R328"/>
  <c r="P328"/>
  <c r="BI317"/>
  <c r="BH317"/>
  <c r="BG317"/>
  <c r="BF317"/>
  <c r="T317"/>
  <c r="R317"/>
  <c r="P317"/>
  <c r="BI310"/>
  <c r="BH310"/>
  <c r="BG310"/>
  <c r="BF310"/>
  <c r="T310"/>
  <c r="R310"/>
  <c r="P310"/>
  <c r="BI306"/>
  <c r="BH306"/>
  <c r="BG306"/>
  <c r="BF306"/>
  <c r="T306"/>
  <c r="R306"/>
  <c r="P306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1"/>
  <c r="BH291"/>
  <c r="BG291"/>
  <c r="BF291"/>
  <c r="T291"/>
  <c r="R291"/>
  <c r="P291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1"/>
  <c r="BH271"/>
  <c r="BG271"/>
  <c r="BF271"/>
  <c r="T271"/>
  <c r="R271"/>
  <c r="P271"/>
  <c r="BI262"/>
  <c r="BH262"/>
  <c r="BG262"/>
  <c r="BF262"/>
  <c r="T262"/>
  <c r="R262"/>
  <c r="P262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05"/>
  <c r="BH205"/>
  <c r="BG205"/>
  <c r="BF205"/>
  <c r="T205"/>
  <c r="R205"/>
  <c r="P205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5"/>
  <c r="BH155"/>
  <c r="BG155"/>
  <c r="BF155"/>
  <c r="T155"/>
  <c r="R155"/>
  <c r="P155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J125"/>
  <c r="F125"/>
  <c r="F123"/>
  <c r="E121"/>
  <c r="J93"/>
  <c r="F93"/>
  <c r="F91"/>
  <c r="E89"/>
  <c r="J26"/>
  <c r="E26"/>
  <c r="J94"/>
  <c r="J25"/>
  <c r="J20"/>
  <c r="E20"/>
  <c r="F126"/>
  <c r="J19"/>
  <c r="J14"/>
  <c r="J91"/>
  <c r="E7"/>
  <c r="E117"/>
  <c i="1" r="L90"/>
  <c r="AM90"/>
  <c r="AM89"/>
  <c r="L89"/>
  <c r="AM87"/>
  <c r="L87"/>
  <c r="L85"/>
  <c r="L84"/>
  <c i="2" r="J699"/>
  <c r="BK614"/>
  <c r="J565"/>
  <c r="BK486"/>
  <c r="J393"/>
  <c r="BK247"/>
  <c r="BK139"/>
  <c r="J690"/>
  <c r="BK561"/>
  <c r="J471"/>
  <c r="BK174"/>
  <c r="BK740"/>
  <c r="J666"/>
  <c r="J588"/>
  <c r="BK469"/>
  <c r="J351"/>
  <c r="BK295"/>
  <c r="J166"/>
  <c r="J736"/>
  <c r="BK643"/>
  <c r="J542"/>
  <c r="J445"/>
  <c r="BK191"/>
  <c r="J764"/>
  <c r="J662"/>
  <c r="BK599"/>
  <c r="J494"/>
  <c r="BK310"/>
  <c r="J271"/>
  <c r="J139"/>
  <c r="BK703"/>
  <c r="J593"/>
  <c r="BK457"/>
  <c r="J297"/>
  <c r="BK132"/>
  <c r="J624"/>
  <c r="BK517"/>
  <c r="BK413"/>
  <c r="J161"/>
  <c r="J719"/>
  <c r="BK662"/>
  <c r="BK573"/>
  <c r="J486"/>
  <c r="BK415"/>
  <c r="BK233"/>
  <c i="3" r="BK147"/>
  <c r="J147"/>
  <c r="J158"/>
  <c r="BK152"/>
  <c r="J152"/>
  <c i="2" r="BK752"/>
  <c r="BK682"/>
  <c r="J608"/>
  <c r="BK524"/>
  <c r="J433"/>
  <c r="BK306"/>
  <c r="J187"/>
  <c r="J761"/>
  <c r="BK635"/>
  <c r="J549"/>
  <c r="J465"/>
  <c r="BK166"/>
  <c r="J678"/>
  <c r="J637"/>
  <c r="BK528"/>
  <c r="J413"/>
  <c r="J301"/>
  <c r="BK238"/>
  <c r="J740"/>
  <c r="BK651"/>
  <c r="J559"/>
  <c r="BK503"/>
  <c r="BK297"/>
  <c r="BK779"/>
  <c r="BK736"/>
  <c r="J645"/>
  <c r="BK559"/>
  <c r="BK465"/>
  <c r="BK299"/>
  <c r="J243"/>
  <c r="J707"/>
  <c r="BK618"/>
  <c r="J553"/>
  <c r="J377"/>
  <c r="BK254"/>
  <c r="BK686"/>
  <c r="J602"/>
  <c r="BK501"/>
  <c r="BK280"/>
  <c r="BK772"/>
  <c r="J703"/>
  <c r="J596"/>
  <c r="J508"/>
  <c r="BK335"/>
  <c r="BK136"/>
  <c i="3" r="J171"/>
  <c r="J139"/>
  <c r="BK155"/>
  <c r="J144"/>
  <c r="BK158"/>
  <c i="2" r="BK775"/>
  <c r="BK666"/>
  <c r="BK593"/>
  <c r="J478"/>
  <c r="J355"/>
  <c r="J273"/>
  <c r="J758"/>
  <c r="BK628"/>
  <c r="BK535"/>
  <c r="J238"/>
  <c r="BK732"/>
  <c r="J651"/>
  <c r="BK555"/>
  <c r="J438"/>
  <c r="J303"/>
  <c r="BK251"/>
  <c r="J769"/>
  <c r="J694"/>
  <c r="J561"/>
  <c r="BK508"/>
  <c r="J299"/>
  <c r="J233"/>
  <c r="BK758"/>
  <c r="BK653"/>
  <c r="J621"/>
  <c r="J524"/>
  <c r="J335"/>
  <c r="J254"/>
  <c r="BK721"/>
  <c r="J653"/>
  <c r="BK549"/>
  <c r="BK355"/>
  <c r="J262"/>
  <c r="J643"/>
  <c r="J482"/>
  <c r="J276"/>
  <c r="J721"/>
  <c r="BK647"/>
  <c r="BK542"/>
  <c r="J429"/>
  <c r="J251"/>
  <c i="3" r="J155"/>
  <c r="BK179"/>
  <c r="BK139"/>
  <c r="BK168"/>
  <c i="2" r="BK749"/>
  <c r="J686"/>
  <c r="BK596"/>
  <c r="J546"/>
  <c r="J457"/>
  <c r="BK301"/>
  <c r="BK170"/>
  <c r="J744"/>
  <c r="BK631"/>
  <c r="J512"/>
  <c r="BK453"/>
  <c r="BK161"/>
  <c r="BK668"/>
  <c r="BK571"/>
  <c r="BK478"/>
  <c r="BK328"/>
  <c r="BK262"/>
  <c r="J752"/>
  <c r="BK676"/>
  <c r="BK602"/>
  <c r="J528"/>
  <c r="J328"/>
  <c r="BK187"/>
  <c r="J749"/>
  <c r="J641"/>
  <c r="BK532"/>
  <c r="BK351"/>
  <c r="J132"/>
  <c r="J647"/>
  <c r="J573"/>
  <c r="BK409"/>
  <c r="BK283"/>
  <c r="BK690"/>
  <c r="J585"/>
  <c r="J415"/>
  <c r="J195"/>
  <c r="BK761"/>
  <c r="BK645"/>
  <c r="BK463"/>
  <c r="J405"/>
  <c r="J170"/>
  <c i="3" r="J176"/>
  <c r="BK173"/>
  <c r="J179"/>
  <c r="BK165"/>
  <c i="2" r="BK764"/>
  <c r="BK621"/>
  <c r="J567"/>
  <c r="J459"/>
  <c r="J339"/>
  <c r="J283"/>
  <c r="J148"/>
  <c r="J674"/>
  <c r="BK567"/>
  <c r="BK496"/>
  <c r="J422"/>
  <c r="J716"/>
  <c r="BK641"/>
  <c r="J532"/>
  <c r="J453"/>
  <c r="BK276"/>
  <c r="BK144"/>
  <c r="BK696"/>
  <c r="J605"/>
  <c r="J521"/>
  <c r="BK426"/>
  <c r="BK243"/>
  <c r="BK769"/>
  <c r="BK694"/>
  <c r="BK624"/>
  <c r="BK539"/>
  <c r="BK393"/>
  <c r="BK273"/>
  <c r="J205"/>
  <c r="BK672"/>
  <c r="J614"/>
  <c r="BK521"/>
  <c r="J310"/>
  <c r="J191"/>
  <c r="J676"/>
  <c r="BK565"/>
  <c r="BK433"/>
  <c r="BK317"/>
  <c r="J136"/>
  <c r="J682"/>
  <c r="BK577"/>
  <c r="BK471"/>
  <c r="BK303"/>
  <c r="J185"/>
  <c i="3" r="J149"/>
  <c r="BK176"/>
  <c r="BK149"/>
  <c i="2" r="J696"/>
  <c r="BK674"/>
  <c r="J599"/>
  <c r="J539"/>
  <c r="BK422"/>
  <c r="BK278"/>
  <c i="1" r="AS95"/>
  <c i="2" r="J501"/>
  <c r="BK438"/>
  <c r="BK719"/>
  <c r="J628"/>
  <c r="BK494"/>
  <c r="BK461"/>
  <c r="BK339"/>
  <c r="J286"/>
  <c r="J775"/>
  <c r="J711"/>
  <c r="J635"/>
  <c r="J535"/>
  <c r="J463"/>
  <c r="J278"/>
  <c r="BK155"/>
  <c r="BK711"/>
  <c r="J631"/>
  <c r="BK553"/>
  <c r="J461"/>
  <c r="J291"/>
  <c r="BK725"/>
  <c r="BK605"/>
  <c r="BK512"/>
  <c r="BK291"/>
  <c r="BK716"/>
  <c r="J657"/>
  <c r="BK546"/>
  <c r="BK429"/>
  <c r="J306"/>
  <c r="J779"/>
  <c r="BK707"/>
  <c r="BK588"/>
  <c r="J517"/>
  <c r="BK445"/>
  <c r="J247"/>
  <c i="3" r="J142"/>
  <c r="BK142"/>
  <c r="J173"/>
  <c r="J165"/>
  <c r="BK144"/>
  <c i="2" r="J725"/>
  <c r="BK659"/>
  <c r="BK579"/>
  <c r="J496"/>
  <c r="BK405"/>
  <c r="BK195"/>
  <c r="J772"/>
  <c r="BK657"/>
  <c r="J577"/>
  <c r="BK490"/>
  <c r="J181"/>
  <c r="J155"/>
  <c r="J672"/>
  <c r="J618"/>
  <c r="BK482"/>
  <c r="J409"/>
  <c r="J280"/>
  <c r="BK148"/>
  <c r="J732"/>
  <c r="J668"/>
  <c r="BK585"/>
  <c r="J490"/>
  <c r="J295"/>
  <c r="J144"/>
  <c r="BK699"/>
  <c r="BK637"/>
  <c r="J555"/>
  <c r="J426"/>
  <c r="BK286"/>
  <c r="J174"/>
  <c r="J659"/>
  <c r="J579"/>
  <c r="J469"/>
  <c r="J317"/>
  <c r="BK205"/>
  <c r="BK608"/>
  <c r="J503"/>
  <c r="BK377"/>
  <c r="BK185"/>
  <c r="BK744"/>
  <c r="BK678"/>
  <c r="J571"/>
  <c r="BK459"/>
  <c r="BK271"/>
  <c r="BK181"/>
  <c i="3" r="J168"/>
  <c r="BK162"/>
  <c r="BK171"/>
  <c r="J162"/>
  <c i="2" l="1" r="BK131"/>
  <c r="J131"/>
  <c r="J100"/>
  <c r="R437"/>
  <c r="BK485"/>
  <c r="J485"/>
  <c r="J103"/>
  <c r="R485"/>
  <c r="T485"/>
  <c r="BK702"/>
  <c r="J702"/>
  <c r="J105"/>
  <c r="T743"/>
  <c i="3" r="BK146"/>
  <c r="J146"/>
  <c r="J103"/>
  <c r="BK170"/>
  <c r="J170"/>
  <c r="J111"/>
  <c i="2" r="BK437"/>
  <c r="J437"/>
  <c r="J102"/>
  <c r="BK516"/>
  <c r="J516"/>
  <c r="J104"/>
  <c r="R702"/>
  <c i="3" r="T141"/>
  <c r="T137"/>
  <c r="R170"/>
  <c r="R160"/>
  <c i="2" r="P131"/>
  <c r="P516"/>
  <c r="BK743"/>
  <c r="J743"/>
  <c r="J106"/>
  <c i="3" r="P141"/>
  <c r="P137"/>
  <c r="T146"/>
  <c i="2" r="R131"/>
  <c r="R516"/>
  <c r="P743"/>
  <c i="3" r="P146"/>
  <c r="P170"/>
  <c r="P160"/>
  <c i="2" r="P437"/>
  <c r="P485"/>
  <c r="T702"/>
  <c i="3" r="BK141"/>
  <c r="J141"/>
  <c r="J102"/>
  <c i="2" r="T437"/>
  <c r="P702"/>
  <c r="T516"/>
  <c r="T130"/>
  <c r="T129"/>
  <c r="R743"/>
  <c i="3" r="R141"/>
  <c r="R137"/>
  <c r="R136"/>
  <c r="R135"/>
  <c r="R146"/>
  <c r="T170"/>
  <c r="T160"/>
  <c i="2" r="BK432"/>
  <c r="J432"/>
  <c r="J101"/>
  <c i="3" r="BK161"/>
  <c r="J161"/>
  <c r="J108"/>
  <c i="2" r="BK778"/>
  <c r="J778"/>
  <c r="J107"/>
  <c i="3" r="BK151"/>
  <c r="J151"/>
  <c r="J104"/>
  <c r="BK154"/>
  <c r="J154"/>
  <c r="J105"/>
  <c r="BK157"/>
  <c r="J157"/>
  <c r="J106"/>
  <c r="BK138"/>
  <c r="J138"/>
  <c r="J101"/>
  <c r="BK164"/>
  <c r="J164"/>
  <c r="J109"/>
  <c r="BK167"/>
  <c r="J167"/>
  <c r="J110"/>
  <c r="BK175"/>
  <c r="J175"/>
  <c r="J112"/>
  <c r="BK178"/>
  <c r="J178"/>
  <c r="J113"/>
  <c r="J91"/>
  <c r="F132"/>
  <c r="BE142"/>
  <c i="2" r="BK130"/>
  <c r="J130"/>
  <c r="J99"/>
  <c i="3" r="J132"/>
  <c r="BE144"/>
  <c r="BE158"/>
  <c r="BE149"/>
  <c r="BE162"/>
  <c r="BE176"/>
  <c r="BE179"/>
  <c r="BE147"/>
  <c r="BE152"/>
  <c r="BE165"/>
  <c r="BE171"/>
  <c r="BE155"/>
  <c r="BE168"/>
  <c r="E123"/>
  <c r="BE173"/>
  <c r="BE139"/>
  <c i="2" r="E85"/>
  <c r="F94"/>
  <c r="BE132"/>
  <c r="BE139"/>
  <c r="BE161"/>
  <c r="BE174"/>
  <c r="BE187"/>
  <c r="BE191"/>
  <c r="BE280"/>
  <c r="BE283"/>
  <c r="BE291"/>
  <c r="BE351"/>
  <c r="BE494"/>
  <c r="BE521"/>
  <c r="BE524"/>
  <c r="BE549"/>
  <c r="BE559"/>
  <c r="BE561"/>
  <c r="BE585"/>
  <c r="BE599"/>
  <c r="BE605"/>
  <c r="BE608"/>
  <c r="BE614"/>
  <c r="BE651"/>
  <c r="BE653"/>
  <c r="BE657"/>
  <c r="BE690"/>
  <c r="BE696"/>
  <c r="J126"/>
  <c r="BE144"/>
  <c r="BE233"/>
  <c r="BE238"/>
  <c r="BE295"/>
  <c r="BE297"/>
  <c r="BE459"/>
  <c r="BE461"/>
  <c r="BE469"/>
  <c r="BE496"/>
  <c r="BE535"/>
  <c r="BE553"/>
  <c r="BE555"/>
  <c r="BE577"/>
  <c r="BE635"/>
  <c r="BE659"/>
  <c r="BE668"/>
  <c r="BE694"/>
  <c r="BE719"/>
  <c r="BE181"/>
  <c r="BE185"/>
  <c r="BE278"/>
  <c r="BE328"/>
  <c r="BE339"/>
  <c r="BE478"/>
  <c r="BE532"/>
  <c r="BE565"/>
  <c r="BE621"/>
  <c r="BE628"/>
  <c r="BE631"/>
  <c r="BE637"/>
  <c r="BE641"/>
  <c r="BE666"/>
  <c r="BE678"/>
  <c r="BE686"/>
  <c r="BE749"/>
  <c r="BE148"/>
  <c r="BE166"/>
  <c r="BE247"/>
  <c r="BE262"/>
  <c r="BE303"/>
  <c r="BE453"/>
  <c r="BE482"/>
  <c r="BE486"/>
  <c r="BE512"/>
  <c r="BE647"/>
  <c r="BE672"/>
  <c r="BE674"/>
  <c r="BE676"/>
  <c r="BE752"/>
  <c r="BE761"/>
  <c r="J123"/>
  <c r="BE136"/>
  <c r="BE254"/>
  <c r="BE271"/>
  <c r="BE273"/>
  <c r="BE286"/>
  <c r="BE405"/>
  <c r="BE415"/>
  <c r="BE433"/>
  <c r="BE571"/>
  <c r="BE573"/>
  <c r="BE618"/>
  <c r="BE624"/>
  <c r="BE662"/>
  <c r="BE170"/>
  <c r="BE195"/>
  <c r="BE243"/>
  <c r="BE306"/>
  <c r="BE310"/>
  <c r="BE377"/>
  <c r="BE393"/>
  <c r="BE422"/>
  <c r="BE426"/>
  <c r="BE429"/>
  <c r="BE457"/>
  <c r="BE471"/>
  <c r="BE501"/>
  <c r="BE517"/>
  <c r="BE539"/>
  <c r="BE542"/>
  <c r="BE546"/>
  <c r="BE567"/>
  <c r="BE593"/>
  <c r="BE596"/>
  <c r="BE602"/>
  <c r="BE643"/>
  <c r="BE645"/>
  <c r="BE699"/>
  <c r="BE703"/>
  <c r="BE764"/>
  <c r="BE769"/>
  <c r="BE205"/>
  <c r="BE251"/>
  <c r="BE299"/>
  <c r="BE301"/>
  <c r="BE317"/>
  <c r="BE335"/>
  <c r="BE355"/>
  <c r="BE409"/>
  <c r="BE413"/>
  <c r="BE528"/>
  <c r="BE579"/>
  <c r="BE588"/>
  <c r="BE682"/>
  <c r="BE711"/>
  <c r="BE725"/>
  <c r="BE732"/>
  <c r="BE736"/>
  <c r="BE740"/>
  <c r="BE775"/>
  <c r="BE779"/>
  <c r="BE155"/>
  <c r="BE276"/>
  <c r="BE438"/>
  <c r="BE445"/>
  <c r="BE463"/>
  <c r="BE465"/>
  <c r="BE490"/>
  <c r="BE503"/>
  <c r="BE508"/>
  <c r="BE707"/>
  <c r="BE716"/>
  <c r="BE721"/>
  <c r="BE744"/>
  <c r="BE758"/>
  <c r="BE772"/>
  <c i="1" r="AS94"/>
  <c i="3" r="F38"/>
  <c i="1" r="BC97"/>
  <c i="3" r="J36"/>
  <c i="1" r="AW97"/>
  <c i="3" r="F37"/>
  <c i="1" r="BB97"/>
  <c i="2" r="J36"/>
  <c i="1" r="AW96"/>
  <c i="2" r="F37"/>
  <c i="1" r="BB96"/>
  <c i="2" r="F36"/>
  <c i="1" r="BA96"/>
  <c i="3" r="F36"/>
  <c i="1" r="BA97"/>
  <c i="3" r="F39"/>
  <c i="1" r="BD97"/>
  <c i="2" r="F39"/>
  <c i="1" r="BD96"/>
  <c i="2" r="F38"/>
  <c i="1" r="BC96"/>
  <c i="3" l="1" r="P136"/>
  <c r="P135"/>
  <c i="1" r="AU97"/>
  <c i="3" r="T136"/>
  <c r="T135"/>
  <c i="2" r="P130"/>
  <c r="P129"/>
  <c i="1" r="AU96"/>
  <c i="2" r="R130"/>
  <c r="R129"/>
  <c i="3" r="BK160"/>
  <c r="J160"/>
  <c r="J107"/>
  <c r="BK137"/>
  <c r="BK136"/>
  <c r="J136"/>
  <c r="J99"/>
  <c i="2" r="BK129"/>
  <c r="J129"/>
  <c r="J98"/>
  <c r="F35"/>
  <c i="1" r="AZ96"/>
  <c i="2" r="J35"/>
  <c i="1" r="AV96"/>
  <c r="AT96"/>
  <c r="BA95"/>
  <c r="AW95"/>
  <c r="BB95"/>
  <c r="BB94"/>
  <c r="W31"/>
  <c r="BD95"/>
  <c r="BD94"/>
  <c r="W33"/>
  <c r="BC95"/>
  <c r="BC94"/>
  <c r="W32"/>
  <c i="3" r="F35"/>
  <c i="1" r="AZ97"/>
  <c i="3" r="J35"/>
  <c i="1" r="AV97"/>
  <c r="AT97"/>
  <c i="3" l="1" r="BK135"/>
  <c r="J135"/>
  <c r="J98"/>
  <c r="J137"/>
  <c r="J100"/>
  <c i="1" r="AU95"/>
  <c r="AU94"/>
  <c r="AX94"/>
  <c r="AY95"/>
  <c r="AZ95"/>
  <c r="AZ94"/>
  <c r="AV94"/>
  <c r="AK29"/>
  <c r="BA94"/>
  <c r="AW94"/>
  <c r="AK30"/>
  <c r="AX95"/>
  <c r="AY94"/>
  <c i="2" r="J32"/>
  <c i="1" r="AG96"/>
  <c i="2" l="1" r="J41"/>
  <c i="1" r="AN96"/>
  <c i="3" r="J32"/>
  <c i="1" r="AG97"/>
  <c r="AT94"/>
  <c r="AV95"/>
  <c r="AT95"/>
  <c r="W29"/>
  <c r="W30"/>
  <c i="3" l="1" r="J41"/>
  <c i="1" r="AN97"/>
  <c r="AG95"/>
  <c r="AG94"/>
  <c r="AK26"/>
  <c r="AK35"/>
  <c r="AN9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<sst xmlns="http://schemas.openxmlformats.org/spreadsheetml/2006/main">
  <si>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</si>
  <si>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</si>
  <si>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</si>
  <si>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</si>
  <si>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{e4c710ba-e8be-41c3-b712-ad936e06fab2}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</si>
  <si>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</si>
  <si>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</si>
  <si>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</si>
  <si>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</si>
  <si>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</si>
  <si>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</si>
  <si>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</si>
  <si>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</si>
  <si>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</si>
  <si>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Machac_013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</si>
  <si>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</si>
  <si>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</si>
  <si>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Chotěboř - Dešťová kanalizace přes areál letního stadionu</t>
  </si>
  <si>
    <t>KSO:</t>
  </si>
  <si>
    <t>CC-CZ:</t>
  </si>
  <si>
    <t>Místo:</t>
  </si>
  <si>
    <t xml:space="preserve"> </t>
  </si>
  <si>
    <t>Datum:</t>
  </si>
  <si>
    <t>2. 4. 2025</t>
  </si>
  <si>
    <t>Zadavatel:</t>
  </si>
  <si>
    <t>IČ:</t>
  </si>
  <si>
    <t>Město Chotěboř</t>
  </si>
  <si>
    <t>DIČ:</t>
  </si>
  <si>
    <t>Uchazeč:</t>
  </si>
  <si>
    <t>Vyplň údaj</t>
  </si>
  <si>
    <t>Projektant:</t>
  </si>
  <si>
    <t>Ing. Tomáš Machač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</si>
  <si>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</si>
  <si>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</si>
  <si>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</si>
  <si>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</si>
  <si>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</si>
  <si>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</si>
  <si>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</si>
  <si>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</si>
  <si>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</si>
  <si>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</si>
  <si>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</si>
  <si>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</si>
  <si>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</si>
  <si>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</si>
  <si>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</si>
  <si>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</si>
  <si>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</si>
  <si>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</si>
  <si>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</si>
  <si>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</si>
  <si>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</si>
  <si>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</si>
  <si>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</si>
  <si>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</si>
  <si>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</si>
  <si>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</si>
  <si>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</si>
  <si>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</si>
  <si>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</si>
  <si>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</si>
  <si>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</si>
  <si>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</si>
  <si>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</si>
  <si>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</si>
  <si>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</si>
  <si>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</si>
  <si>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</si>
  <si>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</si>
  <si>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</si>
  <si>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</si>
  <si>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</si>
  <si>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</si>
  <si>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</si>
  <si>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</si>
  <si>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</si>
  <si>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</si>
  <si>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</si>
  <si>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</si>
  <si>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STA</t>
  </si>
  <si>
    <t>1</t>
  </si>
  <si>
    <t>{ea7c2d86-edbf-410f-b4f7-9c65f5b1234d}</t>
  </si>
  <si>
    <t>2</t>
  </si>
  <si>
    <t>/</t>
  </si>
  <si>
    <t>001</t>
  </si>
  <si>
    <t>Stavební část</t>
  </si>
  <si>
    <t>Soupis</t>
  </si>
  <si>
    <t>{4660450e-bd04-4e4e-b5d2-f033616becf7}</t>
  </si>
  <si>
    <t>002</t>
  </si>
  <si>
    <t>Ostatní a vedlejší náklady</t>
  </si>
  <si>
    <t>{40c5d2e9-cc7d-4e59-9326-7975fe585fbb}</t>
  </si>
  <si>
    <t>KRYCÍ LIST SOUPISU PRACÍ</t>
  </si>
  <si>
    <t>Objekt:</t>
  </si>
  <si>
    <t>01 - Chotěboř - Dešťová kanalizace přes areál letního stadionu</t>
  </si>
  <si>
    <t>Soupis:</t>
  </si>
  <si>
    <t>001 -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</si>
  <si>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</si>
  <si>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</si>
  <si>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</si>
  <si>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</si>
  <si>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</si>
  <si>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</si>
  <si>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</si>
  <si>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</si>
  <si>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</si>
  <si>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</si>
  <si>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</si>
  <si>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</si>
  <si>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</si>
  <si>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</si>
  <si>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</si>
  <si>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</si>
  <si>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</si>
  <si>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</si>
  <si>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</si>
  <si>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</si>
  <si>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</si>
  <si>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</si>
  <si>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</si>
  <si>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</si>
  <si>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</si>
  <si>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</si>
  <si>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</si>
  <si>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</si>
  <si>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</si>
  <si>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</si>
  <si>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</si>
  <si>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</si>
  <si>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112101102</t>
  </si>
  <si>
    <t>Odstranění stromů listnatých průměru kmene přes 300 do 500 mm</t>
  </si>
  <si>
    <t>kus</t>
  </si>
  <si>
    <t>CS ÚRS 2025 01</t>
  </si>
  <si>
    <t>4</t>
  </si>
  <si>
    <t>-1732674590</t>
  </si>
  <si>
    <t>PP</t>
  </si>
  <si>
    <t>Odstranění stromů s odřezáním kmene a s odvětvením listnatých, průměru kmene přes 300 do 500 mm</t>
  </si>
  <si>
    <t>P</t>
  </si>
  <si>
    <t>Poznámka k položce:_x000d_
Kmen stromu a větve průměru nad 10 cm budou rozřezány na metrové kusy, předány vlastníkovy pozemku (Město Chotěboř). Menší větve budou štěpkovány a dřevní materiál bude odvezen k recyklaci</t>
  </si>
  <si>
    <t>VV</t>
  </si>
  <si>
    <t>112251102</t>
  </si>
  <si>
    <t>Odstranění pařezů průměru přes 300 do 500 mm</t>
  </si>
  <si>
    <t>-1569722849</t>
  </si>
  <si>
    <t>Odstranění pařezů strojně s jejich vykopáním nebo vytrháním průměru přes 300 do 500 mm</t>
  </si>
  <si>
    <t>3</t>
  </si>
  <si>
    <t>113107222</t>
  </si>
  <si>
    <t>Odstranění podkladu z kameniva drceného tl přes 100 do 200 mm strojně pl přes 200 m2 - stávající štěrková plocha v areálu</t>
  </si>
  <si>
    <t>m2</t>
  </si>
  <si>
    <t>1781320058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</si>
  <si>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</si>
  <si>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"ŽB DN1000" 205,9*2,7</t>
  </si>
  <si>
    <t>"rozšíření pro šachty DN1500" 3,6*3,6*6-3,6*2,7*6</t>
  </si>
  <si>
    <t>Součet</t>
  </si>
  <si>
    <t>113107311</t>
  </si>
  <si>
    <t>Odstranění podkladu z kameniva těženého tl do 100 mm strojně pl do 50 m2</t>
  </si>
  <si>
    <t>324638644</t>
  </si>
  <si>
    <t>Odstranění podkladů nebo krytů strojně plochy jednotlivě do 50 m2 s přemístěním hmot na skládku na vzdálenost do 3 m nebo s naložením na dopravní prostředek z kameniva těženého, o tl. vrstvy do 100 mm</t>
  </si>
  <si>
    <t>Poznámka k položce:_x000d_
viz TZ př.č. D.1.1, v.č. D.1.2 až 7, situace C3</t>
  </si>
  <si>
    <t>"ochrana běžecké dráhy" 21</t>
  </si>
  <si>
    <t>5</t>
  </si>
  <si>
    <t>113107322</t>
  </si>
  <si>
    <t>Odstranění podkladu z kameniva drceného tl přes 100 do 200 mm strojně pl do 50 m2</t>
  </si>
  <si>
    <t>1809999246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</si>
  <si>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</si>
  <si>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odskoky</t>
  </si>
  <si>
    <t>"směs stmelená cementem pro rozšíření 0,15m na každou stranu " 41,262/1,07</t>
  </si>
  <si>
    <t>"štěrková vrstva pro rozšíření 0,15m na každou stranu" 38,563/1,07</t>
  </si>
  <si>
    <t>6</t>
  </si>
  <si>
    <t>113107342</t>
  </si>
  <si>
    <t>Odstranění podkladu živičného tl přes 50 do 100 mm strojně pl do 50 m2</t>
  </si>
  <si>
    <t>-1997715449</t>
  </si>
  <si>
    <t>Odstranění podkladů nebo krytů strojně plochy jednotlivě do 50 m2 s přemístěním hmot na skládku na vzdálenost do 3 m nebo s naložením na dopravní prostředek živičných, o tl. vrstvy přes 50 do 100 mm</t>
  </si>
  <si>
    <t>okskok</t>
  </si>
  <si>
    <t>pro rozšíření</t>
  </si>
  <si>
    <t>44,15/1,07</t>
  </si>
  <si>
    <t>7</t>
  </si>
  <si>
    <t>113154522</t>
  </si>
  <si>
    <t>Frézování živičného krytu tl 40 mm pruh š přes 0,5 m pl do 500 m2</t>
  </si>
  <si>
    <t>452466181</t>
  </si>
  <si>
    <t>Frézování živičného podkladu nebo krytu s naložením hmot na dopravní prostředek plochy do 500 m2 pruhu šířky přes 0,5 m, tloušťky vrstvy 40 mm</t>
  </si>
  <si>
    <t>dle autocad</t>
  </si>
  <si>
    <t>44,15</t>
  </si>
  <si>
    <t>8</t>
  </si>
  <si>
    <t>113202111</t>
  </si>
  <si>
    <t>Vytrhání obrub krajníků obrubníků stojatých</t>
  </si>
  <si>
    <t>m</t>
  </si>
  <si>
    <t>199273501</t>
  </si>
  <si>
    <t xml:space="preserve">Vytrhání obrub  s vybouráním lože, s přemístěním hmot na skládku na vzdálenost do 3 m nebo s naložením na dopravní prostředek z krajníků nebo obrubníků stojatých</t>
  </si>
  <si>
    <t>"dle TZ" 3</t>
  </si>
  <si>
    <t>9</t>
  </si>
  <si>
    <t>113311121</t>
  </si>
  <si>
    <t>Odstranění geotextilií v komunikacích</t>
  </si>
  <si>
    <t>-601360445</t>
  </si>
  <si>
    <t>Odstranění geosyntetik s uložením na vzdálenost do 20 m nebo naložením na dopravní prostředek geotextilie</t>
  </si>
  <si>
    <t>10</t>
  </si>
  <si>
    <t>115,1-R</t>
  </si>
  <si>
    <t>Dodávka + montáž čerpací studny ocel. nebo plastová trouba DN 400, vč. pomocných zemních prací, vč. následného odstranění</t>
  </si>
  <si>
    <t>ks</t>
  </si>
  <si>
    <t>-263408615</t>
  </si>
  <si>
    <t>koncová jáma</t>
  </si>
  <si>
    <t>11</t>
  </si>
  <si>
    <t>115101202</t>
  </si>
  <si>
    <t>Čerpání vody na dopravní výšku do 10 m průměrný přítok přes 500 do 1 000 l/min</t>
  </si>
  <si>
    <t>hod</t>
  </si>
  <si>
    <t>-589204207</t>
  </si>
  <si>
    <t>Čerpání vody na dopravní výšku do 10 m s uvažovaným průměrným přítokem přes 500 do 1 000 l/min</t>
  </si>
  <si>
    <t>dle TZ 9l/s</t>
  </si>
  <si>
    <t>24*9</t>
  </si>
  <si>
    <t>115101302</t>
  </si>
  <si>
    <t>Pohotovost čerpací soupravy pro dopravní výšku do 10 m přítok přes 500 do 1 000 l/min</t>
  </si>
  <si>
    <t>den</t>
  </si>
  <si>
    <t>-1049312536</t>
  </si>
  <si>
    <t>Pohotovost záložní čerpací soupravy pro dopravní výšku do 10 m s uvažovaným průměrným přítokem přes 500 do 1 000 l/min</t>
  </si>
  <si>
    <t>13</t>
  </si>
  <si>
    <t>119001405</t>
  </si>
  <si>
    <t>Dočasné zajištění potrubí z PE DN do 200 mm</t>
  </si>
  <si>
    <t>1176447905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</si>
  <si>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</si>
  <si>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"ŽB DN1000" 2,7*8</t>
  </si>
  <si>
    <t>14</t>
  </si>
  <si>
    <t>119001421</t>
  </si>
  <si>
    <t>Dočasné zajištění kabelů a kabelových tratí ze 3 volně ložených kabelů</t>
  </si>
  <si>
    <t>1683883408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</si>
  <si>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</si>
  <si>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"ŽB DN1000" 2,7*3</t>
  </si>
  <si>
    <t>15</t>
  </si>
  <si>
    <t>121151113</t>
  </si>
  <si>
    <t>Sejmutí ornice plochy do 500 m2 tl vrstvy do 200 mm strojně</t>
  </si>
  <si>
    <t>-100684100</t>
  </si>
  <si>
    <t>Sejmutí ornice strojně při souvislé ploše přes 100 do 500 m2, tl. vrstvy do 200 mm</t>
  </si>
  <si>
    <t>v pruhy 3,0m</t>
  </si>
  <si>
    <t>"ŽB DN1000" 12*3</t>
  </si>
  <si>
    <t>"rozšíření pro prefa šachtu Š4" 3,6*3,6-3,6*3</t>
  </si>
  <si>
    <t>"PP DN150" 77*3</t>
  </si>
  <si>
    <t>"Š3 - Š4, PP DN150" 9,8*3</t>
  </si>
  <si>
    <t>"přepojení odtoku zasakovací jímky, PP DN200, odpočet protlak" (36,45-10,3)*3</t>
  </si>
  <si>
    <t>16</t>
  </si>
  <si>
    <t>132154206</t>
  </si>
  <si>
    <t>Hloubení zapažených rýh š do 2000 mm v hornině třídy těžitelnosti I skupiny 1 a 2 objem do 5000 m3</t>
  </si>
  <si>
    <t>m3</t>
  </si>
  <si>
    <t>-1676531487</t>
  </si>
  <si>
    <t>Hloubení zapažených rýh šířky přes 800 do 2 000 mm strojně s urovnáním dna do předepsaného profilu a spádu v hornině třídy těžitelnosti I skupiny 1 a 2 přes 1 000 do 5 000 m3</t>
  </si>
  <si>
    <t>Poznámka k položce:_x000d_
viz TZ př.č. D.1.1, v.č. D.1.2 až 7, situace C3_x000d_
45% hor. tř. I, skupiny 2_x000d_
50% hor. tř. I, skupiny 3_x000d_
5% hor. tř. II, skupiny 4_x000d_
započtena i rýha pro trativody</t>
  </si>
  <si>
    <t>v asfaltové komunikaci tl.450mm, odstraněno v rámci připravných prací</t>
  </si>
  <si>
    <t>"ŽB DN1000, v místě šachty Š11" 8*2,7*(5,5-0,45)</t>
  </si>
  <si>
    <t>"rozšíření pro šachtu" 3,6*3,6*(5,75-0,45)*1-1/2*3,6*2,7*(5,5-0,45)*1</t>
  </si>
  <si>
    <t>"PP DN150, v místě stávající šachty Š1" 1,5*1,2*(1,6-0,45)</t>
  </si>
  <si>
    <t>Mezisoučet</t>
  </si>
  <si>
    <t>v areálové stávající štěrkové ploše tl.200mm, odstraněno v rámci připravných prací</t>
  </si>
  <si>
    <t>"ŽB DN1000, v místě šachty Š5" 11,5*2,7*(5,5-0,2)</t>
  </si>
  <si>
    <t>"rozšíření pro šachtu" 3,6*3,6*(5,75-0,2)*1-3,6*2,7*(5,5-0,2)*1</t>
  </si>
  <si>
    <t>"ŽB DN1000, v místě šachty Š6, Š7, Š8" 163,9*2,7*(3,5-0,45)</t>
  </si>
  <si>
    <t>"rozšíření pro šachtu" 3,6*3,6*(3,75-0,2)*3-3,6*2,7*(3,5-0,2)*3</t>
  </si>
  <si>
    <t>"ŽB DN1000, v místě šachty Š9 a Š10" 30,4*2,7*(4,9-0,2)</t>
  </si>
  <si>
    <t>"rozšíření pro šachtu" 3,6*3,6*(5,15-0,2)*2-3,6*2,7*(4,9-0,2)*2</t>
  </si>
  <si>
    <t>v zeleni tl.150mm, odstraněno v rámci připravných prací</t>
  </si>
  <si>
    <t>"ŽB DN1000, v místě šachty Š4" 13,5*2,7*(5,5-0,15)</t>
  </si>
  <si>
    <t>"rozšíření pro šachtu" 3,6*3,6*(5,75-0,15)*1-3,6*2,7*(5,5-0,15)*1</t>
  </si>
  <si>
    <t>"PP DN150, Š2 - Š3" 75,5*1,2*(1,6-0,15)</t>
  </si>
  <si>
    <t>"rozšíření pro šachtu" 2,7*2,7*(1,85-0,15)*2-2,7*1,2*(1,6-0,15)*2</t>
  </si>
  <si>
    <t>"Š3 - Š4, PP DN250" 9,8*1,35*(4,1-0,15)</t>
  </si>
  <si>
    <t>"přepojení odtoku zasakovací jímky, PP DN200, odpočet protlak" (36,45-10,5)*1,2*(2,2-0,15)</t>
  </si>
  <si>
    <t>"startovací jáma protlaku" 3*2*(2,6-0,15)-3*1,2*(2,2-0,15)</t>
  </si>
  <si>
    <t>"cílová jáma protlaku" 2*2*(2,6-0,15)-2*1,2*(2,2-0,15)</t>
  </si>
  <si>
    <t>2645,135*0,45</t>
  </si>
  <si>
    <t>17</t>
  </si>
  <si>
    <t>132254206</t>
  </si>
  <si>
    <t>Hloubení zapažených rýh š do 2000 mm v hornině třídy těžitelnosti I skupiny 3 objem do 5000 m3</t>
  </si>
  <si>
    <t>218863752</t>
  </si>
  <si>
    <t>Hloubení zapažených rýh šířky přes 800 do 2 000 mm strojně s urovnáním dna do předepsaného profilu a spádu v hornině třídy těžitelnosti I skupiny 3 přes 1 000 do 5 000 m3</t>
  </si>
  <si>
    <t>celkový výkop viz hloubení rýh v hor. tř. I, skupiny 1 a 2</t>
  </si>
  <si>
    <t>2645,135*0,5</t>
  </si>
  <si>
    <t>18</t>
  </si>
  <si>
    <t>132354206</t>
  </si>
  <si>
    <t>Hloubení zapažených rýh š do 2000 mm v hornině třídy těžitelnosti II skupiny 4 objem do 5000 m3</t>
  </si>
  <si>
    <t>941807263</t>
  </si>
  <si>
    <t>Hloubení zapažených rýh šířky přes 800 do 2 000 mm strojně s urovnáním dna do předepsaného profilu a spádu v hornině třídy těžitelnosti II skupiny 4 přes 1 000 do 5 000 m3</t>
  </si>
  <si>
    <t>2645,135*0,05</t>
  </si>
  <si>
    <t>19</t>
  </si>
  <si>
    <t>139001101</t>
  </si>
  <si>
    <t>Příplatek za ztížení vykopávky v blízkosti podzemního vedení (ruční výkop)</t>
  </si>
  <si>
    <t>-1773555931</t>
  </si>
  <si>
    <t>Příplatek k cenám hloubených vykopávek za ztížení vykopávky v blízkosti podzemního vedení nebo výbušnin pro jakoukoliv třídu horniny</t>
  </si>
  <si>
    <t>3% z výkopu</t>
  </si>
  <si>
    <t>"rýhy" (1170,039+1300,043+130,004)*0,03</t>
  </si>
  <si>
    <t>20</t>
  </si>
  <si>
    <t>141721219</t>
  </si>
  <si>
    <t>Řízený zemní protlak délky do 50 m hl do 6 m se zatažením potrubí průměru vrtu přes 315 do 355 mm v hornině třídy těžitelnosti I a II skupiny 1 až 4</t>
  </si>
  <si>
    <t>501276057</t>
  </si>
  <si>
    <t>Řízený zemní protlak délky protlaku do 50 m v hornině třídy těžitelnosti I a II, skupiny 1 až 4 včetně zatažení trub v hloubce do 6 m průměru vrtu přes 315 do 355 mm</t>
  </si>
  <si>
    <t>"přepojení odtoku ze zasakovací jímky" 10,5</t>
  </si>
  <si>
    <t>M</t>
  </si>
  <si>
    <t>14011113R</t>
  </si>
  <si>
    <t>trubka ocelová bezešvá hladká jakost 11 353 324x10,0mm</t>
  </si>
  <si>
    <t>-305798017</t>
  </si>
  <si>
    <t>10,5*1,03 'Přepočtené koeficientem množství</t>
  </si>
  <si>
    <t>22</t>
  </si>
  <si>
    <t>151811132</t>
  </si>
  <si>
    <t>Osazení pažicího boxu hl výkopu do 4 m š přes 1,2 do 2,5 m</t>
  </si>
  <si>
    <t>40924892</t>
  </si>
  <si>
    <t>Zřízení pažicích boxů pro pažení a rozepření stěn rýh podzemního vedení hloubka výkopu do 4 m, šířka přes 1,2 do 2,5 m</t>
  </si>
  <si>
    <t>Poznámka k položce:_x000d_
viz TZ př.č. D.1.1, v.č. D.1.2 až 7, situace C3_x000d_
vzniklá mezera mezi pažením a rostlou zeminou bude vyplněna obsypem tak, aby pažení aktivně působilo na okolní terén</t>
  </si>
  <si>
    <t>"Š4 - Š11, ŽB DN1000, odpočet hlubší výkopy" (227,4-25-37,8)*3,5*2</t>
  </si>
  <si>
    <t>"Š1 - Š3, PP DN150" 77*1,6*2</t>
  </si>
  <si>
    <t>"přepojení odtoku zasakovací jímky, PP DN200, odpočet protlak" (36,45-10,3)*2,2*2</t>
  </si>
  <si>
    <t>"hlubší startovací a koncová jám" (3+2)*0,4*2</t>
  </si>
  <si>
    <t>23</t>
  </si>
  <si>
    <t>151811142</t>
  </si>
  <si>
    <t>Osazení pažicího boxu hl výkopu do 6 m š přes 1,2 do 2,5 m</t>
  </si>
  <si>
    <t>-758685084</t>
  </si>
  <si>
    <t>Zřízení pažicích boxů pro pažení a rozepření stěn rýh podzemního vedení hloubka výkopu přes 4 do 6 m, šířka přes 1,2 do 2,5 m</t>
  </si>
  <si>
    <t>úsek Š4 až Š5</t>
  </si>
  <si>
    <t>"ŽB DN1000" 25*5,5*2</t>
  </si>
  <si>
    <t>úsek Š9 až Š11</t>
  </si>
  <si>
    <t>"ŽB DN1000" 38,5*4,9*2</t>
  </si>
  <si>
    <t>"Š3 - Š4, PP DN200" 9,8*4,1*2</t>
  </si>
  <si>
    <t>24</t>
  </si>
  <si>
    <t>151811232</t>
  </si>
  <si>
    <t>Odstranění pažicího boxu hl výkopu do 4 m š přes 1,2 do 2,5 m</t>
  </si>
  <si>
    <t>-1015786193</t>
  </si>
  <si>
    <t>Odstranění pažicích boxů pro pažení a rozepření stěn rýh podzemního vedení hloubka výkopu do 4 m, šířka přes 1,2 do 2,5 m</t>
  </si>
  <si>
    <t>25</t>
  </si>
  <si>
    <t>151811242</t>
  </si>
  <si>
    <t>Odstranění pažicího boxu hl výkopu do 6 m š přes 1,2 do 2,5 m</t>
  </si>
  <si>
    <t>1210003050</t>
  </si>
  <si>
    <t>Odstranění pažicích boxů pro pažení a rozepření stěn rýh podzemního vedení hloubka výkopu přes 4 do 6 m, šířka přes 1,2 do 2,5 m</t>
  </si>
  <si>
    <t>26</t>
  </si>
  <si>
    <t>162201402</t>
  </si>
  <si>
    <t>Vodorovné přemístění větví stromů listnatých do 1 km D kmene přes 300 do 500 mm</t>
  </si>
  <si>
    <t>834319359</t>
  </si>
  <si>
    <t>Vodorovné přemístění větví, kmenů nebo pařezů s naložením, složením a dopravou do 1000 m větví stromů listnatých, průměru kmene přes 300 do 500 mm</t>
  </si>
  <si>
    <t>27</t>
  </si>
  <si>
    <t>162201422</t>
  </si>
  <si>
    <t>Vodorovné přemístění pařezů do 1 km D přes 300 do 500 mm</t>
  </si>
  <si>
    <t>1428661601</t>
  </si>
  <si>
    <t>Vodorovné přemístění větví, kmenů nebo pařezů s naložením, složením a dopravou do 1000 m pařezů kmenů, průměru přes 300 do 500 mm</t>
  </si>
  <si>
    <t>28</t>
  </si>
  <si>
    <t>162301932</t>
  </si>
  <si>
    <t>Příplatek k vodorovnému přemístění větví stromů listnatých D kmene přes 300 do 500 mm ZKD 1 km</t>
  </si>
  <si>
    <t>-997015177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</si>
  <si>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</si>
  <si>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1*2 'Přepočtené koeficientem množství</t>
  </si>
  <si>
    <t>29</t>
  </si>
  <si>
    <t>162301972</t>
  </si>
  <si>
    <t>Příplatek k vodorovnému přemístění pařezů D přes 300 do 500 mm ZKD 1 km</t>
  </si>
  <si>
    <t>-1498922861</t>
  </si>
  <si>
    <t>Vodorovné přemístění větví, kmenů nebo pařezů s naložením, složením a dopravou Příplatek k cenám za každých dalších i započatých 1000 m přes 1000 m pařezů kmenů, průměru přes 300 do 500 mm</t>
  </si>
  <si>
    <t>30</t>
  </si>
  <si>
    <t>162251102</t>
  </si>
  <si>
    <t>Vodorovné přemístění přes 20 do 50 m výkopku/sypaniny z horniny třídy těžitelnosti I skupiny 1 až 3 - ornice na mezideponii</t>
  </si>
  <si>
    <t>-1675028689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</si>
  <si>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</si>
  <si>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Poznámka k položce:_x000d_
přebytečná zemina zůstane k dispozici investorovi</t>
  </si>
  <si>
    <t>viz sejmutí, tl.150mm</t>
  </si>
  <si>
    <t>377,01*0,15</t>
  </si>
  <si>
    <t>31</t>
  </si>
  <si>
    <t>162251102,1</t>
  </si>
  <si>
    <t>Vodorovné přemístění přes 20 do 50 m výkopku/sypaniny z horniny třídy těžitelnosti I skupiny 1 až 3 - zemina na mezideponii</t>
  </si>
  <si>
    <t>-1228672908</t>
  </si>
  <si>
    <t>viz výkop rýh</t>
  </si>
  <si>
    <t>1190,311+1322,568</t>
  </si>
  <si>
    <t>32</t>
  </si>
  <si>
    <t>162251102,2</t>
  </si>
  <si>
    <t>Vodorovné přemístění přes 20 do 50 m výkopku/sypaniny z horniny třídy těžitelnosti I skupiny 1 až 3 - ornice zpět na stavbu</t>
  </si>
  <si>
    <t>-367916422</t>
  </si>
  <si>
    <t>33</t>
  </si>
  <si>
    <t>162251102,3</t>
  </si>
  <si>
    <t>Vodorovné přemístění přes 20 do 50 m výkopku/sypaniny z horniny třídy těžitelnosti I skupiny 1 až 3 - zemina zpět na stavbu</t>
  </si>
  <si>
    <t>-1697373017</t>
  </si>
  <si>
    <t>34</t>
  </si>
  <si>
    <t>162551108</t>
  </si>
  <si>
    <t>Vodorovné přemístění přes 2 500 do 3000 m výkopku/sypaniny z horniny třídy těžitelnosti I skupiny 1 až 3 - ornice na trvalou skládku</t>
  </si>
  <si>
    <t>281049112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</si>
  <si>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</si>
  <si>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35</t>
  </si>
  <si>
    <t>162551108,1</t>
  </si>
  <si>
    <t>Vodorovné přemístění přes 2 500 do 3000 m výkopku/sypaniny z horniny třídy těžitelnosti I skupiny 1 až 3 - zemina na trvalou skládku</t>
  </si>
  <si>
    <t>-1763697209</t>
  </si>
  <si>
    <t>36</t>
  </si>
  <si>
    <t>162551128</t>
  </si>
  <si>
    <t>Vodorovné přemístění přes 2 500 do 3000 m výkopku/sypaniny z horniny třídy těžitelnosti II skupiny 4 a 5 - zemina na trvalou skládku</t>
  </si>
  <si>
    <t>-977153430</t>
  </si>
  <si>
    <t>Vodorovné přemístění výkopku nebo sypaniny po suchu na obvyklém dopravním prostředku, bez naložení výkopku, avšak se složením bez rozhrnutí z horniny třídy těžitelnosti II skupiny 4 a 5 na vzdálenost přes 2 500 do 3 000 m</t>
  </si>
  <si>
    <t>132,257</t>
  </si>
  <si>
    <t>37</t>
  </si>
  <si>
    <t>167151101</t>
  </si>
  <si>
    <t>Nakládání výkopku z hornin třídy těžitelnosti I skupiny 1 až 3 do 100 m3 - ornice zpět na stavbu</t>
  </si>
  <si>
    <t>1092107839</t>
  </si>
  <si>
    <t>Nakládání, skládání a překládání neulehlého výkopku nebo sypaniny strojně nakládání, množství do 100 m3, z horniny třídy těžitelnosti I, skupiny 1 až 3</t>
  </si>
  <si>
    <t>viz rozprostření, tl.150mm</t>
  </si>
  <si>
    <t>298,56*0,15</t>
  </si>
  <si>
    <t>38</t>
  </si>
  <si>
    <t>167151101,1</t>
  </si>
  <si>
    <t>Nakládání výkopku z hornin třídy těžitelnosti I skupiny 1 až 3 do 100 m3 - ornice na trvalou skládku</t>
  </si>
  <si>
    <t>1818605243</t>
  </si>
  <si>
    <t>ornice na mezideponii</t>
  </si>
  <si>
    <t>56,552</t>
  </si>
  <si>
    <t>ornice zpět na stavbu</t>
  </si>
  <si>
    <t>-44,784</t>
  </si>
  <si>
    <t>39</t>
  </si>
  <si>
    <t>167151111</t>
  </si>
  <si>
    <t>Nakládání výkopku z hornin třídy těžitelnosti I skupiny 1 až 3 přes 100 m3 - zemina zpět na stavbu</t>
  </si>
  <si>
    <t>-137157077</t>
  </si>
  <si>
    <t>Nakládání, skládání a překládání neulehlého výkopku nebo sypaniny strojně nakládání, množství přes 100 m3, z hornin třídy těžitelnosti I, skupiny 1 až 3</t>
  </si>
  <si>
    <t>zásyp v zeleni dle nových povrchů - celková délke 98,8m</t>
  </si>
  <si>
    <t>"PP DN150, Š2 - Š3" 75,5*1,2*(1,6-0,15-0,1-0,45)</t>
  </si>
  <si>
    <t>"DN1000" -3,14*0,62*0,62*(1,6-0,15)*2</t>
  </si>
  <si>
    <t>"přepojení odtoku zasakovací jímky, PP DN200, odpočet protlak, a budoucí komunikace" 13,5*1,2*(2,2-0,15-0,1-0,55)</t>
  </si>
  <si>
    <t>40</t>
  </si>
  <si>
    <t>167151111,1</t>
  </si>
  <si>
    <t>Nakládání výkopku z hornin třídy těžitelnosti I skupiny 1 až 3 přes 100 m3 - zemina na trvalou skládku</t>
  </si>
  <si>
    <t>-1777859794</t>
  </si>
  <si>
    <t>zemina na mezideponii</t>
  </si>
  <si>
    <t>2512,879</t>
  </si>
  <si>
    <t>zemina zpět na stavbu</t>
  </si>
  <si>
    <t>-180,569</t>
  </si>
  <si>
    <t>41</t>
  </si>
  <si>
    <t>171151103</t>
  </si>
  <si>
    <t>Uložení sypaniny z hornin soudržných do násypů zhutněných strojně</t>
  </si>
  <si>
    <t>-635360794</t>
  </si>
  <si>
    <t>Uložení sypanin do násypů strojně s rozprostřením sypaniny ve vrstvách a s hrubým urovnáním zhutněných z hornin soudržných jakékoliv třídy těžitelnosti</t>
  </si>
  <si>
    <t>"dle TZ, kolem Š2" 25</t>
  </si>
  <si>
    <t>42</t>
  </si>
  <si>
    <t>171152501</t>
  </si>
  <si>
    <t xml:space="preserve">Zhutnění podloží z hornin soudržných nebo nesoudržných </t>
  </si>
  <si>
    <t>-92949260</t>
  </si>
  <si>
    <t>Zhutnění podloží pod násypy z rostlé horniny třídy těžitelnosti I a II, skupiny 1 až 4 z hornin soudružných a nesoudržných</t>
  </si>
  <si>
    <t>"Š1 - Š3, PP DN150" 77*1,2</t>
  </si>
  <si>
    <t>"rozšíření pro šachty prefa DN1000" 2,7*2,7*2-2,7*1,2*2</t>
  </si>
  <si>
    <t>"Š3 - Š4, PP DN250" 9,8*1,35</t>
  </si>
  <si>
    <t>"Š4 - Š11, ŽB DN1000" 227,4*2,7</t>
  </si>
  <si>
    <t>"rozšíření pro šachty prefa DN1500" 3,6*3,6*8-3,6*2,7*6</t>
  </si>
  <si>
    <t>"přepojení odtoku zasakovací jímky, PP DN200, odpočet protlak" (36,45-10,5)*1,2</t>
  </si>
  <si>
    <t>"rozšíření startovací jáma" 3*2-3*1,2</t>
  </si>
  <si>
    <t>"rozšíření koncová jáma" 2*2-2*1,2</t>
  </si>
  <si>
    <t>43</t>
  </si>
  <si>
    <t>171201231</t>
  </si>
  <si>
    <t>Poplatek za uložení zeminy a kamení na recyklační skládce (skládkovné) kód odpadu 17 05 04</t>
  </si>
  <si>
    <t>t</t>
  </si>
  <si>
    <t>985946213</t>
  </si>
  <si>
    <t>Poplatek za uložení stavebního odpadu na recyklační skládce (skládkovné) zeminy a kamení zatříděného do Katalogu odpadů pod kódem 17 05 04</t>
  </si>
  <si>
    <t>2332,31+132,257</t>
  </si>
  <si>
    <t>2464,567*1,8 'Přepočtené koeficientem množství</t>
  </si>
  <si>
    <t>44</t>
  </si>
  <si>
    <t>174151101</t>
  </si>
  <si>
    <t>Zásyp jam, šachet rýh nebo kolem objektů sypaninou se zhutněním</t>
  </si>
  <si>
    <t>-705892003</t>
  </si>
  <si>
    <t>Zásyp sypaninou z jakékoliv horniny strojně s uložením výkopku ve vrstvách se zhutněním jam, šachet, rýh nebo kolem objektů v těchto vykopávkách</t>
  </si>
  <si>
    <t>výkop rýh</t>
  </si>
  <si>
    <t>1190,311+1322,568+132,257</t>
  </si>
  <si>
    <t>lóže</t>
  </si>
  <si>
    <t>-13,677-40,419</t>
  </si>
  <si>
    <t>obsyp</t>
  </si>
  <si>
    <t>-734,354</t>
  </si>
  <si>
    <t>podkladní beton</t>
  </si>
  <si>
    <t>-60,944</t>
  </si>
  <si>
    <t>sedlo</t>
  </si>
  <si>
    <t>-132,04</t>
  </si>
  <si>
    <t>"odpočet OP trouba SDN1000" -3,14*0,645*0,645*227,4</t>
  </si>
  <si>
    <t>OP šachet</t>
  </si>
  <si>
    <t>"DN1500, Š4" -3,14*0,9*0,9*4,1-3,14*0,62*0,62*(2,1-0,15)</t>
  </si>
  <si>
    <t>"DN1500, Š5-Š11" -3,14*0,9*0,9*2,3*7-3,14*0,62*0,62*(1,9-0,45)*7</t>
  </si>
  <si>
    <t>původní štěrková plocha, nově areálová komunikae zásyp pouze na -0,45</t>
  </si>
  <si>
    <t>"ŽB DN1000" -205,9*2,7*(0,45-0,2)</t>
  </si>
  <si>
    <t>"rozšíření pro šachty DN1500" -(3,6*3,6*6-3,6*2,7*6)*(0,45-0,2)</t>
  </si>
  <si>
    <t>45</t>
  </si>
  <si>
    <t>58981144</t>
  </si>
  <si>
    <t>recyklát betonový frakce 0/63 (32)</t>
  </si>
  <si>
    <t>-1554764267</t>
  </si>
  <si>
    <t>zásyp</t>
  </si>
  <si>
    <t>1153,32</t>
  </si>
  <si>
    <t>Mezisoučet - zásyp v zeleni</t>
  </si>
  <si>
    <t>1153,32-180,569</t>
  </si>
  <si>
    <t>972,751*2,1 'Přepočtené koeficientem množství</t>
  </si>
  <si>
    <t>46</t>
  </si>
  <si>
    <t>175111101</t>
  </si>
  <si>
    <t>Obsypání potrubí ručně sypaninou bez prohození, uloženou do 3 m</t>
  </si>
  <si>
    <t>-968090445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</si>
  <si>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</si>
  <si>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"Š1 - Š3, PP DN150" 77*1,2*0,45</t>
  </si>
  <si>
    <t>"přepojení odtoku zasakovací jímky, PP DN200, odpočet protlak" (36,45-10,5)*1,2*0,5</t>
  </si>
  <si>
    <t>"Š3 - Š4, PP DN250" 9,8*1,35*0,55</t>
  </si>
  <si>
    <t>Mezisoučet - písek</t>
  </si>
  <si>
    <t>"Š4 - Š11, ŽB DN1000" 227,4*2,7*(0,345+1+0,145+0,3)</t>
  </si>
  <si>
    <t>"odpočet OP trouba" -3,14*0,645*0,645*227,4</t>
  </si>
  <si>
    <t>"odpočet sedlo" -132,04</t>
  </si>
  <si>
    <t>Mezisoučet - štěrkopísek</t>
  </si>
  <si>
    <t>47</t>
  </si>
  <si>
    <t>58337302</t>
  </si>
  <si>
    <t>štěrkopísek frakce 0/16</t>
  </si>
  <si>
    <t>-1680418324</t>
  </si>
  <si>
    <t>"ŽB potrubí" 669,929</t>
  </si>
  <si>
    <t>669,929*2 'Přepočtené koeficientem množství</t>
  </si>
  <si>
    <t>48</t>
  </si>
  <si>
    <t>583,1-R</t>
  </si>
  <si>
    <t>písek frakce 0/8</t>
  </si>
  <si>
    <t>-78854496</t>
  </si>
  <si>
    <t>"PP potrubí" 64,427</t>
  </si>
  <si>
    <t>64,427*2 'Přepočtené koeficientem množství</t>
  </si>
  <si>
    <t>49</t>
  </si>
  <si>
    <t>181,1-R</t>
  </si>
  <si>
    <t>Zatravnění a ohumusování, vč. zálivky vodou, vč. dodávky materiálů</t>
  </si>
  <si>
    <t>-938570987</t>
  </si>
  <si>
    <t>50</t>
  </si>
  <si>
    <t>181351103</t>
  </si>
  <si>
    <t>Rozprostření ornice tl vrstvy do 200 mm pl přes 100 do 500 m2 v rovině nebo ve svahu do 1:5 strojně</t>
  </si>
  <si>
    <t>2002344708</t>
  </si>
  <si>
    <t>Rozprostření a urovnání ornice v rovině nebo ve svahu sklonu do 1:5 strojně při souvislé ploše přes 100 do 500 m2, tl. vrstvy do 200 mm</t>
  </si>
  <si>
    <t>délka dle navrhovaných povrchů</t>
  </si>
  <si>
    <t>98,8*3</t>
  </si>
  <si>
    <t>51</t>
  </si>
  <si>
    <t>182251101</t>
  </si>
  <si>
    <t>Svahování násypů strojně</t>
  </si>
  <si>
    <t>1190411267</t>
  </si>
  <si>
    <t>Svahování trvalých svahů do projektovaných profilů strojně s potřebným přemístěním výkopku při svahování násypů v jakékoliv hornině</t>
  </si>
  <si>
    <t xml:space="preserve">"dle TZ, kolem Š2"  63*0,4*2</t>
  </si>
  <si>
    <t>52</t>
  </si>
  <si>
    <t>900,32-R</t>
  </si>
  <si>
    <t>Poplatek za uložení pařezu na skládkce</t>
  </si>
  <si>
    <t>1785363276</t>
  </si>
  <si>
    <t>53</t>
  </si>
  <si>
    <t>998225111</t>
  </si>
  <si>
    <t>Přesun hmot pro pozemní komunikace s krytem z kamene, monolitickým betonovým nebo živičným</t>
  </si>
  <si>
    <t>-115638604</t>
  </si>
  <si>
    <t xml:space="preserve">Přesun hmot pro komunikace s krytem z kameniva, monolitickým betonovým nebo živičným  dopravní vzdálenost do 200 m jakékoliv délky objektu</t>
  </si>
  <si>
    <t>2042,777+1339,858+128,854</t>
  </si>
  <si>
    <t>Zakládání</t>
  </si>
  <si>
    <t>54</t>
  </si>
  <si>
    <t>212752111</t>
  </si>
  <si>
    <t xml:space="preserve">Trativod z drenážních trubek korugovaných PE-HD SN 4 perforace 220° včetně lože otevřený výkop DN 100 pro liniové stavby, vč. následného zrušení </t>
  </si>
  <si>
    <t>-1989614367</t>
  </si>
  <si>
    <t>Trativody z drenážních trubek pro liniové stavby a komunikace se zřízením štěrkového lože pod trubky a s jejich obsypem v otevřeném výkopu trubka korugovaná sendvičová PE-HD SN 4 perforace 220° DN 100</t>
  </si>
  <si>
    <t>"v místě podzemní vody" 140</t>
  </si>
  <si>
    <t>Vodorovné konstrukce</t>
  </si>
  <si>
    <t>55</t>
  </si>
  <si>
    <t>451573111</t>
  </si>
  <si>
    <t>Lože pod potrubí otevřený výkop z písku nebo štěrkopísku zrna 0-8 mm</t>
  </si>
  <si>
    <t>2068503227</t>
  </si>
  <si>
    <t xml:space="preserve">Lože pod potrubí, stoky a drobné objekty v otevřeném výkopu z písku a štěrkopísku </t>
  </si>
  <si>
    <t>"Š1 - Š3, PP DN150" 77*1,2*0,1</t>
  </si>
  <si>
    <t>"přepojení odtoku zasakovací jímky, PP DN200, odpočet protlak" (36,45-10,5)*1,2*0,1</t>
  </si>
  <si>
    <t>"Š3 - Š4, PP DN250" 9,8*1,35*0,1</t>
  </si>
  <si>
    <t>56</t>
  </si>
  <si>
    <t>451573111,1</t>
  </si>
  <si>
    <t>Lože pod šachty a potrubí otevřený výkop ze štěrkopísku</t>
  </si>
  <si>
    <t>-673410602</t>
  </si>
  <si>
    <t>Lože pod potrubí, stoky a drobné objekty v otevřeném výkopu z písku a štěrkopísku do 63 mm</t>
  </si>
  <si>
    <t>"prefa DN1000" 2,7*2,7*0,15*2</t>
  </si>
  <si>
    <t>"prefa DN1500" 3,6*3,6*0,15*8</t>
  </si>
  <si>
    <t>pod HPV</t>
  </si>
  <si>
    <t>"Š4 - Š11, ŽB DN1000" 140*2,7*0,06</t>
  </si>
  <si>
    <t>57</t>
  </si>
  <si>
    <t>452112112</t>
  </si>
  <si>
    <t>Osazení betonových prstenců nebo rámů v do 100 mm pod poklopy a mříže</t>
  </si>
  <si>
    <t>-2141323826</t>
  </si>
  <si>
    <t>Osazení betonových dílců prstenců nebo rámů pod poklopy a mříže, výšky do 100 mm</t>
  </si>
  <si>
    <t xml:space="preserve">Poznámka k položce:_x000d_
viz TZ př.č. D.1.1, v.č. D.1.2 až 7, situace C3_x000d_
Vyrovnávací prstence budou osazeny na maltu na cementové bázi </t>
  </si>
  <si>
    <t>1+3+2+6</t>
  </si>
  <si>
    <t>58</t>
  </si>
  <si>
    <t>59224184</t>
  </si>
  <si>
    <t>prstenec šachtový vyrovnávací betonový 625x120x40mm</t>
  </si>
  <si>
    <t>-265955205</t>
  </si>
  <si>
    <t>59</t>
  </si>
  <si>
    <t>59224185</t>
  </si>
  <si>
    <t>prstenec šachtový vyrovnávací betonový 625x120x60mm</t>
  </si>
  <si>
    <t>-222789115</t>
  </si>
  <si>
    <t>60</t>
  </si>
  <si>
    <t>59224176</t>
  </si>
  <si>
    <t>prstenec šachtový vyrovnávací betonový 625x120x80mm</t>
  </si>
  <si>
    <t>-1379622427</t>
  </si>
  <si>
    <t>61</t>
  </si>
  <si>
    <t>59224187</t>
  </si>
  <si>
    <t>prstenec šachtový vyrovnávací betonový 625x120x100mm</t>
  </si>
  <si>
    <t>-163836668</t>
  </si>
  <si>
    <t>62</t>
  </si>
  <si>
    <t>452112122</t>
  </si>
  <si>
    <t>Osazení betonových prstenců nebo rámů v přes 100 do 200 mm pod poklopy a mříže</t>
  </si>
  <si>
    <t>1186564174</t>
  </si>
  <si>
    <t>Osazení betonových dílců prstenců nebo rámů pod poklopy a mříže, výšky přes 100 do 200 mm</t>
  </si>
  <si>
    <t>63</t>
  </si>
  <si>
    <t>59224188</t>
  </si>
  <si>
    <t>prstenec šachtový vyrovnávací betonový 625x120x120mm</t>
  </si>
  <si>
    <t>875380661</t>
  </si>
  <si>
    <t>64</t>
  </si>
  <si>
    <t>452311131</t>
  </si>
  <si>
    <t>Podkladní desky z betonu prostého bez zvýšených nároků na prostředí tř. C 12/15 otevřený výkop</t>
  </si>
  <si>
    <t>1655578846</t>
  </si>
  <si>
    <t>Podkladní a zajišťovací konstrukce z betonu prostého v otevřeném výkopu bez zvýšených nároků na prostředí desky pod potrubí, stoky a drobné objekty z betonu tř. C 12/15</t>
  </si>
  <si>
    <t>"prefa DN1000" 2,7*2,7*0,1*2</t>
  </si>
  <si>
    <t>"prefa DN1500" 3,6*3,6*0,1*8</t>
  </si>
  <si>
    <t>"Š4 - Š11, ŽB DN1000" 227,4*2,7*0,08</t>
  </si>
  <si>
    <t>65</t>
  </si>
  <si>
    <t>452312141</t>
  </si>
  <si>
    <t>Sedlové lože z betonu prostého bez zvýšených nároků na prostředí tř. C 16/20 otevřený výkop</t>
  </si>
  <si>
    <t>-235164860</t>
  </si>
  <si>
    <t>Podkladní a zajišťovací konstrukce z betonu prostého v otevřeném výkopu bez zvýšených nároků na prostředí sedlové lože pod potrubí z betonu tř. C 16/20</t>
  </si>
  <si>
    <t>"Š4 - Š11, ŽB DN1000" 227,4*1,47*0,395</t>
  </si>
  <si>
    <t>66</t>
  </si>
  <si>
    <t>452385121</t>
  </si>
  <si>
    <t>Podkladní pražce ze ŽB tř. C 12/15 otevřený výkop pl přes 2500 do 50000 mm2</t>
  </si>
  <si>
    <t>883371842</t>
  </si>
  <si>
    <t>Podkladní a vyrovnávací konstrukce z betonu pražce ze železobetonu tř. C 12/15 pod potrubí v otevřeném výkopu, průřezové plochy přes 25000 do 50000 mm2</t>
  </si>
  <si>
    <t>"ŽB, DN1000, délky 2,5m - 2ks na troubu... 227,4/2=113,7ks, délky cca 1,0m" 114</t>
  </si>
  <si>
    <t>Komunikace pozemní</t>
  </si>
  <si>
    <t>67</t>
  </si>
  <si>
    <t>564861011</t>
  </si>
  <si>
    <t>Podklad ze štěrkodrtě ŠDb plochy do 100 m2 tl 200 mm fr 0-63mm</t>
  </si>
  <si>
    <t>159523346</t>
  </si>
  <si>
    <t>Podklad ze štěrkodrti ŠD s rozprostřením a zhutněním plochy jednotlivě do 100 m2, po zhutnění tl. 200 mm</t>
  </si>
  <si>
    <t>odskok</t>
  </si>
  <si>
    <t>"viz SC 8/10" 38,563/1,07</t>
  </si>
  <si>
    <t>68</t>
  </si>
  <si>
    <t>567122114</t>
  </si>
  <si>
    <t>Podklad ze směsi stmelené cementem SC C 8/10 (KSC I) tl 150 mm</t>
  </si>
  <si>
    <t>-1403181210</t>
  </si>
  <si>
    <t>Podklad ze směsi stmelené cementem SC bez dilatačních spár, s rozprostřením a zhutněním SC C 8/10 (KSC I), po zhutnění tl. 150 mm</t>
  </si>
  <si>
    <t>"viz ACP 16" 41,262/1,07</t>
  </si>
  <si>
    <t>69</t>
  </si>
  <si>
    <t>573111112</t>
  </si>
  <si>
    <t>Postřik živičný infiltrační s posypem z asfaltu množství do 1 kg/m2</t>
  </si>
  <si>
    <t>-1321398749</t>
  </si>
  <si>
    <t>Postřik infiltrační PI z asfaltu silničního s posypem kamenivem, v množství 1,00 kg/m2</t>
  </si>
  <si>
    <t>70</t>
  </si>
  <si>
    <t>565145111</t>
  </si>
  <si>
    <t>Asfaltový beton vrstva podkladní ACP 16 (obalované kamenivo OKS) tl 60 mm š do 3 m</t>
  </si>
  <si>
    <t>-1844919967</t>
  </si>
  <si>
    <t>Asfaltový beton vrstva podkladní ACP 16 (obalované kamenivo střednězrnné - OKS) s rozprostřením a zhutněním v pruhu šířky přes 1,5 do 3 m, po zhutnění tl. 60 mm</t>
  </si>
  <si>
    <t>viz odstranění podkladu živčného</t>
  </si>
  <si>
    <t>41,262</t>
  </si>
  <si>
    <t>71</t>
  </si>
  <si>
    <t>573231108</t>
  </si>
  <si>
    <t>Postřik živičný spojovací ze silniční emulze v množství do 0,50 kg/m2</t>
  </si>
  <si>
    <t>113468786</t>
  </si>
  <si>
    <t>Postřik spojovací PS bez posypu kamenivem ze silniční emulze, v množství 0,50 kg/m2</t>
  </si>
  <si>
    <t>72</t>
  </si>
  <si>
    <t>577134131</t>
  </si>
  <si>
    <t>Asfaltový beton vrstva obrusná ACO 11 (ABS) tl 40 mm š do 3 m z modifikovaného asfaltu</t>
  </si>
  <si>
    <t>-517108686</t>
  </si>
  <si>
    <t>Asfaltový beton vrstva obrusná ACO 11 (ABS) s rozprostřením a se zhutněním z modifikovaného asfaltu v pruhu šířky přes do 1,5 do 3 m, po zhutnění tl. 40 mm</t>
  </si>
  <si>
    <t>viz frézování</t>
  </si>
  <si>
    <t>73</t>
  </si>
  <si>
    <t>564231011R</t>
  </si>
  <si>
    <t>Podklad nebo podsyp z písku ŠP plochy do 100 m2 tl 100 mm fr 0-4mm</t>
  </si>
  <si>
    <t>1207214467</t>
  </si>
  <si>
    <t>Podklad nebo podsyp ze štěrkopísku ŠP s rozprostřením, vlhčením a zhutněním plochy jednotlivě do 100 m2, po zhutnění tl. 100 mm</t>
  </si>
  <si>
    <t>Poznámka k položce:_x000d_
viz TZ př.č. D.1.1, v.č. D.1.2 až 7, situace C3_x000d_
Konkrétní řešení ochrany dráhy musí být konzultováno a odsouhlaseno se správcem sportovního areálu.</t>
  </si>
  <si>
    <t>74</t>
  </si>
  <si>
    <t>580,1-R</t>
  </si>
  <si>
    <t>Dodávka + montáž plastová pojezdová deska pro pojezd mechanizace min. tl 15 mm</t>
  </si>
  <si>
    <t>-967879009</t>
  </si>
  <si>
    <t>"ochrana běžecké dráhy" 25</t>
  </si>
  <si>
    <t>Vedení trubní dálková a přípojná</t>
  </si>
  <si>
    <t>75</t>
  </si>
  <si>
    <t>822492212</t>
  </si>
  <si>
    <t>Montáž potrubí z trub TZH s integrovaným pryžovým těsněním a čedičovou výstelkou otevřený výkop sklon do 20 % DN 1000</t>
  </si>
  <si>
    <t>-1096671695</t>
  </si>
  <si>
    <t>Montáž potrubí z trub železobetonových hrdlových v otevřeném výkopu ve sklonu do 20 % s integrovaným pryžovým těsněním a čedičovou výstelkou DN 1000</t>
  </si>
  <si>
    <t>"Š4 - Š11, ŽB DN1000" 227,4</t>
  </si>
  <si>
    <t>76</t>
  </si>
  <si>
    <t>59222064</t>
  </si>
  <si>
    <t>trouba ŽB hrdlová s čedičovou výstelkou DN 1000 180°</t>
  </si>
  <si>
    <t>317025104</t>
  </si>
  <si>
    <t>227,4*1,01 'Přepočtené koeficientem množství</t>
  </si>
  <si>
    <t>77</t>
  </si>
  <si>
    <t>870,1-R</t>
  </si>
  <si>
    <t>Napojení nového kanalizačního potrubí PP DN150 na stávající prefa šachtu jádrovým vývrtem DN200 a utěsnění prostupu po osazení potrubí segmentovým těsněním a zapravením povrchu stěny šachty</t>
  </si>
  <si>
    <t>-1982882229</t>
  </si>
  <si>
    <t>Napojení nového kanalizačního potrubí PP DN150 na stávající prefa šachtu jádrovým vývrtem DN200 a utěsnění prostupu po osazení potrubí segmentovým těsněním a zapravením povrchu stěny šachty. Z vnitřní strany šachty bude mezikruží mezi stěnou vývrtu a potrubím zapraveno speciální sanační maltou do agresivního prostředí (např. Ergelit)</t>
  </si>
  <si>
    <t>Poznámka k položce:_x000d_
Způsob zaústění do stávající šachty bude před zahájením prací konzultován se zástupcem provozovatele kanalizace a po realizaci napojení bude zaústění přebráno provozovatelem kanalizace. Napojení musí být provedeno s ohledem na minimalizaci doby trvání záboru části místní komunikace</t>
  </si>
  <si>
    <t>"Š1" 1</t>
  </si>
  <si>
    <t>78</t>
  </si>
  <si>
    <t>871310310</t>
  </si>
  <si>
    <t>Montáž kanalizačního potrubí hladkého plnostěnného SN 10 z polypropylenu DN 150</t>
  </si>
  <si>
    <t>-2116304985</t>
  </si>
  <si>
    <t>Montáž kanalizačního potrubí z polypropylenu PP hladkého plnostěnného SN 10 DN 150</t>
  </si>
  <si>
    <t>"Š1 - Š3, PP DN150" 77</t>
  </si>
  <si>
    <t>79</t>
  </si>
  <si>
    <t>28614325</t>
  </si>
  <si>
    <t>trubka kanalizační PP plnostěnná jednovrstvá DN 160x3000mm SN10</t>
  </si>
  <si>
    <t>-1792243136</t>
  </si>
  <si>
    <t>77*1,05 'Přepočtené koeficientem množství</t>
  </si>
  <si>
    <t>80</t>
  </si>
  <si>
    <t>871350310</t>
  </si>
  <si>
    <t>Montáž kanalizačního potrubí hladkého plnostěnného SN 10 z polypropylenu DN 200</t>
  </si>
  <si>
    <t>698694194</t>
  </si>
  <si>
    <t>Montáž kanalizačního potrubí z polypropylenu PP hladkého plnostěnného SN 10 DN 200</t>
  </si>
  <si>
    <t>"přepojení odtoku zasakovací jímky, PP DN200" 36,45</t>
  </si>
  <si>
    <t>81</t>
  </si>
  <si>
    <t>28614326</t>
  </si>
  <si>
    <t>trubka kanalizační PP plnostěnná jednovrstvá DN 200x3000mm SN10</t>
  </si>
  <si>
    <t>1959106191</t>
  </si>
  <si>
    <t>36,45*1,05 'Přepočtené koeficientem množství</t>
  </si>
  <si>
    <t>82</t>
  </si>
  <si>
    <t>871360310</t>
  </si>
  <si>
    <t>Montáž kanalizačního potrubí hladkého plnostěnného SN 10 z polypropylenu DN 250</t>
  </si>
  <si>
    <t>-369883294</t>
  </si>
  <si>
    <t>Montáž kanalizačního potrubí z polypropylenu PP hladkého plnostěnného SN 10 DN 250</t>
  </si>
  <si>
    <t>"Š3 - Š4, PP DN150" 9,8</t>
  </si>
  <si>
    <t>83</t>
  </si>
  <si>
    <t>28614213</t>
  </si>
  <si>
    <t>trubka kanalizační PP plnostěnná jednovrstvá DN 250x3000mm SN10</t>
  </si>
  <si>
    <t>-1418838281</t>
  </si>
  <si>
    <t>9,8*1,05 'Přepočtené koeficientem množství</t>
  </si>
  <si>
    <t>84</t>
  </si>
  <si>
    <t>877260310</t>
  </si>
  <si>
    <t>Montáž kolen na kanalizačním potrubí z PP nebo tvrdého PVC-U trub hladkých plnostěnných DN 100</t>
  </si>
  <si>
    <t>695804258</t>
  </si>
  <si>
    <t>Montáž tvarovek na kanalizačním plastovém potrubí z PP nebo PVC-U hladkého plnostěnného kolen, víček nebo hrdlových uzávěrů DN 100</t>
  </si>
  <si>
    <t>"drenáže" 7</t>
  </si>
  <si>
    <t>85</t>
  </si>
  <si>
    <t>28611954</t>
  </si>
  <si>
    <t>zátka hrdlová kanalizační plastová PP DN 110</t>
  </si>
  <si>
    <t>573369285</t>
  </si>
  <si>
    <t>86</t>
  </si>
  <si>
    <t>877315123</t>
  </si>
  <si>
    <t>Montáž navrtávacího sedla pro potrubí betonové nebo kameninové přípojka DN 100 - 150</t>
  </si>
  <si>
    <t>588371002</t>
  </si>
  <si>
    <t>Montáž navrtávacího sedla kanalizační přípojky v otevřeném výkopu pro hlavní potrubí betonové nebo kameninové, přípojka DN 150</t>
  </si>
  <si>
    <t>"drenáže č.1,2,4,7" 4</t>
  </si>
  <si>
    <t>87</t>
  </si>
  <si>
    <t>28651322</t>
  </si>
  <si>
    <t>sedlo kolmé mechanické jakékoli potrubí/KG DN 700-2000/100-160</t>
  </si>
  <si>
    <t>-599511826</t>
  </si>
  <si>
    <t>88</t>
  </si>
  <si>
    <t>877350310</t>
  </si>
  <si>
    <t>Montáž kolen na kanalizačním potrubí z PP nebo tvrdého PVC-U trub hladkých plnostěnných DN 200</t>
  </si>
  <si>
    <t>-1929492533</t>
  </si>
  <si>
    <t>Montáž tvarovek na kanalizačním plastovém potrubí z PP nebo PVC-U hladkého plnostěnného kolen, víček nebo hrdlových uzávěrů DN 200</t>
  </si>
  <si>
    <t>"drenáže" 3</t>
  </si>
  <si>
    <t>89</t>
  </si>
  <si>
    <t>28611960</t>
  </si>
  <si>
    <t>zátka hrdlová kanalizační plastová PP DN 200</t>
  </si>
  <si>
    <t>-291977082</t>
  </si>
  <si>
    <t>90</t>
  </si>
  <si>
    <t>877350320</t>
  </si>
  <si>
    <t>Montáž odboček na kanalizačním potrubí z PP nebo tvrdého PVC-U trub hladkých plnostěnných DN 200</t>
  </si>
  <si>
    <t>-1871242630</t>
  </si>
  <si>
    <t>Montáž tvarovek na kanalizačním plastovém potrubí z PP nebo PVC-U hladkého plnostěnného odboček DN 200</t>
  </si>
  <si>
    <t>"drenáže č.9 a č.10" 2</t>
  </si>
  <si>
    <t>91</t>
  </si>
  <si>
    <t>28654441</t>
  </si>
  <si>
    <t>odbočka kanalizační PP 45° DN 200/160</t>
  </si>
  <si>
    <t>439148715</t>
  </si>
  <si>
    <t>92</t>
  </si>
  <si>
    <t>877355123</t>
  </si>
  <si>
    <t>Montáž navrtávacího sedla pro potrubí betonové nebo kameninové přípojka DN 200</t>
  </si>
  <si>
    <t>1441710289</t>
  </si>
  <si>
    <t>Montáž navrtávacího sedla kanalizační přípojky v otevřeném výkopu pro hlavní potrubí betonové nebo kameninové, přípojka DN 200</t>
  </si>
  <si>
    <t>"drenáže č.6" 1</t>
  </si>
  <si>
    <t>93</t>
  </si>
  <si>
    <t>28651326</t>
  </si>
  <si>
    <t>sedlo kolmé mechanické jakékoli potrubí/KG DN 700-2000/200</t>
  </si>
  <si>
    <t>-905606563</t>
  </si>
  <si>
    <t>94</t>
  </si>
  <si>
    <t>892,1-R</t>
  </si>
  <si>
    <t>Kamerová zkouška kanalizačního potrubí, vč. vyhotovení záznamu o zkoušce</t>
  </si>
  <si>
    <t>1013600511</t>
  </si>
  <si>
    <t>"DN150" 77</t>
  </si>
  <si>
    <t>"DN250" 9,8</t>
  </si>
  <si>
    <t>"DN1000" 227,4</t>
  </si>
  <si>
    <t>95</t>
  </si>
  <si>
    <t>892312121</t>
  </si>
  <si>
    <t>Tlaková zkouška potrubí DN 150 těsnícím vakem ucpávkovým</t>
  </si>
  <si>
    <t>úsek</t>
  </si>
  <si>
    <t>-1825868384</t>
  </si>
  <si>
    <t>Tlakové zkoušky těsnícími vaky ucpávkovými DN 150</t>
  </si>
  <si>
    <t>96</t>
  </si>
  <si>
    <t>892351111</t>
  </si>
  <si>
    <t>Tlaková zkouška potrubí DN 150 nebo 200, vč. šachet</t>
  </si>
  <si>
    <t>1974756345</t>
  </si>
  <si>
    <t>Tlakové zkoušky na potrubí DN 150 nebo 200</t>
  </si>
  <si>
    <t>"DN200" 36,45</t>
  </si>
  <si>
    <t>97</t>
  </si>
  <si>
    <t>892352121</t>
  </si>
  <si>
    <t>Tlaková zkouška potrubí DN 200 těsnícím vakem ucpávkovým</t>
  </si>
  <si>
    <t>1783884744</t>
  </si>
  <si>
    <t>Tlakové zkoušky těsnícími vaky ucpávkovými DN 200</t>
  </si>
  <si>
    <t>98</t>
  </si>
  <si>
    <t>892362121</t>
  </si>
  <si>
    <t>Tlaková zkouška potrubí DN 250 těsnícím vakem ucpávkovým</t>
  </si>
  <si>
    <t>134563579</t>
  </si>
  <si>
    <t>Tlakové zkoušky těsnícími vaky ucpávkovými DN 250</t>
  </si>
  <si>
    <t>99</t>
  </si>
  <si>
    <t>892381111</t>
  </si>
  <si>
    <t>Tlaková zkouška potrubí DN 250, DN 300 nebo 350, vč. šachet</t>
  </si>
  <si>
    <t>-1959032417</t>
  </si>
  <si>
    <t>Tlakové zkoušky na potrubí DN 250, 300 nebo 350</t>
  </si>
  <si>
    <t>9,8</t>
  </si>
  <si>
    <t>100</t>
  </si>
  <si>
    <t>892491111</t>
  </si>
  <si>
    <t>Tlaková zkouška potrubí DN 1000, vč. šachet</t>
  </si>
  <si>
    <t>-395963982</t>
  </si>
  <si>
    <t>Tlakové zkoušky na potrubí DN 1000</t>
  </si>
  <si>
    <t>227,4</t>
  </si>
  <si>
    <t>101</t>
  </si>
  <si>
    <t>892492121</t>
  </si>
  <si>
    <t>Tlaková zkouška potrubí DN 1000 těsnícím vakem ucpávkovým</t>
  </si>
  <si>
    <t>23631845</t>
  </si>
  <si>
    <t>Tlakové zkoušky těsnícími vaky ucpávkovými DN 1000</t>
  </si>
  <si>
    <t>102</t>
  </si>
  <si>
    <t>894410124</t>
  </si>
  <si>
    <t>Osazení betonových dílců pro kanalizační šachty DN 1500 šachtové dno výšky 1840 mm</t>
  </si>
  <si>
    <t>570927423</t>
  </si>
  <si>
    <t>Osazení betonových dílců šachet kanalizačních dno DN 1500, výšky 1840 mm</t>
  </si>
  <si>
    <t xml:space="preserve">Poznámka k položce:_x000d_
viz TZ př.č. D.1.1, v.č. D.1.2 až 7, situace C3_x000d_
spáry mezi prefabrikáty budou vypraveny a vymazány maltou na bázi cementu  (např. Ergelitem). </t>
  </si>
  <si>
    <t>"Š4" 1</t>
  </si>
  <si>
    <t>"Š5 - Š11" 7</t>
  </si>
  <si>
    <t>103</t>
  </si>
  <si>
    <t>59224443R</t>
  </si>
  <si>
    <t xml:space="preserve">dno betonové šachty DN 1500 kanalizační výšky 150cm přímé 180x158,5 max. zaústění potrubí DN250, čedičová výstelka se spádovým betonem s vytvrováním dna a stěny obloženy čedičovým obkladem, vč. stupadel s  PE povrchem, vč. povrchové úpravy </t>
  </si>
  <si>
    <t>-39045666</t>
  </si>
  <si>
    <t xml:space="preserve">dno betonové šachty DN 1500 kanalizační výšky 150cm přímé 180x158,5 max. zaústění potrubí DN250, čedičová výstelka se spádovým betonem s vytvrováním dna a stěny obloženy čedičovým obkladem pocelé výšce a celém obvodu, vč. stupadel s  PE povrchem, vč. povrchové úpravy, kynetě dna bude osazeno kapsové stupadlo pro snadný sestup na dno šachty.</t>
  </si>
  <si>
    <t>Poznámka k položce:_x000d_
Před zahájením prací musí dodavatel stavby konzultovat sestavu prefabrikovaných dílců spadišťové šachty s daným výrobcem s ohledem na možnost realizace zaústění potrubí DN1000 do standartní šachetní skruže.</t>
  </si>
  <si>
    <t>104</t>
  </si>
  <si>
    <t>59224443</t>
  </si>
  <si>
    <t xml:space="preserve">dno betonové šachty DN 1500 kanalizační výšky 150cm přímé 180x158,5 max. zaústění potrubí ŽB DN1000 čedičová výstelka, kyneta do 1/2DN,  vč. stupadel s  PE povrchem, vč. povrchové úpravy </t>
  </si>
  <si>
    <t>868891300</t>
  </si>
  <si>
    <t xml:space="preserve">dno betonové šachty DN 1500 kanalizační výšky 150cm přímé 180x158,5 max. zaústění potrubí ŽB DN1000 čedičová výstelka, kyneta do 1/2DN,  vč. stupadel s  PE povrchem, vč. povrchové úpravy, kynetě dna bude osazeno kapsové stupadlo pro snadný sestup na dno šachty.</t>
  </si>
  <si>
    <t>"Š5-Š11" 7</t>
  </si>
  <si>
    <t>105</t>
  </si>
  <si>
    <t>59224342</t>
  </si>
  <si>
    <t>těsnění elastomerové pro spojení šachetních dílů DN 1500</t>
  </si>
  <si>
    <t>656625147</t>
  </si>
  <si>
    <t>8+1</t>
  </si>
  <si>
    <t>106</t>
  </si>
  <si>
    <t>894410243R</t>
  </si>
  <si>
    <t>Osazení betonových dílců pro kanalizační šachty atyp DN 1500 skruž rovná výšky 1800 mm</t>
  </si>
  <si>
    <t>1573024354</t>
  </si>
  <si>
    <t>Osazení betonových dílců šachet kanalizačních skruž rovná DN 1500, atyp výšky 1800 mm</t>
  </si>
  <si>
    <t>107</t>
  </si>
  <si>
    <t>59224517R</t>
  </si>
  <si>
    <t>skruž betonové šachty DN 1500 ATYP kanalizační 150x180x15cm se stupadly s PE povlakem, zaústění potrubí ŽB DN1000 a PP DN200, stěny obloženy čedičovým obkladem, vč. povrchové úpravy</t>
  </si>
  <si>
    <t>514937081</t>
  </si>
  <si>
    <t>skruž betonové šachty DN 1500 ATYP kanalizační 150x180x15cm se stupadly s PE povlakem, zaústění potrubí ŽB DN1000 a PP DN200, stěny obloženy čedičovým obkladem po celé výšce a celém obvodu, vč. povrchové úpravy</t>
  </si>
  <si>
    <t>108</t>
  </si>
  <si>
    <t>894410312</t>
  </si>
  <si>
    <t>Osazení betonových dílců pro kanalizační šachty DN 1500 deska přechodová</t>
  </si>
  <si>
    <t>192089378</t>
  </si>
  <si>
    <t>Osazení betonových dílců šachet kanalizačních deska přechodová DN 1500</t>
  </si>
  <si>
    <t>"Š4-Š11" 8</t>
  </si>
  <si>
    <t>109</t>
  </si>
  <si>
    <t>59224433</t>
  </si>
  <si>
    <t>deska betonová přechodová šachty DN 1500 kanalizační 180/100x25cm</t>
  </si>
  <si>
    <t>1180390869</t>
  </si>
  <si>
    <t>110</t>
  </si>
  <si>
    <t>894411311</t>
  </si>
  <si>
    <t>Osazení betonových nebo železobetonových dílců pro šachty skruží rovných</t>
  </si>
  <si>
    <t>545025148</t>
  </si>
  <si>
    <t>1+2+6</t>
  </si>
  <si>
    <t>111</t>
  </si>
  <si>
    <t>59224160</t>
  </si>
  <si>
    <t>skruž betonová kanalizační s ocelovými stupadly 100x25x12cm s PE potahem, vč. povrchové úpravy</t>
  </si>
  <si>
    <t>-950694557</t>
  </si>
  <si>
    <t>112</t>
  </si>
  <si>
    <t>59224161</t>
  </si>
  <si>
    <t>skruž betonová kanalizační s ocelovými stupadly 100x50x12cm s PE potahem, vč. povrchové úpravy</t>
  </si>
  <si>
    <t>-937698249</t>
  </si>
  <si>
    <t>113</t>
  </si>
  <si>
    <t>59224162</t>
  </si>
  <si>
    <t>skruž betonová kanalizační s ocelovými stupadly 100x100x12cm s PE potahem, vč. povrchové úpravy</t>
  </si>
  <si>
    <t>-667107503</t>
  </si>
  <si>
    <t>114</t>
  </si>
  <si>
    <t>894412411</t>
  </si>
  <si>
    <t>Osazení betonových nebo železobetonových dílců pro šachty skruží přechodových</t>
  </si>
  <si>
    <t>1493915968</t>
  </si>
  <si>
    <t>115</t>
  </si>
  <si>
    <t>59224168</t>
  </si>
  <si>
    <t>skruž betonová přechodová 62,5/100x60x12cm, stupadla poplastovaná kapsová</t>
  </si>
  <si>
    <t>-1944876736</t>
  </si>
  <si>
    <t>116</t>
  </si>
  <si>
    <t>894414111</t>
  </si>
  <si>
    <t>Osazení betonových nebo železobetonových dílců pro šachty skruží základových (dno)</t>
  </si>
  <si>
    <t>1812253513</t>
  </si>
  <si>
    <t>"Š2 a Š3" 2</t>
  </si>
  <si>
    <t>117</t>
  </si>
  <si>
    <t>59224337</t>
  </si>
  <si>
    <t>dno betonové šachty DN 1000 kanalizační výšky 60cm, Žlábek ve dně prefabrikované šachty (kyneta) a nástupnice bude provedena s ochranným nátěrem na bázi epoxidu, vč. povrchové úpravy, vč. ocelových stupadel s PE povrchem</t>
  </si>
  <si>
    <t>1228892527</t>
  </si>
  <si>
    <t>118</t>
  </si>
  <si>
    <t>59224348</t>
  </si>
  <si>
    <t>těsnění elastomerové pro spojení šachetních dílů DN 1000</t>
  </si>
  <si>
    <t>-760414117</t>
  </si>
  <si>
    <t>119</t>
  </si>
  <si>
    <t>894414211</t>
  </si>
  <si>
    <t>Osazení betonových nebo železobetonových dílců pro šachty desek zákrytových</t>
  </si>
  <si>
    <t>-1733820745</t>
  </si>
  <si>
    <t>120</t>
  </si>
  <si>
    <t>59224315</t>
  </si>
  <si>
    <t>deska betonová zákrytová pro kruhové šachty 100/62,5x16,5cm</t>
  </si>
  <si>
    <t>-1659691395</t>
  </si>
  <si>
    <t>121</t>
  </si>
  <si>
    <t>899104112</t>
  </si>
  <si>
    <t>Osazení poklopů litinových nebo ocelových včetně rámů pro třídu zatížení D400, E600</t>
  </si>
  <si>
    <t>-455926809</t>
  </si>
  <si>
    <t>Osazení poklopů litinových a ocelových včetně rámů pro třídu zatížení D400, E600</t>
  </si>
  <si>
    <t xml:space="preserve">Poznámka k položce:_x000d_
viz TZ př.č. D.1.1, v.č. D.1.2 až 7, situace C3_x000d_
rám šachtového poklopu bude osazen na maltu na cementové bázi </t>
  </si>
  <si>
    <t>7+2+1</t>
  </si>
  <si>
    <t>122</t>
  </si>
  <si>
    <t>552,1-R</t>
  </si>
  <si>
    <t xml:space="preserve">poklop šachtový litinový kruhový DN 600 s pantem,  s odvětráním tř D400 pro běžný provoz</t>
  </si>
  <si>
    <t>683852599</t>
  </si>
  <si>
    <t>poklop šachtový litinový kruhový DN 600 bez ventilace tř D400 pro běžný provoz</t>
  </si>
  <si>
    <t>123</t>
  </si>
  <si>
    <t>552,2-R</t>
  </si>
  <si>
    <t>poklop šachtový litinový kruhový DN 600 s pantem, s odvětráním tř D400 pro běžný provoz, vč. betono-litinového rámu</t>
  </si>
  <si>
    <t>-918894309</t>
  </si>
  <si>
    <t>124</t>
  </si>
  <si>
    <t>552,3-R</t>
  </si>
  <si>
    <t>poklop šachtový litinový kruhový DN 600 s pantem, s provedením vtokové mříže tř D400 pro běžný provoz, vč. litinového rámu</t>
  </si>
  <si>
    <t>1385052482</t>
  </si>
  <si>
    <t>125</t>
  </si>
  <si>
    <t>899,91-R</t>
  </si>
  <si>
    <t>Dodávka + montáž regulátor odtoku z potrubí z KG DN250 se škrtící kruhovou clonou a svislým potrubím bezpečnostního přelivu, odtok s regulací na 6,0 l/s, zafixování svilsého potrubí objímkami pro DN250 s kotvením do stěn šachty, vč. kotevního materiálu</t>
  </si>
  <si>
    <t>-1236081593</t>
  </si>
  <si>
    <t xml:space="preserve">Dodávka + montáž regulátor odtoku z potrubí z KG DN250 se škrtící kruhovou clonou a svislým potrubím bezpečnostního přelivu, odtok s regulací na 6,0 l/s, zafixování svilsého potrubí objímkami pro DN250 s kotvením do stěn šachty, vč. kotevního materiálu. Objímky budou kotveny do stěn šachty – závitová tyč M10 na chem, maltu. Další objímka bude použita jako podpora regulátoru odtoku, která bude kotvena do dna. </t>
  </si>
  <si>
    <t>126</t>
  </si>
  <si>
    <t>899,92-R</t>
  </si>
  <si>
    <t>Dodávka + montáž vsuvná membránová nerezová zpětná klapka na odtoku DN150, vč. kotvení a kotvícího materiálu</t>
  </si>
  <si>
    <t>94554645</t>
  </si>
  <si>
    <t>"Š2" 1</t>
  </si>
  <si>
    <t>127</t>
  </si>
  <si>
    <t>899623171</t>
  </si>
  <si>
    <t>Obetonování potrubí nebo zdiva stok betonem prostým tř. C 25/30 XF3 v otevřeném výkopu</t>
  </si>
  <si>
    <t>926801119</t>
  </si>
  <si>
    <t>Obetonování potrubí nebo zdiva stok betonem prostým v otevřeném výkopu, betonem tř. C 25/30</t>
  </si>
  <si>
    <t>"Š3" 3,14*0,65*0,65*0,6-3,14*0,3*0,3*0,6</t>
  </si>
  <si>
    <t>128</t>
  </si>
  <si>
    <t>899643121</t>
  </si>
  <si>
    <t>Bednění pro obetonování potrubí otevřený výkop zřízení</t>
  </si>
  <si>
    <t>1101759427</t>
  </si>
  <si>
    <t>Bednění pro obetonování potrubí v otevřeném výkopu zřízení</t>
  </si>
  <si>
    <t>"Š3" 2*3,14*0,65*0,6</t>
  </si>
  <si>
    <t>129</t>
  </si>
  <si>
    <t>899643122</t>
  </si>
  <si>
    <t>Bednění pro obetonování potrubí otevřený výkop odstranění</t>
  </si>
  <si>
    <t>1336563360</t>
  </si>
  <si>
    <t>Bednění pro obetonování potrubí v otevřeném výkopu odstranění</t>
  </si>
  <si>
    <t>130</t>
  </si>
  <si>
    <t>899911255</t>
  </si>
  <si>
    <t>Kluzná objímka výšky 41 mm vnějšího průměru potrubí přes 291 mm do 328 mm</t>
  </si>
  <si>
    <t>-1854546971</t>
  </si>
  <si>
    <t>Kluzné objímky (pojízdná sedla) pro zasunutí potrubí do chráničky výšky 41 mm vnějšího průměru potrubí přes 291 do 328 mm</t>
  </si>
  <si>
    <t>"přepojení odtoku ze zasakovací jímky" 10</t>
  </si>
  <si>
    <t>131</t>
  </si>
  <si>
    <t>899913161</t>
  </si>
  <si>
    <t>Uzavírací manžeta chráničky potrubí DN 200 x 300</t>
  </si>
  <si>
    <t>949491485</t>
  </si>
  <si>
    <t>Koncové uzavírací manžety chrániček DN potrubí x DN chráničky DN 200 x 300</t>
  </si>
  <si>
    <t>"přepojení odtoku ze zasakovací jímky" 2</t>
  </si>
  <si>
    <t>Ostatní konstrukce a práce, bourání</t>
  </si>
  <si>
    <t>132</t>
  </si>
  <si>
    <t>910,1-R</t>
  </si>
  <si>
    <t>Demontáž stávajícího rámového oplocení ze svařováých sítí určena kdalšímu použití, vč. nákladu na uskladnění</t>
  </si>
  <si>
    <t>1703162979</t>
  </si>
  <si>
    <t>"dle TZ" 18</t>
  </si>
  <si>
    <t>133</t>
  </si>
  <si>
    <t>915,1-R</t>
  </si>
  <si>
    <t>Demontáž plastová pojezdová deska pro pojezd mechanizace min. tl 15 mm, vč. odvozu a likvidace</t>
  </si>
  <si>
    <t>-55197369</t>
  </si>
  <si>
    <t>134</t>
  </si>
  <si>
    <t>916131213</t>
  </si>
  <si>
    <t>Osazení silničního obrubníku betonového stojatého s boční opěrou do lože z betonu prostého C20/25 XF3</t>
  </si>
  <si>
    <t>CS ÚRS 2024 02</t>
  </si>
  <si>
    <t>-1816592629</t>
  </si>
  <si>
    <t>Osazení silničního obrubníku betonového se zřízením lože, s vyplněním a zatřením spár cementovou maltou stojatého s boční opěrou z betonu prostého, do lože z betonu prostého</t>
  </si>
  <si>
    <t>viz odstranění obrubníku</t>
  </si>
  <si>
    <t>135</t>
  </si>
  <si>
    <t>59217031</t>
  </si>
  <si>
    <t>obrubník silniční betonový 1000x150x250mm</t>
  </si>
  <si>
    <t>-900659041</t>
  </si>
  <si>
    <t>3*1,05 'Přepočtené koeficientem množství</t>
  </si>
  <si>
    <t>136</t>
  </si>
  <si>
    <t>919122121</t>
  </si>
  <si>
    <t>Těsnění spár zálivkou za tepla pro komůrky š 15 mm hl 25 mm s těsnicím profilem</t>
  </si>
  <si>
    <t>668096028</t>
  </si>
  <si>
    <t>Utěsnění dilatačních spár zálivkou za tepla v cementobetonovém nebo živičném krytu včetně adhezního nátěru s těsnicím profilem pod zálivkou, pro komůrky šířky 15 mm, hloubky 25 mm</t>
  </si>
  <si>
    <t>137</t>
  </si>
  <si>
    <t>919726123</t>
  </si>
  <si>
    <t>Geotextilie pro ochranu, separaci a filtraci netkaná měrná hm přes 300 do 500 g/m2</t>
  </si>
  <si>
    <t>-1878145833</t>
  </si>
  <si>
    <t>Geotextilie netkaná pro ochranu, separaci nebo filtraci měrná hmotnost přes 300 do 500 g/m2</t>
  </si>
  <si>
    <t>138</t>
  </si>
  <si>
    <t>919735111</t>
  </si>
  <si>
    <t>Řezání stávajícího živičného krytu hl do 50 mm</t>
  </si>
  <si>
    <t>1114153476</t>
  </si>
  <si>
    <t>Řezání stávajícího živičného krytu nebo podkladu hloubky do 50 mm</t>
  </si>
  <si>
    <t>"ŽB DN1000, v místě šachty Š11" 8*2</t>
  </si>
  <si>
    <t>"rozšíření pro šachtu" 1/2*4,2+4,2+1/2*4,2</t>
  </si>
  <si>
    <t>"PP DN150, v místě stávající šachty Š1" 1,5*2</t>
  </si>
  <si>
    <t>139</t>
  </si>
  <si>
    <t>930,1-R</t>
  </si>
  <si>
    <t>Zpětná montáž rámového oplocení ze svařováých sítí, obnovení do původního stavu</t>
  </si>
  <si>
    <t>-21577670</t>
  </si>
  <si>
    <t>140</t>
  </si>
  <si>
    <t>950,1-R</t>
  </si>
  <si>
    <t>Náklady na statické zajištění pilířů vjezdové brány po dobu stavebních prací, vč. demontáž křídel brány, náklady na uskladnění a zpětné montáže po ukončení staevbních prací</t>
  </si>
  <si>
    <t>kpl</t>
  </si>
  <si>
    <t>1571247739</t>
  </si>
  <si>
    <t>Poznámka k položce:_x000d_
viz popis V TZ</t>
  </si>
  <si>
    <t>141</t>
  </si>
  <si>
    <t>966008112R</t>
  </si>
  <si>
    <t>Bourání trubního propustku DN přes 300 do 500, vč. pomocných zemních prací, vč. betonových čel propustku</t>
  </si>
  <si>
    <t>-1912678109</t>
  </si>
  <si>
    <t>"mezi Š4 a Š5, DN500" 8</t>
  </si>
  <si>
    <t>997</t>
  </si>
  <si>
    <t>Přesun sutě</t>
  </si>
  <si>
    <t>142</t>
  </si>
  <si>
    <t>997221551</t>
  </si>
  <si>
    <t>Vodorovná doprava suti ze sypkých materiálů do 1 km</t>
  </si>
  <si>
    <t>-1013489285</t>
  </si>
  <si>
    <t xml:space="preserve">Vodorovná doprava suti  bez naložení, ale se složením a s hrubým urovnáním ze sypkých materiálů, na vzdálenost do 1 km</t>
  </si>
  <si>
    <t>"kamenivo z vozovky" 166,857+3,78+26,635</t>
  </si>
  <si>
    <t>"asfalt z vozovky" 9,078+4,062</t>
  </si>
  <si>
    <t>143</t>
  </si>
  <si>
    <t>997221559</t>
  </si>
  <si>
    <t>Příplatek ZKD 1 km u vodorovné dopravy suti ze sypkých materiálů</t>
  </si>
  <si>
    <t>1867211336</t>
  </si>
  <si>
    <t xml:space="preserve">Vodorovná doprava suti  bez naložení, ale se složením a s hrubým urovnáním Příplatek k ceně za každý další i započatý 1 km přes 1 km</t>
  </si>
  <si>
    <t>210,412*2 'Přepočtené koeficientem množství</t>
  </si>
  <si>
    <t>144</t>
  </si>
  <si>
    <t>997221561</t>
  </si>
  <si>
    <t>Vodorovná doprava suti z kusových materiálů do 1 km</t>
  </si>
  <si>
    <t>-486834340</t>
  </si>
  <si>
    <t>Vodorovná doprava suti bez naložení, ale se složením a s hrubým urovnáním z kusových materiálů, na vzdálenost do 1 km</t>
  </si>
  <si>
    <t>"geotextílie" 0,017</t>
  </si>
  <si>
    <t>"obrubní" 0,615</t>
  </si>
  <si>
    <t>"BT propustek" 9,6</t>
  </si>
  <si>
    <t>145</t>
  </si>
  <si>
    <t>997221569</t>
  </si>
  <si>
    <t>Příplatek ZKD 1 km u vodorovné dopravy suti z kusových materiálů</t>
  </si>
  <si>
    <t>563928675</t>
  </si>
  <si>
    <t>Vodorovná doprava suti bez naložení, ale se složením a s hrubým urovnáním Příplatek k ceně za každý další započatý 1 km přes 1 km</t>
  </si>
  <si>
    <t>10,232*2 'Přepočtené koeficientem množství</t>
  </si>
  <si>
    <t>146</t>
  </si>
  <si>
    <t>997221611</t>
  </si>
  <si>
    <t>Nakládání suti na dopravní prostředky pro vodorovnou dopravu</t>
  </si>
  <si>
    <t>-558916305</t>
  </si>
  <si>
    <t xml:space="preserve">Nakládání na dopravní prostředky  pro vodorovnou dopravu suti</t>
  </si>
  <si>
    <t>210,412+10,232</t>
  </si>
  <si>
    <t>147</t>
  </si>
  <si>
    <t>997221861</t>
  </si>
  <si>
    <t>Poplatek za uložení na recyklační skládce (skládkovné) stavebního odpadu z prostého betonu pod kódem 17 01 01</t>
  </si>
  <si>
    <t>-330786476</t>
  </si>
  <si>
    <t>Poplatek za uložení stavebního odpadu na recyklační skládce (skládkovné) z prostého betonu zatříděného do Katalogu odpadů pod kódem 17 01 01</t>
  </si>
  <si>
    <t>148</t>
  </si>
  <si>
    <t>997221873</t>
  </si>
  <si>
    <t>-826448179</t>
  </si>
  <si>
    <t>149</t>
  </si>
  <si>
    <t>997221875</t>
  </si>
  <si>
    <t>Poplatek za uložení na recyklační skládce (skládkovné) stavebního odpadu asfaltového bez obsahu dehtu zatříděného do Katalogu odpadů pod kódem 17 03 02</t>
  </si>
  <si>
    <t>71127722</t>
  </si>
  <si>
    <t>Poplatek za uložení stavebního odpadu na recyklační skládce (skládkovné) asfaltového bez obsahu dehtu zatříděného do Katalogu odpadů pod kódem 17 03 02</t>
  </si>
  <si>
    <t>150</t>
  </si>
  <si>
    <t>997013871</t>
  </si>
  <si>
    <t>Poplatek za uložení stavebního odpadu na recyklační skládce (skládkovné) směsného stavebního a demoličního kód odpadu 17 09 04</t>
  </si>
  <si>
    <t>-330461736</t>
  </si>
  <si>
    <t>Poplatek za uložení stavebního odpadu na recyklační skládce (skládkovné) směsného stavebního a demoličního zatříděného do Katalogu odpadů pod kódem 17 09 04</t>
  </si>
  <si>
    <t>998</t>
  </si>
  <si>
    <t>Přesun hmot</t>
  </si>
  <si>
    <t>151</t>
  </si>
  <si>
    <t>998274101</t>
  </si>
  <si>
    <t>Přesun hmot pro trubní vedení z trub betonových otevřený výkop</t>
  </si>
  <si>
    <t>-1683900597</t>
  </si>
  <si>
    <t>Přesun hmot pro trubní vedení hloubené z trub betonových nebo železobetonových pro vodovody nebo kanalizace v otevřeném výkopu dopravní vzdálenost do 15 m</t>
  </si>
  <si>
    <t>odpočet kameniva</t>
  </si>
  <si>
    <t>4009,844-3511,489</t>
  </si>
  <si>
    <t>002 - Ostatní a vedlejší náklady</t>
  </si>
  <si>
    <t xml:space="preserve">    1.1 - Zařízení staveniště</t>
  </si>
  <si>
    <t xml:space="preserve">      1.1.1 - Zřízení, údržba a odstranění prostor dodavatele</t>
  </si>
  <si>
    <t xml:space="preserve">      1.1.2 - Geodetické vytyčení stavby</t>
  </si>
  <si>
    <t xml:space="preserve">      1.1.3 - Zabezpečení podm.dle Plánu bezpečnosti práce</t>
  </si>
  <si>
    <t xml:space="preserve">      1.1.4 - Bezpečnostní plán</t>
  </si>
  <si>
    <t xml:space="preserve">      1.1.5 - Zajištění čištění komunikací </t>
  </si>
  <si>
    <t xml:space="preserve">      1.1.6 - Zjištění obslužnosti komunikací a dočasné dopravní značení</t>
  </si>
  <si>
    <t xml:space="preserve">    1.3 - Související činnosti</t>
  </si>
  <si>
    <t xml:space="preserve">      1.3.2 - Havarijní  plán stavby</t>
  </si>
  <si>
    <t xml:space="preserve">      1.3.4 - Geodetické zaměření skutečného provedení  stavby</t>
  </si>
  <si>
    <t xml:space="preserve">      1.3.6 - Dokumentace skutečného provedení stavby</t>
  </si>
  <si>
    <t xml:space="preserve">      1.3.7 - Zkoušky a testování.</t>
  </si>
  <si>
    <t xml:space="preserve">      1.3.9 - Kompletační činnost</t>
  </si>
  <si>
    <t xml:space="preserve">      1.3.13 - Koordinační a inženýrská činnost</t>
  </si>
  <si>
    <t>1.1</t>
  </si>
  <si>
    <t>Zařízení staveniště</t>
  </si>
  <si>
    <t>1.1.1</t>
  </si>
  <si>
    <t>Zřízení, údržba a odstranění prostor dodavatele</t>
  </si>
  <si>
    <t>1.1.1.1</t>
  </si>
  <si>
    <t>ZS zhotovitele</t>
  </si>
  <si>
    <t>-98911710</t>
  </si>
  <si>
    <t xml:space="preserve">Šatny, sociální objekty (mobilní WC...), kancelář pro stavbyvedoucího a mistra, TDI, kryté plechové uzamyk. sklady, volné sklady - potrubí, prefa díly, sypké materiály, apod. Oplocení, osvětlení, napojení na média, uvedení plochy do původního stavu apod., vč. Poplatky majiteli veřejných pozemků za dočasný pronájem ploch pro zařízení staveniště                                                             </t>
  </si>
  <si>
    <t>1.1.2</t>
  </si>
  <si>
    <t>Geodetické vytyčení stavby</t>
  </si>
  <si>
    <t>1.1.2.1</t>
  </si>
  <si>
    <t>Náklady na vytýčení všech inženýrských sítí na staveništi u jednotlivých správců a majitelů před zahájením stavebních prací</t>
  </si>
  <si>
    <t>-1598171593</t>
  </si>
  <si>
    <t>1.1.2.2</t>
  </si>
  <si>
    <t>Náklady na vytýčení celé stavby před zahájením stavebních prací</t>
  </si>
  <si>
    <t>-1699776745</t>
  </si>
  <si>
    <t xml:space="preserve">Zhotovitel  zajistí geodetické zaměření oprávněným geodetem navrhnuté trasy hydrantové sítě, náklady na vytýčení polohy čerpací stanice před započetím stavebních prací.</t>
  </si>
  <si>
    <t>1.1.3</t>
  </si>
  <si>
    <t>Zabezpečení podm.dle Plánu bezpečnosti práce</t>
  </si>
  <si>
    <t>1.1.3.1</t>
  </si>
  <si>
    <t>Provizorní ohrazení výkopu</t>
  </si>
  <si>
    <t>Kpl</t>
  </si>
  <si>
    <t>1053345675</t>
  </si>
  <si>
    <t xml:space="preserve">Zřízení, instalace a ukotvení  provizorních ohrazení výkopu  včetně následné likvidace, Po obvodu stavby musí být rozmístěny výstražné tabulky</t>
  </si>
  <si>
    <t>1.1.3.2</t>
  </si>
  <si>
    <t>Zajištění bezpečnosti práce na staveništi dle plánu BOZP</t>
  </si>
  <si>
    <t>311455825</t>
  </si>
  <si>
    <t xml:space="preserve">Zřízení, instalace a ukotvení  provizorních ohrazení výkopu  včetně následné likvidace</t>
  </si>
  <si>
    <t>1.1.4</t>
  </si>
  <si>
    <t>Bezpečnostní plán</t>
  </si>
  <si>
    <t>1.1.4.1</t>
  </si>
  <si>
    <t>Náklady na aktualizaci plánu BOZP</t>
  </si>
  <si>
    <t>-1486654732</t>
  </si>
  <si>
    <t>Náklady na vypracování aktualizace plánu BOZP. Plán bude vyhotoven 2x v tištěné verzi a 2x v digitální verzi na CD</t>
  </si>
  <si>
    <t>1.1.5</t>
  </si>
  <si>
    <t xml:space="preserve">Zajištění čištění komunikací </t>
  </si>
  <si>
    <t>1.1.5.1</t>
  </si>
  <si>
    <t>Čistění komunikací</t>
  </si>
  <si>
    <t>-959249769</t>
  </si>
  <si>
    <t>Zajištění čištění komunikací po celou dobu realizace stavby</t>
  </si>
  <si>
    <t>1.1.6</t>
  </si>
  <si>
    <t>Zjištění obslužnosti komunikací a dočasné dopravní značení</t>
  </si>
  <si>
    <t>1.1.6.2</t>
  </si>
  <si>
    <t>Dočasné dopravní značení vč. dopravních značek, jejich osazení a následného odstranění, vč. pronájmu, převzetí komunikace jejich správci, vč. vypracování projektu dopravního značení, jeho projednání a schválení</t>
  </si>
  <si>
    <t>1114802299</t>
  </si>
  <si>
    <t>Dočasné dopravní značení vč. dopravních značek, jejich osazení a následného odstranění, vč. pronájmu, převzetí komunikace jejich správci, vč. vypracování projektu dopravního značení, jeho projednání a schválení příslušnými správnímy orgány (policie ČR, odbor dopravy atd.)</t>
  </si>
  <si>
    <t>1.3</t>
  </si>
  <si>
    <t>Související činnosti</t>
  </si>
  <si>
    <t>1.3.2</t>
  </si>
  <si>
    <t xml:space="preserve">Havarijní  plán stavby</t>
  </si>
  <si>
    <t>1.3.2.1</t>
  </si>
  <si>
    <t xml:space="preserve">Náklady na  zpracování, projednání a schválení havarijního plánu stavby</t>
  </si>
  <si>
    <t>-785284842</t>
  </si>
  <si>
    <t xml:space="preserve">Náklady na  zpracování, projednání a schválení investorem, správcem toku, stavebním dozorem investora, autorským dozorem stavby a OŽP . Havarijní plán bude vypracován 5x v tištěné verzi a 2x v digitální verzi na CD</t>
  </si>
  <si>
    <t>1.3.4</t>
  </si>
  <si>
    <t xml:space="preserve">Geodetické zaměření skutečného provedení  stavby</t>
  </si>
  <si>
    <t>1.3.4.1</t>
  </si>
  <si>
    <t>711460792</t>
  </si>
  <si>
    <t>Geodetické zaměření skutečného provedení stavby - předmětem je zaměření veškerých nadzemních i podzemních objektů, veškerých potrubních vedení a veškerých elektro rozvodů. Dokumentace geometrického zaměření skutečného stavu bude ověřena odpovědným geodetem. Dokumentace bude vyhotovena 2x v tištěné verzi a 2x v digitální verzi na CD. Bude provedeno na podkladu katastrální mapy.</t>
  </si>
  <si>
    <t>1.3.6</t>
  </si>
  <si>
    <t>Dokumentace skutečného provedení stavby</t>
  </si>
  <si>
    <t>1.3.6.1</t>
  </si>
  <si>
    <t>Dokumentace skutečného provedení, event. zákres skutečného provedení do ověřené dokumentace</t>
  </si>
  <si>
    <t>-560692155</t>
  </si>
  <si>
    <t xml:space="preserve">Vypracování dokumentace skutečného provedení  jednotlivých dílčích staveb celého komplexu včetně zakreslení skutečného provedení stavby. Dokumentace skutečného provedení bude vapracována 6x v tištěné verzi a 2x v digitální verzi na CD.</t>
  </si>
  <si>
    <t>1.3.7</t>
  </si>
  <si>
    <t>Zkoušky a testování.</t>
  </si>
  <si>
    <t>1.3.7.1</t>
  </si>
  <si>
    <t>Zkoušky zhutnění násypů a zásypů, vč. vypracování záznamu o zkoušce, zkoušky budou prováděné podle příslušných ČSN a EN</t>
  </si>
  <si>
    <t>-388711995</t>
  </si>
  <si>
    <t>1.3.7.3</t>
  </si>
  <si>
    <t xml:space="preserve">Ostatní zkoušky a atesty </t>
  </si>
  <si>
    <t>-59322308</t>
  </si>
  <si>
    <t>1.3.9</t>
  </si>
  <si>
    <t>Kompletační činnost</t>
  </si>
  <si>
    <t>1.3.9.1</t>
  </si>
  <si>
    <t>Kompletační činnost zhotovitele stavby a příprava k odevzdání stavby zadavateli</t>
  </si>
  <si>
    <t>-1151640297</t>
  </si>
  <si>
    <t>Zajištění a shromáždění všech dokladů potřebných k zahájení stavby, k vlastní realizaci stavby a k ukončení stavby včetně přípravy a shromáždění dokladů ke kolaudaci stavby a k předání stavby zadavateli.</t>
  </si>
  <si>
    <t>1.3.13</t>
  </si>
  <si>
    <t>Koordinační a inženýrská činnost</t>
  </si>
  <si>
    <t>1.3.13.1</t>
  </si>
  <si>
    <t xml:space="preserve">Náklady na koordinační a inženýrskou činnost </t>
  </si>
  <si>
    <t>1293521761</t>
  </si>
  <si>
    <t>Náklady koordinační a inženýrskou činnost - projednání podmínek stavby se správci inženýrských sítí, komunikací a majiteli dotčených pozemků , Náklady na aktualizaci dokladové části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</si>
</sst>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8" fillId="0" borderId="0" xfId="0" applyFont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21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34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39</v>
      </c>
      <c r="E29" s="3"/>
      <c r="F29" s="32" t="s">
        <v>40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41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42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43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44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45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46</v>
      </c>
      <c r="U35" s="50"/>
      <c r="V35" s="50"/>
      <c r="W35" s="50"/>
      <c r="X35" s="52" t="s">
        <v>47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49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50</v>
      </c>
      <c r="AI60" s="41"/>
      <c r="AJ60" s="41"/>
      <c r="AK60" s="41"/>
      <c r="AL60" s="41"/>
      <c r="AM60" s="58" t="s">
        <v>51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52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53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50</v>
      </c>
      <c r="AI75" s="41"/>
      <c r="AJ75" s="41"/>
      <c r="AK75" s="41"/>
      <c r="AL75" s="41"/>
      <c r="AM75" s="58" t="s">
        <v>51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Machac_013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Chotěboř - Dešťová kanalizace přes areál letního stadionu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2. 4. 2025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Chotěboř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Ing. Tomáš Machač</v>
      </c>
      <c r="AN89" s="4"/>
      <c r="AO89" s="4"/>
      <c r="AP89" s="4"/>
      <c r="AQ89" s="38"/>
      <c r="AR89" s="39"/>
      <c r="AS89" s="71" t="s">
        <v>55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56</v>
      </c>
      <c r="D92" s="80"/>
      <c r="E92" s="80"/>
      <c r="F92" s="80"/>
      <c r="G92" s="80"/>
      <c r="H92" s="81"/>
      <c r="I92" s="82" t="s">
        <v>57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58</v>
      </c>
      <c r="AH92" s="80"/>
      <c r="AI92" s="80"/>
      <c r="AJ92" s="80"/>
      <c r="AK92" s="80"/>
      <c r="AL92" s="80"/>
      <c r="AM92" s="80"/>
      <c r="AN92" s="82" t="s">
        <v>59</v>
      </c>
      <c r="AO92" s="80"/>
      <c r="AP92" s="84"/>
      <c r="AQ92" s="85" t="s">
        <v>60</v>
      </c>
      <c r="AR92" s="39"/>
      <c r="AS92" s="86" t="s">
        <v>61</v>
      </c>
      <c r="AT92" s="87" t="s">
        <v>62</v>
      </c>
      <c r="AU92" s="87" t="s">
        <v>63</v>
      </c>
      <c r="AV92" s="87" t="s">
        <v>64</v>
      </c>
      <c r="AW92" s="87" t="s">
        <v>65</v>
      </c>
      <c r="AX92" s="87" t="s">
        <v>66</v>
      </c>
      <c r="AY92" s="87" t="s">
        <v>67</v>
      </c>
      <c r="AZ92" s="87" t="s">
        <v>68</v>
      </c>
      <c r="BA92" s="87" t="s">
        <v>69</v>
      </c>
      <c r="BB92" s="87" t="s">
        <v>70</v>
      </c>
      <c r="BC92" s="87" t="s">
        <v>71</v>
      </c>
      <c r="BD92" s="88" t="s">
        <v>72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73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74</v>
      </c>
      <c r="BT94" s="102" t="s">
        <v>75</v>
      </c>
      <c r="BU94" s="103" t="s">
        <v>76</v>
      </c>
      <c r="BV94" s="102" t="s">
        <v>77</v>
      </c>
      <c r="BW94" s="102" t="s">
        <v>4</v>
      </c>
      <c r="BX94" s="102" t="s">
        <v>78</v>
      </c>
      <c r="CL94" s="102" t="s">
        <v>1</v>
      </c>
    </row>
    <row r="95" s="7" customFormat="1" ht="24.75" customHeight="1">
      <c r="A95" s="7"/>
      <c r="B95" s="104"/>
      <c r="C95" s="105"/>
      <c r="D95" s="106" t="s">
        <v>79</v>
      </c>
      <c r="E95" s="106"/>
      <c r="F95" s="106"/>
      <c r="G95" s="106"/>
      <c r="H95" s="106"/>
      <c r="I95" s="107"/>
      <c r="J95" s="106" t="s">
        <v>17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ROUND(SUM(AG96:AG97),2)</f>
        <v>0</v>
      </c>
      <c r="AH95" s="107"/>
      <c r="AI95" s="107"/>
      <c r="AJ95" s="107"/>
      <c r="AK95" s="107"/>
      <c r="AL95" s="107"/>
      <c r="AM95" s="107"/>
      <c r="AN95" s="109">
        <f>SUM(AG95,AT95)</f>
        <v>0</v>
      </c>
      <c r="AO95" s="107"/>
      <c r="AP95" s="107"/>
      <c r="AQ95" s="110" t="s">
        <v>80</v>
      </c>
      <c r="AR95" s="104"/>
      <c r="AS95" s="111">
        <f>ROUND(SUM(AS96:AS97),2)</f>
        <v>0</v>
      </c>
      <c r="AT95" s="112">
        <f>ROUND(SUM(AV95:AW95),2)</f>
        <v>0</v>
      </c>
      <c r="AU95" s="113">
        <f>ROUND(SUM(AU96:AU97),5)</f>
        <v>0</v>
      </c>
      <c r="AV95" s="112">
        <f>ROUND(AZ95*L29,2)</f>
        <v>0</v>
      </c>
      <c r="AW95" s="112">
        <f>ROUND(BA95*L30,2)</f>
        <v>0</v>
      </c>
      <c r="AX95" s="112">
        <f>ROUND(BB95*L29,2)</f>
        <v>0</v>
      </c>
      <c r="AY95" s="112">
        <f>ROUND(BC95*L30,2)</f>
        <v>0</v>
      </c>
      <c r="AZ95" s="112">
        <f>ROUND(SUM(AZ96:AZ97),2)</f>
        <v>0</v>
      </c>
      <c r="BA95" s="112">
        <f>ROUND(SUM(BA96:BA97),2)</f>
        <v>0</v>
      </c>
      <c r="BB95" s="112">
        <f>ROUND(SUM(BB96:BB97),2)</f>
        <v>0</v>
      </c>
      <c r="BC95" s="112">
        <f>ROUND(SUM(BC96:BC97),2)</f>
        <v>0</v>
      </c>
      <c r="BD95" s="114">
        <f>ROUND(SUM(BD96:BD97),2)</f>
        <v>0</v>
      </c>
      <c r="BE95" s="7"/>
      <c r="BS95" s="115" t="s">
        <v>74</v>
      </c>
      <c r="BT95" s="115" t="s">
        <v>81</v>
      </c>
      <c r="BU95" s="115" t="s">
        <v>76</v>
      </c>
      <c r="BV95" s="115" t="s">
        <v>77</v>
      </c>
      <c r="BW95" s="115" t="s">
        <v>82</v>
      </c>
      <c r="BX95" s="115" t="s">
        <v>4</v>
      </c>
      <c r="CL95" s="115" t="s">
        <v>1</v>
      </c>
      <c r="CM95" s="115" t="s">
        <v>83</v>
      </c>
    </row>
    <row r="96" s="4" customFormat="1" ht="16.5" customHeight="1">
      <c r="A96" s="116" t="s">
        <v>84</v>
      </c>
      <c r="B96" s="64"/>
      <c r="C96" s="10"/>
      <c r="D96" s="10"/>
      <c r="E96" s="117" t="s">
        <v>85</v>
      </c>
      <c r="F96" s="117"/>
      <c r="G96" s="117"/>
      <c r="H96" s="117"/>
      <c r="I96" s="117"/>
      <c r="J96" s="10"/>
      <c r="K96" s="117" t="s">
        <v>86</v>
      </c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8">
        <f>'001 - Stavební část'!J32</f>
        <v>0</v>
      </c>
      <c r="AH96" s="10"/>
      <c r="AI96" s="10"/>
      <c r="AJ96" s="10"/>
      <c r="AK96" s="10"/>
      <c r="AL96" s="10"/>
      <c r="AM96" s="10"/>
      <c r="AN96" s="118">
        <f>SUM(AG96,AT96)</f>
        <v>0</v>
      </c>
      <c r="AO96" s="10"/>
      <c r="AP96" s="10"/>
      <c r="AQ96" s="119" t="s">
        <v>87</v>
      </c>
      <c r="AR96" s="64"/>
      <c r="AS96" s="120">
        <v>0</v>
      </c>
      <c r="AT96" s="121">
        <f>ROUND(SUM(AV96:AW96),2)</f>
        <v>0</v>
      </c>
      <c r="AU96" s="122">
        <f>'001 - Stavební část'!P129</f>
        <v>0</v>
      </c>
      <c r="AV96" s="121">
        <f>'001 - Stavební část'!J35</f>
        <v>0</v>
      </c>
      <c r="AW96" s="121">
        <f>'001 - Stavební část'!J36</f>
        <v>0</v>
      </c>
      <c r="AX96" s="121">
        <f>'001 - Stavební část'!J37</f>
        <v>0</v>
      </c>
      <c r="AY96" s="121">
        <f>'001 - Stavební část'!J38</f>
        <v>0</v>
      </c>
      <c r="AZ96" s="121">
        <f>'001 - Stavební část'!F35</f>
        <v>0</v>
      </c>
      <c r="BA96" s="121">
        <f>'001 - Stavební část'!F36</f>
        <v>0</v>
      </c>
      <c r="BB96" s="121">
        <f>'001 - Stavební část'!F37</f>
        <v>0</v>
      </c>
      <c r="BC96" s="121">
        <f>'001 - Stavební část'!F38</f>
        <v>0</v>
      </c>
      <c r="BD96" s="123">
        <f>'001 - Stavební část'!F39</f>
        <v>0</v>
      </c>
      <c r="BE96" s="4"/>
      <c r="BT96" s="27" t="s">
        <v>83</v>
      </c>
      <c r="BV96" s="27" t="s">
        <v>77</v>
      </c>
      <c r="BW96" s="27" t="s">
        <v>88</v>
      </c>
      <c r="BX96" s="27" t="s">
        <v>82</v>
      </c>
      <c r="CL96" s="27" t="s">
        <v>1</v>
      </c>
    </row>
    <row r="97" s="4" customFormat="1" ht="16.5" customHeight="1">
      <c r="A97" s="116" t="s">
        <v>84</v>
      </c>
      <c r="B97" s="64"/>
      <c r="C97" s="10"/>
      <c r="D97" s="10"/>
      <c r="E97" s="117" t="s">
        <v>89</v>
      </c>
      <c r="F97" s="117"/>
      <c r="G97" s="117"/>
      <c r="H97" s="117"/>
      <c r="I97" s="117"/>
      <c r="J97" s="10"/>
      <c r="K97" s="117" t="s">
        <v>90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'002 - Ostatní a vedlejší ...'!J32</f>
        <v>0</v>
      </c>
      <c r="AH97" s="10"/>
      <c r="AI97" s="10"/>
      <c r="AJ97" s="10"/>
      <c r="AK97" s="10"/>
      <c r="AL97" s="10"/>
      <c r="AM97" s="10"/>
      <c r="AN97" s="118">
        <f>SUM(AG97,AT97)</f>
        <v>0</v>
      </c>
      <c r="AO97" s="10"/>
      <c r="AP97" s="10"/>
      <c r="AQ97" s="119" t="s">
        <v>87</v>
      </c>
      <c r="AR97" s="64"/>
      <c r="AS97" s="124">
        <v>0</v>
      </c>
      <c r="AT97" s="125">
        <f>ROUND(SUM(AV97:AW97),2)</f>
        <v>0</v>
      </c>
      <c r="AU97" s="126">
        <f>'002 - Ostatní a vedlejší ...'!P135</f>
        <v>0</v>
      </c>
      <c r="AV97" s="125">
        <f>'002 - Ostatní a vedlejší ...'!J35</f>
        <v>0</v>
      </c>
      <c r="AW97" s="125">
        <f>'002 - Ostatní a vedlejší ...'!J36</f>
        <v>0</v>
      </c>
      <c r="AX97" s="125">
        <f>'002 - Ostatní a vedlejší ...'!J37</f>
        <v>0</v>
      </c>
      <c r="AY97" s="125">
        <f>'002 - Ostatní a vedlejší ...'!J38</f>
        <v>0</v>
      </c>
      <c r="AZ97" s="125">
        <f>'002 - Ostatní a vedlejší ...'!F35</f>
        <v>0</v>
      </c>
      <c r="BA97" s="125">
        <f>'002 - Ostatní a vedlejší ...'!F36</f>
        <v>0</v>
      </c>
      <c r="BB97" s="125">
        <f>'002 - Ostatní a vedlejší ...'!F37</f>
        <v>0</v>
      </c>
      <c r="BC97" s="125">
        <f>'002 - Ostatní a vedlejší ...'!F38</f>
        <v>0</v>
      </c>
      <c r="BD97" s="127">
        <f>'002 - Ostatní a vedlejší ...'!F39</f>
        <v>0</v>
      </c>
      <c r="BE97" s="4"/>
      <c r="BT97" s="27" t="s">
        <v>83</v>
      </c>
      <c r="BV97" s="27" t="s">
        <v>77</v>
      </c>
      <c r="BW97" s="27" t="s">
        <v>91</v>
      </c>
      <c r="BX97" s="27" t="s">
        <v>82</v>
      </c>
      <c r="CL97" s="27" t="s">
        <v>1</v>
      </c>
    </row>
    <row r="98" s="2" customFormat="1" ht="30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39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001 - Stavební část'!C2" display="/"/>
    <hyperlink ref="A97" location="'002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92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Chotěboř - Dešťová kanalizace přes areál letního stadionu</v>
      </c>
      <c r="F7" s="32"/>
      <c r="G7" s="32"/>
      <c r="H7" s="32"/>
      <c r="L7" s="22"/>
    </row>
    <row r="8" s="1" customFormat="1" ht="12" customHeight="1">
      <c r="B8" s="22"/>
      <c r="D8" s="32" t="s">
        <v>93</v>
      </c>
      <c r="L8" s="22"/>
    </row>
    <row r="9" s="2" customFormat="1" ht="16.5" customHeight="1">
      <c r="A9" s="38"/>
      <c r="B9" s="39"/>
      <c r="C9" s="38"/>
      <c r="D9" s="38"/>
      <c r="E9" s="129" t="s">
        <v>94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95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96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2. 4. 2025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ROUND(J129,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ROUND((SUM(BE129:BE782)),  2)</f>
        <v>0</v>
      </c>
      <c r="G35" s="38"/>
      <c r="H35" s="38"/>
      <c r="I35" s="136">
        <v>0.20999999999999999</v>
      </c>
      <c r="J35" s="135">
        <f>ROUND(((SUM(BE129:BE782))*I35),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ROUND((SUM(BF129:BF782)),  2)</f>
        <v>0</v>
      </c>
      <c r="G36" s="38"/>
      <c r="H36" s="38"/>
      <c r="I36" s="136">
        <v>0.12</v>
      </c>
      <c r="J36" s="135">
        <f>ROUND(((SUM(BF129:BF782))*I36),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ROUND((SUM(BG129:BG782)),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ROUND((SUM(BH129:BH782)),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ROUND((SUM(BI129:BI782)),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Chotěboř - Dešťová kanalizace přes areál letního stadionu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93</v>
      </c>
      <c r="L86" s="22"/>
    </row>
    <row r="87" s="2" customFormat="1" ht="16.5" customHeight="1">
      <c r="A87" s="38"/>
      <c r="B87" s="39"/>
      <c r="C87" s="38"/>
      <c r="D87" s="38"/>
      <c r="E87" s="129" t="s">
        <v>94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001 - Stavební část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2. 4. 2025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Chotěboř</v>
      </c>
      <c r="G93" s="38"/>
      <c r="H93" s="38"/>
      <c r="I93" s="32" t="s">
        <v>30</v>
      </c>
      <c r="J93" s="36" t="str">
        <f>E23</f>
        <v>Ing. Tomáš Machač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98</v>
      </c>
      <c r="D96" s="137"/>
      <c r="E96" s="137"/>
      <c r="F96" s="137"/>
      <c r="G96" s="137"/>
      <c r="H96" s="137"/>
      <c r="I96" s="137"/>
      <c r="J96" s="146" t="s">
        <v>99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100</v>
      </c>
      <c r="D98" s="38"/>
      <c r="E98" s="38"/>
      <c r="F98" s="38"/>
      <c r="G98" s="38"/>
      <c r="H98" s="38"/>
      <c r="I98" s="38"/>
      <c r="J98" s="96">
        <f>J129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101</v>
      </c>
    </row>
    <row r="99" s="9" customFormat="1" ht="24.96" customHeight="1">
      <c r="A99" s="9"/>
      <c r="B99" s="148"/>
      <c r="C99" s="9"/>
      <c r="D99" s="149" t="s">
        <v>102</v>
      </c>
      <c r="E99" s="150"/>
      <c r="F99" s="150"/>
      <c r="G99" s="150"/>
      <c r="H99" s="150"/>
      <c r="I99" s="150"/>
      <c r="J99" s="151">
        <f>J130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103</v>
      </c>
      <c r="E100" s="154"/>
      <c r="F100" s="154"/>
      <c r="G100" s="154"/>
      <c r="H100" s="154"/>
      <c r="I100" s="154"/>
      <c r="J100" s="155">
        <f>J131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104</v>
      </c>
      <c r="E101" s="154"/>
      <c r="F101" s="154"/>
      <c r="G101" s="154"/>
      <c r="H101" s="154"/>
      <c r="I101" s="154"/>
      <c r="J101" s="155">
        <f>J432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105</v>
      </c>
      <c r="E102" s="154"/>
      <c r="F102" s="154"/>
      <c r="G102" s="154"/>
      <c r="H102" s="154"/>
      <c r="I102" s="154"/>
      <c r="J102" s="155">
        <f>J437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106</v>
      </c>
      <c r="E103" s="154"/>
      <c r="F103" s="154"/>
      <c r="G103" s="154"/>
      <c r="H103" s="154"/>
      <c r="I103" s="154"/>
      <c r="J103" s="155">
        <f>J485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107</v>
      </c>
      <c r="E104" s="154"/>
      <c r="F104" s="154"/>
      <c r="G104" s="154"/>
      <c r="H104" s="154"/>
      <c r="I104" s="154"/>
      <c r="J104" s="155">
        <f>J516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108</v>
      </c>
      <c r="E105" s="154"/>
      <c r="F105" s="154"/>
      <c r="G105" s="154"/>
      <c r="H105" s="154"/>
      <c r="I105" s="154"/>
      <c r="J105" s="155">
        <f>J702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2"/>
      <c r="C106" s="10"/>
      <c r="D106" s="153" t="s">
        <v>109</v>
      </c>
      <c r="E106" s="154"/>
      <c r="F106" s="154"/>
      <c r="G106" s="154"/>
      <c r="H106" s="154"/>
      <c r="I106" s="154"/>
      <c r="J106" s="155">
        <f>J743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110</v>
      </c>
      <c r="E107" s="154"/>
      <c r="F107" s="154"/>
      <c r="G107" s="154"/>
      <c r="H107" s="154"/>
      <c r="I107" s="154"/>
      <c r="J107" s="155">
        <f>J778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111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29" t="str">
        <f>E7</f>
        <v>Chotěboř - Dešťová kanalizace přes areál letního stadionu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93</v>
      </c>
      <c r="L118" s="22"/>
    </row>
    <row r="119" s="2" customFormat="1" ht="16.5" customHeight="1">
      <c r="A119" s="38"/>
      <c r="B119" s="39"/>
      <c r="C119" s="38"/>
      <c r="D119" s="38"/>
      <c r="E119" s="129" t="s">
        <v>94</v>
      </c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95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38"/>
      <c r="D121" s="38"/>
      <c r="E121" s="67" t="str">
        <f>E11</f>
        <v>001 - Stavební část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38"/>
      <c r="E123" s="38"/>
      <c r="F123" s="27" t="str">
        <f>F14</f>
        <v xml:space="preserve"> </v>
      </c>
      <c r="G123" s="38"/>
      <c r="H123" s="38"/>
      <c r="I123" s="32" t="s">
        <v>22</v>
      </c>
      <c r="J123" s="69" t="str">
        <f>IF(J14="","",J14)</f>
        <v>2. 4. 2025</v>
      </c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38"/>
      <c r="E125" s="38"/>
      <c r="F125" s="27" t="str">
        <f>E17</f>
        <v>Město Chotěboř</v>
      </c>
      <c r="G125" s="38"/>
      <c r="H125" s="38"/>
      <c r="I125" s="32" t="s">
        <v>30</v>
      </c>
      <c r="J125" s="36" t="str">
        <f>E23</f>
        <v>Ing. Tomáš Machač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38"/>
      <c r="E126" s="38"/>
      <c r="F126" s="27" t="str">
        <f>IF(E20="","",E20)</f>
        <v>Vyplň údaj</v>
      </c>
      <c r="G126" s="38"/>
      <c r="H126" s="38"/>
      <c r="I126" s="32" t="s">
        <v>33</v>
      </c>
      <c r="J126" s="36" t="str">
        <f>E26</f>
        <v xml:space="preserve"> </v>
      </c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56"/>
      <c r="B128" s="157"/>
      <c r="C128" s="158" t="s">
        <v>112</v>
      </c>
      <c r="D128" s="159" t="s">
        <v>60</v>
      </c>
      <c r="E128" s="159" t="s">
        <v>56</v>
      </c>
      <c r="F128" s="159" t="s">
        <v>57</v>
      </c>
      <c r="G128" s="159" t="s">
        <v>113</v>
      </c>
      <c r="H128" s="159" t="s">
        <v>114</v>
      </c>
      <c r="I128" s="159" t="s">
        <v>115</v>
      </c>
      <c r="J128" s="159" t="s">
        <v>99</v>
      </c>
      <c r="K128" s="160" t="s">
        <v>116</v>
      </c>
      <c r="L128" s="161"/>
      <c r="M128" s="86" t="s">
        <v>1</v>
      </c>
      <c r="N128" s="87" t="s">
        <v>39</v>
      </c>
      <c r="O128" s="87" t="s">
        <v>117</v>
      </c>
      <c r="P128" s="87" t="s">
        <v>118</v>
      </c>
      <c r="Q128" s="87" t="s">
        <v>119</v>
      </c>
      <c r="R128" s="87" t="s">
        <v>120</v>
      </c>
      <c r="S128" s="87" t="s">
        <v>121</v>
      </c>
      <c r="T128" s="88" t="s">
        <v>122</v>
      </c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="2" customFormat="1" ht="22.8" customHeight="1">
      <c r="A129" s="38"/>
      <c r="B129" s="39"/>
      <c r="C129" s="93" t="s">
        <v>123</v>
      </c>
      <c r="D129" s="38"/>
      <c r="E129" s="38"/>
      <c r="F129" s="38"/>
      <c r="G129" s="38"/>
      <c r="H129" s="38"/>
      <c r="I129" s="38"/>
      <c r="J129" s="162">
        <f>BK129</f>
        <v>0</v>
      </c>
      <c r="K129" s="38"/>
      <c r="L129" s="39"/>
      <c r="M129" s="89"/>
      <c r="N129" s="73"/>
      <c r="O129" s="90"/>
      <c r="P129" s="163">
        <f>P130</f>
        <v>0</v>
      </c>
      <c r="Q129" s="90"/>
      <c r="R129" s="163">
        <f>R130</f>
        <v>4009.84403664</v>
      </c>
      <c r="S129" s="90"/>
      <c r="T129" s="164">
        <f>T130</f>
        <v>382.50070999999991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9" t="s">
        <v>74</v>
      </c>
      <c r="AU129" s="19" t="s">
        <v>101</v>
      </c>
      <c r="BK129" s="165">
        <f>BK130</f>
        <v>0</v>
      </c>
    </row>
    <row r="130" s="12" customFormat="1" ht="25.92" customHeight="1">
      <c r="A130" s="12"/>
      <c r="B130" s="166"/>
      <c r="C130" s="12"/>
      <c r="D130" s="167" t="s">
        <v>74</v>
      </c>
      <c r="E130" s="168" t="s">
        <v>124</v>
      </c>
      <c r="F130" s="168" t="s">
        <v>125</v>
      </c>
      <c r="G130" s="12"/>
      <c r="H130" s="12"/>
      <c r="I130" s="169"/>
      <c r="J130" s="170">
        <f>BK130</f>
        <v>0</v>
      </c>
      <c r="K130" s="12"/>
      <c r="L130" s="166"/>
      <c r="M130" s="171"/>
      <c r="N130" s="172"/>
      <c r="O130" s="172"/>
      <c r="P130" s="173">
        <f>P131+P432+P437+P485+P516+P702+P743+P778</f>
        <v>0</v>
      </c>
      <c r="Q130" s="172"/>
      <c r="R130" s="173">
        <f>R131+R432+R437+R485+R516+R702+R743+R778</f>
        <v>4009.84403664</v>
      </c>
      <c r="S130" s="172"/>
      <c r="T130" s="174">
        <f>T131+T432+T437+T485+T516+T702+T743+T778</f>
        <v>382.50070999999991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7" t="s">
        <v>81</v>
      </c>
      <c r="AT130" s="175" t="s">
        <v>74</v>
      </c>
      <c r="AU130" s="175" t="s">
        <v>75</v>
      </c>
      <c r="AY130" s="167" t="s">
        <v>126</v>
      </c>
      <c r="BK130" s="176">
        <f>BK131+BK432+BK437+BK485+BK516+BK702+BK743+BK778</f>
        <v>0</v>
      </c>
    </row>
    <row r="131" s="12" customFormat="1" ht="22.8" customHeight="1">
      <c r="A131" s="12"/>
      <c r="B131" s="166"/>
      <c r="C131" s="12"/>
      <c r="D131" s="167" t="s">
        <v>74</v>
      </c>
      <c r="E131" s="177" t="s">
        <v>81</v>
      </c>
      <c r="F131" s="177" t="s">
        <v>127</v>
      </c>
      <c r="G131" s="12"/>
      <c r="H131" s="12"/>
      <c r="I131" s="169"/>
      <c r="J131" s="178">
        <f>BK131</f>
        <v>0</v>
      </c>
      <c r="K131" s="12"/>
      <c r="L131" s="166"/>
      <c r="M131" s="171"/>
      <c r="N131" s="172"/>
      <c r="O131" s="172"/>
      <c r="P131" s="173">
        <f>SUM(P132:P431)</f>
        <v>0</v>
      </c>
      <c r="Q131" s="172"/>
      <c r="R131" s="173">
        <f>SUM(R132:R431)</f>
        <v>3514.7413627000001</v>
      </c>
      <c r="S131" s="172"/>
      <c r="T131" s="174">
        <f>SUM(T132:T431)</f>
        <v>372.90070999999989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7" t="s">
        <v>81</v>
      </c>
      <c r="AT131" s="175" t="s">
        <v>74</v>
      </c>
      <c r="AU131" s="175" t="s">
        <v>81</v>
      </c>
      <c r="AY131" s="167" t="s">
        <v>126</v>
      </c>
      <c r="BK131" s="176">
        <f>SUM(BK132:BK431)</f>
        <v>0</v>
      </c>
    </row>
    <row r="132" s="2" customFormat="1" ht="24.15" customHeight="1">
      <c r="A132" s="38"/>
      <c r="B132" s="179"/>
      <c r="C132" s="180" t="s">
        <v>81</v>
      </c>
      <c r="D132" s="180" t="s">
        <v>128</v>
      </c>
      <c r="E132" s="181" t="s">
        <v>129</v>
      </c>
      <c r="F132" s="182" t="s">
        <v>130</v>
      </c>
      <c r="G132" s="183" t="s">
        <v>131</v>
      </c>
      <c r="H132" s="184">
        <v>1</v>
      </c>
      <c r="I132" s="185"/>
      <c r="J132" s="186">
        <f>ROUND(I132*H132,2)</f>
        <v>0</v>
      </c>
      <c r="K132" s="182" t="s">
        <v>132</v>
      </c>
      <c r="L132" s="39"/>
      <c r="M132" s="187" t="s">
        <v>1</v>
      </c>
      <c r="N132" s="188" t="s">
        <v>40</v>
      </c>
      <c r="O132" s="77"/>
      <c r="P132" s="189">
        <f>O132*H132</f>
        <v>0</v>
      </c>
      <c r="Q132" s="189">
        <v>0</v>
      </c>
      <c r="R132" s="189">
        <f>Q132*H132</f>
        <v>0</v>
      </c>
      <c r="S132" s="189">
        <v>0</v>
      </c>
      <c r="T132" s="19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1" t="s">
        <v>133</v>
      </c>
      <c r="AT132" s="191" t="s">
        <v>128</v>
      </c>
      <c r="AU132" s="191" t="s">
        <v>83</v>
      </c>
      <c r="AY132" s="19" t="s">
        <v>126</v>
      </c>
      <c r="BE132" s="192">
        <f>IF(N132="základní",J132,0)</f>
        <v>0</v>
      </c>
      <c r="BF132" s="192">
        <f>IF(N132="snížená",J132,0)</f>
        <v>0</v>
      </c>
      <c r="BG132" s="192">
        <f>IF(N132="zákl. přenesená",J132,0)</f>
        <v>0</v>
      </c>
      <c r="BH132" s="192">
        <f>IF(N132="sníž. přenesená",J132,0)</f>
        <v>0</v>
      </c>
      <c r="BI132" s="192">
        <f>IF(N132="nulová",J132,0)</f>
        <v>0</v>
      </c>
      <c r="BJ132" s="19" t="s">
        <v>81</v>
      </c>
      <c r="BK132" s="192">
        <f>ROUND(I132*H132,2)</f>
        <v>0</v>
      </c>
      <c r="BL132" s="19" t="s">
        <v>133</v>
      </c>
      <c r="BM132" s="191" t="s">
        <v>134</v>
      </c>
    </row>
    <row r="133" s="2" customFormat="1">
      <c r="A133" s="38"/>
      <c r="B133" s="39"/>
      <c r="C133" s="38"/>
      <c r="D133" s="193" t="s">
        <v>135</v>
      </c>
      <c r="E133" s="38"/>
      <c r="F133" s="194" t="s">
        <v>136</v>
      </c>
      <c r="G133" s="38"/>
      <c r="H133" s="38"/>
      <c r="I133" s="195"/>
      <c r="J133" s="38"/>
      <c r="K133" s="38"/>
      <c r="L133" s="39"/>
      <c r="M133" s="196"/>
      <c r="N133" s="197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135</v>
      </c>
      <c r="AU133" s="19" t="s">
        <v>83</v>
      </c>
    </row>
    <row r="134" s="2" customFormat="1">
      <c r="A134" s="38"/>
      <c r="B134" s="39"/>
      <c r="C134" s="38"/>
      <c r="D134" s="193" t="s">
        <v>137</v>
      </c>
      <c r="E134" s="38"/>
      <c r="F134" s="198" t="s">
        <v>138</v>
      </c>
      <c r="G134" s="38"/>
      <c r="H134" s="38"/>
      <c r="I134" s="195"/>
      <c r="J134" s="38"/>
      <c r="K134" s="38"/>
      <c r="L134" s="39"/>
      <c r="M134" s="196"/>
      <c r="N134" s="197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137</v>
      </c>
      <c r="AU134" s="19" t="s">
        <v>83</v>
      </c>
    </row>
    <row r="135" s="13" customFormat="1">
      <c r="A135" s="13"/>
      <c r="B135" s="199"/>
      <c r="C135" s="13"/>
      <c r="D135" s="193" t="s">
        <v>139</v>
      </c>
      <c r="E135" s="200" t="s">
        <v>1</v>
      </c>
      <c r="F135" s="201" t="s">
        <v>81</v>
      </c>
      <c r="G135" s="13"/>
      <c r="H135" s="202">
        <v>1</v>
      </c>
      <c r="I135" s="203"/>
      <c r="J135" s="13"/>
      <c r="K135" s="13"/>
      <c r="L135" s="199"/>
      <c r="M135" s="204"/>
      <c r="N135" s="205"/>
      <c r="O135" s="205"/>
      <c r="P135" s="205"/>
      <c r="Q135" s="205"/>
      <c r="R135" s="205"/>
      <c r="S135" s="205"/>
      <c r="T135" s="20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00" t="s">
        <v>139</v>
      </c>
      <c r="AU135" s="200" t="s">
        <v>83</v>
      </c>
      <c r="AV135" s="13" t="s">
        <v>83</v>
      </c>
      <c r="AW135" s="13" t="s">
        <v>32</v>
      </c>
      <c r="AX135" s="13" t="s">
        <v>81</v>
      </c>
      <c r="AY135" s="200" t="s">
        <v>126</v>
      </c>
    </row>
    <row r="136" s="2" customFormat="1" ht="21.75" customHeight="1">
      <c r="A136" s="38"/>
      <c r="B136" s="179"/>
      <c r="C136" s="180" t="s">
        <v>83</v>
      </c>
      <c r="D136" s="180" t="s">
        <v>128</v>
      </c>
      <c r="E136" s="181" t="s">
        <v>140</v>
      </c>
      <c r="F136" s="182" t="s">
        <v>141</v>
      </c>
      <c r="G136" s="183" t="s">
        <v>131</v>
      </c>
      <c r="H136" s="184">
        <v>1</v>
      </c>
      <c r="I136" s="185"/>
      <c r="J136" s="186">
        <f>ROUND(I136*H136,2)</f>
        <v>0</v>
      </c>
      <c r="K136" s="182" t="s">
        <v>132</v>
      </c>
      <c r="L136" s="39"/>
      <c r="M136" s="187" t="s">
        <v>1</v>
      </c>
      <c r="N136" s="188" t="s">
        <v>40</v>
      </c>
      <c r="O136" s="77"/>
      <c r="P136" s="189">
        <f>O136*H136</f>
        <v>0</v>
      </c>
      <c r="Q136" s="189">
        <v>0</v>
      </c>
      <c r="R136" s="189">
        <f>Q136*H136</f>
        <v>0</v>
      </c>
      <c r="S136" s="189">
        <v>0</v>
      </c>
      <c r="T136" s="19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1" t="s">
        <v>133</v>
      </c>
      <c r="AT136" s="191" t="s">
        <v>128</v>
      </c>
      <c r="AU136" s="191" t="s">
        <v>83</v>
      </c>
      <c r="AY136" s="19" t="s">
        <v>126</v>
      </c>
      <c r="BE136" s="192">
        <f>IF(N136="základní",J136,0)</f>
        <v>0</v>
      </c>
      <c r="BF136" s="192">
        <f>IF(N136="snížená",J136,0)</f>
        <v>0</v>
      </c>
      <c r="BG136" s="192">
        <f>IF(N136="zákl. přenesená",J136,0)</f>
        <v>0</v>
      </c>
      <c r="BH136" s="192">
        <f>IF(N136="sníž. přenesená",J136,0)</f>
        <v>0</v>
      </c>
      <c r="BI136" s="192">
        <f>IF(N136="nulová",J136,0)</f>
        <v>0</v>
      </c>
      <c r="BJ136" s="19" t="s">
        <v>81</v>
      </c>
      <c r="BK136" s="192">
        <f>ROUND(I136*H136,2)</f>
        <v>0</v>
      </c>
      <c r="BL136" s="19" t="s">
        <v>133</v>
      </c>
      <c r="BM136" s="191" t="s">
        <v>142</v>
      </c>
    </row>
    <row r="137" s="2" customFormat="1">
      <c r="A137" s="38"/>
      <c r="B137" s="39"/>
      <c r="C137" s="38"/>
      <c r="D137" s="193" t="s">
        <v>135</v>
      </c>
      <c r="E137" s="38"/>
      <c r="F137" s="194" t="s">
        <v>143</v>
      </c>
      <c r="G137" s="38"/>
      <c r="H137" s="38"/>
      <c r="I137" s="195"/>
      <c r="J137" s="38"/>
      <c r="K137" s="38"/>
      <c r="L137" s="39"/>
      <c r="M137" s="196"/>
      <c r="N137" s="197"/>
      <c r="O137" s="77"/>
      <c r="P137" s="77"/>
      <c r="Q137" s="77"/>
      <c r="R137" s="77"/>
      <c r="S137" s="77"/>
      <c r="T137" s="7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9" t="s">
        <v>135</v>
      </c>
      <c r="AU137" s="19" t="s">
        <v>83</v>
      </c>
    </row>
    <row r="138" s="13" customFormat="1">
      <c r="A138" s="13"/>
      <c r="B138" s="199"/>
      <c r="C138" s="13"/>
      <c r="D138" s="193" t="s">
        <v>139</v>
      </c>
      <c r="E138" s="200" t="s">
        <v>1</v>
      </c>
      <c r="F138" s="201" t="s">
        <v>81</v>
      </c>
      <c r="G138" s="13"/>
      <c r="H138" s="202">
        <v>1</v>
      </c>
      <c r="I138" s="203"/>
      <c r="J138" s="13"/>
      <c r="K138" s="13"/>
      <c r="L138" s="199"/>
      <c r="M138" s="204"/>
      <c r="N138" s="205"/>
      <c r="O138" s="205"/>
      <c r="P138" s="205"/>
      <c r="Q138" s="205"/>
      <c r="R138" s="205"/>
      <c r="S138" s="205"/>
      <c r="T138" s="20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0" t="s">
        <v>139</v>
      </c>
      <c r="AU138" s="200" t="s">
        <v>83</v>
      </c>
      <c r="AV138" s="13" t="s">
        <v>83</v>
      </c>
      <c r="AW138" s="13" t="s">
        <v>32</v>
      </c>
      <c r="AX138" s="13" t="s">
        <v>81</v>
      </c>
      <c r="AY138" s="200" t="s">
        <v>126</v>
      </c>
    </row>
    <row r="139" s="2" customFormat="1" ht="37.8" customHeight="1">
      <c r="A139" s="38"/>
      <c r="B139" s="179"/>
      <c r="C139" s="180" t="s">
        <v>144</v>
      </c>
      <c r="D139" s="180" t="s">
        <v>128</v>
      </c>
      <c r="E139" s="181" t="s">
        <v>145</v>
      </c>
      <c r="F139" s="182" t="s">
        <v>146</v>
      </c>
      <c r="G139" s="183" t="s">
        <v>147</v>
      </c>
      <c r="H139" s="184">
        <v>575.37</v>
      </c>
      <c r="I139" s="185"/>
      <c r="J139" s="186">
        <f>ROUND(I139*H139,2)</f>
        <v>0</v>
      </c>
      <c r="K139" s="182" t="s">
        <v>132</v>
      </c>
      <c r="L139" s="39"/>
      <c r="M139" s="187" t="s">
        <v>1</v>
      </c>
      <c r="N139" s="188" t="s">
        <v>40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0.28999999999999998</v>
      </c>
      <c r="T139" s="190">
        <f>S139*H139</f>
        <v>166.85729999999998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133</v>
      </c>
      <c r="AT139" s="191" t="s">
        <v>128</v>
      </c>
      <c r="AU139" s="191" t="s">
        <v>83</v>
      </c>
      <c r="AY139" s="19" t="s">
        <v>126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133</v>
      </c>
      <c r="BM139" s="191" t="s">
        <v>148</v>
      </c>
    </row>
    <row r="140" s="2" customFormat="1">
      <c r="A140" s="38"/>
      <c r="B140" s="39"/>
      <c r="C140" s="38"/>
      <c r="D140" s="193" t="s">
        <v>135</v>
      </c>
      <c r="E140" s="38"/>
      <c r="F140" s="194" t="s">
        <v>149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135</v>
      </c>
      <c r="AU140" s="19" t="s">
        <v>83</v>
      </c>
    </row>
    <row r="141" s="13" customFormat="1">
      <c r="A141" s="13"/>
      <c r="B141" s="199"/>
      <c r="C141" s="13"/>
      <c r="D141" s="193" t="s">
        <v>139</v>
      </c>
      <c r="E141" s="200" t="s">
        <v>1</v>
      </c>
      <c r="F141" s="201" t="s">
        <v>150</v>
      </c>
      <c r="G141" s="13"/>
      <c r="H141" s="202">
        <v>555.92999999999995</v>
      </c>
      <c r="I141" s="203"/>
      <c r="J141" s="13"/>
      <c r="K141" s="13"/>
      <c r="L141" s="199"/>
      <c r="M141" s="204"/>
      <c r="N141" s="205"/>
      <c r="O141" s="205"/>
      <c r="P141" s="205"/>
      <c r="Q141" s="205"/>
      <c r="R141" s="205"/>
      <c r="S141" s="205"/>
      <c r="T141" s="20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0" t="s">
        <v>139</v>
      </c>
      <c r="AU141" s="200" t="s">
        <v>83</v>
      </c>
      <c r="AV141" s="13" t="s">
        <v>83</v>
      </c>
      <c r="AW141" s="13" t="s">
        <v>32</v>
      </c>
      <c r="AX141" s="13" t="s">
        <v>75</v>
      </c>
      <c r="AY141" s="200" t="s">
        <v>126</v>
      </c>
    </row>
    <row r="142" s="13" customFormat="1">
      <c r="A142" s="13"/>
      <c r="B142" s="199"/>
      <c r="C142" s="13"/>
      <c r="D142" s="193" t="s">
        <v>139</v>
      </c>
      <c r="E142" s="200" t="s">
        <v>1</v>
      </c>
      <c r="F142" s="201" t="s">
        <v>151</v>
      </c>
      <c r="G142" s="13"/>
      <c r="H142" s="202">
        <v>19.440000000000001</v>
      </c>
      <c r="I142" s="203"/>
      <c r="J142" s="13"/>
      <c r="K142" s="13"/>
      <c r="L142" s="199"/>
      <c r="M142" s="204"/>
      <c r="N142" s="205"/>
      <c r="O142" s="205"/>
      <c r="P142" s="205"/>
      <c r="Q142" s="205"/>
      <c r="R142" s="205"/>
      <c r="S142" s="205"/>
      <c r="T142" s="20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00" t="s">
        <v>139</v>
      </c>
      <c r="AU142" s="200" t="s">
        <v>83</v>
      </c>
      <c r="AV142" s="13" t="s">
        <v>83</v>
      </c>
      <c r="AW142" s="13" t="s">
        <v>32</v>
      </c>
      <c r="AX142" s="13" t="s">
        <v>75</v>
      </c>
      <c r="AY142" s="200" t="s">
        <v>126</v>
      </c>
    </row>
    <row r="143" s="14" customFormat="1">
      <c r="A143" s="14"/>
      <c r="B143" s="207"/>
      <c r="C143" s="14"/>
      <c r="D143" s="193" t="s">
        <v>139</v>
      </c>
      <c r="E143" s="208" t="s">
        <v>1</v>
      </c>
      <c r="F143" s="209" t="s">
        <v>152</v>
      </c>
      <c r="G143" s="14"/>
      <c r="H143" s="210">
        <v>575.37</v>
      </c>
      <c r="I143" s="211"/>
      <c r="J143" s="14"/>
      <c r="K143" s="14"/>
      <c r="L143" s="207"/>
      <c r="M143" s="212"/>
      <c r="N143" s="213"/>
      <c r="O143" s="213"/>
      <c r="P143" s="213"/>
      <c r="Q143" s="213"/>
      <c r="R143" s="213"/>
      <c r="S143" s="213"/>
      <c r="T143" s="2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8" t="s">
        <v>139</v>
      </c>
      <c r="AU143" s="208" t="s">
        <v>83</v>
      </c>
      <c r="AV143" s="14" t="s">
        <v>133</v>
      </c>
      <c r="AW143" s="14" t="s">
        <v>32</v>
      </c>
      <c r="AX143" s="14" t="s">
        <v>81</v>
      </c>
      <c r="AY143" s="208" t="s">
        <v>126</v>
      </c>
    </row>
    <row r="144" s="2" customFormat="1" ht="24.15" customHeight="1">
      <c r="A144" s="38"/>
      <c r="B144" s="179"/>
      <c r="C144" s="180" t="s">
        <v>133</v>
      </c>
      <c r="D144" s="180" t="s">
        <v>128</v>
      </c>
      <c r="E144" s="181" t="s">
        <v>153</v>
      </c>
      <c r="F144" s="182" t="s">
        <v>154</v>
      </c>
      <c r="G144" s="183" t="s">
        <v>147</v>
      </c>
      <c r="H144" s="184">
        <v>21</v>
      </c>
      <c r="I144" s="185"/>
      <c r="J144" s="186">
        <f>ROUND(I144*H144,2)</f>
        <v>0</v>
      </c>
      <c r="K144" s="182" t="s">
        <v>132</v>
      </c>
      <c r="L144" s="39"/>
      <c r="M144" s="187" t="s">
        <v>1</v>
      </c>
      <c r="N144" s="188" t="s">
        <v>40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0.17999999999999999</v>
      </c>
      <c r="T144" s="190">
        <f>S144*H144</f>
        <v>3.7799999999999998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133</v>
      </c>
      <c r="AT144" s="191" t="s">
        <v>128</v>
      </c>
      <c r="AU144" s="191" t="s">
        <v>83</v>
      </c>
      <c r="AY144" s="19" t="s">
        <v>126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81</v>
      </c>
      <c r="BK144" s="192">
        <f>ROUND(I144*H144,2)</f>
        <v>0</v>
      </c>
      <c r="BL144" s="19" t="s">
        <v>133</v>
      </c>
      <c r="BM144" s="191" t="s">
        <v>155</v>
      </c>
    </row>
    <row r="145" s="2" customFormat="1">
      <c r="A145" s="38"/>
      <c r="B145" s="39"/>
      <c r="C145" s="38"/>
      <c r="D145" s="193" t="s">
        <v>135</v>
      </c>
      <c r="E145" s="38"/>
      <c r="F145" s="194" t="s">
        <v>156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135</v>
      </c>
      <c r="AU145" s="19" t="s">
        <v>83</v>
      </c>
    </row>
    <row r="146" s="2" customFormat="1">
      <c r="A146" s="38"/>
      <c r="B146" s="39"/>
      <c r="C146" s="38"/>
      <c r="D146" s="193" t="s">
        <v>137</v>
      </c>
      <c r="E146" s="38"/>
      <c r="F146" s="198" t="s">
        <v>157</v>
      </c>
      <c r="G146" s="38"/>
      <c r="H146" s="38"/>
      <c r="I146" s="195"/>
      <c r="J146" s="38"/>
      <c r="K146" s="38"/>
      <c r="L146" s="39"/>
      <c r="M146" s="196"/>
      <c r="N146" s="197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137</v>
      </c>
      <c r="AU146" s="19" t="s">
        <v>83</v>
      </c>
    </row>
    <row r="147" s="13" customFormat="1">
      <c r="A147" s="13"/>
      <c r="B147" s="199"/>
      <c r="C147" s="13"/>
      <c r="D147" s="193" t="s">
        <v>139</v>
      </c>
      <c r="E147" s="200" t="s">
        <v>1</v>
      </c>
      <c r="F147" s="201" t="s">
        <v>158</v>
      </c>
      <c r="G147" s="13"/>
      <c r="H147" s="202">
        <v>21</v>
      </c>
      <c r="I147" s="203"/>
      <c r="J147" s="13"/>
      <c r="K147" s="13"/>
      <c r="L147" s="199"/>
      <c r="M147" s="204"/>
      <c r="N147" s="205"/>
      <c r="O147" s="205"/>
      <c r="P147" s="205"/>
      <c r="Q147" s="205"/>
      <c r="R147" s="205"/>
      <c r="S147" s="205"/>
      <c r="T147" s="20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0" t="s">
        <v>139</v>
      </c>
      <c r="AU147" s="200" t="s">
        <v>83</v>
      </c>
      <c r="AV147" s="13" t="s">
        <v>83</v>
      </c>
      <c r="AW147" s="13" t="s">
        <v>32</v>
      </c>
      <c r="AX147" s="13" t="s">
        <v>81</v>
      </c>
      <c r="AY147" s="200" t="s">
        <v>126</v>
      </c>
    </row>
    <row r="148" s="2" customFormat="1" ht="24.15" customHeight="1">
      <c r="A148" s="38"/>
      <c r="B148" s="179"/>
      <c r="C148" s="180" t="s">
        <v>159</v>
      </c>
      <c r="D148" s="180" t="s">
        <v>128</v>
      </c>
      <c r="E148" s="181" t="s">
        <v>160</v>
      </c>
      <c r="F148" s="182" t="s">
        <v>161</v>
      </c>
      <c r="G148" s="183" t="s">
        <v>147</v>
      </c>
      <c r="H148" s="184">
        <v>74.602999999999994</v>
      </c>
      <c r="I148" s="185"/>
      <c r="J148" s="186">
        <f>ROUND(I148*H148,2)</f>
        <v>0</v>
      </c>
      <c r="K148" s="182" t="s">
        <v>132</v>
      </c>
      <c r="L148" s="39"/>
      <c r="M148" s="187" t="s">
        <v>1</v>
      </c>
      <c r="N148" s="188" t="s">
        <v>40</v>
      </c>
      <c r="O148" s="77"/>
      <c r="P148" s="189">
        <f>O148*H148</f>
        <v>0</v>
      </c>
      <c r="Q148" s="189">
        <v>0</v>
      </c>
      <c r="R148" s="189">
        <f>Q148*H148</f>
        <v>0</v>
      </c>
      <c r="S148" s="189">
        <v>0.28999999999999998</v>
      </c>
      <c r="T148" s="190">
        <f>S148*H148</f>
        <v>21.634869999999996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1" t="s">
        <v>133</v>
      </c>
      <c r="AT148" s="191" t="s">
        <v>128</v>
      </c>
      <c r="AU148" s="191" t="s">
        <v>83</v>
      </c>
      <c r="AY148" s="19" t="s">
        <v>126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81</v>
      </c>
      <c r="BK148" s="192">
        <f>ROUND(I148*H148,2)</f>
        <v>0</v>
      </c>
      <c r="BL148" s="19" t="s">
        <v>133</v>
      </c>
      <c r="BM148" s="191" t="s">
        <v>162</v>
      </c>
    </row>
    <row r="149" s="2" customFormat="1">
      <c r="A149" s="38"/>
      <c r="B149" s="39"/>
      <c r="C149" s="38"/>
      <c r="D149" s="193" t="s">
        <v>135</v>
      </c>
      <c r="E149" s="38"/>
      <c r="F149" s="194" t="s">
        <v>163</v>
      </c>
      <c r="G149" s="38"/>
      <c r="H149" s="38"/>
      <c r="I149" s="195"/>
      <c r="J149" s="38"/>
      <c r="K149" s="38"/>
      <c r="L149" s="39"/>
      <c r="M149" s="196"/>
      <c r="N149" s="197"/>
      <c r="O149" s="77"/>
      <c r="P149" s="77"/>
      <c r="Q149" s="77"/>
      <c r="R149" s="77"/>
      <c r="S149" s="77"/>
      <c r="T149" s="7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135</v>
      </c>
      <c r="AU149" s="19" t="s">
        <v>83</v>
      </c>
    </row>
    <row r="150" s="2" customFormat="1">
      <c r="A150" s="38"/>
      <c r="B150" s="39"/>
      <c r="C150" s="38"/>
      <c r="D150" s="193" t="s">
        <v>137</v>
      </c>
      <c r="E150" s="38"/>
      <c r="F150" s="198" t="s">
        <v>157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137</v>
      </c>
      <c r="AU150" s="19" t="s">
        <v>83</v>
      </c>
    </row>
    <row r="151" s="15" customFormat="1">
      <c r="A151" s="15"/>
      <c r="B151" s="215"/>
      <c r="C151" s="15"/>
      <c r="D151" s="193" t="s">
        <v>139</v>
      </c>
      <c r="E151" s="216" t="s">
        <v>1</v>
      </c>
      <c r="F151" s="217" t="s">
        <v>164</v>
      </c>
      <c r="G151" s="15"/>
      <c r="H151" s="216" t="s">
        <v>1</v>
      </c>
      <c r="I151" s="218"/>
      <c r="J151" s="15"/>
      <c r="K151" s="15"/>
      <c r="L151" s="215"/>
      <c r="M151" s="219"/>
      <c r="N151" s="220"/>
      <c r="O151" s="220"/>
      <c r="P151" s="220"/>
      <c r="Q151" s="220"/>
      <c r="R151" s="220"/>
      <c r="S151" s="220"/>
      <c r="T151" s="221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16" t="s">
        <v>139</v>
      </c>
      <c r="AU151" s="216" t="s">
        <v>83</v>
      </c>
      <c r="AV151" s="15" t="s">
        <v>81</v>
      </c>
      <c r="AW151" s="15" t="s">
        <v>32</v>
      </c>
      <c r="AX151" s="15" t="s">
        <v>75</v>
      </c>
      <c r="AY151" s="216" t="s">
        <v>126</v>
      </c>
    </row>
    <row r="152" s="13" customFormat="1">
      <c r="A152" s="13"/>
      <c r="B152" s="199"/>
      <c r="C152" s="13"/>
      <c r="D152" s="193" t="s">
        <v>139</v>
      </c>
      <c r="E152" s="200" t="s">
        <v>1</v>
      </c>
      <c r="F152" s="201" t="s">
        <v>165</v>
      </c>
      <c r="G152" s="13"/>
      <c r="H152" s="202">
        <v>38.563000000000002</v>
      </c>
      <c r="I152" s="203"/>
      <c r="J152" s="13"/>
      <c r="K152" s="13"/>
      <c r="L152" s="199"/>
      <c r="M152" s="204"/>
      <c r="N152" s="205"/>
      <c r="O152" s="205"/>
      <c r="P152" s="205"/>
      <c r="Q152" s="205"/>
      <c r="R152" s="205"/>
      <c r="S152" s="205"/>
      <c r="T152" s="20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00" t="s">
        <v>139</v>
      </c>
      <c r="AU152" s="200" t="s">
        <v>83</v>
      </c>
      <c r="AV152" s="13" t="s">
        <v>83</v>
      </c>
      <c r="AW152" s="13" t="s">
        <v>32</v>
      </c>
      <c r="AX152" s="13" t="s">
        <v>75</v>
      </c>
      <c r="AY152" s="200" t="s">
        <v>126</v>
      </c>
    </row>
    <row r="153" s="13" customFormat="1">
      <c r="A153" s="13"/>
      <c r="B153" s="199"/>
      <c r="C153" s="13"/>
      <c r="D153" s="193" t="s">
        <v>139</v>
      </c>
      <c r="E153" s="200" t="s">
        <v>1</v>
      </c>
      <c r="F153" s="201" t="s">
        <v>166</v>
      </c>
      <c r="G153" s="13"/>
      <c r="H153" s="202">
        <v>36.039999999999999</v>
      </c>
      <c r="I153" s="203"/>
      <c r="J153" s="13"/>
      <c r="K153" s="13"/>
      <c r="L153" s="199"/>
      <c r="M153" s="204"/>
      <c r="N153" s="205"/>
      <c r="O153" s="205"/>
      <c r="P153" s="205"/>
      <c r="Q153" s="205"/>
      <c r="R153" s="205"/>
      <c r="S153" s="205"/>
      <c r="T153" s="20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00" t="s">
        <v>139</v>
      </c>
      <c r="AU153" s="200" t="s">
        <v>83</v>
      </c>
      <c r="AV153" s="13" t="s">
        <v>83</v>
      </c>
      <c r="AW153" s="13" t="s">
        <v>32</v>
      </c>
      <c r="AX153" s="13" t="s">
        <v>75</v>
      </c>
      <c r="AY153" s="200" t="s">
        <v>126</v>
      </c>
    </row>
    <row r="154" s="14" customFormat="1">
      <c r="A154" s="14"/>
      <c r="B154" s="207"/>
      <c r="C154" s="14"/>
      <c r="D154" s="193" t="s">
        <v>139</v>
      </c>
      <c r="E154" s="208" t="s">
        <v>1</v>
      </c>
      <c r="F154" s="209" t="s">
        <v>152</v>
      </c>
      <c r="G154" s="14"/>
      <c r="H154" s="210">
        <v>74.603000000000009</v>
      </c>
      <c r="I154" s="211"/>
      <c r="J154" s="14"/>
      <c r="K154" s="14"/>
      <c r="L154" s="207"/>
      <c r="M154" s="212"/>
      <c r="N154" s="213"/>
      <c r="O154" s="213"/>
      <c r="P154" s="213"/>
      <c r="Q154" s="213"/>
      <c r="R154" s="213"/>
      <c r="S154" s="213"/>
      <c r="T154" s="2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8" t="s">
        <v>139</v>
      </c>
      <c r="AU154" s="208" t="s">
        <v>83</v>
      </c>
      <c r="AV154" s="14" t="s">
        <v>133</v>
      </c>
      <c r="AW154" s="14" t="s">
        <v>32</v>
      </c>
      <c r="AX154" s="14" t="s">
        <v>81</v>
      </c>
      <c r="AY154" s="208" t="s">
        <v>126</v>
      </c>
    </row>
    <row r="155" s="2" customFormat="1" ht="24.15" customHeight="1">
      <c r="A155" s="38"/>
      <c r="B155" s="179"/>
      <c r="C155" s="180" t="s">
        <v>167</v>
      </c>
      <c r="D155" s="180" t="s">
        <v>128</v>
      </c>
      <c r="E155" s="181" t="s">
        <v>168</v>
      </c>
      <c r="F155" s="182" t="s">
        <v>169</v>
      </c>
      <c r="G155" s="183" t="s">
        <v>147</v>
      </c>
      <c r="H155" s="184">
        <v>41.262</v>
      </c>
      <c r="I155" s="185"/>
      <c r="J155" s="186">
        <f>ROUND(I155*H155,2)</f>
        <v>0</v>
      </c>
      <c r="K155" s="182" t="s">
        <v>132</v>
      </c>
      <c r="L155" s="39"/>
      <c r="M155" s="187" t="s">
        <v>1</v>
      </c>
      <c r="N155" s="188" t="s">
        <v>40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0.22</v>
      </c>
      <c r="T155" s="190">
        <f>S155*H155</f>
        <v>9.0776400000000006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133</v>
      </c>
      <c r="AT155" s="191" t="s">
        <v>128</v>
      </c>
      <c r="AU155" s="191" t="s">
        <v>83</v>
      </c>
      <c r="AY155" s="19" t="s">
        <v>126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133</v>
      </c>
      <c r="BM155" s="191" t="s">
        <v>170</v>
      </c>
    </row>
    <row r="156" s="2" customFormat="1">
      <c r="A156" s="38"/>
      <c r="B156" s="39"/>
      <c r="C156" s="38"/>
      <c r="D156" s="193" t="s">
        <v>135</v>
      </c>
      <c r="E156" s="38"/>
      <c r="F156" s="194" t="s">
        <v>171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135</v>
      </c>
      <c r="AU156" s="19" t="s">
        <v>83</v>
      </c>
    </row>
    <row r="157" s="2" customFormat="1">
      <c r="A157" s="38"/>
      <c r="B157" s="39"/>
      <c r="C157" s="38"/>
      <c r="D157" s="193" t="s">
        <v>137</v>
      </c>
      <c r="E157" s="38"/>
      <c r="F157" s="198" t="s">
        <v>157</v>
      </c>
      <c r="G157" s="38"/>
      <c r="H157" s="38"/>
      <c r="I157" s="195"/>
      <c r="J157" s="38"/>
      <c r="K157" s="38"/>
      <c r="L157" s="39"/>
      <c r="M157" s="196"/>
      <c r="N157" s="197"/>
      <c r="O157" s="77"/>
      <c r="P157" s="77"/>
      <c r="Q157" s="77"/>
      <c r="R157" s="77"/>
      <c r="S157" s="77"/>
      <c r="T157" s="7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9" t="s">
        <v>137</v>
      </c>
      <c r="AU157" s="19" t="s">
        <v>83</v>
      </c>
    </row>
    <row r="158" s="15" customFormat="1">
      <c r="A158" s="15"/>
      <c r="B158" s="215"/>
      <c r="C158" s="15"/>
      <c r="D158" s="193" t="s">
        <v>139</v>
      </c>
      <c r="E158" s="216" t="s">
        <v>1</v>
      </c>
      <c r="F158" s="217" t="s">
        <v>172</v>
      </c>
      <c r="G158" s="15"/>
      <c r="H158" s="216" t="s">
        <v>1</v>
      </c>
      <c r="I158" s="218"/>
      <c r="J158" s="15"/>
      <c r="K158" s="15"/>
      <c r="L158" s="215"/>
      <c r="M158" s="219"/>
      <c r="N158" s="220"/>
      <c r="O158" s="220"/>
      <c r="P158" s="220"/>
      <c r="Q158" s="220"/>
      <c r="R158" s="220"/>
      <c r="S158" s="220"/>
      <c r="T158" s="22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16" t="s">
        <v>139</v>
      </c>
      <c r="AU158" s="216" t="s">
        <v>83</v>
      </c>
      <c r="AV158" s="15" t="s">
        <v>81</v>
      </c>
      <c r="AW158" s="15" t="s">
        <v>32</v>
      </c>
      <c r="AX158" s="15" t="s">
        <v>75</v>
      </c>
      <c r="AY158" s="216" t="s">
        <v>126</v>
      </c>
    </row>
    <row r="159" s="15" customFormat="1">
      <c r="A159" s="15"/>
      <c r="B159" s="215"/>
      <c r="C159" s="15"/>
      <c r="D159" s="193" t="s">
        <v>139</v>
      </c>
      <c r="E159" s="216" t="s">
        <v>1</v>
      </c>
      <c r="F159" s="217" t="s">
        <v>173</v>
      </c>
      <c r="G159" s="15"/>
      <c r="H159" s="216" t="s">
        <v>1</v>
      </c>
      <c r="I159" s="218"/>
      <c r="J159" s="15"/>
      <c r="K159" s="15"/>
      <c r="L159" s="215"/>
      <c r="M159" s="219"/>
      <c r="N159" s="220"/>
      <c r="O159" s="220"/>
      <c r="P159" s="220"/>
      <c r="Q159" s="220"/>
      <c r="R159" s="220"/>
      <c r="S159" s="220"/>
      <c r="T159" s="22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6" t="s">
        <v>139</v>
      </c>
      <c r="AU159" s="216" t="s">
        <v>83</v>
      </c>
      <c r="AV159" s="15" t="s">
        <v>81</v>
      </c>
      <c r="AW159" s="15" t="s">
        <v>32</v>
      </c>
      <c r="AX159" s="15" t="s">
        <v>75</v>
      </c>
      <c r="AY159" s="216" t="s">
        <v>126</v>
      </c>
    </row>
    <row r="160" s="13" customFormat="1">
      <c r="A160" s="13"/>
      <c r="B160" s="199"/>
      <c r="C160" s="13"/>
      <c r="D160" s="193" t="s">
        <v>139</v>
      </c>
      <c r="E160" s="200" t="s">
        <v>1</v>
      </c>
      <c r="F160" s="201" t="s">
        <v>174</v>
      </c>
      <c r="G160" s="13"/>
      <c r="H160" s="202">
        <v>41.262</v>
      </c>
      <c r="I160" s="203"/>
      <c r="J160" s="13"/>
      <c r="K160" s="13"/>
      <c r="L160" s="199"/>
      <c r="M160" s="204"/>
      <c r="N160" s="205"/>
      <c r="O160" s="205"/>
      <c r="P160" s="205"/>
      <c r="Q160" s="205"/>
      <c r="R160" s="205"/>
      <c r="S160" s="205"/>
      <c r="T160" s="206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00" t="s">
        <v>139</v>
      </c>
      <c r="AU160" s="200" t="s">
        <v>83</v>
      </c>
      <c r="AV160" s="13" t="s">
        <v>83</v>
      </c>
      <c r="AW160" s="13" t="s">
        <v>32</v>
      </c>
      <c r="AX160" s="13" t="s">
        <v>81</v>
      </c>
      <c r="AY160" s="200" t="s">
        <v>126</v>
      </c>
    </row>
    <row r="161" s="2" customFormat="1" ht="24.15" customHeight="1">
      <c r="A161" s="38"/>
      <c r="B161" s="179"/>
      <c r="C161" s="180" t="s">
        <v>175</v>
      </c>
      <c r="D161" s="180" t="s">
        <v>128</v>
      </c>
      <c r="E161" s="181" t="s">
        <v>176</v>
      </c>
      <c r="F161" s="182" t="s">
        <v>177</v>
      </c>
      <c r="G161" s="183" t="s">
        <v>147</v>
      </c>
      <c r="H161" s="184">
        <v>44.149999999999999</v>
      </c>
      <c r="I161" s="185"/>
      <c r="J161" s="186">
        <f>ROUND(I161*H161,2)</f>
        <v>0</v>
      </c>
      <c r="K161" s="182" t="s">
        <v>132</v>
      </c>
      <c r="L161" s="39"/>
      <c r="M161" s="187" t="s">
        <v>1</v>
      </c>
      <c r="N161" s="188" t="s">
        <v>40</v>
      </c>
      <c r="O161" s="77"/>
      <c r="P161" s="189">
        <f>O161*H161</f>
        <v>0</v>
      </c>
      <c r="Q161" s="189">
        <v>1.0000000000000001E-05</v>
      </c>
      <c r="R161" s="189">
        <f>Q161*H161</f>
        <v>0.0004415</v>
      </c>
      <c r="S161" s="189">
        <v>0.091999999999999998</v>
      </c>
      <c r="T161" s="190">
        <f>S161*H161</f>
        <v>4.0617999999999999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1" t="s">
        <v>133</v>
      </c>
      <c r="AT161" s="191" t="s">
        <v>128</v>
      </c>
      <c r="AU161" s="191" t="s">
        <v>83</v>
      </c>
      <c r="AY161" s="19" t="s">
        <v>126</v>
      </c>
      <c r="BE161" s="192">
        <f>IF(N161="základní",J161,0)</f>
        <v>0</v>
      </c>
      <c r="BF161" s="192">
        <f>IF(N161="snížená",J161,0)</f>
        <v>0</v>
      </c>
      <c r="BG161" s="192">
        <f>IF(N161="zákl. přenesená",J161,0)</f>
        <v>0</v>
      </c>
      <c r="BH161" s="192">
        <f>IF(N161="sníž. přenesená",J161,0)</f>
        <v>0</v>
      </c>
      <c r="BI161" s="192">
        <f>IF(N161="nulová",J161,0)</f>
        <v>0</v>
      </c>
      <c r="BJ161" s="19" t="s">
        <v>81</v>
      </c>
      <c r="BK161" s="192">
        <f>ROUND(I161*H161,2)</f>
        <v>0</v>
      </c>
      <c r="BL161" s="19" t="s">
        <v>133</v>
      </c>
      <c r="BM161" s="191" t="s">
        <v>178</v>
      </c>
    </row>
    <row r="162" s="2" customFormat="1">
      <c r="A162" s="38"/>
      <c r="B162" s="39"/>
      <c r="C162" s="38"/>
      <c r="D162" s="193" t="s">
        <v>135</v>
      </c>
      <c r="E162" s="38"/>
      <c r="F162" s="194" t="s">
        <v>179</v>
      </c>
      <c r="G162" s="38"/>
      <c r="H162" s="38"/>
      <c r="I162" s="195"/>
      <c r="J162" s="38"/>
      <c r="K162" s="38"/>
      <c r="L162" s="39"/>
      <c r="M162" s="196"/>
      <c r="N162" s="197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135</v>
      </c>
      <c r="AU162" s="19" t="s">
        <v>83</v>
      </c>
    </row>
    <row r="163" s="2" customFormat="1">
      <c r="A163" s="38"/>
      <c r="B163" s="39"/>
      <c r="C163" s="38"/>
      <c r="D163" s="193" t="s">
        <v>137</v>
      </c>
      <c r="E163" s="38"/>
      <c r="F163" s="198" t="s">
        <v>157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137</v>
      </c>
      <c r="AU163" s="19" t="s">
        <v>83</v>
      </c>
    </row>
    <row r="164" s="15" customFormat="1">
      <c r="A164" s="15"/>
      <c r="B164" s="215"/>
      <c r="C164" s="15"/>
      <c r="D164" s="193" t="s">
        <v>139</v>
      </c>
      <c r="E164" s="216" t="s">
        <v>1</v>
      </c>
      <c r="F164" s="217" t="s">
        <v>180</v>
      </c>
      <c r="G164" s="15"/>
      <c r="H164" s="216" t="s">
        <v>1</v>
      </c>
      <c r="I164" s="218"/>
      <c r="J164" s="15"/>
      <c r="K164" s="15"/>
      <c r="L164" s="215"/>
      <c r="M164" s="219"/>
      <c r="N164" s="220"/>
      <c r="O164" s="220"/>
      <c r="P164" s="220"/>
      <c r="Q164" s="220"/>
      <c r="R164" s="220"/>
      <c r="S164" s="220"/>
      <c r="T164" s="22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16" t="s">
        <v>139</v>
      </c>
      <c r="AU164" s="216" t="s">
        <v>83</v>
      </c>
      <c r="AV164" s="15" t="s">
        <v>81</v>
      </c>
      <c r="AW164" s="15" t="s">
        <v>32</v>
      </c>
      <c r="AX164" s="15" t="s">
        <v>75</v>
      </c>
      <c r="AY164" s="216" t="s">
        <v>126</v>
      </c>
    </row>
    <row r="165" s="13" customFormat="1">
      <c r="A165" s="13"/>
      <c r="B165" s="199"/>
      <c r="C165" s="13"/>
      <c r="D165" s="193" t="s">
        <v>139</v>
      </c>
      <c r="E165" s="200" t="s">
        <v>1</v>
      </c>
      <c r="F165" s="201" t="s">
        <v>181</v>
      </c>
      <c r="G165" s="13"/>
      <c r="H165" s="202">
        <v>44.149999999999999</v>
      </c>
      <c r="I165" s="203"/>
      <c r="J165" s="13"/>
      <c r="K165" s="13"/>
      <c r="L165" s="199"/>
      <c r="M165" s="204"/>
      <c r="N165" s="205"/>
      <c r="O165" s="205"/>
      <c r="P165" s="205"/>
      <c r="Q165" s="205"/>
      <c r="R165" s="205"/>
      <c r="S165" s="205"/>
      <c r="T165" s="20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00" t="s">
        <v>139</v>
      </c>
      <c r="AU165" s="200" t="s">
        <v>83</v>
      </c>
      <c r="AV165" s="13" t="s">
        <v>83</v>
      </c>
      <c r="AW165" s="13" t="s">
        <v>32</v>
      </c>
      <c r="AX165" s="13" t="s">
        <v>81</v>
      </c>
      <c r="AY165" s="200" t="s">
        <v>126</v>
      </c>
    </row>
    <row r="166" s="2" customFormat="1" ht="16.5" customHeight="1">
      <c r="A166" s="38"/>
      <c r="B166" s="179"/>
      <c r="C166" s="180" t="s">
        <v>182</v>
      </c>
      <c r="D166" s="180" t="s">
        <v>128</v>
      </c>
      <c r="E166" s="181" t="s">
        <v>183</v>
      </c>
      <c r="F166" s="182" t="s">
        <v>184</v>
      </c>
      <c r="G166" s="183" t="s">
        <v>185</v>
      </c>
      <c r="H166" s="184">
        <v>3</v>
      </c>
      <c r="I166" s="185"/>
      <c r="J166" s="186">
        <f>ROUND(I166*H166,2)</f>
        <v>0</v>
      </c>
      <c r="K166" s="182" t="s">
        <v>132</v>
      </c>
      <c r="L166" s="39"/>
      <c r="M166" s="187" t="s">
        <v>1</v>
      </c>
      <c r="N166" s="188" t="s">
        <v>40</v>
      </c>
      <c r="O166" s="77"/>
      <c r="P166" s="189">
        <f>O166*H166</f>
        <v>0</v>
      </c>
      <c r="Q166" s="189">
        <v>0</v>
      </c>
      <c r="R166" s="189">
        <f>Q166*H166</f>
        <v>0</v>
      </c>
      <c r="S166" s="189">
        <v>0.20499999999999999</v>
      </c>
      <c r="T166" s="190">
        <f>S166*H166</f>
        <v>0.61499999999999999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1" t="s">
        <v>133</v>
      </c>
      <c r="AT166" s="191" t="s">
        <v>128</v>
      </c>
      <c r="AU166" s="191" t="s">
        <v>83</v>
      </c>
      <c r="AY166" s="19" t="s">
        <v>126</v>
      </c>
      <c r="BE166" s="192">
        <f>IF(N166="základní",J166,0)</f>
        <v>0</v>
      </c>
      <c r="BF166" s="192">
        <f>IF(N166="snížená",J166,0)</f>
        <v>0</v>
      </c>
      <c r="BG166" s="192">
        <f>IF(N166="zákl. přenesená",J166,0)</f>
        <v>0</v>
      </c>
      <c r="BH166" s="192">
        <f>IF(N166="sníž. přenesená",J166,0)</f>
        <v>0</v>
      </c>
      <c r="BI166" s="192">
        <f>IF(N166="nulová",J166,0)</f>
        <v>0</v>
      </c>
      <c r="BJ166" s="19" t="s">
        <v>81</v>
      </c>
      <c r="BK166" s="192">
        <f>ROUND(I166*H166,2)</f>
        <v>0</v>
      </c>
      <c r="BL166" s="19" t="s">
        <v>133</v>
      </c>
      <c r="BM166" s="191" t="s">
        <v>186</v>
      </c>
    </row>
    <row r="167" s="2" customFormat="1">
      <c r="A167" s="38"/>
      <c r="B167" s="39"/>
      <c r="C167" s="38"/>
      <c r="D167" s="193" t="s">
        <v>135</v>
      </c>
      <c r="E167" s="38"/>
      <c r="F167" s="194" t="s">
        <v>187</v>
      </c>
      <c r="G167" s="38"/>
      <c r="H167" s="38"/>
      <c r="I167" s="195"/>
      <c r="J167" s="38"/>
      <c r="K167" s="38"/>
      <c r="L167" s="39"/>
      <c r="M167" s="196"/>
      <c r="N167" s="197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135</v>
      </c>
      <c r="AU167" s="19" t="s">
        <v>83</v>
      </c>
    </row>
    <row r="168" s="2" customFormat="1">
      <c r="A168" s="38"/>
      <c r="B168" s="39"/>
      <c r="C168" s="38"/>
      <c r="D168" s="193" t="s">
        <v>137</v>
      </c>
      <c r="E168" s="38"/>
      <c r="F168" s="198" t="s">
        <v>157</v>
      </c>
      <c r="G168" s="38"/>
      <c r="H168" s="38"/>
      <c r="I168" s="195"/>
      <c r="J168" s="38"/>
      <c r="K168" s="38"/>
      <c r="L168" s="39"/>
      <c r="M168" s="196"/>
      <c r="N168" s="197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137</v>
      </c>
      <c r="AU168" s="19" t="s">
        <v>83</v>
      </c>
    </row>
    <row r="169" s="13" customFormat="1">
      <c r="A169" s="13"/>
      <c r="B169" s="199"/>
      <c r="C169" s="13"/>
      <c r="D169" s="193" t="s">
        <v>139</v>
      </c>
      <c r="E169" s="200" t="s">
        <v>1</v>
      </c>
      <c r="F169" s="201" t="s">
        <v>188</v>
      </c>
      <c r="G169" s="13"/>
      <c r="H169" s="202">
        <v>3</v>
      </c>
      <c r="I169" s="203"/>
      <c r="J169" s="13"/>
      <c r="K169" s="13"/>
      <c r="L169" s="199"/>
      <c r="M169" s="204"/>
      <c r="N169" s="205"/>
      <c r="O169" s="205"/>
      <c r="P169" s="205"/>
      <c r="Q169" s="205"/>
      <c r="R169" s="205"/>
      <c r="S169" s="205"/>
      <c r="T169" s="20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00" t="s">
        <v>139</v>
      </c>
      <c r="AU169" s="200" t="s">
        <v>83</v>
      </c>
      <c r="AV169" s="13" t="s">
        <v>83</v>
      </c>
      <c r="AW169" s="13" t="s">
        <v>32</v>
      </c>
      <c r="AX169" s="13" t="s">
        <v>81</v>
      </c>
      <c r="AY169" s="200" t="s">
        <v>126</v>
      </c>
    </row>
    <row r="170" s="2" customFormat="1" ht="16.5" customHeight="1">
      <c r="A170" s="38"/>
      <c r="B170" s="179"/>
      <c r="C170" s="180" t="s">
        <v>189</v>
      </c>
      <c r="D170" s="180" t="s">
        <v>128</v>
      </c>
      <c r="E170" s="181" t="s">
        <v>190</v>
      </c>
      <c r="F170" s="182" t="s">
        <v>191</v>
      </c>
      <c r="G170" s="183" t="s">
        <v>147</v>
      </c>
      <c r="H170" s="184">
        <v>21</v>
      </c>
      <c r="I170" s="185"/>
      <c r="J170" s="186">
        <f>ROUND(I170*H170,2)</f>
        <v>0</v>
      </c>
      <c r="K170" s="182" t="s">
        <v>132</v>
      </c>
      <c r="L170" s="39"/>
      <c r="M170" s="187" t="s">
        <v>1</v>
      </c>
      <c r="N170" s="188" t="s">
        <v>40</v>
      </c>
      <c r="O170" s="77"/>
      <c r="P170" s="189">
        <f>O170*H170</f>
        <v>0</v>
      </c>
      <c r="Q170" s="189">
        <v>0</v>
      </c>
      <c r="R170" s="189">
        <f>Q170*H170</f>
        <v>0</v>
      </c>
      <c r="S170" s="189">
        <v>0.00080000000000000004</v>
      </c>
      <c r="T170" s="190">
        <f>S170*H170</f>
        <v>0.016800000000000002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1" t="s">
        <v>133</v>
      </c>
      <c r="AT170" s="191" t="s">
        <v>128</v>
      </c>
      <c r="AU170" s="191" t="s">
        <v>83</v>
      </c>
      <c r="AY170" s="19" t="s">
        <v>126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81</v>
      </c>
      <c r="BK170" s="192">
        <f>ROUND(I170*H170,2)</f>
        <v>0</v>
      </c>
      <c r="BL170" s="19" t="s">
        <v>133</v>
      </c>
      <c r="BM170" s="191" t="s">
        <v>192</v>
      </c>
    </row>
    <row r="171" s="2" customFormat="1">
      <c r="A171" s="38"/>
      <c r="B171" s="39"/>
      <c r="C171" s="38"/>
      <c r="D171" s="193" t="s">
        <v>135</v>
      </c>
      <c r="E171" s="38"/>
      <c r="F171" s="194" t="s">
        <v>193</v>
      </c>
      <c r="G171" s="38"/>
      <c r="H171" s="38"/>
      <c r="I171" s="195"/>
      <c r="J171" s="38"/>
      <c r="K171" s="38"/>
      <c r="L171" s="39"/>
      <c r="M171" s="196"/>
      <c r="N171" s="197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9" t="s">
        <v>135</v>
      </c>
      <c r="AU171" s="19" t="s">
        <v>83</v>
      </c>
    </row>
    <row r="172" s="2" customFormat="1">
      <c r="A172" s="38"/>
      <c r="B172" s="39"/>
      <c r="C172" s="38"/>
      <c r="D172" s="193" t="s">
        <v>137</v>
      </c>
      <c r="E172" s="38"/>
      <c r="F172" s="198" t="s">
        <v>157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137</v>
      </c>
      <c r="AU172" s="19" t="s">
        <v>83</v>
      </c>
    </row>
    <row r="173" s="13" customFormat="1">
      <c r="A173" s="13"/>
      <c r="B173" s="199"/>
      <c r="C173" s="13"/>
      <c r="D173" s="193" t="s">
        <v>139</v>
      </c>
      <c r="E173" s="200" t="s">
        <v>1</v>
      </c>
      <c r="F173" s="201" t="s">
        <v>158</v>
      </c>
      <c r="G173" s="13"/>
      <c r="H173" s="202">
        <v>21</v>
      </c>
      <c r="I173" s="203"/>
      <c r="J173" s="13"/>
      <c r="K173" s="13"/>
      <c r="L173" s="199"/>
      <c r="M173" s="204"/>
      <c r="N173" s="205"/>
      <c r="O173" s="205"/>
      <c r="P173" s="205"/>
      <c r="Q173" s="205"/>
      <c r="R173" s="205"/>
      <c r="S173" s="205"/>
      <c r="T173" s="20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00" t="s">
        <v>139</v>
      </c>
      <c r="AU173" s="200" t="s">
        <v>83</v>
      </c>
      <c r="AV173" s="13" t="s">
        <v>83</v>
      </c>
      <c r="AW173" s="13" t="s">
        <v>32</v>
      </c>
      <c r="AX173" s="13" t="s">
        <v>81</v>
      </c>
      <c r="AY173" s="200" t="s">
        <v>126</v>
      </c>
    </row>
    <row r="174" s="2" customFormat="1" ht="37.8" customHeight="1">
      <c r="A174" s="38"/>
      <c r="B174" s="179"/>
      <c r="C174" s="180" t="s">
        <v>194</v>
      </c>
      <c r="D174" s="180" t="s">
        <v>128</v>
      </c>
      <c r="E174" s="181" t="s">
        <v>195</v>
      </c>
      <c r="F174" s="182" t="s">
        <v>196</v>
      </c>
      <c r="G174" s="183" t="s">
        <v>197</v>
      </c>
      <c r="H174" s="184">
        <v>3</v>
      </c>
      <c r="I174" s="185"/>
      <c r="J174" s="186">
        <f>ROUND(I174*H174,2)</f>
        <v>0</v>
      </c>
      <c r="K174" s="182" t="s">
        <v>1</v>
      </c>
      <c r="L174" s="39"/>
      <c r="M174" s="187" t="s">
        <v>1</v>
      </c>
      <c r="N174" s="188" t="s">
        <v>40</v>
      </c>
      <c r="O174" s="77"/>
      <c r="P174" s="189">
        <f>O174*H174</f>
        <v>0</v>
      </c>
      <c r="Q174" s="189">
        <v>0</v>
      </c>
      <c r="R174" s="189">
        <f>Q174*H174</f>
        <v>0</v>
      </c>
      <c r="S174" s="189">
        <v>0</v>
      </c>
      <c r="T174" s="19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1" t="s">
        <v>133</v>
      </c>
      <c r="AT174" s="191" t="s">
        <v>128</v>
      </c>
      <c r="AU174" s="191" t="s">
        <v>83</v>
      </c>
      <c r="AY174" s="19" t="s">
        <v>126</v>
      </c>
      <c r="BE174" s="192">
        <f>IF(N174="základní",J174,0)</f>
        <v>0</v>
      </c>
      <c r="BF174" s="192">
        <f>IF(N174="snížená",J174,0)</f>
        <v>0</v>
      </c>
      <c r="BG174" s="192">
        <f>IF(N174="zákl. přenesená",J174,0)</f>
        <v>0</v>
      </c>
      <c r="BH174" s="192">
        <f>IF(N174="sníž. přenesená",J174,0)</f>
        <v>0</v>
      </c>
      <c r="BI174" s="192">
        <f>IF(N174="nulová",J174,0)</f>
        <v>0</v>
      </c>
      <c r="BJ174" s="19" t="s">
        <v>81</v>
      </c>
      <c r="BK174" s="192">
        <f>ROUND(I174*H174,2)</f>
        <v>0</v>
      </c>
      <c r="BL174" s="19" t="s">
        <v>133</v>
      </c>
      <c r="BM174" s="191" t="s">
        <v>198</v>
      </c>
    </row>
    <row r="175" s="2" customFormat="1">
      <c r="A175" s="38"/>
      <c r="B175" s="39"/>
      <c r="C175" s="38"/>
      <c r="D175" s="193" t="s">
        <v>135</v>
      </c>
      <c r="E175" s="38"/>
      <c r="F175" s="194" t="s">
        <v>196</v>
      </c>
      <c r="G175" s="38"/>
      <c r="H175" s="38"/>
      <c r="I175" s="195"/>
      <c r="J175" s="38"/>
      <c r="K175" s="38"/>
      <c r="L175" s="39"/>
      <c r="M175" s="196"/>
      <c r="N175" s="197"/>
      <c r="O175" s="77"/>
      <c r="P175" s="77"/>
      <c r="Q175" s="77"/>
      <c r="R175" s="77"/>
      <c r="S175" s="77"/>
      <c r="T175" s="7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9" t="s">
        <v>135</v>
      </c>
      <c r="AU175" s="19" t="s">
        <v>83</v>
      </c>
    </row>
    <row r="176" s="2" customFormat="1">
      <c r="A176" s="38"/>
      <c r="B176" s="39"/>
      <c r="C176" s="38"/>
      <c r="D176" s="193" t="s">
        <v>137</v>
      </c>
      <c r="E176" s="38"/>
      <c r="F176" s="198" t="s">
        <v>157</v>
      </c>
      <c r="G176" s="38"/>
      <c r="H176" s="38"/>
      <c r="I176" s="195"/>
      <c r="J176" s="38"/>
      <c r="K176" s="38"/>
      <c r="L176" s="39"/>
      <c r="M176" s="196"/>
      <c r="N176" s="197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137</v>
      </c>
      <c r="AU176" s="19" t="s">
        <v>83</v>
      </c>
    </row>
    <row r="177" s="13" customFormat="1">
      <c r="A177" s="13"/>
      <c r="B177" s="199"/>
      <c r="C177" s="13"/>
      <c r="D177" s="193" t="s">
        <v>139</v>
      </c>
      <c r="E177" s="200" t="s">
        <v>1</v>
      </c>
      <c r="F177" s="201" t="s">
        <v>83</v>
      </c>
      <c r="G177" s="13"/>
      <c r="H177" s="202">
        <v>2</v>
      </c>
      <c r="I177" s="203"/>
      <c r="J177" s="13"/>
      <c r="K177" s="13"/>
      <c r="L177" s="199"/>
      <c r="M177" s="204"/>
      <c r="N177" s="205"/>
      <c r="O177" s="205"/>
      <c r="P177" s="205"/>
      <c r="Q177" s="205"/>
      <c r="R177" s="205"/>
      <c r="S177" s="205"/>
      <c r="T177" s="20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00" t="s">
        <v>139</v>
      </c>
      <c r="AU177" s="200" t="s">
        <v>83</v>
      </c>
      <c r="AV177" s="13" t="s">
        <v>83</v>
      </c>
      <c r="AW177" s="13" t="s">
        <v>32</v>
      </c>
      <c r="AX177" s="13" t="s">
        <v>75</v>
      </c>
      <c r="AY177" s="200" t="s">
        <v>126</v>
      </c>
    </row>
    <row r="178" s="15" customFormat="1">
      <c r="A178" s="15"/>
      <c r="B178" s="215"/>
      <c r="C178" s="15"/>
      <c r="D178" s="193" t="s">
        <v>139</v>
      </c>
      <c r="E178" s="216" t="s">
        <v>1</v>
      </c>
      <c r="F178" s="217" t="s">
        <v>199</v>
      </c>
      <c r="G178" s="15"/>
      <c r="H178" s="216" t="s">
        <v>1</v>
      </c>
      <c r="I178" s="218"/>
      <c r="J178" s="15"/>
      <c r="K178" s="15"/>
      <c r="L178" s="215"/>
      <c r="M178" s="219"/>
      <c r="N178" s="220"/>
      <c r="O178" s="220"/>
      <c r="P178" s="220"/>
      <c r="Q178" s="220"/>
      <c r="R178" s="220"/>
      <c r="S178" s="220"/>
      <c r="T178" s="22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16" t="s">
        <v>139</v>
      </c>
      <c r="AU178" s="216" t="s">
        <v>83</v>
      </c>
      <c r="AV178" s="15" t="s">
        <v>81</v>
      </c>
      <c r="AW178" s="15" t="s">
        <v>32</v>
      </c>
      <c r="AX178" s="15" t="s">
        <v>75</v>
      </c>
      <c r="AY178" s="216" t="s">
        <v>126</v>
      </c>
    </row>
    <row r="179" s="13" customFormat="1">
      <c r="A179" s="13"/>
      <c r="B179" s="199"/>
      <c r="C179" s="13"/>
      <c r="D179" s="193" t="s">
        <v>139</v>
      </c>
      <c r="E179" s="200" t="s">
        <v>1</v>
      </c>
      <c r="F179" s="201" t="s">
        <v>81</v>
      </c>
      <c r="G179" s="13"/>
      <c r="H179" s="202">
        <v>1</v>
      </c>
      <c r="I179" s="203"/>
      <c r="J179" s="13"/>
      <c r="K179" s="13"/>
      <c r="L179" s="199"/>
      <c r="M179" s="204"/>
      <c r="N179" s="205"/>
      <c r="O179" s="205"/>
      <c r="P179" s="205"/>
      <c r="Q179" s="205"/>
      <c r="R179" s="205"/>
      <c r="S179" s="205"/>
      <c r="T179" s="20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00" t="s">
        <v>139</v>
      </c>
      <c r="AU179" s="200" t="s">
        <v>83</v>
      </c>
      <c r="AV179" s="13" t="s">
        <v>83</v>
      </c>
      <c r="AW179" s="13" t="s">
        <v>32</v>
      </c>
      <c r="AX179" s="13" t="s">
        <v>75</v>
      </c>
      <c r="AY179" s="200" t="s">
        <v>126</v>
      </c>
    </row>
    <row r="180" s="14" customFormat="1">
      <c r="A180" s="14"/>
      <c r="B180" s="207"/>
      <c r="C180" s="14"/>
      <c r="D180" s="193" t="s">
        <v>139</v>
      </c>
      <c r="E180" s="208" t="s">
        <v>1</v>
      </c>
      <c r="F180" s="209" t="s">
        <v>152</v>
      </c>
      <c r="G180" s="14"/>
      <c r="H180" s="210">
        <v>3</v>
      </c>
      <c r="I180" s="211"/>
      <c r="J180" s="14"/>
      <c r="K180" s="14"/>
      <c r="L180" s="207"/>
      <c r="M180" s="212"/>
      <c r="N180" s="213"/>
      <c r="O180" s="213"/>
      <c r="P180" s="213"/>
      <c r="Q180" s="213"/>
      <c r="R180" s="213"/>
      <c r="S180" s="213"/>
      <c r="T180" s="2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8" t="s">
        <v>139</v>
      </c>
      <c r="AU180" s="208" t="s">
        <v>83</v>
      </c>
      <c r="AV180" s="14" t="s">
        <v>133</v>
      </c>
      <c r="AW180" s="14" t="s">
        <v>32</v>
      </c>
      <c r="AX180" s="14" t="s">
        <v>81</v>
      </c>
      <c r="AY180" s="208" t="s">
        <v>126</v>
      </c>
    </row>
    <row r="181" s="2" customFormat="1" ht="24.15" customHeight="1">
      <c r="A181" s="38"/>
      <c r="B181" s="179"/>
      <c r="C181" s="180" t="s">
        <v>200</v>
      </c>
      <c r="D181" s="180" t="s">
        <v>128</v>
      </c>
      <c r="E181" s="181" t="s">
        <v>201</v>
      </c>
      <c r="F181" s="182" t="s">
        <v>202</v>
      </c>
      <c r="G181" s="183" t="s">
        <v>203</v>
      </c>
      <c r="H181" s="184">
        <v>216</v>
      </c>
      <c r="I181" s="185"/>
      <c r="J181" s="186">
        <f>ROUND(I181*H181,2)</f>
        <v>0</v>
      </c>
      <c r="K181" s="182" t="s">
        <v>132</v>
      </c>
      <c r="L181" s="39"/>
      <c r="M181" s="187" t="s">
        <v>1</v>
      </c>
      <c r="N181" s="188" t="s">
        <v>40</v>
      </c>
      <c r="O181" s="77"/>
      <c r="P181" s="189">
        <f>O181*H181</f>
        <v>0</v>
      </c>
      <c r="Q181" s="189">
        <v>4.0000000000000003E-05</v>
      </c>
      <c r="R181" s="189">
        <f>Q181*H181</f>
        <v>0.0086400000000000001</v>
      </c>
      <c r="S181" s="189">
        <v>0</v>
      </c>
      <c r="T181" s="19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1" t="s">
        <v>133</v>
      </c>
      <c r="AT181" s="191" t="s">
        <v>128</v>
      </c>
      <c r="AU181" s="191" t="s">
        <v>83</v>
      </c>
      <c r="AY181" s="19" t="s">
        <v>126</v>
      </c>
      <c r="BE181" s="192">
        <f>IF(N181="základní",J181,0)</f>
        <v>0</v>
      </c>
      <c r="BF181" s="192">
        <f>IF(N181="snížená",J181,0)</f>
        <v>0</v>
      </c>
      <c r="BG181" s="192">
        <f>IF(N181="zákl. přenesená",J181,0)</f>
        <v>0</v>
      </c>
      <c r="BH181" s="192">
        <f>IF(N181="sníž. přenesená",J181,0)</f>
        <v>0</v>
      </c>
      <c r="BI181" s="192">
        <f>IF(N181="nulová",J181,0)</f>
        <v>0</v>
      </c>
      <c r="BJ181" s="19" t="s">
        <v>81</v>
      </c>
      <c r="BK181" s="192">
        <f>ROUND(I181*H181,2)</f>
        <v>0</v>
      </c>
      <c r="BL181" s="19" t="s">
        <v>133</v>
      </c>
      <c r="BM181" s="191" t="s">
        <v>204</v>
      </c>
    </row>
    <row r="182" s="2" customFormat="1">
      <c r="A182" s="38"/>
      <c r="B182" s="39"/>
      <c r="C182" s="38"/>
      <c r="D182" s="193" t="s">
        <v>135</v>
      </c>
      <c r="E182" s="38"/>
      <c r="F182" s="194" t="s">
        <v>205</v>
      </c>
      <c r="G182" s="38"/>
      <c r="H182" s="38"/>
      <c r="I182" s="195"/>
      <c r="J182" s="38"/>
      <c r="K182" s="38"/>
      <c r="L182" s="39"/>
      <c r="M182" s="196"/>
      <c r="N182" s="197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9" t="s">
        <v>135</v>
      </c>
      <c r="AU182" s="19" t="s">
        <v>83</v>
      </c>
    </row>
    <row r="183" s="15" customFormat="1">
      <c r="A183" s="15"/>
      <c r="B183" s="215"/>
      <c r="C183" s="15"/>
      <c r="D183" s="193" t="s">
        <v>139</v>
      </c>
      <c r="E183" s="216" t="s">
        <v>1</v>
      </c>
      <c r="F183" s="217" t="s">
        <v>206</v>
      </c>
      <c r="G183" s="15"/>
      <c r="H183" s="216" t="s">
        <v>1</v>
      </c>
      <c r="I183" s="218"/>
      <c r="J183" s="15"/>
      <c r="K183" s="15"/>
      <c r="L183" s="215"/>
      <c r="M183" s="219"/>
      <c r="N183" s="220"/>
      <c r="O183" s="220"/>
      <c r="P183" s="220"/>
      <c r="Q183" s="220"/>
      <c r="R183" s="220"/>
      <c r="S183" s="220"/>
      <c r="T183" s="22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16" t="s">
        <v>139</v>
      </c>
      <c r="AU183" s="216" t="s">
        <v>83</v>
      </c>
      <c r="AV183" s="15" t="s">
        <v>81</v>
      </c>
      <c r="AW183" s="15" t="s">
        <v>32</v>
      </c>
      <c r="AX183" s="15" t="s">
        <v>75</v>
      </c>
      <c r="AY183" s="216" t="s">
        <v>126</v>
      </c>
    </row>
    <row r="184" s="13" customFormat="1">
      <c r="A184" s="13"/>
      <c r="B184" s="199"/>
      <c r="C184" s="13"/>
      <c r="D184" s="193" t="s">
        <v>139</v>
      </c>
      <c r="E184" s="200" t="s">
        <v>1</v>
      </c>
      <c r="F184" s="201" t="s">
        <v>207</v>
      </c>
      <c r="G184" s="13"/>
      <c r="H184" s="202">
        <v>216</v>
      </c>
      <c r="I184" s="203"/>
      <c r="J184" s="13"/>
      <c r="K184" s="13"/>
      <c r="L184" s="199"/>
      <c r="M184" s="204"/>
      <c r="N184" s="205"/>
      <c r="O184" s="205"/>
      <c r="P184" s="205"/>
      <c r="Q184" s="205"/>
      <c r="R184" s="205"/>
      <c r="S184" s="205"/>
      <c r="T184" s="20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00" t="s">
        <v>139</v>
      </c>
      <c r="AU184" s="200" t="s">
        <v>83</v>
      </c>
      <c r="AV184" s="13" t="s">
        <v>83</v>
      </c>
      <c r="AW184" s="13" t="s">
        <v>32</v>
      </c>
      <c r="AX184" s="13" t="s">
        <v>81</v>
      </c>
      <c r="AY184" s="200" t="s">
        <v>126</v>
      </c>
    </row>
    <row r="185" s="2" customFormat="1" ht="24.15" customHeight="1">
      <c r="A185" s="38"/>
      <c r="B185" s="179"/>
      <c r="C185" s="180" t="s">
        <v>8</v>
      </c>
      <c r="D185" s="180" t="s">
        <v>128</v>
      </c>
      <c r="E185" s="181" t="s">
        <v>208</v>
      </c>
      <c r="F185" s="182" t="s">
        <v>209</v>
      </c>
      <c r="G185" s="183" t="s">
        <v>210</v>
      </c>
      <c r="H185" s="184">
        <v>9</v>
      </c>
      <c r="I185" s="185"/>
      <c r="J185" s="186">
        <f>ROUND(I185*H185,2)</f>
        <v>0</v>
      </c>
      <c r="K185" s="182" t="s">
        <v>132</v>
      </c>
      <c r="L185" s="39"/>
      <c r="M185" s="187" t="s">
        <v>1</v>
      </c>
      <c r="N185" s="188" t="s">
        <v>40</v>
      </c>
      <c r="O185" s="77"/>
      <c r="P185" s="189">
        <f>O185*H185</f>
        <v>0</v>
      </c>
      <c r="Q185" s="189">
        <v>0</v>
      </c>
      <c r="R185" s="189">
        <f>Q185*H185</f>
        <v>0</v>
      </c>
      <c r="S185" s="189">
        <v>0</v>
      </c>
      <c r="T185" s="19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1" t="s">
        <v>133</v>
      </c>
      <c r="AT185" s="191" t="s">
        <v>128</v>
      </c>
      <c r="AU185" s="191" t="s">
        <v>83</v>
      </c>
      <c r="AY185" s="19" t="s">
        <v>126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81</v>
      </c>
      <c r="BK185" s="192">
        <f>ROUND(I185*H185,2)</f>
        <v>0</v>
      </c>
      <c r="BL185" s="19" t="s">
        <v>133</v>
      </c>
      <c r="BM185" s="191" t="s">
        <v>211</v>
      </c>
    </row>
    <row r="186" s="2" customFormat="1">
      <c r="A186" s="38"/>
      <c r="B186" s="39"/>
      <c r="C186" s="38"/>
      <c r="D186" s="193" t="s">
        <v>135</v>
      </c>
      <c r="E186" s="38"/>
      <c r="F186" s="194" t="s">
        <v>212</v>
      </c>
      <c r="G186" s="38"/>
      <c r="H186" s="38"/>
      <c r="I186" s="195"/>
      <c r="J186" s="38"/>
      <c r="K186" s="38"/>
      <c r="L186" s="39"/>
      <c r="M186" s="196"/>
      <c r="N186" s="197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135</v>
      </c>
      <c r="AU186" s="19" t="s">
        <v>83</v>
      </c>
    </row>
    <row r="187" s="2" customFormat="1" ht="16.5" customHeight="1">
      <c r="A187" s="38"/>
      <c r="B187" s="179"/>
      <c r="C187" s="180" t="s">
        <v>213</v>
      </c>
      <c r="D187" s="180" t="s">
        <v>128</v>
      </c>
      <c r="E187" s="181" t="s">
        <v>214</v>
      </c>
      <c r="F187" s="182" t="s">
        <v>215</v>
      </c>
      <c r="G187" s="183" t="s">
        <v>185</v>
      </c>
      <c r="H187" s="184">
        <v>21.600000000000001</v>
      </c>
      <c r="I187" s="185"/>
      <c r="J187" s="186">
        <f>ROUND(I187*H187,2)</f>
        <v>0</v>
      </c>
      <c r="K187" s="182" t="s">
        <v>132</v>
      </c>
      <c r="L187" s="39"/>
      <c r="M187" s="187" t="s">
        <v>1</v>
      </c>
      <c r="N187" s="188" t="s">
        <v>40</v>
      </c>
      <c r="O187" s="77"/>
      <c r="P187" s="189">
        <f>O187*H187</f>
        <v>0</v>
      </c>
      <c r="Q187" s="189">
        <v>0.036900000000000002</v>
      </c>
      <c r="R187" s="189">
        <f>Q187*H187</f>
        <v>0.79704000000000008</v>
      </c>
      <c r="S187" s="189">
        <v>0</v>
      </c>
      <c r="T187" s="19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1" t="s">
        <v>133</v>
      </c>
      <c r="AT187" s="191" t="s">
        <v>128</v>
      </c>
      <c r="AU187" s="191" t="s">
        <v>83</v>
      </c>
      <c r="AY187" s="19" t="s">
        <v>126</v>
      </c>
      <c r="BE187" s="192">
        <f>IF(N187="základní",J187,0)</f>
        <v>0</v>
      </c>
      <c r="BF187" s="192">
        <f>IF(N187="snížená",J187,0)</f>
        <v>0</v>
      </c>
      <c r="BG187" s="192">
        <f>IF(N187="zákl. přenesená",J187,0)</f>
        <v>0</v>
      </c>
      <c r="BH187" s="192">
        <f>IF(N187="sníž. přenesená",J187,0)</f>
        <v>0</v>
      </c>
      <c r="BI187" s="192">
        <f>IF(N187="nulová",J187,0)</f>
        <v>0</v>
      </c>
      <c r="BJ187" s="19" t="s">
        <v>81</v>
      </c>
      <c r="BK187" s="192">
        <f>ROUND(I187*H187,2)</f>
        <v>0</v>
      </c>
      <c r="BL187" s="19" t="s">
        <v>133</v>
      </c>
      <c r="BM187" s="191" t="s">
        <v>216</v>
      </c>
    </row>
    <row r="188" s="2" customFormat="1">
      <c r="A188" s="38"/>
      <c r="B188" s="39"/>
      <c r="C188" s="38"/>
      <c r="D188" s="193" t="s">
        <v>135</v>
      </c>
      <c r="E188" s="38"/>
      <c r="F188" s="194" t="s">
        <v>217</v>
      </c>
      <c r="G188" s="38"/>
      <c r="H188" s="38"/>
      <c r="I188" s="195"/>
      <c r="J188" s="38"/>
      <c r="K188" s="38"/>
      <c r="L188" s="39"/>
      <c r="M188" s="196"/>
      <c r="N188" s="197"/>
      <c r="O188" s="77"/>
      <c r="P188" s="77"/>
      <c r="Q188" s="77"/>
      <c r="R188" s="77"/>
      <c r="S188" s="77"/>
      <c r="T188" s="7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9" t="s">
        <v>135</v>
      </c>
      <c r="AU188" s="19" t="s">
        <v>83</v>
      </c>
    </row>
    <row r="189" s="2" customFormat="1">
      <c r="A189" s="38"/>
      <c r="B189" s="39"/>
      <c r="C189" s="38"/>
      <c r="D189" s="193" t="s">
        <v>137</v>
      </c>
      <c r="E189" s="38"/>
      <c r="F189" s="198" t="s">
        <v>157</v>
      </c>
      <c r="G189" s="38"/>
      <c r="H189" s="38"/>
      <c r="I189" s="195"/>
      <c r="J189" s="38"/>
      <c r="K189" s="38"/>
      <c r="L189" s="39"/>
      <c r="M189" s="196"/>
      <c r="N189" s="197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137</v>
      </c>
      <c r="AU189" s="19" t="s">
        <v>83</v>
      </c>
    </row>
    <row r="190" s="13" customFormat="1">
      <c r="A190" s="13"/>
      <c r="B190" s="199"/>
      <c r="C190" s="13"/>
      <c r="D190" s="193" t="s">
        <v>139</v>
      </c>
      <c r="E190" s="200" t="s">
        <v>1</v>
      </c>
      <c r="F190" s="201" t="s">
        <v>218</v>
      </c>
      <c r="G190" s="13"/>
      <c r="H190" s="202">
        <v>21.600000000000001</v>
      </c>
      <c r="I190" s="203"/>
      <c r="J190" s="13"/>
      <c r="K190" s="13"/>
      <c r="L190" s="199"/>
      <c r="M190" s="204"/>
      <c r="N190" s="205"/>
      <c r="O190" s="205"/>
      <c r="P190" s="205"/>
      <c r="Q190" s="205"/>
      <c r="R190" s="205"/>
      <c r="S190" s="205"/>
      <c r="T190" s="20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00" t="s">
        <v>139</v>
      </c>
      <c r="AU190" s="200" t="s">
        <v>83</v>
      </c>
      <c r="AV190" s="13" t="s">
        <v>83</v>
      </c>
      <c r="AW190" s="13" t="s">
        <v>32</v>
      </c>
      <c r="AX190" s="13" t="s">
        <v>81</v>
      </c>
      <c r="AY190" s="200" t="s">
        <v>126</v>
      </c>
    </row>
    <row r="191" s="2" customFormat="1" ht="24.15" customHeight="1">
      <c r="A191" s="38"/>
      <c r="B191" s="179"/>
      <c r="C191" s="180" t="s">
        <v>219</v>
      </c>
      <c r="D191" s="180" t="s">
        <v>128</v>
      </c>
      <c r="E191" s="181" t="s">
        <v>220</v>
      </c>
      <c r="F191" s="182" t="s">
        <v>221</v>
      </c>
      <c r="G191" s="183" t="s">
        <v>185</v>
      </c>
      <c r="H191" s="184">
        <v>8.0999999999999996</v>
      </c>
      <c r="I191" s="185"/>
      <c r="J191" s="186">
        <f>ROUND(I191*H191,2)</f>
        <v>0</v>
      </c>
      <c r="K191" s="182" t="s">
        <v>132</v>
      </c>
      <c r="L191" s="39"/>
      <c r="M191" s="187" t="s">
        <v>1</v>
      </c>
      <c r="N191" s="188" t="s">
        <v>40</v>
      </c>
      <c r="O191" s="77"/>
      <c r="P191" s="189">
        <f>O191*H191</f>
        <v>0</v>
      </c>
      <c r="Q191" s="189">
        <v>0.036900000000000002</v>
      </c>
      <c r="R191" s="189">
        <f>Q191*H191</f>
        <v>0.29888999999999999</v>
      </c>
      <c r="S191" s="189">
        <v>0</v>
      </c>
      <c r="T191" s="19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1" t="s">
        <v>133</v>
      </c>
      <c r="AT191" s="191" t="s">
        <v>128</v>
      </c>
      <c r="AU191" s="191" t="s">
        <v>83</v>
      </c>
      <c r="AY191" s="19" t="s">
        <v>126</v>
      </c>
      <c r="BE191" s="192">
        <f>IF(N191="základní",J191,0)</f>
        <v>0</v>
      </c>
      <c r="BF191" s="192">
        <f>IF(N191="snížená",J191,0)</f>
        <v>0</v>
      </c>
      <c r="BG191" s="192">
        <f>IF(N191="zákl. přenesená",J191,0)</f>
        <v>0</v>
      </c>
      <c r="BH191" s="192">
        <f>IF(N191="sníž. přenesená",J191,0)</f>
        <v>0</v>
      </c>
      <c r="BI191" s="192">
        <f>IF(N191="nulová",J191,0)</f>
        <v>0</v>
      </c>
      <c r="BJ191" s="19" t="s">
        <v>81</v>
      </c>
      <c r="BK191" s="192">
        <f>ROUND(I191*H191,2)</f>
        <v>0</v>
      </c>
      <c r="BL191" s="19" t="s">
        <v>133</v>
      </c>
      <c r="BM191" s="191" t="s">
        <v>222</v>
      </c>
    </row>
    <row r="192" s="2" customFormat="1">
      <c r="A192" s="38"/>
      <c r="B192" s="39"/>
      <c r="C192" s="38"/>
      <c r="D192" s="193" t="s">
        <v>135</v>
      </c>
      <c r="E192" s="38"/>
      <c r="F192" s="194" t="s">
        <v>223</v>
      </c>
      <c r="G192" s="38"/>
      <c r="H192" s="38"/>
      <c r="I192" s="195"/>
      <c r="J192" s="38"/>
      <c r="K192" s="38"/>
      <c r="L192" s="39"/>
      <c r="M192" s="196"/>
      <c r="N192" s="197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135</v>
      </c>
      <c r="AU192" s="19" t="s">
        <v>83</v>
      </c>
    </row>
    <row r="193" s="2" customFormat="1">
      <c r="A193" s="38"/>
      <c r="B193" s="39"/>
      <c r="C193" s="38"/>
      <c r="D193" s="193" t="s">
        <v>137</v>
      </c>
      <c r="E193" s="38"/>
      <c r="F193" s="198" t="s">
        <v>157</v>
      </c>
      <c r="G193" s="38"/>
      <c r="H193" s="38"/>
      <c r="I193" s="195"/>
      <c r="J193" s="38"/>
      <c r="K193" s="38"/>
      <c r="L193" s="39"/>
      <c r="M193" s="196"/>
      <c r="N193" s="197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9" t="s">
        <v>137</v>
      </c>
      <c r="AU193" s="19" t="s">
        <v>83</v>
      </c>
    </row>
    <row r="194" s="13" customFormat="1">
      <c r="A194" s="13"/>
      <c r="B194" s="199"/>
      <c r="C194" s="13"/>
      <c r="D194" s="193" t="s">
        <v>139</v>
      </c>
      <c r="E194" s="200" t="s">
        <v>1</v>
      </c>
      <c r="F194" s="201" t="s">
        <v>224</v>
      </c>
      <c r="G194" s="13"/>
      <c r="H194" s="202">
        <v>8.0999999999999996</v>
      </c>
      <c r="I194" s="203"/>
      <c r="J194" s="13"/>
      <c r="K194" s="13"/>
      <c r="L194" s="199"/>
      <c r="M194" s="204"/>
      <c r="N194" s="205"/>
      <c r="O194" s="205"/>
      <c r="P194" s="205"/>
      <c r="Q194" s="205"/>
      <c r="R194" s="205"/>
      <c r="S194" s="205"/>
      <c r="T194" s="20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00" t="s">
        <v>139</v>
      </c>
      <c r="AU194" s="200" t="s">
        <v>83</v>
      </c>
      <c r="AV194" s="13" t="s">
        <v>83</v>
      </c>
      <c r="AW194" s="13" t="s">
        <v>32</v>
      </c>
      <c r="AX194" s="13" t="s">
        <v>81</v>
      </c>
      <c r="AY194" s="200" t="s">
        <v>126</v>
      </c>
    </row>
    <row r="195" s="2" customFormat="1" ht="24.15" customHeight="1">
      <c r="A195" s="38"/>
      <c r="B195" s="179"/>
      <c r="C195" s="180" t="s">
        <v>225</v>
      </c>
      <c r="D195" s="180" t="s">
        <v>128</v>
      </c>
      <c r="E195" s="181" t="s">
        <v>226</v>
      </c>
      <c r="F195" s="182" t="s">
        <v>227</v>
      </c>
      <c r="G195" s="183" t="s">
        <v>147</v>
      </c>
      <c r="H195" s="184">
        <v>377.00999999999999</v>
      </c>
      <c r="I195" s="185"/>
      <c r="J195" s="186">
        <f>ROUND(I195*H195,2)</f>
        <v>0</v>
      </c>
      <c r="K195" s="182" t="s">
        <v>132</v>
      </c>
      <c r="L195" s="39"/>
      <c r="M195" s="187" t="s">
        <v>1</v>
      </c>
      <c r="N195" s="188" t="s">
        <v>40</v>
      </c>
      <c r="O195" s="77"/>
      <c r="P195" s="189">
        <f>O195*H195</f>
        <v>0</v>
      </c>
      <c r="Q195" s="189">
        <v>0</v>
      </c>
      <c r="R195" s="189">
        <f>Q195*H195</f>
        <v>0</v>
      </c>
      <c r="S195" s="189">
        <v>0</v>
      </c>
      <c r="T195" s="19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1" t="s">
        <v>133</v>
      </c>
      <c r="AT195" s="191" t="s">
        <v>128</v>
      </c>
      <c r="AU195" s="191" t="s">
        <v>83</v>
      </c>
      <c r="AY195" s="19" t="s">
        <v>126</v>
      </c>
      <c r="BE195" s="192">
        <f>IF(N195="základní",J195,0)</f>
        <v>0</v>
      </c>
      <c r="BF195" s="192">
        <f>IF(N195="snížená",J195,0)</f>
        <v>0</v>
      </c>
      <c r="BG195" s="192">
        <f>IF(N195="zákl. přenesená",J195,0)</f>
        <v>0</v>
      </c>
      <c r="BH195" s="192">
        <f>IF(N195="sníž. přenesená",J195,0)</f>
        <v>0</v>
      </c>
      <c r="BI195" s="192">
        <f>IF(N195="nulová",J195,0)</f>
        <v>0</v>
      </c>
      <c r="BJ195" s="19" t="s">
        <v>81</v>
      </c>
      <c r="BK195" s="192">
        <f>ROUND(I195*H195,2)</f>
        <v>0</v>
      </c>
      <c r="BL195" s="19" t="s">
        <v>133</v>
      </c>
      <c r="BM195" s="191" t="s">
        <v>228</v>
      </c>
    </row>
    <row r="196" s="2" customFormat="1">
      <c r="A196" s="38"/>
      <c r="B196" s="39"/>
      <c r="C196" s="38"/>
      <c r="D196" s="193" t="s">
        <v>135</v>
      </c>
      <c r="E196" s="38"/>
      <c r="F196" s="194" t="s">
        <v>229</v>
      </c>
      <c r="G196" s="38"/>
      <c r="H196" s="38"/>
      <c r="I196" s="195"/>
      <c r="J196" s="38"/>
      <c r="K196" s="38"/>
      <c r="L196" s="39"/>
      <c r="M196" s="196"/>
      <c r="N196" s="197"/>
      <c r="O196" s="77"/>
      <c r="P196" s="77"/>
      <c r="Q196" s="77"/>
      <c r="R196" s="77"/>
      <c r="S196" s="77"/>
      <c r="T196" s="7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9" t="s">
        <v>135</v>
      </c>
      <c r="AU196" s="19" t="s">
        <v>83</v>
      </c>
    </row>
    <row r="197" s="2" customFormat="1">
      <c r="A197" s="38"/>
      <c r="B197" s="39"/>
      <c r="C197" s="38"/>
      <c r="D197" s="193" t="s">
        <v>137</v>
      </c>
      <c r="E197" s="38"/>
      <c r="F197" s="198" t="s">
        <v>157</v>
      </c>
      <c r="G197" s="38"/>
      <c r="H197" s="38"/>
      <c r="I197" s="195"/>
      <c r="J197" s="38"/>
      <c r="K197" s="38"/>
      <c r="L197" s="39"/>
      <c r="M197" s="196"/>
      <c r="N197" s="197"/>
      <c r="O197" s="77"/>
      <c r="P197" s="77"/>
      <c r="Q197" s="77"/>
      <c r="R197" s="77"/>
      <c r="S197" s="77"/>
      <c r="T197" s="7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9" t="s">
        <v>137</v>
      </c>
      <c r="AU197" s="19" t="s">
        <v>83</v>
      </c>
    </row>
    <row r="198" s="15" customFormat="1">
      <c r="A198" s="15"/>
      <c r="B198" s="215"/>
      <c r="C198" s="15"/>
      <c r="D198" s="193" t="s">
        <v>139</v>
      </c>
      <c r="E198" s="216" t="s">
        <v>1</v>
      </c>
      <c r="F198" s="217" t="s">
        <v>230</v>
      </c>
      <c r="G198" s="15"/>
      <c r="H198" s="216" t="s">
        <v>1</v>
      </c>
      <c r="I198" s="218"/>
      <c r="J198" s="15"/>
      <c r="K198" s="15"/>
      <c r="L198" s="215"/>
      <c r="M198" s="219"/>
      <c r="N198" s="220"/>
      <c r="O198" s="220"/>
      <c r="P198" s="220"/>
      <c r="Q198" s="220"/>
      <c r="R198" s="220"/>
      <c r="S198" s="220"/>
      <c r="T198" s="22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6" t="s">
        <v>139</v>
      </c>
      <c r="AU198" s="216" t="s">
        <v>83</v>
      </c>
      <c r="AV198" s="15" t="s">
        <v>81</v>
      </c>
      <c r="AW198" s="15" t="s">
        <v>32</v>
      </c>
      <c r="AX198" s="15" t="s">
        <v>75</v>
      </c>
      <c r="AY198" s="216" t="s">
        <v>126</v>
      </c>
    </row>
    <row r="199" s="13" customFormat="1">
      <c r="A199" s="13"/>
      <c r="B199" s="199"/>
      <c r="C199" s="13"/>
      <c r="D199" s="193" t="s">
        <v>139</v>
      </c>
      <c r="E199" s="200" t="s">
        <v>1</v>
      </c>
      <c r="F199" s="201" t="s">
        <v>231</v>
      </c>
      <c r="G199" s="13"/>
      <c r="H199" s="202">
        <v>36</v>
      </c>
      <c r="I199" s="203"/>
      <c r="J199" s="13"/>
      <c r="K199" s="13"/>
      <c r="L199" s="199"/>
      <c r="M199" s="204"/>
      <c r="N199" s="205"/>
      <c r="O199" s="205"/>
      <c r="P199" s="205"/>
      <c r="Q199" s="205"/>
      <c r="R199" s="205"/>
      <c r="S199" s="205"/>
      <c r="T199" s="20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00" t="s">
        <v>139</v>
      </c>
      <c r="AU199" s="200" t="s">
        <v>83</v>
      </c>
      <c r="AV199" s="13" t="s">
        <v>83</v>
      </c>
      <c r="AW199" s="13" t="s">
        <v>32</v>
      </c>
      <c r="AX199" s="13" t="s">
        <v>75</v>
      </c>
      <c r="AY199" s="200" t="s">
        <v>126</v>
      </c>
    </row>
    <row r="200" s="13" customFormat="1">
      <c r="A200" s="13"/>
      <c r="B200" s="199"/>
      <c r="C200" s="13"/>
      <c r="D200" s="193" t="s">
        <v>139</v>
      </c>
      <c r="E200" s="200" t="s">
        <v>1</v>
      </c>
      <c r="F200" s="201" t="s">
        <v>232</v>
      </c>
      <c r="G200" s="13"/>
      <c r="H200" s="202">
        <v>2.1600000000000001</v>
      </c>
      <c r="I200" s="203"/>
      <c r="J200" s="13"/>
      <c r="K200" s="13"/>
      <c r="L200" s="199"/>
      <c r="M200" s="204"/>
      <c r="N200" s="205"/>
      <c r="O200" s="205"/>
      <c r="P200" s="205"/>
      <c r="Q200" s="205"/>
      <c r="R200" s="205"/>
      <c r="S200" s="205"/>
      <c r="T200" s="20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0" t="s">
        <v>139</v>
      </c>
      <c r="AU200" s="200" t="s">
        <v>83</v>
      </c>
      <c r="AV200" s="13" t="s">
        <v>83</v>
      </c>
      <c r="AW200" s="13" t="s">
        <v>32</v>
      </c>
      <c r="AX200" s="13" t="s">
        <v>75</v>
      </c>
      <c r="AY200" s="200" t="s">
        <v>126</v>
      </c>
    </row>
    <row r="201" s="13" customFormat="1">
      <c r="A201" s="13"/>
      <c r="B201" s="199"/>
      <c r="C201" s="13"/>
      <c r="D201" s="193" t="s">
        <v>139</v>
      </c>
      <c r="E201" s="200" t="s">
        <v>1</v>
      </c>
      <c r="F201" s="201" t="s">
        <v>233</v>
      </c>
      <c r="G201" s="13"/>
      <c r="H201" s="202">
        <v>231</v>
      </c>
      <c r="I201" s="203"/>
      <c r="J201" s="13"/>
      <c r="K201" s="13"/>
      <c r="L201" s="199"/>
      <c r="M201" s="204"/>
      <c r="N201" s="205"/>
      <c r="O201" s="205"/>
      <c r="P201" s="205"/>
      <c r="Q201" s="205"/>
      <c r="R201" s="205"/>
      <c r="S201" s="205"/>
      <c r="T201" s="20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00" t="s">
        <v>139</v>
      </c>
      <c r="AU201" s="200" t="s">
        <v>83</v>
      </c>
      <c r="AV201" s="13" t="s">
        <v>83</v>
      </c>
      <c r="AW201" s="13" t="s">
        <v>32</v>
      </c>
      <c r="AX201" s="13" t="s">
        <v>75</v>
      </c>
      <c r="AY201" s="200" t="s">
        <v>126</v>
      </c>
    </row>
    <row r="202" s="13" customFormat="1">
      <c r="A202" s="13"/>
      <c r="B202" s="199"/>
      <c r="C202" s="13"/>
      <c r="D202" s="193" t="s">
        <v>139</v>
      </c>
      <c r="E202" s="200" t="s">
        <v>1</v>
      </c>
      <c r="F202" s="201" t="s">
        <v>234</v>
      </c>
      <c r="G202" s="13"/>
      <c r="H202" s="202">
        <v>29.399999999999999</v>
      </c>
      <c r="I202" s="203"/>
      <c r="J202" s="13"/>
      <c r="K202" s="13"/>
      <c r="L202" s="199"/>
      <c r="M202" s="204"/>
      <c r="N202" s="205"/>
      <c r="O202" s="205"/>
      <c r="P202" s="205"/>
      <c r="Q202" s="205"/>
      <c r="R202" s="205"/>
      <c r="S202" s="205"/>
      <c r="T202" s="20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00" t="s">
        <v>139</v>
      </c>
      <c r="AU202" s="200" t="s">
        <v>83</v>
      </c>
      <c r="AV202" s="13" t="s">
        <v>83</v>
      </c>
      <c r="AW202" s="13" t="s">
        <v>32</v>
      </c>
      <c r="AX202" s="13" t="s">
        <v>75</v>
      </c>
      <c r="AY202" s="200" t="s">
        <v>126</v>
      </c>
    </row>
    <row r="203" s="13" customFormat="1">
      <c r="A203" s="13"/>
      <c r="B203" s="199"/>
      <c r="C203" s="13"/>
      <c r="D203" s="193" t="s">
        <v>139</v>
      </c>
      <c r="E203" s="200" t="s">
        <v>1</v>
      </c>
      <c r="F203" s="201" t="s">
        <v>235</v>
      </c>
      <c r="G203" s="13"/>
      <c r="H203" s="202">
        <v>78.450000000000003</v>
      </c>
      <c r="I203" s="203"/>
      <c r="J203" s="13"/>
      <c r="K203" s="13"/>
      <c r="L203" s="199"/>
      <c r="M203" s="204"/>
      <c r="N203" s="205"/>
      <c r="O203" s="205"/>
      <c r="P203" s="205"/>
      <c r="Q203" s="205"/>
      <c r="R203" s="205"/>
      <c r="S203" s="205"/>
      <c r="T203" s="20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00" t="s">
        <v>139</v>
      </c>
      <c r="AU203" s="200" t="s">
        <v>83</v>
      </c>
      <c r="AV203" s="13" t="s">
        <v>83</v>
      </c>
      <c r="AW203" s="13" t="s">
        <v>32</v>
      </c>
      <c r="AX203" s="13" t="s">
        <v>75</v>
      </c>
      <c r="AY203" s="200" t="s">
        <v>126</v>
      </c>
    </row>
    <row r="204" s="14" customFormat="1">
      <c r="A204" s="14"/>
      <c r="B204" s="207"/>
      <c r="C204" s="14"/>
      <c r="D204" s="193" t="s">
        <v>139</v>
      </c>
      <c r="E204" s="208" t="s">
        <v>1</v>
      </c>
      <c r="F204" s="209" t="s">
        <v>152</v>
      </c>
      <c r="G204" s="14"/>
      <c r="H204" s="210">
        <v>377.00999999999993</v>
      </c>
      <c r="I204" s="211"/>
      <c r="J204" s="14"/>
      <c r="K204" s="14"/>
      <c r="L204" s="207"/>
      <c r="M204" s="212"/>
      <c r="N204" s="213"/>
      <c r="O204" s="213"/>
      <c r="P204" s="213"/>
      <c r="Q204" s="213"/>
      <c r="R204" s="213"/>
      <c r="S204" s="213"/>
      <c r="T204" s="2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8" t="s">
        <v>139</v>
      </c>
      <c r="AU204" s="208" t="s">
        <v>83</v>
      </c>
      <c r="AV204" s="14" t="s">
        <v>133</v>
      </c>
      <c r="AW204" s="14" t="s">
        <v>32</v>
      </c>
      <c r="AX204" s="14" t="s">
        <v>81</v>
      </c>
      <c r="AY204" s="208" t="s">
        <v>126</v>
      </c>
    </row>
    <row r="205" s="2" customFormat="1" ht="33" customHeight="1">
      <c r="A205" s="38"/>
      <c r="B205" s="179"/>
      <c r="C205" s="180" t="s">
        <v>236</v>
      </c>
      <c r="D205" s="180" t="s">
        <v>128</v>
      </c>
      <c r="E205" s="181" t="s">
        <v>237</v>
      </c>
      <c r="F205" s="182" t="s">
        <v>238</v>
      </c>
      <c r="G205" s="183" t="s">
        <v>239</v>
      </c>
      <c r="H205" s="184">
        <v>1190.3109999999999</v>
      </c>
      <c r="I205" s="185"/>
      <c r="J205" s="186">
        <f>ROUND(I205*H205,2)</f>
        <v>0</v>
      </c>
      <c r="K205" s="182" t="s">
        <v>132</v>
      </c>
      <c r="L205" s="39"/>
      <c r="M205" s="187" t="s">
        <v>1</v>
      </c>
      <c r="N205" s="188" t="s">
        <v>40</v>
      </c>
      <c r="O205" s="77"/>
      <c r="P205" s="189">
        <f>O205*H205</f>
        <v>0</v>
      </c>
      <c r="Q205" s="189">
        <v>0</v>
      </c>
      <c r="R205" s="189">
        <f>Q205*H205</f>
        <v>0</v>
      </c>
      <c r="S205" s="189">
        <v>0</v>
      </c>
      <c r="T205" s="19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1" t="s">
        <v>133</v>
      </c>
      <c r="AT205" s="191" t="s">
        <v>128</v>
      </c>
      <c r="AU205" s="191" t="s">
        <v>83</v>
      </c>
      <c r="AY205" s="19" t="s">
        <v>126</v>
      </c>
      <c r="BE205" s="192">
        <f>IF(N205="základní",J205,0)</f>
        <v>0</v>
      </c>
      <c r="BF205" s="192">
        <f>IF(N205="snížená",J205,0)</f>
        <v>0</v>
      </c>
      <c r="BG205" s="192">
        <f>IF(N205="zákl. přenesená",J205,0)</f>
        <v>0</v>
      </c>
      <c r="BH205" s="192">
        <f>IF(N205="sníž. přenesená",J205,0)</f>
        <v>0</v>
      </c>
      <c r="BI205" s="192">
        <f>IF(N205="nulová",J205,0)</f>
        <v>0</v>
      </c>
      <c r="BJ205" s="19" t="s">
        <v>81</v>
      </c>
      <c r="BK205" s="192">
        <f>ROUND(I205*H205,2)</f>
        <v>0</v>
      </c>
      <c r="BL205" s="19" t="s">
        <v>133</v>
      </c>
      <c r="BM205" s="191" t="s">
        <v>240</v>
      </c>
    </row>
    <row r="206" s="2" customFormat="1">
      <c r="A206" s="38"/>
      <c r="B206" s="39"/>
      <c r="C206" s="38"/>
      <c r="D206" s="193" t="s">
        <v>135</v>
      </c>
      <c r="E206" s="38"/>
      <c r="F206" s="194" t="s">
        <v>241</v>
      </c>
      <c r="G206" s="38"/>
      <c r="H206" s="38"/>
      <c r="I206" s="195"/>
      <c r="J206" s="38"/>
      <c r="K206" s="38"/>
      <c r="L206" s="39"/>
      <c r="M206" s="196"/>
      <c r="N206" s="197"/>
      <c r="O206" s="77"/>
      <c r="P206" s="77"/>
      <c r="Q206" s="77"/>
      <c r="R206" s="77"/>
      <c r="S206" s="77"/>
      <c r="T206" s="7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9" t="s">
        <v>135</v>
      </c>
      <c r="AU206" s="19" t="s">
        <v>83</v>
      </c>
    </row>
    <row r="207" s="2" customFormat="1">
      <c r="A207" s="38"/>
      <c r="B207" s="39"/>
      <c r="C207" s="38"/>
      <c r="D207" s="193" t="s">
        <v>137</v>
      </c>
      <c r="E207" s="38"/>
      <c r="F207" s="198" t="s">
        <v>242</v>
      </c>
      <c r="G207" s="38"/>
      <c r="H207" s="38"/>
      <c r="I207" s="195"/>
      <c r="J207" s="38"/>
      <c r="K207" s="38"/>
      <c r="L207" s="39"/>
      <c r="M207" s="196"/>
      <c r="N207" s="197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137</v>
      </c>
      <c r="AU207" s="19" t="s">
        <v>83</v>
      </c>
    </row>
    <row r="208" s="15" customFormat="1">
      <c r="A208" s="15"/>
      <c r="B208" s="215"/>
      <c r="C208" s="15"/>
      <c r="D208" s="193" t="s">
        <v>139</v>
      </c>
      <c r="E208" s="216" t="s">
        <v>1</v>
      </c>
      <c r="F208" s="217" t="s">
        <v>243</v>
      </c>
      <c r="G208" s="15"/>
      <c r="H208" s="216" t="s">
        <v>1</v>
      </c>
      <c r="I208" s="218"/>
      <c r="J208" s="15"/>
      <c r="K208" s="15"/>
      <c r="L208" s="215"/>
      <c r="M208" s="219"/>
      <c r="N208" s="220"/>
      <c r="O208" s="220"/>
      <c r="P208" s="220"/>
      <c r="Q208" s="220"/>
      <c r="R208" s="220"/>
      <c r="S208" s="220"/>
      <c r="T208" s="221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16" t="s">
        <v>139</v>
      </c>
      <c r="AU208" s="216" t="s">
        <v>83</v>
      </c>
      <c r="AV208" s="15" t="s">
        <v>81</v>
      </c>
      <c r="AW208" s="15" t="s">
        <v>32</v>
      </c>
      <c r="AX208" s="15" t="s">
        <v>75</v>
      </c>
      <c r="AY208" s="216" t="s">
        <v>126</v>
      </c>
    </row>
    <row r="209" s="13" customFormat="1">
      <c r="A209" s="13"/>
      <c r="B209" s="199"/>
      <c r="C209" s="13"/>
      <c r="D209" s="193" t="s">
        <v>139</v>
      </c>
      <c r="E209" s="200" t="s">
        <v>1</v>
      </c>
      <c r="F209" s="201" t="s">
        <v>244</v>
      </c>
      <c r="G209" s="13"/>
      <c r="H209" s="202">
        <v>109.08</v>
      </c>
      <c r="I209" s="203"/>
      <c r="J209" s="13"/>
      <c r="K209" s="13"/>
      <c r="L209" s="199"/>
      <c r="M209" s="204"/>
      <c r="N209" s="205"/>
      <c r="O209" s="205"/>
      <c r="P209" s="205"/>
      <c r="Q209" s="205"/>
      <c r="R209" s="205"/>
      <c r="S209" s="205"/>
      <c r="T209" s="20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00" t="s">
        <v>139</v>
      </c>
      <c r="AU209" s="200" t="s">
        <v>83</v>
      </c>
      <c r="AV209" s="13" t="s">
        <v>83</v>
      </c>
      <c r="AW209" s="13" t="s">
        <v>32</v>
      </c>
      <c r="AX209" s="13" t="s">
        <v>75</v>
      </c>
      <c r="AY209" s="200" t="s">
        <v>126</v>
      </c>
    </row>
    <row r="210" s="13" customFormat="1">
      <c r="A210" s="13"/>
      <c r="B210" s="199"/>
      <c r="C210" s="13"/>
      <c r="D210" s="193" t="s">
        <v>139</v>
      </c>
      <c r="E210" s="200" t="s">
        <v>1</v>
      </c>
      <c r="F210" s="201" t="s">
        <v>245</v>
      </c>
      <c r="G210" s="13"/>
      <c r="H210" s="202">
        <v>44.145000000000003</v>
      </c>
      <c r="I210" s="203"/>
      <c r="J210" s="13"/>
      <c r="K210" s="13"/>
      <c r="L210" s="199"/>
      <c r="M210" s="204"/>
      <c r="N210" s="205"/>
      <c r="O210" s="205"/>
      <c r="P210" s="205"/>
      <c r="Q210" s="205"/>
      <c r="R210" s="205"/>
      <c r="S210" s="205"/>
      <c r="T210" s="20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00" t="s">
        <v>139</v>
      </c>
      <c r="AU210" s="200" t="s">
        <v>83</v>
      </c>
      <c r="AV210" s="13" t="s">
        <v>83</v>
      </c>
      <c r="AW210" s="13" t="s">
        <v>32</v>
      </c>
      <c r="AX210" s="13" t="s">
        <v>75</v>
      </c>
      <c r="AY210" s="200" t="s">
        <v>126</v>
      </c>
    </row>
    <row r="211" s="13" customFormat="1">
      <c r="A211" s="13"/>
      <c r="B211" s="199"/>
      <c r="C211" s="13"/>
      <c r="D211" s="193" t="s">
        <v>139</v>
      </c>
      <c r="E211" s="200" t="s">
        <v>1</v>
      </c>
      <c r="F211" s="201" t="s">
        <v>246</v>
      </c>
      <c r="G211" s="13"/>
      <c r="H211" s="202">
        <v>2.0699999999999998</v>
      </c>
      <c r="I211" s="203"/>
      <c r="J211" s="13"/>
      <c r="K211" s="13"/>
      <c r="L211" s="199"/>
      <c r="M211" s="204"/>
      <c r="N211" s="205"/>
      <c r="O211" s="205"/>
      <c r="P211" s="205"/>
      <c r="Q211" s="205"/>
      <c r="R211" s="205"/>
      <c r="S211" s="205"/>
      <c r="T211" s="20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00" t="s">
        <v>139</v>
      </c>
      <c r="AU211" s="200" t="s">
        <v>83</v>
      </c>
      <c r="AV211" s="13" t="s">
        <v>83</v>
      </c>
      <c r="AW211" s="13" t="s">
        <v>32</v>
      </c>
      <c r="AX211" s="13" t="s">
        <v>75</v>
      </c>
      <c r="AY211" s="200" t="s">
        <v>126</v>
      </c>
    </row>
    <row r="212" s="16" customFormat="1">
      <c r="A212" s="16"/>
      <c r="B212" s="222"/>
      <c r="C212" s="16"/>
      <c r="D212" s="193" t="s">
        <v>139</v>
      </c>
      <c r="E212" s="223" t="s">
        <v>1</v>
      </c>
      <c r="F212" s="224" t="s">
        <v>247</v>
      </c>
      <c r="G212" s="16"/>
      <c r="H212" s="225">
        <v>155.29499999999999</v>
      </c>
      <c r="I212" s="226"/>
      <c r="J212" s="16"/>
      <c r="K212" s="16"/>
      <c r="L212" s="222"/>
      <c r="M212" s="227"/>
      <c r="N212" s="228"/>
      <c r="O212" s="228"/>
      <c r="P212" s="228"/>
      <c r="Q212" s="228"/>
      <c r="R212" s="228"/>
      <c r="S212" s="228"/>
      <c r="T212" s="229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23" t="s">
        <v>139</v>
      </c>
      <c r="AU212" s="223" t="s">
        <v>83</v>
      </c>
      <c r="AV212" s="16" t="s">
        <v>144</v>
      </c>
      <c r="AW212" s="16" t="s">
        <v>32</v>
      </c>
      <c r="AX212" s="16" t="s">
        <v>75</v>
      </c>
      <c r="AY212" s="223" t="s">
        <v>126</v>
      </c>
    </row>
    <row r="213" s="15" customFormat="1">
      <c r="A213" s="15"/>
      <c r="B213" s="215"/>
      <c r="C213" s="15"/>
      <c r="D213" s="193" t="s">
        <v>139</v>
      </c>
      <c r="E213" s="216" t="s">
        <v>1</v>
      </c>
      <c r="F213" s="217" t="s">
        <v>248</v>
      </c>
      <c r="G213" s="15"/>
      <c r="H213" s="216" t="s">
        <v>1</v>
      </c>
      <c r="I213" s="218"/>
      <c r="J213" s="15"/>
      <c r="K213" s="15"/>
      <c r="L213" s="215"/>
      <c r="M213" s="219"/>
      <c r="N213" s="220"/>
      <c r="O213" s="220"/>
      <c r="P213" s="220"/>
      <c r="Q213" s="220"/>
      <c r="R213" s="220"/>
      <c r="S213" s="220"/>
      <c r="T213" s="221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16" t="s">
        <v>139</v>
      </c>
      <c r="AU213" s="216" t="s">
        <v>83</v>
      </c>
      <c r="AV213" s="15" t="s">
        <v>81</v>
      </c>
      <c r="AW213" s="15" t="s">
        <v>32</v>
      </c>
      <c r="AX213" s="15" t="s">
        <v>75</v>
      </c>
      <c r="AY213" s="216" t="s">
        <v>126</v>
      </c>
    </row>
    <row r="214" s="13" customFormat="1">
      <c r="A214" s="13"/>
      <c r="B214" s="199"/>
      <c r="C214" s="13"/>
      <c r="D214" s="193" t="s">
        <v>139</v>
      </c>
      <c r="E214" s="200" t="s">
        <v>1</v>
      </c>
      <c r="F214" s="201" t="s">
        <v>249</v>
      </c>
      <c r="G214" s="13"/>
      <c r="H214" s="202">
        <v>164.565</v>
      </c>
      <c r="I214" s="203"/>
      <c r="J214" s="13"/>
      <c r="K214" s="13"/>
      <c r="L214" s="199"/>
      <c r="M214" s="204"/>
      <c r="N214" s="205"/>
      <c r="O214" s="205"/>
      <c r="P214" s="205"/>
      <c r="Q214" s="205"/>
      <c r="R214" s="205"/>
      <c r="S214" s="205"/>
      <c r="T214" s="20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00" t="s">
        <v>139</v>
      </c>
      <c r="AU214" s="200" t="s">
        <v>83</v>
      </c>
      <c r="AV214" s="13" t="s">
        <v>83</v>
      </c>
      <c r="AW214" s="13" t="s">
        <v>32</v>
      </c>
      <c r="AX214" s="13" t="s">
        <v>75</v>
      </c>
      <c r="AY214" s="200" t="s">
        <v>126</v>
      </c>
    </row>
    <row r="215" s="13" customFormat="1">
      <c r="A215" s="13"/>
      <c r="B215" s="199"/>
      <c r="C215" s="13"/>
      <c r="D215" s="193" t="s">
        <v>139</v>
      </c>
      <c r="E215" s="200" t="s">
        <v>1</v>
      </c>
      <c r="F215" s="201" t="s">
        <v>250</v>
      </c>
      <c r="G215" s="13"/>
      <c r="H215" s="202">
        <v>20.411999999999999</v>
      </c>
      <c r="I215" s="203"/>
      <c r="J215" s="13"/>
      <c r="K215" s="13"/>
      <c r="L215" s="199"/>
      <c r="M215" s="204"/>
      <c r="N215" s="205"/>
      <c r="O215" s="205"/>
      <c r="P215" s="205"/>
      <c r="Q215" s="205"/>
      <c r="R215" s="205"/>
      <c r="S215" s="205"/>
      <c r="T215" s="20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00" t="s">
        <v>139</v>
      </c>
      <c r="AU215" s="200" t="s">
        <v>83</v>
      </c>
      <c r="AV215" s="13" t="s">
        <v>83</v>
      </c>
      <c r="AW215" s="13" t="s">
        <v>32</v>
      </c>
      <c r="AX215" s="13" t="s">
        <v>75</v>
      </c>
      <c r="AY215" s="200" t="s">
        <v>126</v>
      </c>
    </row>
    <row r="216" s="13" customFormat="1">
      <c r="A216" s="13"/>
      <c r="B216" s="199"/>
      <c r="C216" s="13"/>
      <c r="D216" s="193" t="s">
        <v>139</v>
      </c>
      <c r="E216" s="200" t="s">
        <v>1</v>
      </c>
      <c r="F216" s="201" t="s">
        <v>251</v>
      </c>
      <c r="G216" s="13"/>
      <c r="H216" s="202">
        <v>1349.7170000000001</v>
      </c>
      <c r="I216" s="203"/>
      <c r="J216" s="13"/>
      <c r="K216" s="13"/>
      <c r="L216" s="199"/>
      <c r="M216" s="204"/>
      <c r="N216" s="205"/>
      <c r="O216" s="205"/>
      <c r="P216" s="205"/>
      <c r="Q216" s="205"/>
      <c r="R216" s="205"/>
      <c r="S216" s="205"/>
      <c r="T216" s="20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00" t="s">
        <v>139</v>
      </c>
      <c r="AU216" s="200" t="s">
        <v>83</v>
      </c>
      <c r="AV216" s="13" t="s">
        <v>83</v>
      </c>
      <c r="AW216" s="13" t="s">
        <v>32</v>
      </c>
      <c r="AX216" s="13" t="s">
        <v>75</v>
      </c>
      <c r="AY216" s="200" t="s">
        <v>126</v>
      </c>
    </row>
    <row r="217" s="13" customFormat="1">
      <c r="A217" s="13"/>
      <c r="B217" s="199"/>
      <c r="C217" s="13"/>
      <c r="D217" s="193" t="s">
        <v>139</v>
      </c>
      <c r="E217" s="200" t="s">
        <v>1</v>
      </c>
      <c r="F217" s="201" t="s">
        <v>252</v>
      </c>
      <c r="G217" s="13"/>
      <c r="H217" s="202">
        <v>41.795999999999999</v>
      </c>
      <c r="I217" s="203"/>
      <c r="J217" s="13"/>
      <c r="K217" s="13"/>
      <c r="L217" s="199"/>
      <c r="M217" s="204"/>
      <c r="N217" s="205"/>
      <c r="O217" s="205"/>
      <c r="P217" s="205"/>
      <c r="Q217" s="205"/>
      <c r="R217" s="205"/>
      <c r="S217" s="205"/>
      <c r="T217" s="20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00" t="s">
        <v>139</v>
      </c>
      <c r="AU217" s="200" t="s">
        <v>83</v>
      </c>
      <c r="AV217" s="13" t="s">
        <v>83</v>
      </c>
      <c r="AW217" s="13" t="s">
        <v>32</v>
      </c>
      <c r="AX217" s="13" t="s">
        <v>75</v>
      </c>
      <c r="AY217" s="200" t="s">
        <v>126</v>
      </c>
    </row>
    <row r="218" s="13" customFormat="1">
      <c r="A218" s="13"/>
      <c r="B218" s="199"/>
      <c r="C218" s="13"/>
      <c r="D218" s="193" t="s">
        <v>139</v>
      </c>
      <c r="E218" s="200" t="s">
        <v>1</v>
      </c>
      <c r="F218" s="201" t="s">
        <v>253</v>
      </c>
      <c r="G218" s="13"/>
      <c r="H218" s="202">
        <v>385.77600000000001</v>
      </c>
      <c r="I218" s="203"/>
      <c r="J218" s="13"/>
      <c r="K218" s="13"/>
      <c r="L218" s="199"/>
      <c r="M218" s="204"/>
      <c r="N218" s="205"/>
      <c r="O218" s="205"/>
      <c r="P218" s="205"/>
      <c r="Q218" s="205"/>
      <c r="R218" s="205"/>
      <c r="S218" s="205"/>
      <c r="T218" s="20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00" t="s">
        <v>139</v>
      </c>
      <c r="AU218" s="200" t="s">
        <v>83</v>
      </c>
      <c r="AV218" s="13" t="s">
        <v>83</v>
      </c>
      <c r="AW218" s="13" t="s">
        <v>32</v>
      </c>
      <c r="AX218" s="13" t="s">
        <v>75</v>
      </c>
      <c r="AY218" s="200" t="s">
        <v>126</v>
      </c>
    </row>
    <row r="219" s="13" customFormat="1">
      <c r="A219" s="13"/>
      <c r="B219" s="199"/>
      <c r="C219" s="13"/>
      <c r="D219" s="193" t="s">
        <v>139</v>
      </c>
      <c r="E219" s="200" t="s">
        <v>1</v>
      </c>
      <c r="F219" s="201" t="s">
        <v>254</v>
      </c>
      <c r="G219" s="13"/>
      <c r="H219" s="202">
        <v>36.936</v>
      </c>
      <c r="I219" s="203"/>
      <c r="J219" s="13"/>
      <c r="K219" s="13"/>
      <c r="L219" s="199"/>
      <c r="M219" s="204"/>
      <c r="N219" s="205"/>
      <c r="O219" s="205"/>
      <c r="P219" s="205"/>
      <c r="Q219" s="205"/>
      <c r="R219" s="205"/>
      <c r="S219" s="205"/>
      <c r="T219" s="20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00" t="s">
        <v>139</v>
      </c>
      <c r="AU219" s="200" t="s">
        <v>83</v>
      </c>
      <c r="AV219" s="13" t="s">
        <v>83</v>
      </c>
      <c r="AW219" s="13" t="s">
        <v>32</v>
      </c>
      <c r="AX219" s="13" t="s">
        <v>75</v>
      </c>
      <c r="AY219" s="200" t="s">
        <v>126</v>
      </c>
    </row>
    <row r="220" s="16" customFormat="1">
      <c r="A220" s="16"/>
      <c r="B220" s="222"/>
      <c r="C220" s="16"/>
      <c r="D220" s="193" t="s">
        <v>139</v>
      </c>
      <c r="E220" s="223" t="s">
        <v>1</v>
      </c>
      <c r="F220" s="224" t="s">
        <v>247</v>
      </c>
      <c r="G220" s="16"/>
      <c r="H220" s="225">
        <v>1999.2020000000002</v>
      </c>
      <c r="I220" s="226"/>
      <c r="J220" s="16"/>
      <c r="K220" s="16"/>
      <c r="L220" s="222"/>
      <c r="M220" s="227"/>
      <c r="N220" s="228"/>
      <c r="O220" s="228"/>
      <c r="P220" s="228"/>
      <c r="Q220" s="228"/>
      <c r="R220" s="228"/>
      <c r="S220" s="228"/>
      <c r="T220" s="229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23" t="s">
        <v>139</v>
      </c>
      <c r="AU220" s="223" t="s">
        <v>83</v>
      </c>
      <c r="AV220" s="16" t="s">
        <v>144</v>
      </c>
      <c r="AW220" s="16" t="s">
        <v>32</v>
      </c>
      <c r="AX220" s="16" t="s">
        <v>75</v>
      </c>
      <c r="AY220" s="223" t="s">
        <v>126</v>
      </c>
    </row>
    <row r="221" s="15" customFormat="1">
      <c r="A221" s="15"/>
      <c r="B221" s="215"/>
      <c r="C221" s="15"/>
      <c r="D221" s="193" t="s">
        <v>139</v>
      </c>
      <c r="E221" s="216" t="s">
        <v>1</v>
      </c>
      <c r="F221" s="217" t="s">
        <v>255</v>
      </c>
      <c r="G221" s="15"/>
      <c r="H221" s="216" t="s">
        <v>1</v>
      </c>
      <c r="I221" s="218"/>
      <c r="J221" s="15"/>
      <c r="K221" s="15"/>
      <c r="L221" s="215"/>
      <c r="M221" s="219"/>
      <c r="N221" s="220"/>
      <c r="O221" s="220"/>
      <c r="P221" s="220"/>
      <c r="Q221" s="220"/>
      <c r="R221" s="220"/>
      <c r="S221" s="220"/>
      <c r="T221" s="22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16" t="s">
        <v>139</v>
      </c>
      <c r="AU221" s="216" t="s">
        <v>83</v>
      </c>
      <c r="AV221" s="15" t="s">
        <v>81</v>
      </c>
      <c r="AW221" s="15" t="s">
        <v>32</v>
      </c>
      <c r="AX221" s="15" t="s">
        <v>75</v>
      </c>
      <c r="AY221" s="216" t="s">
        <v>126</v>
      </c>
    </row>
    <row r="222" s="13" customFormat="1">
      <c r="A222" s="13"/>
      <c r="B222" s="199"/>
      <c r="C222" s="13"/>
      <c r="D222" s="193" t="s">
        <v>139</v>
      </c>
      <c r="E222" s="200" t="s">
        <v>1</v>
      </c>
      <c r="F222" s="201" t="s">
        <v>256</v>
      </c>
      <c r="G222" s="13"/>
      <c r="H222" s="202">
        <v>195.00800000000001</v>
      </c>
      <c r="I222" s="203"/>
      <c r="J222" s="13"/>
      <c r="K222" s="13"/>
      <c r="L222" s="199"/>
      <c r="M222" s="204"/>
      <c r="N222" s="205"/>
      <c r="O222" s="205"/>
      <c r="P222" s="205"/>
      <c r="Q222" s="205"/>
      <c r="R222" s="205"/>
      <c r="S222" s="205"/>
      <c r="T222" s="20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00" t="s">
        <v>139</v>
      </c>
      <c r="AU222" s="200" t="s">
        <v>83</v>
      </c>
      <c r="AV222" s="13" t="s">
        <v>83</v>
      </c>
      <c r="AW222" s="13" t="s">
        <v>32</v>
      </c>
      <c r="AX222" s="13" t="s">
        <v>75</v>
      </c>
      <c r="AY222" s="200" t="s">
        <v>126</v>
      </c>
    </row>
    <row r="223" s="13" customFormat="1">
      <c r="A223" s="13"/>
      <c r="B223" s="199"/>
      <c r="C223" s="13"/>
      <c r="D223" s="193" t="s">
        <v>139</v>
      </c>
      <c r="E223" s="200" t="s">
        <v>1</v>
      </c>
      <c r="F223" s="201" t="s">
        <v>257</v>
      </c>
      <c r="G223" s="13"/>
      <c r="H223" s="202">
        <v>20.574000000000002</v>
      </c>
      <c r="I223" s="203"/>
      <c r="J223" s="13"/>
      <c r="K223" s="13"/>
      <c r="L223" s="199"/>
      <c r="M223" s="204"/>
      <c r="N223" s="205"/>
      <c r="O223" s="205"/>
      <c r="P223" s="205"/>
      <c r="Q223" s="205"/>
      <c r="R223" s="205"/>
      <c r="S223" s="205"/>
      <c r="T223" s="20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00" t="s">
        <v>139</v>
      </c>
      <c r="AU223" s="200" t="s">
        <v>83</v>
      </c>
      <c r="AV223" s="13" t="s">
        <v>83</v>
      </c>
      <c r="AW223" s="13" t="s">
        <v>32</v>
      </c>
      <c r="AX223" s="13" t="s">
        <v>75</v>
      </c>
      <c r="AY223" s="200" t="s">
        <v>126</v>
      </c>
    </row>
    <row r="224" s="13" customFormat="1">
      <c r="A224" s="13"/>
      <c r="B224" s="199"/>
      <c r="C224" s="13"/>
      <c r="D224" s="193" t="s">
        <v>139</v>
      </c>
      <c r="E224" s="200" t="s">
        <v>1</v>
      </c>
      <c r="F224" s="201" t="s">
        <v>258</v>
      </c>
      <c r="G224" s="13"/>
      <c r="H224" s="202">
        <v>131.37000000000001</v>
      </c>
      <c r="I224" s="203"/>
      <c r="J224" s="13"/>
      <c r="K224" s="13"/>
      <c r="L224" s="199"/>
      <c r="M224" s="204"/>
      <c r="N224" s="205"/>
      <c r="O224" s="205"/>
      <c r="P224" s="205"/>
      <c r="Q224" s="205"/>
      <c r="R224" s="205"/>
      <c r="S224" s="205"/>
      <c r="T224" s="20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00" t="s">
        <v>139</v>
      </c>
      <c r="AU224" s="200" t="s">
        <v>83</v>
      </c>
      <c r="AV224" s="13" t="s">
        <v>83</v>
      </c>
      <c r="AW224" s="13" t="s">
        <v>32</v>
      </c>
      <c r="AX224" s="13" t="s">
        <v>75</v>
      </c>
      <c r="AY224" s="200" t="s">
        <v>126</v>
      </c>
    </row>
    <row r="225" s="13" customFormat="1">
      <c r="A225" s="13"/>
      <c r="B225" s="199"/>
      <c r="C225" s="13"/>
      <c r="D225" s="193" t="s">
        <v>139</v>
      </c>
      <c r="E225" s="200" t="s">
        <v>1</v>
      </c>
      <c r="F225" s="201" t="s">
        <v>259</v>
      </c>
      <c r="G225" s="13"/>
      <c r="H225" s="202">
        <v>15.390000000000001</v>
      </c>
      <c r="I225" s="203"/>
      <c r="J225" s="13"/>
      <c r="K225" s="13"/>
      <c r="L225" s="199"/>
      <c r="M225" s="204"/>
      <c r="N225" s="205"/>
      <c r="O225" s="205"/>
      <c r="P225" s="205"/>
      <c r="Q225" s="205"/>
      <c r="R225" s="205"/>
      <c r="S225" s="205"/>
      <c r="T225" s="20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00" t="s">
        <v>139</v>
      </c>
      <c r="AU225" s="200" t="s">
        <v>83</v>
      </c>
      <c r="AV225" s="13" t="s">
        <v>83</v>
      </c>
      <c r="AW225" s="13" t="s">
        <v>32</v>
      </c>
      <c r="AX225" s="13" t="s">
        <v>75</v>
      </c>
      <c r="AY225" s="200" t="s">
        <v>126</v>
      </c>
    </row>
    <row r="226" s="13" customFormat="1">
      <c r="A226" s="13"/>
      <c r="B226" s="199"/>
      <c r="C226" s="13"/>
      <c r="D226" s="193" t="s">
        <v>139</v>
      </c>
      <c r="E226" s="200" t="s">
        <v>1</v>
      </c>
      <c r="F226" s="201" t="s">
        <v>260</v>
      </c>
      <c r="G226" s="13"/>
      <c r="H226" s="202">
        <v>52.259</v>
      </c>
      <c r="I226" s="203"/>
      <c r="J226" s="13"/>
      <c r="K226" s="13"/>
      <c r="L226" s="199"/>
      <c r="M226" s="204"/>
      <c r="N226" s="205"/>
      <c r="O226" s="205"/>
      <c r="P226" s="205"/>
      <c r="Q226" s="205"/>
      <c r="R226" s="205"/>
      <c r="S226" s="205"/>
      <c r="T226" s="20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00" t="s">
        <v>139</v>
      </c>
      <c r="AU226" s="200" t="s">
        <v>83</v>
      </c>
      <c r="AV226" s="13" t="s">
        <v>83</v>
      </c>
      <c r="AW226" s="13" t="s">
        <v>32</v>
      </c>
      <c r="AX226" s="13" t="s">
        <v>75</v>
      </c>
      <c r="AY226" s="200" t="s">
        <v>126</v>
      </c>
    </row>
    <row r="227" s="13" customFormat="1">
      <c r="A227" s="13"/>
      <c r="B227" s="199"/>
      <c r="C227" s="13"/>
      <c r="D227" s="193" t="s">
        <v>139</v>
      </c>
      <c r="E227" s="200" t="s">
        <v>1</v>
      </c>
      <c r="F227" s="201" t="s">
        <v>261</v>
      </c>
      <c r="G227" s="13"/>
      <c r="H227" s="202">
        <v>63.837000000000003</v>
      </c>
      <c r="I227" s="203"/>
      <c r="J227" s="13"/>
      <c r="K227" s="13"/>
      <c r="L227" s="199"/>
      <c r="M227" s="204"/>
      <c r="N227" s="205"/>
      <c r="O227" s="205"/>
      <c r="P227" s="205"/>
      <c r="Q227" s="205"/>
      <c r="R227" s="205"/>
      <c r="S227" s="205"/>
      <c r="T227" s="20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00" t="s">
        <v>139</v>
      </c>
      <c r="AU227" s="200" t="s">
        <v>83</v>
      </c>
      <c r="AV227" s="13" t="s">
        <v>83</v>
      </c>
      <c r="AW227" s="13" t="s">
        <v>32</v>
      </c>
      <c r="AX227" s="13" t="s">
        <v>75</v>
      </c>
      <c r="AY227" s="200" t="s">
        <v>126</v>
      </c>
    </row>
    <row r="228" s="13" customFormat="1">
      <c r="A228" s="13"/>
      <c r="B228" s="199"/>
      <c r="C228" s="13"/>
      <c r="D228" s="193" t="s">
        <v>139</v>
      </c>
      <c r="E228" s="200" t="s">
        <v>1</v>
      </c>
      <c r="F228" s="201" t="s">
        <v>262</v>
      </c>
      <c r="G228" s="13"/>
      <c r="H228" s="202">
        <v>7.3200000000000003</v>
      </c>
      <c r="I228" s="203"/>
      <c r="J228" s="13"/>
      <c r="K228" s="13"/>
      <c r="L228" s="199"/>
      <c r="M228" s="204"/>
      <c r="N228" s="205"/>
      <c r="O228" s="205"/>
      <c r="P228" s="205"/>
      <c r="Q228" s="205"/>
      <c r="R228" s="205"/>
      <c r="S228" s="205"/>
      <c r="T228" s="20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00" t="s">
        <v>139</v>
      </c>
      <c r="AU228" s="200" t="s">
        <v>83</v>
      </c>
      <c r="AV228" s="13" t="s">
        <v>83</v>
      </c>
      <c r="AW228" s="13" t="s">
        <v>32</v>
      </c>
      <c r="AX228" s="13" t="s">
        <v>75</v>
      </c>
      <c r="AY228" s="200" t="s">
        <v>126</v>
      </c>
    </row>
    <row r="229" s="13" customFormat="1">
      <c r="A229" s="13"/>
      <c r="B229" s="199"/>
      <c r="C229" s="13"/>
      <c r="D229" s="193" t="s">
        <v>139</v>
      </c>
      <c r="E229" s="200" t="s">
        <v>1</v>
      </c>
      <c r="F229" s="201" t="s">
        <v>263</v>
      </c>
      <c r="G229" s="13"/>
      <c r="H229" s="202">
        <v>4.8799999999999999</v>
      </c>
      <c r="I229" s="203"/>
      <c r="J229" s="13"/>
      <c r="K229" s="13"/>
      <c r="L229" s="199"/>
      <c r="M229" s="204"/>
      <c r="N229" s="205"/>
      <c r="O229" s="205"/>
      <c r="P229" s="205"/>
      <c r="Q229" s="205"/>
      <c r="R229" s="205"/>
      <c r="S229" s="205"/>
      <c r="T229" s="20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00" t="s">
        <v>139</v>
      </c>
      <c r="AU229" s="200" t="s">
        <v>83</v>
      </c>
      <c r="AV229" s="13" t="s">
        <v>83</v>
      </c>
      <c r="AW229" s="13" t="s">
        <v>32</v>
      </c>
      <c r="AX229" s="13" t="s">
        <v>75</v>
      </c>
      <c r="AY229" s="200" t="s">
        <v>126</v>
      </c>
    </row>
    <row r="230" s="16" customFormat="1">
      <c r="A230" s="16"/>
      <c r="B230" s="222"/>
      <c r="C230" s="16"/>
      <c r="D230" s="193" t="s">
        <v>139</v>
      </c>
      <c r="E230" s="223" t="s">
        <v>1</v>
      </c>
      <c r="F230" s="224" t="s">
        <v>247</v>
      </c>
      <c r="G230" s="16"/>
      <c r="H230" s="225">
        <v>490.63799999999998</v>
      </c>
      <c r="I230" s="226"/>
      <c r="J230" s="16"/>
      <c r="K230" s="16"/>
      <c r="L230" s="222"/>
      <c r="M230" s="227"/>
      <c r="N230" s="228"/>
      <c r="O230" s="228"/>
      <c r="P230" s="228"/>
      <c r="Q230" s="228"/>
      <c r="R230" s="228"/>
      <c r="S230" s="228"/>
      <c r="T230" s="229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T230" s="223" t="s">
        <v>139</v>
      </c>
      <c r="AU230" s="223" t="s">
        <v>83</v>
      </c>
      <c r="AV230" s="16" t="s">
        <v>144</v>
      </c>
      <c r="AW230" s="16" t="s">
        <v>32</v>
      </c>
      <c r="AX230" s="16" t="s">
        <v>75</v>
      </c>
      <c r="AY230" s="223" t="s">
        <v>126</v>
      </c>
    </row>
    <row r="231" s="14" customFormat="1">
      <c r="A231" s="14"/>
      <c r="B231" s="207"/>
      <c r="C231" s="14"/>
      <c r="D231" s="193" t="s">
        <v>139</v>
      </c>
      <c r="E231" s="208" t="s">
        <v>1</v>
      </c>
      <c r="F231" s="209" t="s">
        <v>152</v>
      </c>
      <c r="G231" s="14"/>
      <c r="H231" s="210">
        <v>2645.1350000000002</v>
      </c>
      <c r="I231" s="211"/>
      <c r="J231" s="14"/>
      <c r="K231" s="14"/>
      <c r="L231" s="207"/>
      <c r="M231" s="212"/>
      <c r="N231" s="213"/>
      <c r="O231" s="213"/>
      <c r="P231" s="213"/>
      <c r="Q231" s="213"/>
      <c r="R231" s="213"/>
      <c r="S231" s="213"/>
      <c r="T231" s="2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8" t="s">
        <v>139</v>
      </c>
      <c r="AU231" s="208" t="s">
        <v>83</v>
      </c>
      <c r="AV231" s="14" t="s">
        <v>133</v>
      </c>
      <c r="AW231" s="14" t="s">
        <v>32</v>
      </c>
      <c r="AX231" s="14" t="s">
        <v>75</v>
      </c>
      <c r="AY231" s="208" t="s">
        <v>126</v>
      </c>
    </row>
    <row r="232" s="13" customFormat="1">
      <c r="A232" s="13"/>
      <c r="B232" s="199"/>
      <c r="C232" s="13"/>
      <c r="D232" s="193" t="s">
        <v>139</v>
      </c>
      <c r="E232" s="200" t="s">
        <v>1</v>
      </c>
      <c r="F232" s="201" t="s">
        <v>264</v>
      </c>
      <c r="G232" s="13"/>
      <c r="H232" s="202">
        <v>1190.3109999999999</v>
      </c>
      <c r="I232" s="203"/>
      <c r="J232" s="13"/>
      <c r="K232" s="13"/>
      <c r="L232" s="199"/>
      <c r="M232" s="204"/>
      <c r="N232" s="205"/>
      <c r="O232" s="205"/>
      <c r="P232" s="205"/>
      <c r="Q232" s="205"/>
      <c r="R232" s="205"/>
      <c r="S232" s="205"/>
      <c r="T232" s="20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00" t="s">
        <v>139</v>
      </c>
      <c r="AU232" s="200" t="s">
        <v>83</v>
      </c>
      <c r="AV232" s="13" t="s">
        <v>83</v>
      </c>
      <c r="AW232" s="13" t="s">
        <v>32</v>
      </c>
      <c r="AX232" s="13" t="s">
        <v>81</v>
      </c>
      <c r="AY232" s="200" t="s">
        <v>126</v>
      </c>
    </row>
    <row r="233" s="2" customFormat="1" ht="33" customHeight="1">
      <c r="A233" s="38"/>
      <c r="B233" s="179"/>
      <c r="C233" s="180" t="s">
        <v>265</v>
      </c>
      <c r="D233" s="180" t="s">
        <v>128</v>
      </c>
      <c r="E233" s="181" t="s">
        <v>266</v>
      </c>
      <c r="F233" s="182" t="s">
        <v>267</v>
      </c>
      <c r="G233" s="183" t="s">
        <v>239</v>
      </c>
      <c r="H233" s="184">
        <v>1322.568</v>
      </c>
      <c r="I233" s="185"/>
      <c r="J233" s="186">
        <f>ROUND(I233*H233,2)</f>
        <v>0</v>
      </c>
      <c r="K233" s="182" t="s">
        <v>132</v>
      </c>
      <c r="L233" s="39"/>
      <c r="M233" s="187" t="s">
        <v>1</v>
      </c>
      <c r="N233" s="188" t="s">
        <v>40</v>
      </c>
      <c r="O233" s="77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1" t="s">
        <v>133</v>
      </c>
      <c r="AT233" s="191" t="s">
        <v>128</v>
      </c>
      <c r="AU233" s="191" t="s">
        <v>83</v>
      </c>
      <c r="AY233" s="19" t="s">
        <v>126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81</v>
      </c>
      <c r="BK233" s="192">
        <f>ROUND(I233*H233,2)</f>
        <v>0</v>
      </c>
      <c r="BL233" s="19" t="s">
        <v>133</v>
      </c>
      <c r="BM233" s="191" t="s">
        <v>268</v>
      </c>
    </row>
    <row r="234" s="2" customFormat="1">
      <c r="A234" s="38"/>
      <c r="B234" s="39"/>
      <c r="C234" s="38"/>
      <c r="D234" s="193" t="s">
        <v>135</v>
      </c>
      <c r="E234" s="38"/>
      <c r="F234" s="194" t="s">
        <v>269</v>
      </c>
      <c r="G234" s="38"/>
      <c r="H234" s="38"/>
      <c r="I234" s="195"/>
      <c r="J234" s="38"/>
      <c r="K234" s="38"/>
      <c r="L234" s="39"/>
      <c r="M234" s="196"/>
      <c r="N234" s="197"/>
      <c r="O234" s="77"/>
      <c r="P234" s="77"/>
      <c r="Q234" s="77"/>
      <c r="R234" s="77"/>
      <c r="S234" s="77"/>
      <c r="T234" s="7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9" t="s">
        <v>135</v>
      </c>
      <c r="AU234" s="19" t="s">
        <v>83</v>
      </c>
    </row>
    <row r="235" s="2" customFormat="1">
      <c r="A235" s="38"/>
      <c r="B235" s="39"/>
      <c r="C235" s="38"/>
      <c r="D235" s="193" t="s">
        <v>137</v>
      </c>
      <c r="E235" s="38"/>
      <c r="F235" s="198" t="s">
        <v>242</v>
      </c>
      <c r="G235" s="38"/>
      <c r="H235" s="38"/>
      <c r="I235" s="195"/>
      <c r="J235" s="38"/>
      <c r="K235" s="38"/>
      <c r="L235" s="39"/>
      <c r="M235" s="196"/>
      <c r="N235" s="197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137</v>
      </c>
      <c r="AU235" s="19" t="s">
        <v>83</v>
      </c>
    </row>
    <row r="236" s="15" customFormat="1">
      <c r="A236" s="15"/>
      <c r="B236" s="215"/>
      <c r="C236" s="15"/>
      <c r="D236" s="193" t="s">
        <v>139</v>
      </c>
      <c r="E236" s="216" t="s">
        <v>1</v>
      </c>
      <c r="F236" s="217" t="s">
        <v>270</v>
      </c>
      <c r="G236" s="15"/>
      <c r="H236" s="216" t="s">
        <v>1</v>
      </c>
      <c r="I236" s="218"/>
      <c r="J236" s="15"/>
      <c r="K236" s="15"/>
      <c r="L236" s="215"/>
      <c r="M236" s="219"/>
      <c r="N236" s="220"/>
      <c r="O236" s="220"/>
      <c r="P236" s="220"/>
      <c r="Q236" s="220"/>
      <c r="R236" s="220"/>
      <c r="S236" s="220"/>
      <c r="T236" s="22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16" t="s">
        <v>139</v>
      </c>
      <c r="AU236" s="216" t="s">
        <v>83</v>
      </c>
      <c r="AV236" s="15" t="s">
        <v>81</v>
      </c>
      <c r="AW236" s="15" t="s">
        <v>32</v>
      </c>
      <c r="AX236" s="15" t="s">
        <v>75</v>
      </c>
      <c r="AY236" s="216" t="s">
        <v>126</v>
      </c>
    </row>
    <row r="237" s="13" customFormat="1">
      <c r="A237" s="13"/>
      <c r="B237" s="199"/>
      <c r="C237" s="13"/>
      <c r="D237" s="193" t="s">
        <v>139</v>
      </c>
      <c r="E237" s="200" t="s">
        <v>1</v>
      </c>
      <c r="F237" s="201" t="s">
        <v>271</v>
      </c>
      <c r="G237" s="13"/>
      <c r="H237" s="202">
        <v>1322.568</v>
      </c>
      <c r="I237" s="203"/>
      <c r="J237" s="13"/>
      <c r="K237" s="13"/>
      <c r="L237" s="199"/>
      <c r="M237" s="204"/>
      <c r="N237" s="205"/>
      <c r="O237" s="205"/>
      <c r="P237" s="205"/>
      <c r="Q237" s="205"/>
      <c r="R237" s="205"/>
      <c r="S237" s="205"/>
      <c r="T237" s="20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00" t="s">
        <v>139</v>
      </c>
      <c r="AU237" s="200" t="s">
        <v>83</v>
      </c>
      <c r="AV237" s="13" t="s">
        <v>83</v>
      </c>
      <c r="AW237" s="13" t="s">
        <v>32</v>
      </c>
      <c r="AX237" s="13" t="s">
        <v>81</v>
      </c>
      <c r="AY237" s="200" t="s">
        <v>126</v>
      </c>
    </row>
    <row r="238" s="2" customFormat="1" ht="33" customHeight="1">
      <c r="A238" s="38"/>
      <c r="B238" s="179"/>
      <c r="C238" s="180" t="s">
        <v>272</v>
      </c>
      <c r="D238" s="180" t="s">
        <v>128</v>
      </c>
      <c r="E238" s="181" t="s">
        <v>273</v>
      </c>
      <c r="F238" s="182" t="s">
        <v>274</v>
      </c>
      <c r="G238" s="183" t="s">
        <v>239</v>
      </c>
      <c r="H238" s="184">
        <v>132.25700000000001</v>
      </c>
      <c r="I238" s="185"/>
      <c r="J238" s="186">
        <f>ROUND(I238*H238,2)</f>
        <v>0</v>
      </c>
      <c r="K238" s="182" t="s">
        <v>132</v>
      </c>
      <c r="L238" s="39"/>
      <c r="M238" s="187" t="s">
        <v>1</v>
      </c>
      <c r="N238" s="188" t="s">
        <v>40</v>
      </c>
      <c r="O238" s="77"/>
      <c r="P238" s="189">
        <f>O238*H238</f>
        <v>0</v>
      </c>
      <c r="Q238" s="189">
        <v>0</v>
      </c>
      <c r="R238" s="189">
        <f>Q238*H238</f>
        <v>0</v>
      </c>
      <c r="S238" s="189">
        <v>0</v>
      </c>
      <c r="T238" s="19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1" t="s">
        <v>133</v>
      </c>
      <c r="AT238" s="191" t="s">
        <v>128</v>
      </c>
      <c r="AU238" s="191" t="s">
        <v>83</v>
      </c>
      <c r="AY238" s="19" t="s">
        <v>126</v>
      </c>
      <c r="BE238" s="192">
        <f>IF(N238="základní",J238,0)</f>
        <v>0</v>
      </c>
      <c r="BF238" s="192">
        <f>IF(N238="snížená",J238,0)</f>
        <v>0</v>
      </c>
      <c r="BG238" s="192">
        <f>IF(N238="zákl. přenesená",J238,0)</f>
        <v>0</v>
      </c>
      <c r="BH238" s="192">
        <f>IF(N238="sníž. přenesená",J238,0)</f>
        <v>0</v>
      </c>
      <c r="BI238" s="192">
        <f>IF(N238="nulová",J238,0)</f>
        <v>0</v>
      </c>
      <c r="BJ238" s="19" t="s">
        <v>81</v>
      </c>
      <c r="BK238" s="192">
        <f>ROUND(I238*H238,2)</f>
        <v>0</v>
      </c>
      <c r="BL238" s="19" t="s">
        <v>133</v>
      </c>
      <c r="BM238" s="191" t="s">
        <v>275</v>
      </c>
    </row>
    <row r="239" s="2" customFormat="1">
      <c r="A239" s="38"/>
      <c r="B239" s="39"/>
      <c r="C239" s="38"/>
      <c r="D239" s="193" t="s">
        <v>135</v>
      </c>
      <c r="E239" s="38"/>
      <c r="F239" s="194" t="s">
        <v>276</v>
      </c>
      <c r="G239" s="38"/>
      <c r="H239" s="38"/>
      <c r="I239" s="195"/>
      <c r="J239" s="38"/>
      <c r="K239" s="38"/>
      <c r="L239" s="39"/>
      <c r="M239" s="196"/>
      <c r="N239" s="197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135</v>
      </c>
      <c r="AU239" s="19" t="s">
        <v>83</v>
      </c>
    </row>
    <row r="240" s="2" customFormat="1">
      <c r="A240" s="38"/>
      <c r="B240" s="39"/>
      <c r="C240" s="38"/>
      <c r="D240" s="193" t="s">
        <v>137</v>
      </c>
      <c r="E240" s="38"/>
      <c r="F240" s="198" t="s">
        <v>242</v>
      </c>
      <c r="G240" s="38"/>
      <c r="H240" s="38"/>
      <c r="I240" s="195"/>
      <c r="J240" s="38"/>
      <c r="K240" s="38"/>
      <c r="L240" s="39"/>
      <c r="M240" s="196"/>
      <c r="N240" s="197"/>
      <c r="O240" s="77"/>
      <c r="P240" s="77"/>
      <c r="Q240" s="77"/>
      <c r="R240" s="77"/>
      <c r="S240" s="77"/>
      <c r="T240" s="7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9" t="s">
        <v>137</v>
      </c>
      <c r="AU240" s="19" t="s">
        <v>83</v>
      </c>
    </row>
    <row r="241" s="15" customFormat="1">
      <c r="A241" s="15"/>
      <c r="B241" s="215"/>
      <c r="C241" s="15"/>
      <c r="D241" s="193" t="s">
        <v>139</v>
      </c>
      <c r="E241" s="216" t="s">
        <v>1</v>
      </c>
      <c r="F241" s="217" t="s">
        <v>270</v>
      </c>
      <c r="G241" s="15"/>
      <c r="H241" s="216" t="s">
        <v>1</v>
      </c>
      <c r="I241" s="218"/>
      <c r="J241" s="15"/>
      <c r="K241" s="15"/>
      <c r="L241" s="215"/>
      <c r="M241" s="219"/>
      <c r="N241" s="220"/>
      <c r="O241" s="220"/>
      <c r="P241" s="220"/>
      <c r="Q241" s="220"/>
      <c r="R241" s="220"/>
      <c r="S241" s="220"/>
      <c r="T241" s="221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16" t="s">
        <v>139</v>
      </c>
      <c r="AU241" s="216" t="s">
        <v>83</v>
      </c>
      <c r="AV241" s="15" t="s">
        <v>81</v>
      </c>
      <c r="AW241" s="15" t="s">
        <v>32</v>
      </c>
      <c r="AX241" s="15" t="s">
        <v>75</v>
      </c>
      <c r="AY241" s="216" t="s">
        <v>126</v>
      </c>
    </row>
    <row r="242" s="13" customFormat="1">
      <c r="A242" s="13"/>
      <c r="B242" s="199"/>
      <c r="C242" s="13"/>
      <c r="D242" s="193" t="s">
        <v>139</v>
      </c>
      <c r="E242" s="200" t="s">
        <v>1</v>
      </c>
      <c r="F242" s="201" t="s">
        <v>277</v>
      </c>
      <c r="G242" s="13"/>
      <c r="H242" s="202">
        <v>132.25700000000001</v>
      </c>
      <c r="I242" s="203"/>
      <c r="J242" s="13"/>
      <c r="K242" s="13"/>
      <c r="L242" s="199"/>
      <c r="M242" s="204"/>
      <c r="N242" s="205"/>
      <c r="O242" s="205"/>
      <c r="P242" s="205"/>
      <c r="Q242" s="205"/>
      <c r="R242" s="205"/>
      <c r="S242" s="205"/>
      <c r="T242" s="20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00" t="s">
        <v>139</v>
      </c>
      <c r="AU242" s="200" t="s">
        <v>83</v>
      </c>
      <c r="AV242" s="13" t="s">
        <v>83</v>
      </c>
      <c r="AW242" s="13" t="s">
        <v>32</v>
      </c>
      <c r="AX242" s="13" t="s">
        <v>81</v>
      </c>
      <c r="AY242" s="200" t="s">
        <v>126</v>
      </c>
    </row>
    <row r="243" s="2" customFormat="1" ht="24.15" customHeight="1">
      <c r="A243" s="38"/>
      <c r="B243" s="179"/>
      <c r="C243" s="180" t="s">
        <v>278</v>
      </c>
      <c r="D243" s="180" t="s">
        <v>128</v>
      </c>
      <c r="E243" s="181" t="s">
        <v>279</v>
      </c>
      <c r="F243" s="182" t="s">
        <v>280</v>
      </c>
      <c r="G243" s="183" t="s">
        <v>239</v>
      </c>
      <c r="H243" s="184">
        <v>78.003</v>
      </c>
      <c r="I243" s="185"/>
      <c r="J243" s="186">
        <f>ROUND(I243*H243,2)</f>
        <v>0</v>
      </c>
      <c r="K243" s="182" t="s">
        <v>132</v>
      </c>
      <c r="L243" s="39"/>
      <c r="M243" s="187" t="s">
        <v>1</v>
      </c>
      <c r="N243" s="188" t="s">
        <v>40</v>
      </c>
      <c r="O243" s="77"/>
      <c r="P243" s="189">
        <f>O243*H243</f>
        <v>0</v>
      </c>
      <c r="Q243" s="189">
        <v>0</v>
      </c>
      <c r="R243" s="189">
        <f>Q243*H243</f>
        <v>0</v>
      </c>
      <c r="S243" s="189">
        <v>0</v>
      </c>
      <c r="T243" s="19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1" t="s">
        <v>133</v>
      </c>
      <c r="AT243" s="191" t="s">
        <v>128</v>
      </c>
      <c r="AU243" s="191" t="s">
        <v>83</v>
      </c>
      <c r="AY243" s="19" t="s">
        <v>126</v>
      </c>
      <c r="BE243" s="192">
        <f>IF(N243="základní",J243,0)</f>
        <v>0</v>
      </c>
      <c r="BF243" s="192">
        <f>IF(N243="snížená",J243,0)</f>
        <v>0</v>
      </c>
      <c r="BG243" s="192">
        <f>IF(N243="zákl. přenesená",J243,0)</f>
        <v>0</v>
      </c>
      <c r="BH243" s="192">
        <f>IF(N243="sníž. přenesená",J243,0)</f>
        <v>0</v>
      </c>
      <c r="BI243" s="192">
        <f>IF(N243="nulová",J243,0)</f>
        <v>0</v>
      </c>
      <c r="BJ243" s="19" t="s">
        <v>81</v>
      </c>
      <c r="BK243" s="192">
        <f>ROUND(I243*H243,2)</f>
        <v>0</v>
      </c>
      <c r="BL243" s="19" t="s">
        <v>133</v>
      </c>
      <c r="BM243" s="191" t="s">
        <v>281</v>
      </c>
    </row>
    <row r="244" s="2" customFormat="1">
      <c r="A244" s="38"/>
      <c r="B244" s="39"/>
      <c r="C244" s="38"/>
      <c r="D244" s="193" t="s">
        <v>135</v>
      </c>
      <c r="E244" s="38"/>
      <c r="F244" s="194" t="s">
        <v>282</v>
      </c>
      <c r="G244" s="38"/>
      <c r="H244" s="38"/>
      <c r="I244" s="195"/>
      <c r="J244" s="38"/>
      <c r="K244" s="38"/>
      <c r="L244" s="39"/>
      <c r="M244" s="196"/>
      <c r="N244" s="197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9" t="s">
        <v>135</v>
      </c>
      <c r="AU244" s="19" t="s">
        <v>83</v>
      </c>
    </row>
    <row r="245" s="15" customFormat="1">
      <c r="A245" s="15"/>
      <c r="B245" s="215"/>
      <c r="C245" s="15"/>
      <c r="D245" s="193" t="s">
        <v>139</v>
      </c>
      <c r="E245" s="216" t="s">
        <v>1</v>
      </c>
      <c r="F245" s="217" t="s">
        <v>283</v>
      </c>
      <c r="G245" s="15"/>
      <c r="H245" s="216" t="s">
        <v>1</v>
      </c>
      <c r="I245" s="218"/>
      <c r="J245" s="15"/>
      <c r="K245" s="15"/>
      <c r="L245" s="215"/>
      <c r="M245" s="219"/>
      <c r="N245" s="220"/>
      <c r="O245" s="220"/>
      <c r="P245" s="220"/>
      <c r="Q245" s="220"/>
      <c r="R245" s="220"/>
      <c r="S245" s="220"/>
      <c r="T245" s="22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16" t="s">
        <v>139</v>
      </c>
      <c r="AU245" s="216" t="s">
        <v>83</v>
      </c>
      <c r="AV245" s="15" t="s">
        <v>81</v>
      </c>
      <c r="AW245" s="15" t="s">
        <v>32</v>
      </c>
      <c r="AX245" s="15" t="s">
        <v>75</v>
      </c>
      <c r="AY245" s="216" t="s">
        <v>126</v>
      </c>
    </row>
    <row r="246" s="13" customFormat="1">
      <c r="A246" s="13"/>
      <c r="B246" s="199"/>
      <c r="C246" s="13"/>
      <c r="D246" s="193" t="s">
        <v>139</v>
      </c>
      <c r="E246" s="200" t="s">
        <v>1</v>
      </c>
      <c r="F246" s="201" t="s">
        <v>284</v>
      </c>
      <c r="G246" s="13"/>
      <c r="H246" s="202">
        <v>78.003</v>
      </c>
      <c r="I246" s="203"/>
      <c r="J246" s="13"/>
      <c r="K246" s="13"/>
      <c r="L246" s="199"/>
      <c r="M246" s="204"/>
      <c r="N246" s="205"/>
      <c r="O246" s="205"/>
      <c r="P246" s="205"/>
      <c r="Q246" s="205"/>
      <c r="R246" s="205"/>
      <c r="S246" s="205"/>
      <c r="T246" s="20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00" t="s">
        <v>139</v>
      </c>
      <c r="AU246" s="200" t="s">
        <v>83</v>
      </c>
      <c r="AV246" s="13" t="s">
        <v>83</v>
      </c>
      <c r="AW246" s="13" t="s">
        <v>32</v>
      </c>
      <c r="AX246" s="13" t="s">
        <v>81</v>
      </c>
      <c r="AY246" s="200" t="s">
        <v>126</v>
      </c>
    </row>
    <row r="247" s="2" customFormat="1" ht="44.25" customHeight="1">
      <c r="A247" s="38"/>
      <c r="B247" s="179"/>
      <c r="C247" s="180" t="s">
        <v>285</v>
      </c>
      <c r="D247" s="180" t="s">
        <v>128</v>
      </c>
      <c r="E247" s="181" t="s">
        <v>286</v>
      </c>
      <c r="F247" s="182" t="s">
        <v>287</v>
      </c>
      <c r="G247" s="183" t="s">
        <v>185</v>
      </c>
      <c r="H247" s="184">
        <v>10.5</v>
      </c>
      <c r="I247" s="185"/>
      <c r="J247" s="186">
        <f>ROUND(I247*H247,2)</f>
        <v>0</v>
      </c>
      <c r="K247" s="182" t="s">
        <v>132</v>
      </c>
      <c r="L247" s="39"/>
      <c r="M247" s="187" t="s">
        <v>1</v>
      </c>
      <c r="N247" s="188" t="s">
        <v>40</v>
      </c>
      <c r="O247" s="77"/>
      <c r="P247" s="189">
        <f>O247*H247</f>
        <v>0</v>
      </c>
      <c r="Q247" s="189">
        <v>0.010999999999999999</v>
      </c>
      <c r="R247" s="189">
        <f>Q247*H247</f>
        <v>0.11549999999999999</v>
      </c>
      <c r="S247" s="189">
        <v>0</v>
      </c>
      <c r="T247" s="190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1" t="s">
        <v>133</v>
      </c>
      <c r="AT247" s="191" t="s">
        <v>128</v>
      </c>
      <c r="AU247" s="191" t="s">
        <v>83</v>
      </c>
      <c r="AY247" s="19" t="s">
        <v>126</v>
      </c>
      <c r="BE247" s="192">
        <f>IF(N247="základní",J247,0)</f>
        <v>0</v>
      </c>
      <c r="BF247" s="192">
        <f>IF(N247="snížená",J247,0)</f>
        <v>0</v>
      </c>
      <c r="BG247" s="192">
        <f>IF(N247="zákl. přenesená",J247,0)</f>
        <v>0</v>
      </c>
      <c r="BH247" s="192">
        <f>IF(N247="sníž. přenesená",J247,0)</f>
        <v>0</v>
      </c>
      <c r="BI247" s="192">
        <f>IF(N247="nulová",J247,0)</f>
        <v>0</v>
      </c>
      <c r="BJ247" s="19" t="s">
        <v>81</v>
      </c>
      <c r="BK247" s="192">
        <f>ROUND(I247*H247,2)</f>
        <v>0</v>
      </c>
      <c r="BL247" s="19" t="s">
        <v>133</v>
      </c>
      <c r="BM247" s="191" t="s">
        <v>288</v>
      </c>
    </row>
    <row r="248" s="2" customFormat="1">
      <c r="A248" s="38"/>
      <c r="B248" s="39"/>
      <c r="C248" s="38"/>
      <c r="D248" s="193" t="s">
        <v>135</v>
      </c>
      <c r="E248" s="38"/>
      <c r="F248" s="194" t="s">
        <v>289</v>
      </c>
      <c r="G248" s="38"/>
      <c r="H248" s="38"/>
      <c r="I248" s="195"/>
      <c r="J248" s="38"/>
      <c r="K248" s="38"/>
      <c r="L248" s="39"/>
      <c r="M248" s="196"/>
      <c r="N248" s="197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135</v>
      </c>
      <c r="AU248" s="19" t="s">
        <v>83</v>
      </c>
    </row>
    <row r="249" s="2" customFormat="1">
      <c r="A249" s="38"/>
      <c r="B249" s="39"/>
      <c r="C249" s="38"/>
      <c r="D249" s="193" t="s">
        <v>137</v>
      </c>
      <c r="E249" s="38"/>
      <c r="F249" s="198" t="s">
        <v>157</v>
      </c>
      <c r="G249" s="38"/>
      <c r="H249" s="38"/>
      <c r="I249" s="195"/>
      <c r="J249" s="38"/>
      <c r="K249" s="38"/>
      <c r="L249" s="39"/>
      <c r="M249" s="196"/>
      <c r="N249" s="197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9" t="s">
        <v>137</v>
      </c>
      <c r="AU249" s="19" t="s">
        <v>83</v>
      </c>
    </row>
    <row r="250" s="13" customFormat="1">
      <c r="A250" s="13"/>
      <c r="B250" s="199"/>
      <c r="C250" s="13"/>
      <c r="D250" s="193" t="s">
        <v>139</v>
      </c>
      <c r="E250" s="200" t="s">
        <v>1</v>
      </c>
      <c r="F250" s="201" t="s">
        <v>290</v>
      </c>
      <c r="G250" s="13"/>
      <c r="H250" s="202">
        <v>10.5</v>
      </c>
      <c r="I250" s="203"/>
      <c r="J250" s="13"/>
      <c r="K250" s="13"/>
      <c r="L250" s="199"/>
      <c r="M250" s="204"/>
      <c r="N250" s="205"/>
      <c r="O250" s="205"/>
      <c r="P250" s="205"/>
      <c r="Q250" s="205"/>
      <c r="R250" s="205"/>
      <c r="S250" s="205"/>
      <c r="T250" s="20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00" t="s">
        <v>139</v>
      </c>
      <c r="AU250" s="200" t="s">
        <v>83</v>
      </c>
      <c r="AV250" s="13" t="s">
        <v>83</v>
      </c>
      <c r="AW250" s="13" t="s">
        <v>32</v>
      </c>
      <c r="AX250" s="13" t="s">
        <v>81</v>
      </c>
      <c r="AY250" s="200" t="s">
        <v>126</v>
      </c>
    </row>
    <row r="251" s="2" customFormat="1" ht="24.15" customHeight="1">
      <c r="A251" s="38"/>
      <c r="B251" s="179"/>
      <c r="C251" s="230" t="s">
        <v>7</v>
      </c>
      <c r="D251" s="230" t="s">
        <v>291</v>
      </c>
      <c r="E251" s="231" t="s">
        <v>292</v>
      </c>
      <c r="F251" s="232" t="s">
        <v>293</v>
      </c>
      <c r="G251" s="233" t="s">
        <v>185</v>
      </c>
      <c r="H251" s="234">
        <v>10.815</v>
      </c>
      <c r="I251" s="235"/>
      <c r="J251" s="236">
        <f>ROUND(I251*H251,2)</f>
        <v>0</v>
      </c>
      <c r="K251" s="232" t="s">
        <v>1</v>
      </c>
      <c r="L251" s="237"/>
      <c r="M251" s="238" t="s">
        <v>1</v>
      </c>
      <c r="N251" s="239" t="s">
        <v>40</v>
      </c>
      <c r="O251" s="77"/>
      <c r="P251" s="189">
        <f>O251*H251</f>
        <v>0</v>
      </c>
      <c r="Q251" s="189">
        <v>0.062399999999999997</v>
      </c>
      <c r="R251" s="189">
        <f>Q251*H251</f>
        <v>0.6748559999999999</v>
      </c>
      <c r="S251" s="189">
        <v>0</v>
      </c>
      <c r="T251" s="19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1" t="s">
        <v>182</v>
      </c>
      <c r="AT251" s="191" t="s">
        <v>291</v>
      </c>
      <c r="AU251" s="191" t="s">
        <v>83</v>
      </c>
      <c r="AY251" s="19" t="s">
        <v>126</v>
      </c>
      <c r="BE251" s="192">
        <f>IF(N251="základní",J251,0)</f>
        <v>0</v>
      </c>
      <c r="BF251" s="192">
        <f>IF(N251="snížená",J251,0)</f>
        <v>0</v>
      </c>
      <c r="BG251" s="192">
        <f>IF(N251="zákl. přenesená",J251,0)</f>
        <v>0</v>
      </c>
      <c r="BH251" s="192">
        <f>IF(N251="sníž. přenesená",J251,0)</f>
        <v>0</v>
      </c>
      <c r="BI251" s="192">
        <f>IF(N251="nulová",J251,0)</f>
        <v>0</v>
      </c>
      <c r="BJ251" s="19" t="s">
        <v>81</v>
      </c>
      <c r="BK251" s="192">
        <f>ROUND(I251*H251,2)</f>
        <v>0</v>
      </c>
      <c r="BL251" s="19" t="s">
        <v>133</v>
      </c>
      <c r="BM251" s="191" t="s">
        <v>294</v>
      </c>
    </row>
    <row r="252" s="2" customFormat="1">
      <c r="A252" s="38"/>
      <c r="B252" s="39"/>
      <c r="C252" s="38"/>
      <c r="D252" s="193" t="s">
        <v>135</v>
      </c>
      <c r="E252" s="38"/>
      <c r="F252" s="194" t="s">
        <v>293</v>
      </c>
      <c r="G252" s="38"/>
      <c r="H252" s="38"/>
      <c r="I252" s="195"/>
      <c r="J252" s="38"/>
      <c r="K252" s="38"/>
      <c r="L252" s="39"/>
      <c r="M252" s="196"/>
      <c r="N252" s="197"/>
      <c r="O252" s="77"/>
      <c r="P252" s="77"/>
      <c r="Q252" s="77"/>
      <c r="R252" s="77"/>
      <c r="S252" s="77"/>
      <c r="T252" s="7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9" t="s">
        <v>135</v>
      </c>
      <c r="AU252" s="19" t="s">
        <v>83</v>
      </c>
    </row>
    <row r="253" s="13" customFormat="1">
      <c r="A253" s="13"/>
      <c r="B253" s="199"/>
      <c r="C253" s="13"/>
      <c r="D253" s="193" t="s">
        <v>139</v>
      </c>
      <c r="E253" s="13"/>
      <c r="F253" s="201" t="s">
        <v>295</v>
      </c>
      <c r="G253" s="13"/>
      <c r="H253" s="202">
        <v>10.815</v>
      </c>
      <c r="I253" s="203"/>
      <c r="J253" s="13"/>
      <c r="K253" s="13"/>
      <c r="L253" s="199"/>
      <c r="M253" s="204"/>
      <c r="N253" s="205"/>
      <c r="O253" s="205"/>
      <c r="P253" s="205"/>
      <c r="Q253" s="205"/>
      <c r="R253" s="205"/>
      <c r="S253" s="205"/>
      <c r="T253" s="20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00" t="s">
        <v>139</v>
      </c>
      <c r="AU253" s="200" t="s">
        <v>83</v>
      </c>
      <c r="AV253" s="13" t="s">
        <v>83</v>
      </c>
      <c r="AW253" s="13" t="s">
        <v>3</v>
      </c>
      <c r="AX253" s="13" t="s">
        <v>81</v>
      </c>
      <c r="AY253" s="200" t="s">
        <v>126</v>
      </c>
    </row>
    <row r="254" s="2" customFormat="1" ht="24.15" customHeight="1">
      <c r="A254" s="38"/>
      <c r="B254" s="179"/>
      <c r="C254" s="180" t="s">
        <v>296</v>
      </c>
      <c r="D254" s="180" t="s">
        <v>128</v>
      </c>
      <c r="E254" s="181" t="s">
        <v>297</v>
      </c>
      <c r="F254" s="182" t="s">
        <v>298</v>
      </c>
      <c r="G254" s="183" t="s">
        <v>147</v>
      </c>
      <c r="H254" s="184">
        <v>1517.6600000000001</v>
      </c>
      <c r="I254" s="185"/>
      <c r="J254" s="186">
        <f>ROUND(I254*H254,2)</f>
        <v>0</v>
      </c>
      <c r="K254" s="182" t="s">
        <v>132</v>
      </c>
      <c r="L254" s="39"/>
      <c r="M254" s="187" t="s">
        <v>1</v>
      </c>
      <c r="N254" s="188" t="s">
        <v>40</v>
      </c>
      <c r="O254" s="77"/>
      <c r="P254" s="189">
        <f>O254*H254</f>
        <v>0</v>
      </c>
      <c r="Q254" s="189">
        <v>0.00059000000000000003</v>
      </c>
      <c r="R254" s="189">
        <f>Q254*H254</f>
        <v>0.89541940000000009</v>
      </c>
      <c r="S254" s="189">
        <v>0</v>
      </c>
      <c r="T254" s="19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1" t="s">
        <v>133</v>
      </c>
      <c r="AT254" s="191" t="s">
        <v>128</v>
      </c>
      <c r="AU254" s="191" t="s">
        <v>83</v>
      </c>
      <c r="AY254" s="19" t="s">
        <v>126</v>
      </c>
      <c r="BE254" s="192">
        <f>IF(N254="základní",J254,0)</f>
        <v>0</v>
      </c>
      <c r="BF254" s="192">
        <f>IF(N254="snížená",J254,0)</f>
        <v>0</v>
      </c>
      <c r="BG254" s="192">
        <f>IF(N254="zákl. přenesená",J254,0)</f>
        <v>0</v>
      </c>
      <c r="BH254" s="192">
        <f>IF(N254="sníž. přenesená",J254,0)</f>
        <v>0</v>
      </c>
      <c r="BI254" s="192">
        <f>IF(N254="nulová",J254,0)</f>
        <v>0</v>
      </c>
      <c r="BJ254" s="19" t="s">
        <v>81</v>
      </c>
      <c r="BK254" s="192">
        <f>ROUND(I254*H254,2)</f>
        <v>0</v>
      </c>
      <c r="BL254" s="19" t="s">
        <v>133</v>
      </c>
      <c r="BM254" s="191" t="s">
        <v>299</v>
      </c>
    </row>
    <row r="255" s="2" customFormat="1">
      <c r="A255" s="38"/>
      <c r="B255" s="39"/>
      <c r="C255" s="38"/>
      <c r="D255" s="193" t="s">
        <v>135</v>
      </c>
      <c r="E255" s="38"/>
      <c r="F255" s="194" t="s">
        <v>300</v>
      </c>
      <c r="G255" s="38"/>
      <c r="H255" s="38"/>
      <c r="I255" s="195"/>
      <c r="J255" s="38"/>
      <c r="K255" s="38"/>
      <c r="L255" s="39"/>
      <c r="M255" s="196"/>
      <c r="N255" s="197"/>
      <c r="O255" s="77"/>
      <c r="P255" s="77"/>
      <c r="Q255" s="77"/>
      <c r="R255" s="77"/>
      <c r="S255" s="77"/>
      <c r="T255" s="7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9" t="s">
        <v>135</v>
      </c>
      <c r="AU255" s="19" t="s">
        <v>83</v>
      </c>
    </row>
    <row r="256" s="2" customFormat="1">
      <c r="A256" s="38"/>
      <c r="B256" s="39"/>
      <c r="C256" s="38"/>
      <c r="D256" s="193" t="s">
        <v>137</v>
      </c>
      <c r="E256" s="38"/>
      <c r="F256" s="198" t="s">
        <v>301</v>
      </c>
      <c r="G256" s="38"/>
      <c r="H256" s="38"/>
      <c r="I256" s="195"/>
      <c r="J256" s="38"/>
      <c r="K256" s="38"/>
      <c r="L256" s="39"/>
      <c r="M256" s="196"/>
      <c r="N256" s="197"/>
      <c r="O256" s="77"/>
      <c r="P256" s="77"/>
      <c r="Q256" s="77"/>
      <c r="R256" s="77"/>
      <c r="S256" s="77"/>
      <c r="T256" s="7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9" t="s">
        <v>137</v>
      </c>
      <c r="AU256" s="19" t="s">
        <v>83</v>
      </c>
    </row>
    <row r="257" s="13" customFormat="1">
      <c r="A257" s="13"/>
      <c r="B257" s="199"/>
      <c r="C257" s="13"/>
      <c r="D257" s="193" t="s">
        <v>139</v>
      </c>
      <c r="E257" s="200" t="s">
        <v>1</v>
      </c>
      <c r="F257" s="201" t="s">
        <v>302</v>
      </c>
      <c r="G257" s="13"/>
      <c r="H257" s="202">
        <v>1152.2000000000001</v>
      </c>
      <c r="I257" s="203"/>
      <c r="J257" s="13"/>
      <c r="K257" s="13"/>
      <c r="L257" s="199"/>
      <c r="M257" s="204"/>
      <c r="N257" s="205"/>
      <c r="O257" s="205"/>
      <c r="P257" s="205"/>
      <c r="Q257" s="205"/>
      <c r="R257" s="205"/>
      <c r="S257" s="205"/>
      <c r="T257" s="20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00" t="s">
        <v>139</v>
      </c>
      <c r="AU257" s="200" t="s">
        <v>83</v>
      </c>
      <c r="AV257" s="13" t="s">
        <v>83</v>
      </c>
      <c r="AW257" s="13" t="s">
        <v>32</v>
      </c>
      <c r="AX257" s="13" t="s">
        <v>75</v>
      </c>
      <c r="AY257" s="200" t="s">
        <v>126</v>
      </c>
    </row>
    <row r="258" s="13" customFormat="1">
      <c r="A258" s="13"/>
      <c r="B258" s="199"/>
      <c r="C258" s="13"/>
      <c r="D258" s="193" t="s">
        <v>139</v>
      </c>
      <c r="E258" s="200" t="s">
        <v>1</v>
      </c>
      <c r="F258" s="201" t="s">
        <v>303</v>
      </c>
      <c r="G258" s="13"/>
      <c r="H258" s="202">
        <v>246.40000000000001</v>
      </c>
      <c r="I258" s="203"/>
      <c r="J258" s="13"/>
      <c r="K258" s="13"/>
      <c r="L258" s="199"/>
      <c r="M258" s="204"/>
      <c r="N258" s="205"/>
      <c r="O258" s="205"/>
      <c r="P258" s="205"/>
      <c r="Q258" s="205"/>
      <c r="R258" s="205"/>
      <c r="S258" s="205"/>
      <c r="T258" s="20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00" t="s">
        <v>139</v>
      </c>
      <c r="AU258" s="200" t="s">
        <v>83</v>
      </c>
      <c r="AV258" s="13" t="s">
        <v>83</v>
      </c>
      <c r="AW258" s="13" t="s">
        <v>32</v>
      </c>
      <c r="AX258" s="13" t="s">
        <v>75</v>
      </c>
      <c r="AY258" s="200" t="s">
        <v>126</v>
      </c>
    </row>
    <row r="259" s="13" customFormat="1">
      <c r="A259" s="13"/>
      <c r="B259" s="199"/>
      <c r="C259" s="13"/>
      <c r="D259" s="193" t="s">
        <v>139</v>
      </c>
      <c r="E259" s="200" t="s">
        <v>1</v>
      </c>
      <c r="F259" s="201" t="s">
        <v>304</v>
      </c>
      <c r="G259" s="13"/>
      <c r="H259" s="202">
        <v>115.06</v>
      </c>
      <c r="I259" s="203"/>
      <c r="J259" s="13"/>
      <c r="K259" s="13"/>
      <c r="L259" s="199"/>
      <c r="M259" s="204"/>
      <c r="N259" s="205"/>
      <c r="O259" s="205"/>
      <c r="P259" s="205"/>
      <c r="Q259" s="205"/>
      <c r="R259" s="205"/>
      <c r="S259" s="205"/>
      <c r="T259" s="20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00" t="s">
        <v>139</v>
      </c>
      <c r="AU259" s="200" t="s">
        <v>83</v>
      </c>
      <c r="AV259" s="13" t="s">
        <v>83</v>
      </c>
      <c r="AW259" s="13" t="s">
        <v>32</v>
      </c>
      <c r="AX259" s="13" t="s">
        <v>75</v>
      </c>
      <c r="AY259" s="200" t="s">
        <v>126</v>
      </c>
    </row>
    <row r="260" s="13" customFormat="1">
      <c r="A260" s="13"/>
      <c r="B260" s="199"/>
      <c r="C260" s="13"/>
      <c r="D260" s="193" t="s">
        <v>139</v>
      </c>
      <c r="E260" s="200" t="s">
        <v>1</v>
      </c>
      <c r="F260" s="201" t="s">
        <v>305</v>
      </c>
      <c r="G260" s="13"/>
      <c r="H260" s="202">
        <v>4</v>
      </c>
      <c r="I260" s="203"/>
      <c r="J260" s="13"/>
      <c r="K260" s="13"/>
      <c r="L260" s="199"/>
      <c r="M260" s="204"/>
      <c r="N260" s="205"/>
      <c r="O260" s="205"/>
      <c r="P260" s="205"/>
      <c r="Q260" s="205"/>
      <c r="R260" s="205"/>
      <c r="S260" s="205"/>
      <c r="T260" s="20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00" t="s">
        <v>139</v>
      </c>
      <c r="AU260" s="200" t="s">
        <v>83</v>
      </c>
      <c r="AV260" s="13" t="s">
        <v>83</v>
      </c>
      <c r="AW260" s="13" t="s">
        <v>32</v>
      </c>
      <c r="AX260" s="13" t="s">
        <v>75</v>
      </c>
      <c r="AY260" s="200" t="s">
        <v>126</v>
      </c>
    </row>
    <row r="261" s="14" customFormat="1">
      <c r="A261" s="14"/>
      <c r="B261" s="207"/>
      <c r="C261" s="14"/>
      <c r="D261" s="193" t="s">
        <v>139</v>
      </c>
      <c r="E261" s="208" t="s">
        <v>1</v>
      </c>
      <c r="F261" s="209" t="s">
        <v>152</v>
      </c>
      <c r="G261" s="14"/>
      <c r="H261" s="210">
        <v>1517.6600000000001</v>
      </c>
      <c r="I261" s="211"/>
      <c r="J261" s="14"/>
      <c r="K261" s="14"/>
      <c r="L261" s="207"/>
      <c r="M261" s="212"/>
      <c r="N261" s="213"/>
      <c r="O261" s="213"/>
      <c r="P261" s="213"/>
      <c r="Q261" s="213"/>
      <c r="R261" s="213"/>
      <c r="S261" s="213"/>
      <c r="T261" s="2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8" t="s">
        <v>139</v>
      </c>
      <c r="AU261" s="208" t="s">
        <v>83</v>
      </c>
      <c r="AV261" s="14" t="s">
        <v>133</v>
      </c>
      <c r="AW261" s="14" t="s">
        <v>32</v>
      </c>
      <c r="AX261" s="14" t="s">
        <v>81</v>
      </c>
      <c r="AY261" s="208" t="s">
        <v>126</v>
      </c>
    </row>
    <row r="262" s="2" customFormat="1" ht="24.15" customHeight="1">
      <c r="A262" s="38"/>
      <c r="B262" s="179"/>
      <c r="C262" s="180" t="s">
        <v>306</v>
      </c>
      <c r="D262" s="180" t="s">
        <v>128</v>
      </c>
      <c r="E262" s="181" t="s">
        <v>307</v>
      </c>
      <c r="F262" s="182" t="s">
        <v>308</v>
      </c>
      <c r="G262" s="183" t="s">
        <v>147</v>
      </c>
      <c r="H262" s="184">
        <v>732.65999999999997</v>
      </c>
      <c r="I262" s="185"/>
      <c r="J262" s="186">
        <f>ROUND(I262*H262,2)</f>
        <v>0</v>
      </c>
      <c r="K262" s="182" t="s">
        <v>132</v>
      </c>
      <c r="L262" s="39"/>
      <c r="M262" s="187" t="s">
        <v>1</v>
      </c>
      <c r="N262" s="188" t="s">
        <v>40</v>
      </c>
      <c r="O262" s="77"/>
      <c r="P262" s="189">
        <f>O262*H262</f>
        <v>0</v>
      </c>
      <c r="Q262" s="189">
        <v>0.00063000000000000003</v>
      </c>
      <c r="R262" s="189">
        <f>Q262*H262</f>
        <v>0.46157579999999998</v>
      </c>
      <c r="S262" s="189">
        <v>0</v>
      </c>
      <c r="T262" s="19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1" t="s">
        <v>133</v>
      </c>
      <c r="AT262" s="191" t="s">
        <v>128</v>
      </c>
      <c r="AU262" s="191" t="s">
        <v>83</v>
      </c>
      <c r="AY262" s="19" t="s">
        <v>126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81</v>
      </c>
      <c r="BK262" s="192">
        <f>ROUND(I262*H262,2)</f>
        <v>0</v>
      </c>
      <c r="BL262" s="19" t="s">
        <v>133</v>
      </c>
      <c r="BM262" s="191" t="s">
        <v>309</v>
      </c>
    </row>
    <row r="263" s="2" customFormat="1">
      <c r="A263" s="38"/>
      <c r="B263" s="39"/>
      <c r="C263" s="38"/>
      <c r="D263" s="193" t="s">
        <v>135</v>
      </c>
      <c r="E263" s="38"/>
      <c r="F263" s="194" t="s">
        <v>310</v>
      </c>
      <c r="G263" s="38"/>
      <c r="H263" s="38"/>
      <c r="I263" s="195"/>
      <c r="J263" s="38"/>
      <c r="K263" s="38"/>
      <c r="L263" s="39"/>
      <c r="M263" s="196"/>
      <c r="N263" s="197"/>
      <c r="O263" s="77"/>
      <c r="P263" s="77"/>
      <c r="Q263" s="77"/>
      <c r="R263" s="77"/>
      <c r="S263" s="77"/>
      <c r="T263" s="7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9" t="s">
        <v>135</v>
      </c>
      <c r="AU263" s="19" t="s">
        <v>83</v>
      </c>
    </row>
    <row r="264" s="2" customFormat="1">
      <c r="A264" s="38"/>
      <c r="B264" s="39"/>
      <c r="C264" s="38"/>
      <c r="D264" s="193" t="s">
        <v>137</v>
      </c>
      <c r="E264" s="38"/>
      <c r="F264" s="198" t="s">
        <v>301</v>
      </c>
      <c r="G264" s="38"/>
      <c r="H264" s="38"/>
      <c r="I264" s="195"/>
      <c r="J264" s="38"/>
      <c r="K264" s="38"/>
      <c r="L264" s="39"/>
      <c r="M264" s="196"/>
      <c r="N264" s="197"/>
      <c r="O264" s="77"/>
      <c r="P264" s="77"/>
      <c r="Q264" s="77"/>
      <c r="R264" s="77"/>
      <c r="S264" s="77"/>
      <c r="T264" s="7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9" t="s">
        <v>137</v>
      </c>
      <c r="AU264" s="19" t="s">
        <v>83</v>
      </c>
    </row>
    <row r="265" s="15" customFormat="1">
      <c r="A265" s="15"/>
      <c r="B265" s="215"/>
      <c r="C265" s="15"/>
      <c r="D265" s="193" t="s">
        <v>139</v>
      </c>
      <c r="E265" s="216" t="s">
        <v>1</v>
      </c>
      <c r="F265" s="217" t="s">
        <v>311</v>
      </c>
      <c r="G265" s="15"/>
      <c r="H265" s="216" t="s">
        <v>1</v>
      </c>
      <c r="I265" s="218"/>
      <c r="J265" s="15"/>
      <c r="K265" s="15"/>
      <c r="L265" s="215"/>
      <c r="M265" s="219"/>
      <c r="N265" s="220"/>
      <c r="O265" s="220"/>
      <c r="P265" s="220"/>
      <c r="Q265" s="220"/>
      <c r="R265" s="220"/>
      <c r="S265" s="220"/>
      <c r="T265" s="221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16" t="s">
        <v>139</v>
      </c>
      <c r="AU265" s="216" t="s">
        <v>83</v>
      </c>
      <c r="AV265" s="15" t="s">
        <v>81</v>
      </c>
      <c r="AW265" s="15" t="s">
        <v>32</v>
      </c>
      <c r="AX265" s="15" t="s">
        <v>75</v>
      </c>
      <c r="AY265" s="216" t="s">
        <v>126</v>
      </c>
    </row>
    <row r="266" s="13" customFormat="1">
      <c r="A266" s="13"/>
      <c r="B266" s="199"/>
      <c r="C266" s="13"/>
      <c r="D266" s="193" t="s">
        <v>139</v>
      </c>
      <c r="E266" s="200" t="s">
        <v>1</v>
      </c>
      <c r="F266" s="201" t="s">
        <v>312</v>
      </c>
      <c r="G266" s="13"/>
      <c r="H266" s="202">
        <v>275</v>
      </c>
      <c r="I266" s="203"/>
      <c r="J266" s="13"/>
      <c r="K266" s="13"/>
      <c r="L266" s="199"/>
      <c r="M266" s="204"/>
      <c r="N266" s="205"/>
      <c r="O266" s="205"/>
      <c r="P266" s="205"/>
      <c r="Q266" s="205"/>
      <c r="R266" s="205"/>
      <c r="S266" s="205"/>
      <c r="T266" s="20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00" t="s">
        <v>139</v>
      </c>
      <c r="AU266" s="200" t="s">
        <v>83</v>
      </c>
      <c r="AV266" s="13" t="s">
        <v>83</v>
      </c>
      <c r="AW266" s="13" t="s">
        <v>32</v>
      </c>
      <c r="AX266" s="13" t="s">
        <v>75</v>
      </c>
      <c r="AY266" s="200" t="s">
        <v>126</v>
      </c>
    </row>
    <row r="267" s="15" customFormat="1">
      <c r="A267" s="15"/>
      <c r="B267" s="215"/>
      <c r="C267" s="15"/>
      <c r="D267" s="193" t="s">
        <v>139</v>
      </c>
      <c r="E267" s="216" t="s">
        <v>1</v>
      </c>
      <c r="F267" s="217" t="s">
        <v>313</v>
      </c>
      <c r="G267" s="15"/>
      <c r="H267" s="216" t="s">
        <v>1</v>
      </c>
      <c r="I267" s="218"/>
      <c r="J267" s="15"/>
      <c r="K267" s="15"/>
      <c r="L267" s="215"/>
      <c r="M267" s="219"/>
      <c r="N267" s="220"/>
      <c r="O267" s="220"/>
      <c r="P267" s="220"/>
      <c r="Q267" s="220"/>
      <c r="R267" s="220"/>
      <c r="S267" s="220"/>
      <c r="T267" s="221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16" t="s">
        <v>139</v>
      </c>
      <c r="AU267" s="216" t="s">
        <v>83</v>
      </c>
      <c r="AV267" s="15" t="s">
        <v>81</v>
      </c>
      <c r="AW267" s="15" t="s">
        <v>32</v>
      </c>
      <c r="AX267" s="15" t="s">
        <v>75</v>
      </c>
      <c r="AY267" s="216" t="s">
        <v>126</v>
      </c>
    </row>
    <row r="268" s="13" customFormat="1">
      <c r="A268" s="13"/>
      <c r="B268" s="199"/>
      <c r="C268" s="13"/>
      <c r="D268" s="193" t="s">
        <v>139</v>
      </c>
      <c r="E268" s="200" t="s">
        <v>1</v>
      </c>
      <c r="F268" s="201" t="s">
        <v>314</v>
      </c>
      <c r="G268" s="13"/>
      <c r="H268" s="202">
        <v>377.30000000000001</v>
      </c>
      <c r="I268" s="203"/>
      <c r="J268" s="13"/>
      <c r="K268" s="13"/>
      <c r="L268" s="199"/>
      <c r="M268" s="204"/>
      <c r="N268" s="205"/>
      <c r="O268" s="205"/>
      <c r="P268" s="205"/>
      <c r="Q268" s="205"/>
      <c r="R268" s="205"/>
      <c r="S268" s="205"/>
      <c r="T268" s="20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00" t="s">
        <v>139</v>
      </c>
      <c r="AU268" s="200" t="s">
        <v>83</v>
      </c>
      <c r="AV268" s="13" t="s">
        <v>83</v>
      </c>
      <c r="AW268" s="13" t="s">
        <v>32</v>
      </c>
      <c r="AX268" s="13" t="s">
        <v>75</v>
      </c>
      <c r="AY268" s="200" t="s">
        <v>126</v>
      </c>
    </row>
    <row r="269" s="13" customFormat="1">
      <c r="A269" s="13"/>
      <c r="B269" s="199"/>
      <c r="C269" s="13"/>
      <c r="D269" s="193" t="s">
        <v>139</v>
      </c>
      <c r="E269" s="200" t="s">
        <v>1</v>
      </c>
      <c r="F269" s="201" t="s">
        <v>315</v>
      </c>
      <c r="G269" s="13"/>
      <c r="H269" s="202">
        <v>80.359999999999999</v>
      </c>
      <c r="I269" s="203"/>
      <c r="J269" s="13"/>
      <c r="K269" s="13"/>
      <c r="L269" s="199"/>
      <c r="M269" s="204"/>
      <c r="N269" s="205"/>
      <c r="O269" s="205"/>
      <c r="P269" s="205"/>
      <c r="Q269" s="205"/>
      <c r="R269" s="205"/>
      <c r="S269" s="205"/>
      <c r="T269" s="20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00" t="s">
        <v>139</v>
      </c>
      <c r="AU269" s="200" t="s">
        <v>83</v>
      </c>
      <c r="AV269" s="13" t="s">
        <v>83</v>
      </c>
      <c r="AW269" s="13" t="s">
        <v>32</v>
      </c>
      <c r="AX269" s="13" t="s">
        <v>75</v>
      </c>
      <c r="AY269" s="200" t="s">
        <v>126</v>
      </c>
    </row>
    <row r="270" s="14" customFormat="1">
      <c r="A270" s="14"/>
      <c r="B270" s="207"/>
      <c r="C270" s="14"/>
      <c r="D270" s="193" t="s">
        <v>139</v>
      </c>
      <c r="E270" s="208" t="s">
        <v>1</v>
      </c>
      <c r="F270" s="209" t="s">
        <v>152</v>
      </c>
      <c r="G270" s="14"/>
      <c r="H270" s="210">
        <v>732.65999999999997</v>
      </c>
      <c r="I270" s="211"/>
      <c r="J270" s="14"/>
      <c r="K270" s="14"/>
      <c r="L270" s="207"/>
      <c r="M270" s="212"/>
      <c r="N270" s="213"/>
      <c r="O270" s="213"/>
      <c r="P270" s="213"/>
      <c r="Q270" s="213"/>
      <c r="R270" s="213"/>
      <c r="S270" s="213"/>
      <c r="T270" s="2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8" t="s">
        <v>139</v>
      </c>
      <c r="AU270" s="208" t="s">
        <v>83</v>
      </c>
      <c r="AV270" s="14" t="s">
        <v>133</v>
      </c>
      <c r="AW270" s="14" t="s">
        <v>32</v>
      </c>
      <c r="AX270" s="14" t="s">
        <v>81</v>
      </c>
      <c r="AY270" s="208" t="s">
        <v>126</v>
      </c>
    </row>
    <row r="271" s="2" customFormat="1" ht="24.15" customHeight="1">
      <c r="A271" s="38"/>
      <c r="B271" s="179"/>
      <c r="C271" s="180" t="s">
        <v>316</v>
      </c>
      <c r="D271" s="180" t="s">
        <v>128</v>
      </c>
      <c r="E271" s="181" t="s">
        <v>317</v>
      </c>
      <c r="F271" s="182" t="s">
        <v>318</v>
      </c>
      <c r="G271" s="183" t="s">
        <v>147</v>
      </c>
      <c r="H271" s="184">
        <v>1517.6600000000001</v>
      </c>
      <c r="I271" s="185"/>
      <c r="J271" s="186">
        <f>ROUND(I271*H271,2)</f>
        <v>0</v>
      </c>
      <c r="K271" s="182" t="s">
        <v>132</v>
      </c>
      <c r="L271" s="39"/>
      <c r="M271" s="187" t="s">
        <v>1</v>
      </c>
      <c r="N271" s="188" t="s">
        <v>40</v>
      </c>
      <c r="O271" s="77"/>
      <c r="P271" s="189">
        <f>O271*H271</f>
        <v>0</v>
      </c>
      <c r="Q271" s="189">
        <v>0</v>
      </c>
      <c r="R271" s="189">
        <f>Q271*H271</f>
        <v>0</v>
      </c>
      <c r="S271" s="189">
        <v>0</v>
      </c>
      <c r="T271" s="19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1" t="s">
        <v>133</v>
      </c>
      <c r="AT271" s="191" t="s">
        <v>128</v>
      </c>
      <c r="AU271" s="191" t="s">
        <v>83</v>
      </c>
      <c r="AY271" s="19" t="s">
        <v>126</v>
      </c>
      <c r="BE271" s="192">
        <f>IF(N271="základní",J271,0)</f>
        <v>0</v>
      </c>
      <c r="BF271" s="192">
        <f>IF(N271="snížená",J271,0)</f>
        <v>0</v>
      </c>
      <c r="BG271" s="192">
        <f>IF(N271="zákl. přenesená",J271,0)</f>
        <v>0</v>
      </c>
      <c r="BH271" s="192">
        <f>IF(N271="sníž. přenesená",J271,0)</f>
        <v>0</v>
      </c>
      <c r="BI271" s="192">
        <f>IF(N271="nulová",J271,0)</f>
        <v>0</v>
      </c>
      <c r="BJ271" s="19" t="s">
        <v>81</v>
      </c>
      <c r="BK271" s="192">
        <f>ROUND(I271*H271,2)</f>
        <v>0</v>
      </c>
      <c r="BL271" s="19" t="s">
        <v>133</v>
      </c>
      <c r="BM271" s="191" t="s">
        <v>319</v>
      </c>
    </row>
    <row r="272" s="2" customFormat="1">
      <c r="A272" s="38"/>
      <c r="B272" s="39"/>
      <c r="C272" s="38"/>
      <c r="D272" s="193" t="s">
        <v>135</v>
      </c>
      <c r="E272" s="38"/>
      <c r="F272" s="194" t="s">
        <v>320</v>
      </c>
      <c r="G272" s="38"/>
      <c r="H272" s="38"/>
      <c r="I272" s="195"/>
      <c r="J272" s="38"/>
      <c r="K272" s="38"/>
      <c r="L272" s="39"/>
      <c r="M272" s="196"/>
      <c r="N272" s="197"/>
      <c r="O272" s="77"/>
      <c r="P272" s="77"/>
      <c r="Q272" s="77"/>
      <c r="R272" s="77"/>
      <c r="S272" s="77"/>
      <c r="T272" s="7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135</v>
      </c>
      <c r="AU272" s="19" t="s">
        <v>83</v>
      </c>
    </row>
    <row r="273" s="2" customFormat="1" ht="24.15" customHeight="1">
      <c r="A273" s="38"/>
      <c r="B273" s="179"/>
      <c r="C273" s="180" t="s">
        <v>321</v>
      </c>
      <c r="D273" s="180" t="s">
        <v>128</v>
      </c>
      <c r="E273" s="181" t="s">
        <v>322</v>
      </c>
      <c r="F273" s="182" t="s">
        <v>323</v>
      </c>
      <c r="G273" s="183" t="s">
        <v>147</v>
      </c>
      <c r="H273" s="184">
        <v>732.65999999999997</v>
      </c>
      <c r="I273" s="185"/>
      <c r="J273" s="186">
        <f>ROUND(I273*H273,2)</f>
        <v>0</v>
      </c>
      <c r="K273" s="182" t="s">
        <v>132</v>
      </c>
      <c r="L273" s="39"/>
      <c r="M273" s="187" t="s">
        <v>1</v>
      </c>
      <c r="N273" s="188" t="s">
        <v>40</v>
      </c>
      <c r="O273" s="77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1" t="s">
        <v>133</v>
      </c>
      <c r="AT273" s="191" t="s">
        <v>128</v>
      </c>
      <c r="AU273" s="191" t="s">
        <v>83</v>
      </c>
      <c r="AY273" s="19" t="s">
        <v>126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81</v>
      </c>
      <c r="BK273" s="192">
        <f>ROUND(I273*H273,2)</f>
        <v>0</v>
      </c>
      <c r="BL273" s="19" t="s">
        <v>133</v>
      </c>
      <c r="BM273" s="191" t="s">
        <v>324</v>
      </c>
    </row>
    <row r="274" s="2" customFormat="1">
      <c r="A274" s="38"/>
      <c r="B274" s="39"/>
      <c r="C274" s="38"/>
      <c r="D274" s="193" t="s">
        <v>135</v>
      </c>
      <c r="E274" s="38"/>
      <c r="F274" s="194" t="s">
        <v>325</v>
      </c>
      <c r="G274" s="38"/>
      <c r="H274" s="38"/>
      <c r="I274" s="195"/>
      <c r="J274" s="38"/>
      <c r="K274" s="38"/>
      <c r="L274" s="39"/>
      <c r="M274" s="196"/>
      <c r="N274" s="197"/>
      <c r="O274" s="77"/>
      <c r="P274" s="77"/>
      <c r="Q274" s="77"/>
      <c r="R274" s="77"/>
      <c r="S274" s="77"/>
      <c r="T274" s="7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9" t="s">
        <v>135</v>
      </c>
      <c r="AU274" s="19" t="s">
        <v>83</v>
      </c>
    </row>
    <row r="275" s="2" customFormat="1">
      <c r="A275" s="38"/>
      <c r="B275" s="39"/>
      <c r="C275" s="38"/>
      <c r="D275" s="193" t="s">
        <v>137</v>
      </c>
      <c r="E275" s="38"/>
      <c r="F275" s="198" t="s">
        <v>157</v>
      </c>
      <c r="G275" s="38"/>
      <c r="H275" s="38"/>
      <c r="I275" s="195"/>
      <c r="J275" s="38"/>
      <c r="K275" s="38"/>
      <c r="L275" s="39"/>
      <c r="M275" s="196"/>
      <c r="N275" s="197"/>
      <c r="O275" s="77"/>
      <c r="P275" s="77"/>
      <c r="Q275" s="77"/>
      <c r="R275" s="77"/>
      <c r="S275" s="77"/>
      <c r="T275" s="7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9" t="s">
        <v>137</v>
      </c>
      <c r="AU275" s="19" t="s">
        <v>83</v>
      </c>
    </row>
    <row r="276" s="2" customFormat="1" ht="24.15" customHeight="1">
      <c r="A276" s="38"/>
      <c r="B276" s="179"/>
      <c r="C276" s="180" t="s">
        <v>326</v>
      </c>
      <c r="D276" s="180" t="s">
        <v>128</v>
      </c>
      <c r="E276" s="181" t="s">
        <v>327</v>
      </c>
      <c r="F276" s="182" t="s">
        <v>328</v>
      </c>
      <c r="G276" s="183" t="s">
        <v>131</v>
      </c>
      <c r="H276" s="184">
        <v>1</v>
      </c>
      <c r="I276" s="185"/>
      <c r="J276" s="186">
        <f>ROUND(I276*H276,2)</f>
        <v>0</v>
      </c>
      <c r="K276" s="182" t="s">
        <v>132</v>
      </c>
      <c r="L276" s="39"/>
      <c r="M276" s="187" t="s">
        <v>1</v>
      </c>
      <c r="N276" s="188" t="s">
        <v>40</v>
      </c>
      <c r="O276" s="77"/>
      <c r="P276" s="189">
        <f>O276*H276</f>
        <v>0</v>
      </c>
      <c r="Q276" s="189">
        <v>0</v>
      </c>
      <c r="R276" s="189">
        <f>Q276*H276</f>
        <v>0</v>
      </c>
      <c r="S276" s="189">
        <v>0</v>
      </c>
      <c r="T276" s="19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91" t="s">
        <v>133</v>
      </c>
      <c r="AT276" s="191" t="s">
        <v>128</v>
      </c>
      <c r="AU276" s="191" t="s">
        <v>83</v>
      </c>
      <c r="AY276" s="19" t="s">
        <v>126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81</v>
      </c>
      <c r="BK276" s="192">
        <f>ROUND(I276*H276,2)</f>
        <v>0</v>
      </c>
      <c r="BL276" s="19" t="s">
        <v>133</v>
      </c>
      <c r="BM276" s="191" t="s">
        <v>329</v>
      </c>
    </row>
    <row r="277" s="2" customFormat="1">
      <c r="A277" s="38"/>
      <c r="B277" s="39"/>
      <c r="C277" s="38"/>
      <c r="D277" s="193" t="s">
        <v>135</v>
      </c>
      <c r="E277" s="38"/>
      <c r="F277" s="194" t="s">
        <v>330</v>
      </c>
      <c r="G277" s="38"/>
      <c r="H277" s="38"/>
      <c r="I277" s="195"/>
      <c r="J277" s="38"/>
      <c r="K277" s="38"/>
      <c r="L277" s="39"/>
      <c r="M277" s="196"/>
      <c r="N277" s="197"/>
      <c r="O277" s="77"/>
      <c r="P277" s="77"/>
      <c r="Q277" s="77"/>
      <c r="R277" s="77"/>
      <c r="S277" s="77"/>
      <c r="T277" s="7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9" t="s">
        <v>135</v>
      </c>
      <c r="AU277" s="19" t="s">
        <v>83</v>
      </c>
    </row>
    <row r="278" s="2" customFormat="1" ht="24.15" customHeight="1">
      <c r="A278" s="38"/>
      <c r="B278" s="179"/>
      <c r="C278" s="180" t="s">
        <v>331</v>
      </c>
      <c r="D278" s="180" t="s">
        <v>128</v>
      </c>
      <c r="E278" s="181" t="s">
        <v>332</v>
      </c>
      <c r="F278" s="182" t="s">
        <v>333</v>
      </c>
      <c r="G278" s="183" t="s">
        <v>131</v>
      </c>
      <c r="H278" s="184">
        <v>1</v>
      </c>
      <c r="I278" s="185"/>
      <c r="J278" s="186">
        <f>ROUND(I278*H278,2)</f>
        <v>0</v>
      </c>
      <c r="K278" s="182" t="s">
        <v>132</v>
      </c>
      <c r="L278" s="39"/>
      <c r="M278" s="187" t="s">
        <v>1</v>
      </c>
      <c r="N278" s="188" t="s">
        <v>40</v>
      </c>
      <c r="O278" s="77"/>
      <c r="P278" s="189">
        <f>O278*H278</f>
        <v>0</v>
      </c>
      <c r="Q278" s="189">
        <v>0</v>
      </c>
      <c r="R278" s="189">
        <f>Q278*H278</f>
        <v>0</v>
      </c>
      <c r="S278" s="189">
        <v>0</v>
      </c>
      <c r="T278" s="19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1" t="s">
        <v>133</v>
      </c>
      <c r="AT278" s="191" t="s">
        <v>128</v>
      </c>
      <c r="AU278" s="191" t="s">
        <v>83</v>
      </c>
      <c r="AY278" s="19" t="s">
        <v>126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81</v>
      </c>
      <c r="BK278" s="192">
        <f>ROUND(I278*H278,2)</f>
        <v>0</v>
      </c>
      <c r="BL278" s="19" t="s">
        <v>133</v>
      </c>
      <c r="BM278" s="191" t="s">
        <v>334</v>
      </c>
    </row>
    <row r="279" s="2" customFormat="1">
      <c r="A279" s="38"/>
      <c r="B279" s="39"/>
      <c r="C279" s="38"/>
      <c r="D279" s="193" t="s">
        <v>135</v>
      </c>
      <c r="E279" s="38"/>
      <c r="F279" s="194" t="s">
        <v>335</v>
      </c>
      <c r="G279" s="38"/>
      <c r="H279" s="38"/>
      <c r="I279" s="195"/>
      <c r="J279" s="38"/>
      <c r="K279" s="38"/>
      <c r="L279" s="39"/>
      <c r="M279" s="196"/>
      <c r="N279" s="197"/>
      <c r="O279" s="77"/>
      <c r="P279" s="77"/>
      <c r="Q279" s="77"/>
      <c r="R279" s="77"/>
      <c r="S279" s="77"/>
      <c r="T279" s="7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9" t="s">
        <v>135</v>
      </c>
      <c r="AU279" s="19" t="s">
        <v>83</v>
      </c>
    </row>
    <row r="280" s="2" customFormat="1" ht="33" customHeight="1">
      <c r="A280" s="38"/>
      <c r="B280" s="179"/>
      <c r="C280" s="180" t="s">
        <v>336</v>
      </c>
      <c r="D280" s="180" t="s">
        <v>128</v>
      </c>
      <c r="E280" s="181" t="s">
        <v>337</v>
      </c>
      <c r="F280" s="182" t="s">
        <v>338</v>
      </c>
      <c r="G280" s="183" t="s">
        <v>131</v>
      </c>
      <c r="H280" s="184">
        <v>2</v>
      </c>
      <c r="I280" s="185"/>
      <c r="J280" s="186">
        <f>ROUND(I280*H280,2)</f>
        <v>0</v>
      </c>
      <c r="K280" s="182" t="s">
        <v>132</v>
      </c>
      <c r="L280" s="39"/>
      <c r="M280" s="187" t="s">
        <v>1</v>
      </c>
      <c r="N280" s="188" t="s">
        <v>40</v>
      </c>
      <c r="O280" s="77"/>
      <c r="P280" s="189">
        <f>O280*H280</f>
        <v>0</v>
      </c>
      <c r="Q280" s="189">
        <v>0</v>
      </c>
      <c r="R280" s="189">
        <f>Q280*H280</f>
        <v>0</v>
      </c>
      <c r="S280" s="189">
        <v>0</v>
      </c>
      <c r="T280" s="190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191" t="s">
        <v>133</v>
      </c>
      <c r="AT280" s="191" t="s">
        <v>128</v>
      </c>
      <c r="AU280" s="191" t="s">
        <v>83</v>
      </c>
      <c r="AY280" s="19" t="s">
        <v>126</v>
      </c>
      <c r="BE280" s="192">
        <f>IF(N280="základní",J280,0)</f>
        <v>0</v>
      </c>
      <c r="BF280" s="192">
        <f>IF(N280="snížená",J280,0)</f>
        <v>0</v>
      </c>
      <c r="BG280" s="192">
        <f>IF(N280="zákl. přenesená",J280,0)</f>
        <v>0</v>
      </c>
      <c r="BH280" s="192">
        <f>IF(N280="sníž. přenesená",J280,0)</f>
        <v>0</v>
      </c>
      <c r="BI280" s="192">
        <f>IF(N280="nulová",J280,0)</f>
        <v>0</v>
      </c>
      <c r="BJ280" s="19" t="s">
        <v>81</v>
      </c>
      <c r="BK280" s="192">
        <f>ROUND(I280*H280,2)</f>
        <v>0</v>
      </c>
      <c r="BL280" s="19" t="s">
        <v>133</v>
      </c>
      <c r="BM280" s="191" t="s">
        <v>339</v>
      </c>
    </row>
    <row r="281" s="2" customFormat="1">
      <c r="A281" s="38"/>
      <c r="B281" s="39"/>
      <c r="C281" s="38"/>
      <c r="D281" s="193" t="s">
        <v>135</v>
      </c>
      <c r="E281" s="38"/>
      <c r="F281" s="194" t="s">
        <v>340</v>
      </c>
      <c r="G281" s="38"/>
      <c r="H281" s="38"/>
      <c r="I281" s="195"/>
      <c r="J281" s="38"/>
      <c r="K281" s="38"/>
      <c r="L281" s="39"/>
      <c r="M281" s="196"/>
      <c r="N281" s="197"/>
      <c r="O281" s="77"/>
      <c r="P281" s="77"/>
      <c r="Q281" s="77"/>
      <c r="R281" s="77"/>
      <c r="S281" s="77"/>
      <c r="T281" s="7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9" t="s">
        <v>135</v>
      </c>
      <c r="AU281" s="19" t="s">
        <v>83</v>
      </c>
    </row>
    <row r="282" s="13" customFormat="1">
      <c r="A282" s="13"/>
      <c r="B282" s="199"/>
      <c r="C282" s="13"/>
      <c r="D282" s="193" t="s">
        <v>139</v>
      </c>
      <c r="E282" s="13"/>
      <c r="F282" s="201" t="s">
        <v>341</v>
      </c>
      <c r="G282" s="13"/>
      <c r="H282" s="202">
        <v>2</v>
      </c>
      <c r="I282" s="203"/>
      <c r="J282" s="13"/>
      <c r="K282" s="13"/>
      <c r="L282" s="199"/>
      <c r="M282" s="204"/>
      <c r="N282" s="205"/>
      <c r="O282" s="205"/>
      <c r="P282" s="205"/>
      <c r="Q282" s="205"/>
      <c r="R282" s="205"/>
      <c r="S282" s="205"/>
      <c r="T282" s="20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00" t="s">
        <v>139</v>
      </c>
      <c r="AU282" s="200" t="s">
        <v>83</v>
      </c>
      <c r="AV282" s="13" t="s">
        <v>83</v>
      </c>
      <c r="AW282" s="13" t="s">
        <v>3</v>
      </c>
      <c r="AX282" s="13" t="s">
        <v>81</v>
      </c>
      <c r="AY282" s="200" t="s">
        <v>126</v>
      </c>
    </row>
    <row r="283" s="2" customFormat="1" ht="24.15" customHeight="1">
      <c r="A283" s="38"/>
      <c r="B283" s="179"/>
      <c r="C283" s="180" t="s">
        <v>342</v>
      </c>
      <c r="D283" s="180" t="s">
        <v>128</v>
      </c>
      <c r="E283" s="181" t="s">
        <v>343</v>
      </c>
      <c r="F283" s="182" t="s">
        <v>344</v>
      </c>
      <c r="G283" s="183" t="s">
        <v>131</v>
      </c>
      <c r="H283" s="184">
        <v>2</v>
      </c>
      <c r="I283" s="185"/>
      <c r="J283" s="186">
        <f>ROUND(I283*H283,2)</f>
        <v>0</v>
      </c>
      <c r="K283" s="182" t="s">
        <v>132</v>
      </c>
      <c r="L283" s="39"/>
      <c r="M283" s="187" t="s">
        <v>1</v>
      </c>
      <c r="N283" s="188" t="s">
        <v>40</v>
      </c>
      <c r="O283" s="77"/>
      <c r="P283" s="189">
        <f>O283*H283</f>
        <v>0</v>
      </c>
      <c r="Q283" s="189">
        <v>0</v>
      </c>
      <c r="R283" s="189">
        <f>Q283*H283</f>
        <v>0</v>
      </c>
      <c r="S283" s="189">
        <v>0</v>
      </c>
      <c r="T283" s="19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1" t="s">
        <v>133</v>
      </c>
      <c r="AT283" s="191" t="s">
        <v>128</v>
      </c>
      <c r="AU283" s="191" t="s">
        <v>83</v>
      </c>
      <c r="AY283" s="19" t="s">
        <v>126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81</v>
      </c>
      <c r="BK283" s="192">
        <f>ROUND(I283*H283,2)</f>
        <v>0</v>
      </c>
      <c r="BL283" s="19" t="s">
        <v>133</v>
      </c>
      <c r="BM283" s="191" t="s">
        <v>345</v>
      </c>
    </row>
    <row r="284" s="2" customFormat="1">
      <c r="A284" s="38"/>
      <c r="B284" s="39"/>
      <c r="C284" s="38"/>
      <c r="D284" s="193" t="s">
        <v>135</v>
      </c>
      <c r="E284" s="38"/>
      <c r="F284" s="194" t="s">
        <v>346</v>
      </c>
      <c r="G284" s="38"/>
      <c r="H284" s="38"/>
      <c r="I284" s="195"/>
      <c r="J284" s="38"/>
      <c r="K284" s="38"/>
      <c r="L284" s="39"/>
      <c r="M284" s="196"/>
      <c r="N284" s="197"/>
      <c r="O284" s="77"/>
      <c r="P284" s="77"/>
      <c r="Q284" s="77"/>
      <c r="R284" s="77"/>
      <c r="S284" s="77"/>
      <c r="T284" s="7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9" t="s">
        <v>135</v>
      </c>
      <c r="AU284" s="19" t="s">
        <v>83</v>
      </c>
    </row>
    <row r="285" s="13" customFormat="1">
      <c r="A285" s="13"/>
      <c r="B285" s="199"/>
      <c r="C285" s="13"/>
      <c r="D285" s="193" t="s">
        <v>139</v>
      </c>
      <c r="E285" s="13"/>
      <c r="F285" s="201" t="s">
        <v>341</v>
      </c>
      <c r="G285" s="13"/>
      <c r="H285" s="202">
        <v>2</v>
      </c>
      <c r="I285" s="203"/>
      <c r="J285" s="13"/>
      <c r="K285" s="13"/>
      <c r="L285" s="199"/>
      <c r="M285" s="204"/>
      <c r="N285" s="205"/>
      <c r="O285" s="205"/>
      <c r="P285" s="205"/>
      <c r="Q285" s="205"/>
      <c r="R285" s="205"/>
      <c r="S285" s="205"/>
      <c r="T285" s="20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00" t="s">
        <v>139</v>
      </c>
      <c r="AU285" s="200" t="s">
        <v>83</v>
      </c>
      <c r="AV285" s="13" t="s">
        <v>83</v>
      </c>
      <c r="AW285" s="13" t="s">
        <v>3</v>
      </c>
      <c r="AX285" s="13" t="s">
        <v>81</v>
      </c>
      <c r="AY285" s="200" t="s">
        <v>126</v>
      </c>
    </row>
    <row r="286" s="2" customFormat="1" ht="37.8" customHeight="1">
      <c r="A286" s="38"/>
      <c r="B286" s="179"/>
      <c r="C286" s="180" t="s">
        <v>347</v>
      </c>
      <c r="D286" s="180" t="s">
        <v>128</v>
      </c>
      <c r="E286" s="181" t="s">
        <v>348</v>
      </c>
      <c r="F286" s="182" t="s">
        <v>349</v>
      </c>
      <c r="G286" s="183" t="s">
        <v>239</v>
      </c>
      <c r="H286" s="184">
        <v>56.552</v>
      </c>
      <c r="I286" s="185"/>
      <c r="J286" s="186">
        <f>ROUND(I286*H286,2)</f>
        <v>0</v>
      </c>
      <c r="K286" s="182" t="s">
        <v>132</v>
      </c>
      <c r="L286" s="39"/>
      <c r="M286" s="187" t="s">
        <v>1</v>
      </c>
      <c r="N286" s="188" t="s">
        <v>40</v>
      </c>
      <c r="O286" s="77"/>
      <c r="P286" s="189">
        <f>O286*H286</f>
        <v>0</v>
      </c>
      <c r="Q286" s="189">
        <v>0</v>
      </c>
      <c r="R286" s="189">
        <f>Q286*H286</f>
        <v>0</v>
      </c>
      <c r="S286" s="189">
        <v>0</v>
      </c>
      <c r="T286" s="19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191" t="s">
        <v>133</v>
      </c>
      <c r="AT286" s="191" t="s">
        <v>128</v>
      </c>
      <c r="AU286" s="191" t="s">
        <v>83</v>
      </c>
      <c r="AY286" s="19" t="s">
        <v>126</v>
      </c>
      <c r="BE286" s="192">
        <f>IF(N286="základní",J286,0)</f>
        <v>0</v>
      </c>
      <c r="BF286" s="192">
        <f>IF(N286="snížená",J286,0)</f>
        <v>0</v>
      </c>
      <c r="BG286" s="192">
        <f>IF(N286="zákl. přenesená",J286,0)</f>
        <v>0</v>
      </c>
      <c r="BH286" s="192">
        <f>IF(N286="sníž. přenesená",J286,0)</f>
        <v>0</v>
      </c>
      <c r="BI286" s="192">
        <f>IF(N286="nulová",J286,0)</f>
        <v>0</v>
      </c>
      <c r="BJ286" s="19" t="s">
        <v>81</v>
      </c>
      <c r="BK286" s="192">
        <f>ROUND(I286*H286,2)</f>
        <v>0</v>
      </c>
      <c r="BL286" s="19" t="s">
        <v>133</v>
      </c>
      <c r="BM286" s="191" t="s">
        <v>350</v>
      </c>
    </row>
    <row r="287" s="2" customFormat="1">
      <c r="A287" s="38"/>
      <c r="B287" s="39"/>
      <c r="C287" s="38"/>
      <c r="D287" s="193" t="s">
        <v>135</v>
      </c>
      <c r="E287" s="38"/>
      <c r="F287" s="194" t="s">
        <v>351</v>
      </c>
      <c r="G287" s="38"/>
      <c r="H287" s="38"/>
      <c r="I287" s="195"/>
      <c r="J287" s="38"/>
      <c r="K287" s="38"/>
      <c r="L287" s="39"/>
      <c r="M287" s="196"/>
      <c r="N287" s="197"/>
      <c r="O287" s="77"/>
      <c r="P287" s="77"/>
      <c r="Q287" s="77"/>
      <c r="R287" s="77"/>
      <c r="S287" s="77"/>
      <c r="T287" s="7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9" t="s">
        <v>135</v>
      </c>
      <c r="AU287" s="19" t="s">
        <v>83</v>
      </c>
    </row>
    <row r="288" s="2" customFormat="1">
      <c r="A288" s="38"/>
      <c r="B288" s="39"/>
      <c r="C288" s="38"/>
      <c r="D288" s="193" t="s">
        <v>137</v>
      </c>
      <c r="E288" s="38"/>
      <c r="F288" s="198" t="s">
        <v>352</v>
      </c>
      <c r="G288" s="38"/>
      <c r="H288" s="38"/>
      <c r="I288" s="195"/>
      <c r="J288" s="38"/>
      <c r="K288" s="38"/>
      <c r="L288" s="39"/>
      <c r="M288" s="196"/>
      <c r="N288" s="197"/>
      <c r="O288" s="77"/>
      <c r="P288" s="77"/>
      <c r="Q288" s="77"/>
      <c r="R288" s="77"/>
      <c r="S288" s="77"/>
      <c r="T288" s="7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9" t="s">
        <v>137</v>
      </c>
      <c r="AU288" s="19" t="s">
        <v>83</v>
      </c>
    </row>
    <row r="289" s="15" customFormat="1">
      <c r="A289" s="15"/>
      <c r="B289" s="215"/>
      <c r="C289" s="15"/>
      <c r="D289" s="193" t="s">
        <v>139</v>
      </c>
      <c r="E289" s="216" t="s">
        <v>1</v>
      </c>
      <c r="F289" s="217" t="s">
        <v>353</v>
      </c>
      <c r="G289" s="15"/>
      <c r="H289" s="216" t="s">
        <v>1</v>
      </c>
      <c r="I289" s="218"/>
      <c r="J289" s="15"/>
      <c r="K289" s="15"/>
      <c r="L289" s="215"/>
      <c r="M289" s="219"/>
      <c r="N289" s="220"/>
      <c r="O289" s="220"/>
      <c r="P289" s="220"/>
      <c r="Q289" s="220"/>
      <c r="R289" s="220"/>
      <c r="S289" s="220"/>
      <c r="T289" s="221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16" t="s">
        <v>139</v>
      </c>
      <c r="AU289" s="216" t="s">
        <v>83</v>
      </c>
      <c r="AV289" s="15" t="s">
        <v>81</v>
      </c>
      <c r="AW289" s="15" t="s">
        <v>32</v>
      </c>
      <c r="AX289" s="15" t="s">
        <v>75</v>
      </c>
      <c r="AY289" s="216" t="s">
        <v>126</v>
      </c>
    </row>
    <row r="290" s="13" customFormat="1">
      <c r="A290" s="13"/>
      <c r="B290" s="199"/>
      <c r="C290" s="13"/>
      <c r="D290" s="193" t="s">
        <v>139</v>
      </c>
      <c r="E290" s="200" t="s">
        <v>1</v>
      </c>
      <c r="F290" s="201" t="s">
        <v>354</v>
      </c>
      <c r="G290" s="13"/>
      <c r="H290" s="202">
        <v>56.552</v>
      </c>
      <c r="I290" s="203"/>
      <c r="J290" s="13"/>
      <c r="K290" s="13"/>
      <c r="L290" s="199"/>
      <c r="M290" s="204"/>
      <c r="N290" s="205"/>
      <c r="O290" s="205"/>
      <c r="P290" s="205"/>
      <c r="Q290" s="205"/>
      <c r="R290" s="205"/>
      <c r="S290" s="205"/>
      <c r="T290" s="20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00" t="s">
        <v>139</v>
      </c>
      <c r="AU290" s="200" t="s">
        <v>83</v>
      </c>
      <c r="AV290" s="13" t="s">
        <v>83</v>
      </c>
      <c r="AW290" s="13" t="s">
        <v>32</v>
      </c>
      <c r="AX290" s="13" t="s">
        <v>81</v>
      </c>
      <c r="AY290" s="200" t="s">
        <v>126</v>
      </c>
    </row>
    <row r="291" s="2" customFormat="1" ht="37.8" customHeight="1">
      <c r="A291" s="38"/>
      <c r="B291" s="179"/>
      <c r="C291" s="180" t="s">
        <v>355</v>
      </c>
      <c r="D291" s="180" t="s">
        <v>128</v>
      </c>
      <c r="E291" s="181" t="s">
        <v>356</v>
      </c>
      <c r="F291" s="182" t="s">
        <v>357</v>
      </c>
      <c r="G291" s="183" t="s">
        <v>239</v>
      </c>
      <c r="H291" s="184">
        <v>2512.8789999999999</v>
      </c>
      <c r="I291" s="185"/>
      <c r="J291" s="186">
        <f>ROUND(I291*H291,2)</f>
        <v>0</v>
      </c>
      <c r="K291" s="182" t="s">
        <v>1</v>
      </c>
      <c r="L291" s="39"/>
      <c r="M291" s="187" t="s">
        <v>1</v>
      </c>
      <c r="N291" s="188" t="s">
        <v>40</v>
      </c>
      <c r="O291" s="77"/>
      <c r="P291" s="189">
        <f>O291*H291</f>
        <v>0</v>
      </c>
      <c r="Q291" s="189">
        <v>0</v>
      </c>
      <c r="R291" s="189">
        <f>Q291*H291</f>
        <v>0</v>
      </c>
      <c r="S291" s="189">
        <v>0</v>
      </c>
      <c r="T291" s="19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1" t="s">
        <v>133</v>
      </c>
      <c r="AT291" s="191" t="s">
        <v>128</v>
      </c>
      <c r="AU291" s="191" t="s">
        <v>83</v>
      </c>
      <c r="AY291" s="19" t="s">
        <v>126</v>
      </c>
      <c r="BE291" s="192">
        <f>IF(N291="základní",J291,0)</f>
        <v>0</v>
      </c>
      <c r="BF291" s="192">
        <f>IF(N291="snížená",J291,0)</f>
        <v>0</v>
      </c>
      <c r="BG291" s="192">
        <f>IF(N291="zákl. přenesená",J291,0)</f>
        <v>0</v>
      </c>
      <c r="BH291" s="192">
        <f>IF(N291="sníž. přenesená",J291,0)</f>
        <v>0</v>
      </c>
      <c r="BI291" s="192">
        <f>IF(N291="nulová",J291,0)</f>
        <v>0</v>
      </c>
      <c r="BJ291" s="19" t="s">
        <v>81</v>
      </c>
      <c r="BK291" s="192">
        <f>ROUND(I291*H291,2)</f>
        <v>0</v>
      </c>
      <c r="BL291" s="19" t="s">
        <v>133</v>
      </c>
      <c r="BM291" s="191" t="s">
        <v>358</v>
      </c>
    </row>
    <row r="292" s="2" customFormat="1">
      <c r="A292" s="38"/>
      <c r="B292" s="39"/>
      <c r="C292" s="38"/>
      <c r="D292" s="193" t="s">
        <v>135</v>
      </c>
      <c r="E292" s="38"/>
      <c r="F292" s="194" t="s">
        <v>351</v>
      </c>
      <c r="G292" s="38"/>
      <c r="H292" s="38"/>
      <c r="I292" s="195"/>
      <c r="J292" s="38"/>
      <c r="K292" s="38"/>
      <c r="L292" s="39"/>
      <c r="M292" s="196"/>
      <c r="N292" s="197"/>
      <c r="O292" s="77"/>
      <c r="P292" s="77"/>
      <c r="Q292" s="77"/>
      <c r="R292" s="77"/>
      <c r="S292" s="77"/>
      <c r="T292" s="7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9" t="s">
        <v>135</v>
      </c>
      <c r="AU292" s="19" t="s">
        <v>83</v>
      </c>
    </row>
    <row r="293" s="15" customFormat="1">
      <c r="A293" s="15"/>
      <c r="B293" s="215"/>
      <c r="C293" s="15"/>
      <c r="D293" s="193" t="s">
        <v>139</v>
      </c>
      <c r="E293" s="216" t="s">
        <v>1</v>
      </c>
      <c r="F293" s="217" t="s">
        <v>359</v>
      </c>
      <c r="G293" s="15"/>
      <c r="H293" s="216" t="s">
        <v>1</v>
      </c>
      <c r="I293" s="218"/>
      <c r="J293" s="15"/>
      <c r="K293" s="15"/>
      <c r="L293" s="215"/>
      <c r="M293" s="219"/>
      <c r="N293" s="220"/>
      <c r="O293" s="220"/>
      <c r="P293" s="220"/>
      <c r="Q293" s="220"/>
      <c r="R293" s="220"/>
      <c r="S293" s="220"/>
      <c r="T293" s="221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16" t="s">
        <v>139</v>
      </c>
      <c r="AU293" s="216" t="s">
        <v>83</v>
      </c>
      <c r="AV293" s="15" t="s">
        <v>81</v>
      </c>
      <c r="AW293" s="15" t="s">
        <v>32</v>
      </c>
      <c r="AX293" s="15" t="s">
        <v>75</v>
      </c>
      <c r="AY293" s="216" t="s">
        <v>126</v>
      </c>
    </row>
    <row r="294" s="13" customFormat="1">
      <c r="A294" s="13"/>
      <c r="B294" s="199"/>
      <c r="C294" s="13"/>
      <c r="D294" s="193" t="s">
        <v>139</v>
      </c>
      <c r="E294" s="200" t="s">
        <v>1</v>
      </c>
      <c r="F294" s="201" t="s">
        <v>360</v>
      </c>
      <c r="G294" s="13"/>
      <c r="H294" s="202">
        <v>2512.8789999999999</v>
      </c>
      <c r="I294" s="203"/>
      <c r="J294" s="13"/>
      <c r="K294" s="13"/>
      <c r="L294" s="199"/>
      <c r="M294" s="204"/>
      <c r="N294" s="205"/>
      <c r="O294" s="205"/>
      <c r="P294" s="205"/>
      <c r="Q294" s="205"/>
      <c r="R294" s="205"/>
      <c r="S294" s="205"/>
      <c r="T294" s="20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00" t="s">
        <v>139</v>
      </c>
      <c r="AU294" s="200" t="s">
        <v>83</v>
      </c>
      <c r="AV294" s="13" t="s">
        <v>83</v>
      </c>
      <c r="AW294" s="13" t="s">
        <v>32</v>
      </c>
      <c r="AX294" s="13" t="s">
        <v>81</v>
      </c>
      <c r="AY294" s="200" t="s">
        <v>126</v>
      </c>
    </row>
    <row r="295" s="2" customFormat="1" ht="37.8" customHeight="1">
      <c r="A295" s="38"/>
      <c r="B295" s="179"/>
      <c r="C295" s="180" t="s">
        <v>361</v>
      </c>
      <c r="D295" s="180" t="s">
        <v>128</v>
      </c>
      <c r="E295" s="181" t="s">
        <v>362</v>
      </c>
      <c r="F295" s="182" t="s">
        <v>363</v>
      </c>
      <c r="G295" s="183" t="s">
        <v>239</v>
      </c>
      <c r="H295" s="184">
        <v>44.783999999999999</v>
      </c>
      <c r="I295" s="185"/>
      <c r="J295" s="186">
        <f>ROUND(I295*H295,2)</f>
        <v>0</v>
      </c>
      <c r="K295" s="182" t="s">
        <v>1</v>
      </c>
      <c r="L295" s="39"/>
      <c r="M295" s="187" t="s">
        <v>1</v>
      </c>
      <c r="N295" s="188" t="s">
        <v>40</v>
      </c>
      <c r="O295" s="77"/>
      <c r="P295" s="189">
        <f>O295*H295</f>
        <v>0</v>
      </c>
      <c r="Q295" s="189">
        <v>0</v>
      </c>
      <c r="R295" s="189">
        <f>Q295*H295</f>
        <v>0</v>
      </c>
      <c r="S295" s="189">
        <v>0</v>
      </c>
      <c r="T295" s="190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91" t="s">
        <v>133</v>
      </c>
      <c r="AT295" s="191" t="s">
        <v>128</v>
      </c>
      <c r="AU295" s="191" t="s">
        <v>83</v>
      </c>
      <c r="AY295" s="19" t="s">
        <v>126</v>
      </c>
      <c r="BE295" s="192">
        <f>IF(N295="základní",J295,0)</f>
        <v>0</v>
      </c>
      <c r="BF295" s="192">
        <f>IF(N295="snížená",J295,0)</f>
        <v>0</v>
      </c>
      <c r="BG295" s="192">
        <f>IF(N295="zákl. přenesená",J295,0)</f>
        <v>0</v>
      </c>
      <c r="BH295" s="192">
        <f>IF(N295="sníž. přenesená",J295,0)</f>
        <v>0</v>
      </c>
      <c r="BI295" s="192">
        <f>IF(N295="nulová",J295,0)</f>
        <v>0</v>
      </c>
      <c r="BJ295" s="19" t="s">
        <v>81</v>
      </c>
      <c r="BK295" s="192">
        <f>ROUND(I295*H295,2)</f>
        <v>0</v>
      </c>
      <c r="BL295" s="19" t="s">
        <v>133</v>
      </c>
      <c r="BM295" s="191" t="s">
        <v>364</v>
      </c>
    </row>
    <row r="296" s="2" customFormat="1">
      <c r="A296" s="38"/>
      <c r="B296" s="39"/>
      <c r="C296" s="38"/>
      <c r="D296" s="193" t="s">
        <v>135</v>
      </c>
      <c r="E296" s="38"/>
      <c r="F296" s="194" t="s">
        <v>351</v>
      </c>
      <c r="G296" s="38"/>
      <c r="H296" s="38"/>
      <c r="I296" s="195"/>
      <c r="J296" s="38"/>
      <c r="K296" s="38"/>
      <c r="L296" s="39"/>
      <c r="M296" s="196"/>
      <c r="N296" s="197"/>
      <c r="O296" s="77"/>
      <c r="P296" s="77"/>
      <c r="Q296" s="77"/>
      <c r="R296" s="77"/>
      <c r="S296" s="77"/>
      <c r="T296" s="7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9" t="s">
        <v>135</v>
      </c>
      <c r="AU296" s="19" t="s">
        <v>83</v>
      </c>
    </row>
    <row r="297" s="2" customFormat="1" ht="37.8" customHeight="1">
      <c r="A297" s="38"/>
      <c r="B297" s="179"/>
      <c r="C297" s="180" t="s">
        <v>365</v>
      </c>
      <c r="D297" s="180" t="s">
        <v>128</v>
      </c>
      <c r="E297" s="181" t="s">
        <v>366</v>
      </c>
      <c r="F297" s="182" t="s">
        <v>367</v>
      </c>
      <c r="G297" s="183" t="s">
        <v>239</v>
      </c>
      <c r="H297" s="184">
        <v>180.56899999999999</v>
      </c>
      <c r="I297" s="185"/>
      <c r="J297" s="186">
        <f>ROUND(I297*H297,2)</f>
        <v>0</v>
      </c>
      <c r="K297" s="182" t="s">
        <v>1</v>
      </c>
      <c r="L297" s="39"/>
      <c r="M297" s="187" t="s">
        <v>1</v>
      </c>
      <c r="N297" s="188" t="s">
        <v>40</v>
      </c>
      <c r="O297" s="77"/>
      <c r="P297" s="189">
        <f>O297*H297</f>
        <v>0</v>
      </c>
      <c r="Q297" s="189">
        <v>0</v>
      </c>
      <c r="R297" s="189">
        <f>Q297*H297</f>
        <v>0</v>
      </c>
      <c r="S297" s="189">
        <v>0</v>
      </c>
      <c r="T297" s="19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1" t="s">
        <v>133</v>
      </c>
      <c r="AT297" s="191" t="s">
        <v>128</v>
      </c>
      <c r="AU297" s="191" t="s">
        <v>83</v>
      </c>
      <c r="AY297" s="19" t="s">
        <v>126</v>
      </c>
      <c r="BE297" s="192">
        <f>IF(N297="základní",J297,0)</f>
        <v>0</v>
      </c>
      <c r="BF297" s="192">
        <f>IF(N297="snížená",J297,0)</f>
        <v>0</v>
      </c>
      <c r="BG297" s="192">
        <f>IF(N297="zákl. přenesená",J297,0)</f>
        <v>0</v>
      </c>
      <c r="BH297" s="192">
        <f>IF(N297="sníž. přenesená",J297,0)</f>
        <v>0</v>
      </c>
      <c r="BI297" s="192">
        <f>IF(N297="nulová",J297,0)</f>
        <v>0</v>
      </c>
      <c r="BJ297" s="19" t="s">
        <v>81</v>
      </c>
      <c r="BK297" s="192">
        <f>ROUND(I297*H297,2)</f>
        <v>0</v>
      </c>
      <c r="BL297" s="19" t="s">
        <v>133</v>
      </c>
      <c r="BM297" s="191" t="s">
        <v>368</v>
      </c>
    </row>
    <row r="298" s="2" customFormat="1">
      <c r="A298" s="38"/>
      <c r="B298" s="39"/>
      <c r="C298" s="38"/>
      <c r="D298" s="193" t="s">
        <v>135</v>
      </c>
      <c r="E298" s="38"/>
      <c r="F298" s="194" t="s">
        <v>351</v>
      </c>
      <c r="G298" s="38"/>
      <c r="H298" s="38"/>
      <c r="I298" s="195"/>
      <c r="J298" s="38"/>
      <c r="K298" s="38"/>
      <c r="L298" s="39"/>
      <c r="M298" s="196"/>
      <c r="N298" s="197"/>
      <c r="O298" s="77"/>
      <c r="P298" s="77"/>
      <c r="Q298" s="77"/>
      <c r="R298" s="77"/>
      <c r="S298" s="77"/>
      <c r="T298" s="7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9" t="s">
        <v>135</v>
      </c>
      <c r="AU298" s="19" t="s">
        <v>83</v>
      </c>
    </row>
    <row r="299" s="2" customFormat="1" ht="37.8" customHeight="1">
      <c r="A299" s="38"/>
      <c r="B299" s="179"/>
      <c r="C299" s="180" t="s">
        <v>369</v>
      </c>
      <c r="D299" s="180" t="s">
        <v>128</v>
      </c>
      <c r="E299" s="181" t="s">
        <v>370</v>
      </c>
      <c r="F299" s="182" t="s">
        <v>371</v>
      </c>
      <c r="G299" s="183" t="s">
        <v>239</v>
      </c>
      <c r="H299" s="184">
        <v>11.768000000000001</v>
      </c>
      <c r="I299" s="185"/>
      <c r="J299" s="186">
        <f>ROUND(I299*H299,2)</f>
        <v>0</v>
      </c>
      <c r="K299" s="182" t="s">
        <v>132</v>
      </c>
      <c r="L299" s="39"/>
      <c r="M299" s="187" t="s">
        <v>1</v>
      </c>
      <c r="N299" s="188" t="s">
        <v>40</v>
      </c>
      <c r="O299" s="77"/>
      <c r="P299" s="189">
        <f>O299*H299</f>
        <v>0</v>
      </c>
      <c r="Q299" s="189">
        <v>0</v>
      </c>
      <c r="R299" s="189">
        <f>Q299*H299</f>
        <v>0</v>
      </c>
      <c r="S299" s="189">
        <v>0</v>
      </c>
      <c r="T299" s="190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1" t="s">
        <v>133</v>
      </c>
      <c r="AT299" s="191" t="s">
        <v>128</v>
      </c>
      <c r="AU299" s="191" t="s">
        <v>83</v>
      </c>
      <c r="AY299" s="19" t="s">
        <v>126</v>
      </c>
      <c r="BE299" s="192">
        <f>IF(N299="základní",J299,0)</f>
        <v>0</v>
      </c>
      <c r="BF299" s="192">
        <f>IF(N299="snížená",J299,0)</f>
        <v>0</v>
      </c>
      <c r="BG299" s="192">
        <f>IF(N299="zákl. přenesená",J299,0)</f>
        <v>0</v>
      </c>
      <c r="BH299" s="192">
        <f>IF(N299="sníž. přenesená",J299,0)</f>
        <v>0</v>
      </c>
      <c r="BI299" s="192">
        <f>IF(N299="nulová",J299,0)</f>
        <v>0</v>
      </c>
      <c r="BJ299" s="19" t="s">
        <v>81</v>
      </c>
      <c r="BK299" s="192">
        <f>ROUND(I299*H299,2)</f>
        <v>0</v>
      </c>
      <c r="BL299" s="19" t="s">
        <v>133</v>
      </c>
      <c r="BM299" s="191" t="s">
        <v>372</v>
      </c>
    </row>
    <row r="300" s="2" customFormat="1">
      <c r="A300" s="38"/>
      <c r="B300" s="39"/>
      <c r="C300" s="38"/>
      <c r="D300" s="193" t="s">
        <v>135</v>
      </c>
      <c r="E300" s="38"/>
      <c r="F300" s="194" t="s">
        <v>373</v>
      </c>
      <c r="G300" s="38"/>
      <c r="H300" s="38"/>
      <c r="I300" s="195"/>
      <c r="J300" s="38"/>
      <c r="K300" s="38"/>
      <c r="L300" s="39"/>
      <c r="M300" s="196"/>
      <c r="N300" s="197"/>
      <c r="O300" s="77"/>
      <c r="P300" s="77"/>
      <c r="Q300" s="77"/>
      <c r="R300" s="77"/>
      <c r="S300" s="77"/>
      <c r="T300" s="7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9" t="s">
        <v>135</v>
      </c>
      <c r="AU300" s="19" t="s">
        <v>83</v>
      </c>
    </row>
    <row r="301" s="2" customFormat="1" ht="37.8" customHeight="1">
      <c r="A301" s="38"/>
      <c r="B301" s="179"/>
      <c r="C301" s="180" t="s">
        <v>374</v>
      </c>
      <c r="D301" s="180" t="s">
        <v>128</v>
      </c>
      <c r="E301" s="181" t="s">
        <v>375</v>
      </c>
      <c r="F301" s="182" t="s">
        <v>376</v>
      </c>
      <c r="G301" s="183" t="s">
        <v>239</v>
      </c>
      <c r="H301" s="184">
        <v>2332.3099999999999</v>
      </c>
      <c r="I301" s="185"/>
      <c r="J301" s="186">
        <f>ROUND(I301*H301,2)</f>
        <v>0</v>
      </c>
      <c r="K301" s="182" t="s">
        <v>1</v>
      </c>
      <c r="L301" s="39"/>
      <c r="M301" s="187" t="s">
        <v>1</v>
      </c>
      <c r="N301" s="188" t="s">
        <v>40</v>
      </c>
      <c r="O301" s="77"/>
      <c r="P301" s="189">
        <f>O301*H301</f>
        <v>0</v>
      </c>
      <c r="Q301" s="189">
        <v>0</v>
      </c>
      <c r="R301" s="189">
        <f>Q301*H301</f>
        <v>0</v>
      </c>
      <c r="S301" s="189">
        <v>0</v>
      </c>
      <c r="T301" s="19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91" t="s">
        <v>133</v>
      </c>
      <c r="AT301" s="191" t="s">
        <v>128</v>
      </c>
      <c r="AU301" s="191" t="s">
        <v>83</v>
      </c>
      <c r="AY301" s="19" t="s">
        <v>126</v>
      </c>
      <c r="BE301" s="192">
        <f>IF(N301="základní",J301,0)</f>
        <v>0</v>
      </c>
      <c r="BF301" s="192">
        <f>IF(N301="snížená",J301,0)</f>
        <v>0</v>
      </c>
      <c r="BG301" s="192">
        <f>IF(N301="zákl. přenesená",J301,0)</f>
        <v>0</v>
      </c>
      <c r="BH301" s="192">
        <f>IF(N301="sníž. přenesená",J301,0)</f>
        <v>0</v>
      </c>
      <c r="BI301" s="192">
        <f>IF(N301="nulová",J301,0)</f>
        <v>0</v>
      </c>
      <c r="BJ301" s="19" t="s">
        <v>81</v>
      </c>
      <c r="BK301" s="192">
        <f>ROUND(I301*H301,2)</f>
        <v>0</v>
      </c>
      <c r="BL301" s="19" t="s">
        <v>133</v>
      </c>
      <c r="BM301" s="191" t="s">
        <v>377</v>
      </c>
    </row>
    <row r="302" s="2" customFormat="1">
      <c r="A302" s="38"/>
      <c r="B302" s="39"/>
      <c r="C302" s="38"/>
      <c r="D302" s="193" t="s">
        <v>135</v>
      </c>
      <c r="E302" s="38"/>
      <c r="F302" s="194" t="s">
        <v>373</v>
      </c>
      <c r="G302" s="38"/>
      <c r="H302" s="38"/>
      <c r="I302" s="195"/>
      <c r="J302" s="38"/>
      <c r="K302" s="38"/>
      <c r="L302" s="39"/>
      <c r="M302" s="196"/>
      <c r="N302" s="197"/>
      <c r="O302" s="77"/>
      <c r="P302" s="77"/>
      <c r="Q302" s="77"/>
      <c r="R302" s="77"/>
      <c r="S302" s="77"/>
      <c r="T302" s="7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9" t="s">
        <v>135</v>
      </c>
      <c r="AU302" s="19" t="s">
        <v>83</v>
      </c>
    </row>
    <row r="303" s="2" customFormat="1" ht="37.8" customHeight="1">
      <c r="A303" s="38"/>
      <c r="B303" s="179"/>
      <c r="C303" s="180" t="s">
        <v>378</v>
      </c>
      <c r="D303" s="180" t="s">
        <v>128</v>
      </c>
      <c r="E303" s="181" t="s">
        <v>379</v>
      </c>
      <c r="F303" s="182" t="s">
        <v>380</v>
      </c>
      <c r="G303" s="183" t="s">
        <v>239</v>
      </c>
      <c r="H303" s="184">
        <v>132.25700000000001</v>
      </c>
      <c r="I303" s="185"/>
      <c r="J303" s="186">
        <f>ROUND(I303*H303,2)</f>
        <v>0</v>
      </c>
      <c r="K303" s="182" t="s">
        <v>132</v>
      </c>
      <c r="L303" s="39"/>
      <c r="M303" s="187" t="s">
        <v>1</v>
      </c>
      <c r="N303" s="188" t="s">
        <v>40</v>
      </c>
      <c r="O303" s="77"/>
      <c r="P303" s="189">
        <f>O303*H303</f>
        <v>0</v>
      </c>
      <c r="Q303" s="189">
        <v>0</v>
      </c>
      <c r="R303" s="189">
        <f>Q303*H303</f>
        <v>0</v>
      </c>
      <c r="S303" s="189">
        <v>0</v>
      </c>
      <c r="T303" s="19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91" t="s">
        <v>133</v>
      </c>
      <c r="AT303" s="191" t="s">
        <v>128</v>
      </c>
      <c r="AU303" s="191" t="s">
        <v>83</v>
      </c>
      <c r="AY303" s="19" t="s">
        <v>126</v>
      </c>
      <c r="BE303" s="192">
        <f>IF(N303="základní",J303,0)</f>
        <v>0</v>
      </c>
      <c r="BF303" s="192">
        <f>IF(N303="snížená",J303,0)</f>
        <v>0</v>
      </c>
      <c r="BG303" s="192">
        <f>IF(N303="zákl. přenesená",J303,0)</f>
        <v>0</v>
      </c>
      <c r="BH303" s="192">
        <f>IF(N303="sníž. přenesená",J303,0)</f>
        <v>0</v>
      </c>
      <c r="BI303" s="192">
        <f>IF(N303="nulová",J303,0)</f>
        <v>0</v>
      </c>
      <c r="BJ303" s="19" t="s">
        <v>81</v>
      </c>
      <c r="BK303" s="192">
        <f>ROUND(I303*H303,2)</f>
        <v>0</v>
      </c>
      <c r="BL303" s="19" t="s">
        <v>133</v>
      </c>
      <c r="BM303" s="191" t="s">
        <v>381</v>
      </c>
    </row>
    <row r="304" s="2" customFormat="1">
      <c r="A304" s="38"/>
      <c r="B304" s="39"/>
      <c r="C304" s="38"/>
      <c r="D304" s="193" t="s">
        <v>135</v>
      </c>
      <c r="E304" s="38"/>
      <c r="F304" s="194" t="s">
        <v>382</v>
      </c>
      <c r="G304" s="38"/>
      <c r="H304" s="38"/>
      <c r="I304" s="195"/>
      <c r="J304" s="38"/>
      <c r="K304" s="38"/>
      <c r="L304" s="39"/>
      <c r="M304" s="196"/>
      <c r="N304" s="197"/>
      <c r="O304" s="77"/>
      <c r="P304" s="77"/>
      <c r="Q304" s="77"/>
      <c r="R304" s="77"/>
      <c r="S304" s="77"/>
      <c r="T304" s="7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9" t="s">
        <v>135</v>
      </c>
      <c r="AU304" s="19" t="s">
        <v>83</v>
      </c>
    </row>
    <row r="305" s="13" customFormat="1">
      <c r="A305" s="13"/>
      <c r="B305" s="199"/>
      <c r="C305" s="13"/>
      <c r="D305" s="193" t="s">
        <v>139</v>
      </c>
      <c r="E305" s="200" t="s">
        <v>1</v>
      </c>
      <c r="F305" s="201" t="s">
        <v>383</v>
      </c>
      <c r="G305" s="13"/>
      <c r="H305" s="202">
        <v>132.25700000000001</v>
      </c>
      <c r="I305" s="203"/>
      <c r="J305" s="13"/>
      <c r="K305" s="13"/>
      <c r="L305" s="199"/>
      <c r="M305" s="204"/>
      <c r="N305" s="205"/>
      <c r="O305" s="205"/>
      <c r="P305" s="205"/>
      <c r="Q305" s="205"/>
      <c r="R305" s="205"/>
      <c r="S305" s="205"/>
      <c r="T305" s="20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00" t="s">
        <v>139</v>
      </c>
      <c r="AU305" s="200" t="s">
        <v>83</v>
      </c>
      <c r="AV305" s="13" t="s">
        <v>83</v>
      </c>
      <c r="AW305" s="13" t="s">
        <v>32</v>
      </c>
      <c r="AX305" s="13" t="s">
        <v>81</v>
      </c>
      <c r="AY305" s="200" t="s">
        <v>126</v>
      </c>
    </row>
    <row r="306" s="2" customFormat="1" ht="33" customHeight="1">
      <c r="A306" s="38"/>
      <c r="B306" s="179"/>
      <c r="C306" s="180" t="s">
        <v>384</v>
      </c>
      <c r="D306" s="180" t="s">
        <v>128</v>
      </c>
      <c r="E306" s="181" t="s">
        <v>385</v>
      </c>
      <c r="F306" s="182" t="s">
        <v>386</v>
      </c>
      <c r="G306" s="183" t="s">
        <v>239</v>
      </c>
      <c r="H306" s="184">
        <v>44.783999999999999</v>
      </c>
      <c r="I306" s="185"/>
      <c r="J306" s="186">
        <f>ROUND(I306*H306,2)</f>
        <v>0</v>
      </c>
      <c r="K306" s="182" t="s">
        <v>132</v>
      </c>
      <c r="L306" s="39"/>
      <c r="M306" s="187" t="s">
        <v>1</v>
      </c>
      <c r="N306" s="188" t="s">
        <v>40</v>
      </c>
      <c r="O306" s="77"/>
      <c r="P306" s="189">
        <f>O306*H306</f>
        <v>0</v>
      </c>
      <c r="Q306" s="189">
        <v>0</v>
      </c>
      <c r="R306" s="189">
        <f>Q306*H306</f>
        <v>0</v>
      </c>
      <c r="S306" s="189">
        <v>0</v>
      </c>
      <c r="T306" s="19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91" t="s">
        <v>133</v>
      </c>
      <c r="AT306" s="191" t="s">
        <v>128</v>
      </c>
      <c r="AU306" s="191" t="s">
        <v>83</v>
      </c>
      <c r="AY306" s="19" t="s">
        <v>126</v>
      </c>
      <c r="BE306" s="192">
        <f>IF(N306="základní",J306,0)</f>
        <v>0</v>
      </c>
      <c r="BF306" s="192">
        <f>IF(N306="snížená",J306,0)</f>
        <v>0</v>
      </c>
      <c r="BG306" s="192">
        <f>IF(N306="zákl. přenesená",J306,0)</f>
        <v>0</v>
      </c>
      <c r="BH306" s="192">
        <f>IF(N306="sníž. přenesená",J306,0)</f>
        <v>0</v>
      </c>
      <c r="BI306" s="192">
        <f>IF(N306="nulová",J306,0)</f>
        <v>0</v>
      </c>
      <c r="BJ306" s="19" t="s">
        <v>81</v>
      </c>
      <c r="BK306" s="192">
        <f>ROUND(I306*H306,2)</f>
        <v>0</v>
      </c>
      <c r="BL306" s="19" t="s">
        <v>133</v>
      </c>
      <c r="BM306" s="191" t="s">
        <v>387</v>
      </c>
    </row>
    <row r="307" s="2" customFormat="1">
      <c r="A307" s="38"/>
      <c r="B307" s="39"/>
      <c r="C307" s="38"/>
      <c r="D307" s="193" t="s">
        <v>135</v>
      </c>
      <c r="E307" s="38"/>
      <c r="F307" s="194" t="s">
        <v>388</v>
      </c>
      <c r="G307" s="38"/>
      <c r="H307" s="38"/>
      <c r="I307" s="195"/>
      <c r="J307" s="38"/>
      <c r="K307" s="38"/>
      <c r="L307" s="39"/>
      <c r="M307" s="196"/>
      <c r="N307" s="197"/>
      <c r="O307" s="77"/>
      <c r="P307" s="77"/>
      <c r="Q307" s="77"/>
      <c r="R307" s="77"/>
      <c r="S307" s="77"/>
      <c r="T307" s="7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9" t="s">
        <v>135</v>
      </c>
      <c r="AU307" s="19" t="s">
        <v>83</v>
      </c>
    </row>
    <row r="308" s="15" customFormat="1">
      <c r="A308" s="15"/>
      <c r="B308" s="215"/>
      <c r="C308" s="15"/>
      <c r="D308" s="193" t="s">
        <v>139</v>
      </c>
      <c r="E308" s="216" t="s">
        <v>1</v>
      </c>
      <c r="F308" s="217" t="s">
        <v>389</v>
      </c>
      <c r="G308" s="15"/>
      <c r="H308" s="216" t="s">
        <v>1</v>
      </c>
      <c r="I308" s="218"/>
      <c r="J308" s="15"/>
      <c r="K308" s="15"/>
      <c r="L308" s="215"/>
      <c r="M308" s="219"/>
      <c r="N308" s="220"/>
      <c r="O308" s="220"/>
      <c r="P308" s="220"/>
      <c r="Q308" s="220"/>
      <c r="R308" s="220"/>
      <c r="S308" s="220"/>
      <c r="T308" s="221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16" t="s">
        <v>139</v>
      </c>
      <c r="AU308" s="216" t="s">
        <v>83</v>
      </c>
      <c r="AV308" s="15" t="s">
        <v>81</v>
      </c>
      <c r="AW308" s="15" t="s">
        <v>32</v>
      </c>
      <c r="AX308" s="15" t="s">
        <v>75</v>
      </c>
      <c r="AY308" s="216" t="s">
        <v>126</v>
      </c>
    </row>
    <row r="309" s="13" customFormat="1">
      <c r="A309" s="13"/>
      <c r="B309" s="199"/>
      <c r="C309" s="13"/>
      <c r="D309" s="193" t="s">
        <v>139</v>
      </c>
      <c r="E309" s="200" t="s">
        <v>1</v>
      </c>
      <c r="F309" s="201" t="s">
        <v>390</v>
      </c>
      <c r="G309" s="13"/>
      <c r="H309" s="202">
        <v>44.783999999999999</v>
      </c>
      <c r="I309" s="203"/>
      <c r="J309" s="13"/>
      <c r="K309" s="13"/>
      <c r="L309" s="199"/>
      <c r="M309" s="204"/>
      <c r="N309" s="205"/>
      <c r="O309" s="205"/>
      <c r="P309" s="205"/>
      <c r="Q309" s="205"/>
      <c r="R309" s="205"/>
      <c r="S309" s="205"/>
      <c r="T309" s="20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00" t="s">
        <v>139</v>
      </c>
      <c r="AU309" s="200" t="s">
        <v>83</v>
      </c>
      <c r="AV309" s="13" t="s">
        <v>83</v>
      </c>
      <c r="AW309" s="13" t="s">
        <v>32</v>
      </c>
      <c r="AX309" s="13" t="s">
        <v>81</v>
      </c>
      <c r="AY309" s="200" t="s">
        <v>126</v>
      </c>
    </row>
    <row r="310" s="2" customFormat="1" ht="33" customHeight="1">
      <c r="A310" s="38"/>
      <c r="B310" s="179"/>
      <c r="C310" s="180" t="s">
        <v>391</v>
      </c>
      <c r="D310" s="180" t="s">
        <v>128</v>
      </c>
      <c r="E310" s="181" t="s">
        <v>392</v>
      </c>
      <c r="F310" s="182" t="s">
        <v>393</v>
      </c>
      <c r="G310" s="183" t="s">
        <v>239</v>
      </c>
      <c r="H310" s="184">
        <v>11.768000000000001</v>
      </c>
      <c r="I310" s="185"/>
      <c r="J310" s="186">
        <f>ROUND(I310*H310,2)</f>
        <v>0</v>
      </c>
      <c r="K310" s="182" t="s">
        <v>1</v>
      </c>
      <c r="L310" s="39"/>
      <c r="M310" s="187" t="s">
        <v>1</v>
      </c>
      <c r="N310" s="188" t="s">
        <v>40</v>
      </c>
      <c r="O310" s="77"/>
      <c r="P310" s="189">
        <f>O310*H310</f>
        <v>0</v>
      </c>
      <c r="Q310" s="189">
        <v>0</v>
      </c>
      <c r="R310" s="189">
        <f>Q310*H310</f>
        <v>0</v>
      </c>
      <c r="S310" s="189">
        <v>0</v>
      </c>
      <c r="T310" s="19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91" t="s">
        <v>133</v>
      </c>
      <c r="AT310" s="191" t="s">
        <v>128</v>
      </c>
      <c r="AU310" s="191" t="s">
        <v>83</v>
      </c>
      <c r="AY310" s="19" t="s">
        <v>126</v>
      </c>
      <c r="BE310" s="192">
        <f>IF(N310="základní",J310,0)</f>
        <v>0</v>
      </c>
      <c r="BF310" s="192">
        <f>IF(N310="snížená",J310,0)</f>
        <v>0</v>
      </c>
      <c r="BG310" s="192">
        <f>IF(N310="zákl. přenesená",J310,0)</f>
        <v>0</v>
      </c>
      <c r="BH310" s="192">
        <f>IF(N310="sníž. přenesená",J310,0)</f>
        <v>0</v>
      </c>
      <c r="BI310" s="192">
        <f>IF(N310="nulová",J310,0)</f>
        <v>0</v>
      </c>
      <c r="BJ310" s="19" t="s">
        <v>81</v>
      </c>
      <c r="BK310" s="192">
        <f>ROUND(I310*H310,2)</f>
        <v>0</v>
      </c>
      <c r="BL310" s="19" t="s">
        <v>133</v>
      </c>
      <c r="BM310" s="191" t="s">
        <v>394</v>
      </c>
    </row>
    <row r="311" s="2" customFormat="1">
      <c r="A311" s="38"/>
      <c r="B311" s="39"/>
      <c r="C311" s="38"/>
      <c r="D311" s="193" t="s">
        <v>135</v>
      </c>
      <c r="E311" s="38"/>
      <c r="F311" s="194" t="s">
        <v>388</v>
      </c>
      <c r="G311" s="38"/>
      <c r="H311" s="38"/>
      <c r="I311" s="195"/>
      <c r="J311" s="38"/>
      <c r="K311" s="38"/>
      <c r="L311" s="39"/>
      <c r="M311" s="196"/>
      <c r="N311" s="197"/>
      <c r="O311" s="77"/>
      <c r="P311" s="77"/>
      <c r="Q311" s="77"/>
      <c r="R311" s="77"/>
      <c r="S311" s="77"/>
      <c r="T311" s="7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9" t="s">
        <v>135</v>
      </c>
      <c r="AU311" s="19" t="s">
        <v>83</v>
      </c>
    </row>
    <row r="312" s="15" customFormat="1">
      <c r="A312" s="15"/>
      <c r="B312" s="215"/>
      <c r="C312" s="15"/>
      <c r="D312" s="193" t="s">
        <v>139</v>
      </c>
      <c r="E312" s="216" t="s">
        <v>1</v>
      </c>
      <c r="F312" s="217" t="s">
        <v>395</v>
      </c>
      <c r="G312" s="15"/>
      <c r="H312" s="216" t="s">
        <v>1</v>
      </c>
      <c r="I312" s="218"/>
      <c r="J312" s="15"/>
      <c r="K312" s="15"/>
      <c r="L312" s="215"/>
      <c r="M312" s="219"/>
      <c r="N312" s="220"/>
      <c r="O312" s="220"/>
      <c r="P312" s="220"/>
      <c r="Q312" s="220"/>
      <c r="R312" s="220"/>
      <c r="S312" s="220"/>
      <c r="T312" s="22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16" t="s">
        <v>139</v>
      </c>
      <c r="AU312" s="216" t="s">
        <v>83</v>
      </c>
      <c r="AV312" s="15" t="s">
        <v>81</v>
      </c>
      <c r="AW312" s="15" t="s">
        <v>32</v>
      </c>
      <c r="AX312" s="15" t="s">
        <v>75</v>
      </c>
      <c r="AY312" s="216" t="s">
        <v>126</v>
      </c>
    </row>
    <row r="313" s="13" customFormat="1">
      <c r="A313" s="13"/>
      <c r="B313" s="199"/>
      <c r="C313" s="13"/>
      <c r="D313" s="193" t="s">
        <v>139</v>
      </c>
      <c r="E313" s="200" t="s">
        <v>1</v>
      </c>
      <c r="F313" s="201" t="s">
        <v>396</v>
      </c>
      <c r="G313" s="13"/>
      <c r="H313" s="202">
        <v>56.552</v>
      </c>
      <c r="I313" s="203"/>
      <c r="J313" s="13"/>
      <c r="K313" s="13"/>
      <c r="L313" s="199"/>
      <c r="M313" s="204"/>
      <c r="N313" s="205"/>
      <c r="O313" s="205"/>
      <c r="P313" s="205"/>
      <c r="Q313" s="205"/>
      <c r="R313" s="205"/>
      <c r="S313" s="205"/>
      <c r="T313" s="20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00" t="s">
        <v>139</v>
      </c>
      <c r="AU313" s="200" t="s">
        <v>83</v>
      </c>
      <c r="AV313" s="13" t="s">
        <v>83</v>
      </c>
      <c r="AW313" s="13" t="s">
        <v>32</v>
      </c>
      <c r="AX313" s="13" t="s">
        <v>75</v>
      </c>
      <c r="AY313" s="200" t="s">
        <v>126</v>
      </c>
    </row>
    <row r="314" s="15" customFormat="1">
      <c r="A314" s="15"/>
      <c r="B314" s="215"/>
      <c r="C314" s="15"/>
      <c r="D314" s="193" t="s">
        <v>139</v>
      </c>
      <c r="E314" s="216" t="s">
        <v>1</v>
      </c>
      <c r="F314" s="217" t="s">
        <v>397</v>
      </c>
      <c r="G314" s="15"/>
      <c r="H314" s="216" t="s">
        <v>1</v>
      </c>
      <c r="I314" s="218"/>
      <c r="J314" s="15"/>
      <c r="K314" s="15"/>
      <c r="L314" s="215"/>
      <c r="M314" s="219"/>
      <c r="N314" s="220"/>
      <c r="O314" s="220"/>
      <c r="P314" s="220"/>
      <c r="Q314" s="220"/>
      <c r="R314" s="220"/>
      <c r="S314" s="220"/>
      <c r="T314" s="221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16" t="s">
        <v>139</v>
      </c>
      <c r="AU314" s="216" t="s">
        <v>83</v>
      </c>
      <c r="AV314" s="15" t="s">
        <v>81</v>
      </c>
      <c r="AW314" s="15" t="s">
        <v>32</v>
      </c>
      <c r="AX314" s="15" t="s">
        <v>75</v>
      </c>
      <c r="AY314" s="216" t="s">
        <v>126</v>
      </c>
    </row>
    <row r="315" s="13" customFormat="1">
      <c r="A315" s="13"/>
      <c r="B315" s="199"/>
      <c r="C315" s="13"/>
      <c r="D315" s="193" t="s">
        <v>139</v>
      </c>
      <c r="E315" s="200" t="s">
        <v>1</v>
      </c>
      <c r="F315" s="201" t="s">
        <v>398</v>
      </c>
      <c r="G315" s="13"/>
      <c r="H315" s="202">
        <v>-44.783999999999999</v>
      </c>
      <c r="I315" s="203"/>
      <c r="J315" s="13"/>
      <c r="K315" s="13"/>
      <c r="L315" s="199"/>
      <c r="M315" s="204"/>
      <c r="N315" s="205"/>
      <c r="O315" s="205"/>
      <c r="P315" s="205"/>
      <c r="Q315" s="205"/>
      <c r="R315" s="205"/>
      <c r="S315" s="205"/>
      <c r="T315" s="20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00" t="s">
        <v>139</v>
      </c>
      <c r="AU315" s="200" t="s">
        <v>83</v>
      </c>
      <c r="AV315" s="13" t="s">
        <v>83</v>
      </c>
      <c r="AW315" s="13" t="s">
        <v>32</v>
      </c>
      <c r="AX315" s="13" t="s">
        <v>75</v>
      </c>
      <c r="AY315" s="200" t="s">
        <v>126</v>
      </c>
    </row>
    <row r="316" s="14" customFormat="1">
      <c r="A316" s="14"/>
      <c r="B316" s="207"/>
      <c r="C316" s="14"/>
      <c r="D316" s="193" t="s">
        <v>139</v>
      </c>
      <c r="E316" s="208" t="s">
        <v>1</v>
      </c>
      <c r="F316" s="209" t="s">
        <v>152</v>
      </c>
      <c r="G316" s="14"/>
      <c r="H316" s="210">
        <v>11.768000000000001</v>
      </c>
      <c r="I316" s="211"/>
      <c r="J316" s="14"/>
      <c r="K316" s="14"/>
      <c r="L316" s="207"/>
      <c r="M316" s="212"/>
      <c r="N316" s="213"/>
      <c r="O316" s="213"/>
      <c r="P316" s="213"/>
      <c r="Q316" s="213"/>
      <c r="R316" s="213"/>
      <c r="S316" s="213"/>
      <c r="T316" s="2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08" t="s">
        <v>139</v>
      </c>
      <c r="AU316" s="208" t="s">
        <v>83</v>
      </c>
      <c r="AV316" s="14" t="s">
        <v>133</v>
      </c>
      <c r="AW316" s="14" t="s">
        <v>32</v>
      </c>
      <c r="AX316" s="14" t="s">
        <v>81</v>
      </c>
      <c r="AY316" s="208" t="s">
        <v>126</v>
      </c>
    </row>
    <row r="317" s="2" customFormat="1" ht="33" customHeight="1">
      <c r="A317" s="38"/>
      <c r="B317" s="179"/>
      <c r="C317" s="180" t="s">
        <v>399</v>
      </c>
      <c r="D317" s="180" t="s">
        <v>128</v>
      </c>
      <c r="E317" s="181" t="s">
        <v>400</v>
      </c>
      <c r="F317" s="182" t="s">
        <v>401</v>
      </c>
      <c r="G317" s="183" t="s">
        <v>239</v>
      </c>
      <c r="H317" s="184">
        <v>180.56899999999999</v>
      </c>
      <c r="I317" s="185"/>
      <c r="J317" s="186">
        <f>ROUND(I317*H317,2)</f>
        <v>0</v>
      </c>
      <c r="K317" s="182" t="s">
        <v>132</v>
      </c>
      <c r="L317" s="39"/>
      <c r="M317" s="187" t="s">
        <v>1</v>
      </c>
      <c r="N317" s="188" t="s">
        <v>40</v>
      </c>
      <c r="O317" s="77"/>
      <c r="P317" s="189">
        <f>O317*H317</f>
        <v>0</v>
      </c>
      <c r="Q317" s="189">
        <v>0</v>
      </c>
      <c r="R317" s="189">
        <f>Q317*H317</f>
        <v>0</v>
      </c>
      <c r="S317" s="189">
        <v>0</v>
      </c>
      <c r="T317" s="19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191" t="s">
        <v>133</v>
      </c>
      <c r="AT317" s="191" t="s">
        <v>128</v>
      </c>
      <c r="AU317" s="191" t="s">
        <v>83</v>
      </c>
      <c r="AY317" s="19" t="s">
        <v>126</v>
      </c>
      <c r="BE317" s="192">
        <f>IF(N317="základní",J317,0)</f>
        <v>0</v>
      </c>
      <c r="BF317" s="192">
        <f>IF(N317="snížená",J317,0)</f>
        <v>0</v>
      </c>
      <c r="BG317" s="192">
        <f>IF(N317="zákl. přenesená",J317,0)</f>
        <v>0</v>
      </c>
      <c r="BH317" s="192">
        <f>IF(N317="sníž. přenesená",J317,0)</f>
        <v>0</v>
      </c>
      <c r="BI317" s="192">
        <f>IF(N317="nulová",J317,0)</f>
        <v>0</v>
      </c>
      <c r="BJ317" s="19" t="s">
        <v>81</v>
      </c>
      <c r="BK317" s="192">
        <f>ROUND(I317*H317,2)</f>
        <v>0</v>
      </c>
      <c r="BL317" s="19" t="s">
        <v>133</v>
      </c>
      <c r="BM317" s="191" t="s">
        <v>402</v>
      </c>
    </row>
    <row r="318" s="2" customFormat="1">
      <c r="A318" s="38"/>
      <c r="B318" s="39"/>
      <c r="C318" s="38"/>
      <c r="D318" s="193" t="s">
        <v>135</v>
      </c>
      <c r="E318" s="38"/>
      <c r="F318" s="194" t="s">
        <v>403</v>
      </c>
      <c r="G318" s="38"/>
      <c r="H318" s="38"/>
      <c r="I318" s="195"/>
      <c r="J318" s="38"/>
      <c r="K318" s="38"/>
      <c r="L318" s="39"/>
      <c r="M318" s="196"/>
      <c r="N318" s="197"/>
      <c r="O318" s="77"/>
      <c r="P318" s="77"/>
      <c r="Q318" s="77"/>
      <c r="R318" s="77"/>
      <c r="S318" s="77"/>
      <c r="T318" s="7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9" t="s">
        <v>135</v>
      </c>
      <c r="AU318" s="19" t="s">
        <v>83</v>
      </c>
    </row>
    <row r="319" s="15" customFormat="1">
      <c r="A319" s="15"/>
      <c r="B319" s="215"/>
      <c r="C319" s="15"/>
      <c r="D319" s="193" t="s">
        <v>139</v>
      </c>
      <c r="E319" s="216" t="s">
        <v>1</v>
      </c>
      <c r="F319" s="217" t="s">
        <v>404</v>
      </c>
      <c r="G319" s="15"/>
      <c r="H319" s="216" t="s">
        <v>1</v>
      </c>
      <c r="I319" s="218"/>
      <c r="J319" s="15"/>
      <c r="K319" s="15"/>
      <c r="L319" s="215"/>
      <c r="M319" s="219"/>
      <c r="N319" s="220"/>
      <c r="O319" s="220"/>
      <c r="P319" s="220"/>
      <c r="Q319" s="220"/>
      <c r="R319" s="220"/>
      <c r="S319" s="220"/>
      <c r="T319" s="221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16" t="s">
        <v>139</v>
      </c>
      <c r="AU319" s="216" t="s">
        <v>83</v>
      </c>
      <c r="AV319" s="15" t="s">
        <v>81</v>
      </c>
      <c r="AW319" s="15" t="s">
        <v>32</v>
      </c>
      <c r="AX319" s="15" t="s">
        <v>75</v>
      </c>
      <c r="AY319" s="216" t="s">
        <v>126</v>
      </c>
    </row>
    <row r="320" s="13" customFormat="1">
      <c r="A320" s="13"/>
      <c r="B320" s="199"/>
      <c r="C320" s="13"/>
      <c r="D320" s="193" t="s">
        <v>139</v>
      </c>
      <c r="E320" s="200" t="s">
        <v>1</v>
      </c>
      <c r="F320" s="201" t="s">
        <v>405</v>
      </c>
      <c r="G320" s="13"/>
      <c r="H320" s="202">
        <v>81.540000000000006</v>
      </c>
      <c r="I320" s="203"/>
      <c r="J320" s="13"/>
      <c r="K320" s="13"/>
      <c r="L320" s="199"/>
      <c r="M320" s="204"/>
      <c r="N320" s="205"/>
      <c r="O320" s="205"/>
      <c r="P320" s="205"/>
      <c r="Q320" s="205"/>
      <c r="R320" s="205"/>
      <c r="S320" s="205"/>
      <c r="T320" s="20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00" t="s">
        <v>139</v>
      </c>
      <c r="AU320" s="200" t="s">
        <v>83</v>
      </c>
      <c r="AV320" s="13" t="s">
        <v>83</v>
      </c>
      <c r="AW320" s="13" t="s">
        <v>32</v>
      </c>
      <c r="AX320" s="13" t="s">
        <v>75</v>
      </c>
      <c r="AY320" s="200" t="s">
        <v>126</v>
      </c>
    </row>
    <row r="321" s="13" customFormat="1">
      <c r="A321" s="13"/>
      <c r="B321" s="199"/>
      <c r="C321" s="13"/>
      <c r="D321" s="193" t="s">
        <v>139</v>
      </c>
      <c r="E321" s="200" t="s">
        <v>1</v>
      </c>
      <c r="F321" s="201" t="s">
        <v>259</v>
      </c>
      <c r="G321" s="13"/>
      <c r="H321" s="202">
        <v>15.390000000000001</v>
      </c>
      <c r="I321" s="203"/>
      <c r="J321" s="13"/>
      <c r="K321" s="13"/>
      <c r="L321" s="199"/>
      <c r="M321" s="204"/>
      <c r="N321" s="205"/>
      <c r="O321" s="205"/>
      <c r="P321" s="205"/>
      <c r="Q321" s="205"/>
      <c r="R321" s="205"/>
      <c r="S321" s="205"/>
      <c r="T321" s="20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00" t="s">
        <v>139</v>
      </c>
      <c r="AU321" s="200" t="s">
        <v>83</v>
      </c>
      <c r="AV321" s="13" t="s">
        <v>83</v>
      </c>
      <c r="AW321" s="13" t="s">
        <v>32</v>
      </c>
      <c r="AX321" s="13" t="s">
        <v>75</v>
      </c>
      <c r="AY321" s="200" t="s">
        <v>126</v>
      </c>
    </row>
    <row r="322" s="13" customFormat="1">
      <c r="A322" s="13"/>
      <c r="B322" s="199"/>
      <c r="C322" s="13"/>
      <c r="D322" s="193" t="s">
        <v>139</v>
      </c>
      <c r="E322" s="200" t="s">
        <v>1</v>
      </c>
      <c r="F322" s="201" t="s">
        <v>406</v>
      </c>
      <c r="G322" s="13"/>
      <c r="H322" s="202">
        <v>-3.5</v>
      </c>
      <c r="I322" s="203"/>
      <c r="J322" s="13"/>
      <c r="K322" s="13"/>
      <c r="L322" s="199"/>
      <c r="M322" s="204"/>
      <c r="N322" s="205"/>
      <c r="O322" s="205"/>
      <c r="P322" s="205"/>
      <c r="Q322" s="205"/>
      <c r="R322" s="205"/>
      <c r="S322" s="205"/>
      <c r="T322" s="20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00" t="s">
        <v>139</v>
      </c>
      <c r="AU322" s="200" t="s">
        <v>83</v>
      </c>
      <c r="AV322" s="13" t="s">
        <v>83</v>
      </c>
      <c r="AW322" s="13" t="s">
        <v>32</v>
      </c>
      <c r="AX322" s="13" t="s">
        <v>75</v>
      </c>
      <c r="AY322" s="200" t="s">
        <v>126</v>
      </c>
    </row>
    <row r="323" s="13" customFormat="1">
      <c r="A323" s="13"/>
      <c r="B323" s="199"/>
      <c r="C323" s="13"/>
      <c r="D323" s="193" t="s">
        <v>139</v>
      </c>
      <c r="E323" s="200" t="s">
        <v>1</v>
      </c>
      <c r="F323" s="201" t="s">
        <v>260</v>
      </c>
      <c r="G323" s="13"/>
      <c r="H323" s="202">
        <v>52.259</v>
      </c>
      <c r="I323" s="203"/>
      <c r="J323" s="13"/>
      <c r="K323" s="13"/>
      <c r="L323" s="199"/>
      <c r="M323" s="204"/>
      <c r="N323" s="205"/>
      <c r="O323" s="205"/>
      <c r="P323" s="205"/>
      <c r="Q323" s="205"/>
      <c r="R323" s="205"/>
      <c r="S323" s="205"/>
      <c r="T323" s="20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00" t="s">
        <v>139</v>
      </c>
      <c r="AU323" s="200" t="s">
        <v>83</v>
      </c>
      <c r="AV323" s="13" t="s">
        <v>83</v>
      </c>
      <c r="AW323" s="13" t="s">
        <v>32</v>
      </c>
      <c r="AX323" s="13" t="s">
        <v>75</v>
      </c>
      <c r="AY323" s="200" t="s">
        <v>126</v>
      </c>
    </row>
    <row r="324" s="13" customFormat="1">
      <c r="A324" s="13"/>
      <c r="B324" s="199"/>
      <c r="C324" s="13"/>
      <c r="D324" s="193" t="s">
        <v>139</v>
      </c>
      <c r="E324" s="200" t="s">
        <v>1</v>
      </c>
      <c r="F324" s="201" t="s">
        <v>407</v>
      </c>
      <c r="G324" s="13"/>
      <c r="H324" s="202">
        <v>22.68</v>
      </c>
      <c r="I324" s="203"/>
      <c r="J324" s="13"/>
      <c r="K324" s="13"/>
      <c r="L324" s="199"/>
      <c r="M324" s="204"/>
      <c r="N324" s="205"/>
      <c r="O324" s="205"/>
      <c r="P324" s="205"/>
      <c r="Q324" s="205"/>
      <c r="R324" s="205"/>
      <c r="S324" s="205"/>
      <c r="T324" s="20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00" t="s">
        <v>139</v>
      </c>
      <c r="AU324" s="200" t="s">
        <v>83</v>
      </c>
      <c r="AV324" s="13" t="s">
        <v>83</v>
      </c>
      <c r="AW324" s="13" t="s">
        <v>32</v>
      </c>
      <c r="AX324" s="13" t="s">
        <v>75</v>
      </c>
      <c r="AY324" s="200" t="s">
        <v>126</v>
      </c>
    </row>
    <row r="325" s="13" customFormat="1">
      <c r="A325" s="13"/>
      <c r="B325" s="199"/>
      <c r="C325" s="13"/>
      <c r="D325" s="193" t="s">
        <v>139</v>
      </c>
      <c r="E325" s="200" t="s">
        <v>1</v>
      </c>
      <c r="F325" s="201" t="s">
        <v>262</v>
      </c>
      <c r="G325" s="13"/>
      <c r="H325" s="202">
        <v>7.3200000000000003</v>
      </c>
      <c r="I325" s="203"/>
      <c r="J325" s="13"/>
      <c r="K325" s="13"/>
      <c r="L325" s="199"/>
      <c r="M325" s="204"/>
      <c r="N325" s="205"/>
      <c r="O325" s="205"/>
      <c r="P325" s="205"/>
      <c r="Q325" s="205"/>
      <c r="R325" s="205"/>
      <c r="S325" s="205"/>
      <c r="T325" s="20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00" t="s">
        <v>139</v>
      </c>
      <c r="AU325" s="200" t="s">
        <v>83</v>
      </c>
      <c r="AV325" s="13" t="s">
        <v>83</v>
      </c>
      <c r="AW325" s="13" t="s">
        <v>32</v>
      </c>
      <c r="AX325" s="13" t="s">
        <v>75</v>
      </c>
      <c r="AY325" s="200" t="s">
        <v>126</v>
      </c>
    </row>
    <row r="326" s="13" customFormat="1">
      <c r="A326" s="13"/>
      <c r="B326" s="199"/>
      <c r="C326" s="13"/>
      <c r="D326" s="193" t="s">
        <v>139</v>
      </c>
      <c r="E326" s="200" t="s">
        <v>1</v>
      </c>
      <c r="F326" s="201" t="s">
        <v>263</v>
      </c>
      <c r="G326" s="13"/>
      <c r="H326" s="202">
        <v>4.8799999999999999</v>
      </c>
      <c r="I326" s="203"/>
      <c r="J326" s="13"/>
      <c r="K326" s="13"/>
      <c r="L326" s="199"/>
      <c r="M326" s="204"/>
      <c r="N326" s="205"/>
      <c r="O326" s="205"/>
      <c r="P326" s="205"/>
      <c r="Q326" s="205"/>
      <c r="R326" s="205"/>
      <c r="S326" s="205"/>
      <c r="T326" s="20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00" t="s">
        <v>139</v>
      </c>
      <c r="AU326" s="200" t="s">
        <v>83</v>
      </c>
      <c r="AV326" s="13" t="s">
        <v>83</v>
      </c>
      <c r="AW326" s="13" t="s">
        <v>32</v>
      </c>
      <c r="AX326" s="13" t="s">
        <v>75</v>
      </c>
      <c r="AY326" s="200" t="s">
        <v>126</v>
      </c>
    </row>
    <row r="327" s="14" customFormat="1">
      <c r="A327" s="14"/>
      <c r="B327" s="207"/>
      <c r="C327" s="14"/>
      <c r="D327" s="193" t="s">
        <v>139</v>
      </c>
      <c r="E327" s="208" t="s">
        <v>1</v>
      </c>
      <c r="F327" s="209" t="s">
        <v>152</v>
      </c>
      <c r="G327" s="14"/>
      <c r="H327" s="210">
        <v>180.56900000000002</v>
      </c>
      <c r="I327" s="211"/>
      <c r="J327" s="14"/>
      <c r="K327" s="14"/>
      <c r="L327" s="207"/>
      <c r="M327" s="212"/>
      <c r="N327" s="213"/>
      <c r="O327" s="213"/>
      <c r="P327" s="213"/>
      <c r="Q327" s="213"/>
      <c r="R327" s="213"/>
      <c r="S327" s="213"/>
      <c r="T327" s="2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08" t="s">
        <v>139</v>
      </c>
      <c r="AU327" s="208" t="s">
        <v>83</v>
      </c>
      <c r="AV327" s="14" t="s">
        <v>133</v>
      </c>
      <c r="AW327" s="14" t="s">
        <v>32</v>
      </c>
      <c r="AX327" s="14" t="s">
        <v>81</v>
      </c>
      <c r="AY327" s="208" t="s">
        <v>126</v>
      </c>
    </row>
    <row r="328" s="2" customFormat="1" ht="33" customHeight="1">
      <c r="A328" s="38"/>
      <c r="B328" s="179"/>
      <c r="C328" s="180" t="s">
        <v>408</v>
      </c>
      <c r="D328" s="180" t="s">
        <v>128</v>
      </c>
      <c r="E328" s="181" t="s">
        <v>409</v>
      </c>
      <c r="F328" s="182" t="s">
        <v>410</v>
      </c>
      <c r="G328" s="183" t="s">
        <v>239</v>
      </c>
      <c r="H328" s="184">
        <v>2332.3099999999999</v>
      </c>
      <c r="I328" s="185"/>
      <c r="J328" s="186">
        <f>ROUND(I328*H328,2)</f>
        <v>0</v>
      </c>
      <c r="K328" s="182" t="s">
        <v>1</v>
      </c>
      <c r="L328" s="39"/>
      <c r="M328" s="187" t="s">
        <v>1</v>
      </c>
      <c r="N328" s="188" t="s">
        <v>40</v>
      </c>
      <c r="O328" s="77"/>
      <c r="P328" s="189">
        <f>O328*H328</f>
        <v>0</v>
      </c>
      <c r="Q328" s="189">
        <v>0</v>
      </c>
      <c r="R328" s="189">
        <f>Q328*H328</f>
        <v>0</v>
      </c>
      <c r="S328" s="189">
        <v>0</v>
      </c>
      <c r="T328" s="19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1" t="s">
        <v>133</v>
      </c>
      <c r="AT328" s="191" t="s">
        <v>128</v>
      </c>
      <c r="AU328" s="191" t="s">
        <v>83</v>
      </c>
      <c r="AY328" s="19" t="s">
        <v>126</v>
      </c>
      <c r="BE328" s="192">
        <f>IF(N328="základní",J328,0)</f>
        <v>0</v>
      </c>
      <c r="BF328" s="192">
        <f>IF(N328="snížená",J328,0)</f>
        <v>0</v>
      </c>
      <c r="BG328" s="192">
        <f>IF(N328="zákl. přenesená",J328,0)</f>
        <v>0</v>
      </c>
      <c r="BH328" s="192">
        <f>IF(N328="sníž. přenesená",J328,0)</f>
        <v>0</v>
      </c>
      <c r="BI328" s="192">
        <f>IF(N328="nulová",J328,0)</f>
        <v>0</v>
      </c>
      <c r="BJ328" s="19" t="s">
        <v>81</v>
      </c>
      <c r="BK328" s="192">
        <f>ROUND(I328*H328,2)</f>
        <v>0</v>
      </c>
      <c r="BL328" s="19" t="s">
        <v>133</v>
      </c>
      <c r="BM328" s="191" t="s">
        <v>411</v>
      </c>
    </row>
    <row r="329" s="2" customFormat="1">
      <c r="A329" s="38"/>
      <c r="B329" s="39"/>
      <c r="C329" s="38"/>
      <c r="D329" s="193" t="s">
        <v>135</v>
      </c>
      <c r="E329" s="38"/>
      <c r="F329" s="194" t="s">
        <v>403</v>
      </c>
      <c r="G329" s="38"/>
      <c r="H329" s="38"/>
      <c r="I329" s="195"/>
      <c r="J329" s="38"/>
      <c r="K329" s="38"/>
      <c r="L329" s="39"/>
      <c r="M329" s="196"/>
      <c r="N329" s="197"/>
      <c r="O329" s="77"/>
      <c r="P329" s="77"/>
      <c r="Q329" s="77"/>
      <c r="R329" s="77"/>
      <c r="S329" s="77"/>
      <c r="T329" s="7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9" t="s">
        <v>135</v>
      </c>
      <c r="AU329" s="19" t="s">
        <v>83</v>
      </c>
    </row>
    <row r="330" s="15" customFormat="1">
      <c r="A330" s="15"/>
      <c r="B330" s="215"/>
      <c r="C330" s="15"/>
      <c r="D330" s="193" t="s">
        <v>139</v>
      </c>
      <c r="E330" s="216" t="s">
        <v>1</v>
      </c>
      <c r="F330" s="217" t="s">
        <v>412</v>
      </c>
      <c r="G330" s="15"/>
      <c r="H330" s="216" t="s">
        <v>1</v>
      </c>
      <c r="I330" s="218"/>
      <c r="J330" s="15"/>
      <c r="K330" s="15"/>
      <c r="L330" s="215"/>
      <c r="M330" s="219"/>
      <c r="N330" s="220"/>
      <c r="O330" s="220"/>
      <c r="P330" s="220"/>
      <c r="Q330" s="220"/>
      <c r="R330" s="220"/>
      <c r="S330" s="220"/>
      <c r="T330" s="22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16" t="s">
        <v>139</v>
      </c>
      <c r="AU330" s="216" t="s">
        <v>83</v>
      </c>
      <c r="AV330" s="15" t="s">
        <v>81</v>
      </c>
      <c r="AW330" s="15" t="s">
        <v>32</v>
      </c>
      <c r="AX330" s="15" t="s">
        <v>75</v>
      </c>
      <c r="AY330" s="216" t="s">
        <v>126</v>
      </c>
    </row>
    <row r="331" s="13" customFormat="1">
      <c r="A331" s="13"/>
      <c r="B331" s="199"/>
      <c r="C331" s="13"/>
      <c r="D331" s="193" t="s">
        <v>139</v>
      </c>
      <c r="E331" s="200" t="s">
        <v>1</v>
      </c>
      <c r="F331" s="201" t="s">
        <v>413</v>
      </c>
      <c r="G331" s="13"/>
      <c r="H331" s="202">
        <v>2512.8789999999999</v>
      </c>
      <c r="I331" s="203"/>
      <c r="J331" s="13"/>
      <c r="K331" s="13"/>
      <c r="L331" s="199"/>
      <c r="M331" s="204"/>
      <c r="N331" s="205"/>
      <c r="O331" s="205"/>
      <c r="P331" s="205"/>
      <c r="Q331" s="205"/>
      <c r="R331" s="205"/>
      <c r="S331" s="205"/>
      <c r="T331" s="20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00" t="s">
        <v>139</v>
      </c>
      <c r="AU331" s="200" t="s">
        <v>83</v>
      </c>
      <c r="AV331" s="13" t="s">
        <v>83</v>
      </c>
      <c r="AW331" s="13" t="s">
        <v>32</v>
      </c>
      <c r="AX331" s="13" t="s">
        <v>75</v>
      </c>
      <c r="AY331" s="200" t="s">
        <v>126</v>
      </c>
    </row>
    <row r="332" s="15" customFormat="1">
      <c r="A332" s="15"/>
      <c r="B332" s="215"/>
      <c r="C332" s="15"/>
      <c r="D332" s="193" t="s">
        <v>139</v>
      </c>
      <c r="E332" s="216" t="s">
        <v>1</v>
      </c>
      <c r="F332" s="217" t="s">
        <v>414</v>
      </c>
      <c r="G332" s="15"/>
      <c r="H332" s="216" t="s">
        <v>1</v>
      </c>
      <c r="I332" s="218"/>
      <c r="J332" s="15"/>
      <c r="K332" s="15"/>
      <c r="L332" s="215"/>
      <c r="M332" s="219"/>
      <c r="N332" s="220"/>
      <c r="O332" s="220"/>
      <c r="P332" s="220"/>
      <c r="Q332" s="220"/>
      <c r="R332" s="220"/>
      <c r="S332" s="220"/>
      <c r="T332" s="221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16" t="s">
        <v>139</v>
      </c>
      <c r="AU332" s="216" t="s">
        <v>83</v>
      </c>
      <c r="AV332" s="15" t="s">
        <v>81</v>
      </c>
      <c r="AW332" s="15" t="s">
        <v>32</v>
      </c>
      <c r="AX332" s="15" t="s">
        <v>75</v>
      </c>
      <c r="AY332" s="216" t="s">
        <v>126</v>
      </c>
    </row>
    <row r="333" s="13" customFormat="1">
      <c r="A333" s="13"/>
      <c r="B333" s="199"/>
      <c r="C333" s="13"/>
      <c r="D333" s="193" t="s">
        <v>139</v>
      </c>
      <c r="E333" s="200" t="s">
        <v>1</v>
      </c>
      <c r="F333" s="201" t="s">
        <v>415</v>
      </c>
      <c r="G333" s="13"/>
      <c r="H333" s="202">
        <v>-180.56899999999999</v>
      </c>
      <c r="I333" s="203"/>
      <c r="J333" s="13"/>
      <c r="K333" s="13"/>
      <c r="L333" s="199"/>
      <c r="M333" s="204"/>
      <c r="N333" s="205"/>
      <c r="O333" s="205"/>
      <c r="P333" s="205"/>
      <c r="Q333" s="205"/>
      <c r="R333" s="205"/>
      <c r="S333" s="205"/>
      <c r="T333" s="20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00" t="s">
        <v>139</v>
      </c>
      <c r="AU333" s="200" t="s">
        <v>83</v>
      </c>
      <c r="AV333" s="13" t="s">
        <v>83</v>
      </c>
      <c r="AW333" s="13" t="s">
        <v>32</v>
      </c>
      <c r="AX333" s="13" t="s">
        <v>75</v>
      </c>
      <c r="AY333" s="200" t="s">
        <v>126</v>
      </c>
    </row>
    <row r="334" s="14" customFormat="1">
      <c r="A334" s="14"/>
      <c r="B334" s="207"/>
      <c r="C334" s="14"/>
      <c r="D334" s="193" t="s">
        <v>139</v>
      </c>
      <c r="E334" s="208" t="s">
        <v>1</v>
      </c>
      <c r="F334" s="209" t="s">
        <v>152</v>
      </c>
      <c r="G334" s="14"/>
      <c r="H334" s="210">
        <v>2332.3099999999999</v>
      </c>
      <c r="I334" s="211"/>
      <c r="J334" s="14"/>
      <c r="K334" s="14"/>
      <c r="L334" s="207"/>
      <c r="M334" s="212"/>
      <c r="N334" s="213"/>
      <c r="O334" s="213"/>
      <c r="P334" s="213"/>
      <c r="Q334" s="213"/>
      <c r="R334" s="213"/>
      <c r="S334" s="213"/>
      <c r="T334" s="2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08" t="s">
        <v>139</v>
      </c>
      <c r="AU334" s="208" t="s">
        <v>83</v>
      </c>
      <c r="AV334" s="14" t="s">
        <v>133</v>
      </c>
      <c r="AW334" s="14" t="s">
        <v>32</v>
      </c>
      <c r="AX334" s="14" t="s">
        <v>81</v>
      </c>
      <c r="AY334" s="208" t="s">
        <v>126</v>
      </c>
    </row>
    <row r="335" s="2" customFormat="1" ht="24.15" customHeight="1">
      <c r="A335" s="38"/>
      <c r="B335" s="179"/>
      <c r="C335" s="180" t="s">
        <v>416</v>
      </c>
      <c r="D335" s="180" t="s">
        <v>128</v>
      </c>
      <c r="E335" s="181" t="s">
        <v>417</v>
      </c>
      <c r="F335" s="182" t="s">
        <v>418</v>
      </c>
      <c r="G335" s="183" t="s">
        <v>239</v>
      </c>
      <c r="H335" s="184">
        <v>25</v>
      </c>
      <c r="I335" s="185"/>
      <c r="J335" s="186">
        <f>ROUND(I335*H335,2)</f>
        <v>0</v>
      </c>
      <c r="K335" s="182" t="s">
        <v>132</v>
      </c>
      <c r="L335" s="39"/>
      <c r="M335" s="187" t="s">
        <v>1</v>
      </c>
      <c r="N335" s="188" t="s">
        <v>40</v>
      </c>
      <c r="O335" s="77"/>
      <c r="P335" s="189">
        <f>O335*H335</f>
        <v>0</v>
      </c>
      <c r="Q335" s="189">
        <v>0</v>
      </c>
      <c r="R335" s="189">
        <f>Q335*H335</f>
        <v>0</v>
      </c>
      <c r="S335" s="189">
        <v>0</v>
      </c>
      <c r="T335" s="19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91" t="s">
        <v>133</v>
      </c>
      <c r="AT335" s="191" t="s">
        <v>128</v>
      </c>
      <c r="AU335" s="191" t="s">
        <v>83</v>
      </c>
      <c r="AY335" s="19" t="s">
        <v>126</v>
      </c>
      <c r="BE335" s="192">
        <f>IF(N335="základní",J335,0)</f>
        <v>0</v>
      </c>
      <c r="BF335" s="192">
        <f>IF(N335="snížená",J335,0)</f>
        <v>0</v>
      </c>
      <c r="BG335" s="192">
        <f>IF(N335="zákl. přenesená",J335,0)</f>
        <v>0</v>
      </c>
      <c r="BH335" s="192">
        <f>IF(N335="sníž. přenesená",J335,0)</f>
        <v>0</v>
      </c>
      <c r="BI335" s="192">
        <f>IF(N335="nulová",J335,0)</f>
        <v>0</v>
      </c>
      <c r="BJ335" s="19" t="s">
        <v>81</v>
      </c>
      <c r="BK335" s="192">
        <f>ROUND(I335*H335,2)</f>
        <v>0</v>
      </c>
      <c r="BL335" s="19" t="s">
        <v>133</v>
      </c>
      <c r="BM335" s="191" t="s">
        <v>419</v>
      </c>
    </row>
    <row r="336" s="2" customFormat="1">
      <c r="A336" s="38"/>
      <c r="B336" s="39"/>
      <c r="C336" s="38"/>
      <c r="D336" s="193" t="s">
        <v>135</v>
      </c>
      <c r="E336" s="38"/>
      <c r="F336" s="194" t="s">
        <v>420</v>
      </c>
      <c r="G336" s="38"/>
      <c r="H336" s="38"/>
      <c r="I336" s="195"/>
      <c r="J336" s="38"/>
      <c r="K336" s="38"/>
      <c r="L336" s="39"/>
      <c r="M336" s="196"/>
      <c r="N336" s="197"/>
      <c r="O336" s="77"/>
      <c r="P336" s="77"/>
      <c r="Q336" s="77"/>
      <c r="R336" s="77"/>
      <c r="S336" s="77"/>
      <c r="T336" s="7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9" t="s">
        <v>135</v>
      </c>
      <c r="AU336" s="19" t="s">
        <v>83</v>
      </c>
    </row>
    <row r="337" s="2" customFormat="1">
      <c r="A337" s="38"/>
      <c r="B337" s="39"/>
      <c r="C337" s="38"/>
      <c r="D337" s="193" t="s">
        <v>137</v>
      </c>
      <c r="E337" s="38"/>
      <c r="F337" s="198" t="s">
        <v>157</v>
      </c>
      <c r="G337" s="38"/>
      <c r="H337" s="38"/>
      <c r="I337" s="195"/>
      <c r="J337" s="38"/>
      <c r="K337" s="38"/>
      <c r="L337" s="39"/>
      <c r="M337" s="196"/>
      <c r="N337" s="197"/>
      <c r="O337" s="77"/>
      <c r="P337" s="77"/>
      <c r="Q337" s="77"/>
      <c r="R337" s="77"/>
      <c r="S337" s="77"/>
      <c r="T337" s="7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9" t="s">
        <v>137</v>
      </c>
      <c r="AU337" s="19" t="s">
        <v>83</v>
      </c>
    </row>
    <row r="338" s="13" customFormat="1">
      <c r="A338" s="13"/>
      <c r="B338" s="199"/>
      <c r="C338" s="13"/>
      <c r="D338" s="193" t="s">
        <v>139</v>
      </c>
      <c r="E338" s="200" t="s">
        <v>1</v>
      </c>
      <c r="F338" s="201" t="s">
        <v>421</v>
      </c>
      <c r="G338" s="13"/>
      <c r="H338" s="202">
        <v>25</v>
      </c>
      <c r="I338" s="203"/>
      <c r="J338" s="13"/>
      <c r="K338" s="13"/>
      <c r="L338" s="199"/>
      <c r="M338" s="204"/>
      <c r="N338" s="205"/>
      <c r="O338" s="205"/>
      <c r="P338" s="205"/>
      <c r="Q338" s="205"/>
      <c r="R338" s="205"/>
      <c r="S338" s="205"/>
      <c r="T338" s="20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00" t="s">
        <v>139</v>
      </c>
      <c r="AU338" s="200" t="s">
        <v>83</v>
      </c>
      <c r="AV338" s="13" t="s">
        <v>83</v>
      </c>
      <c r="AW338" s="13" t="s">
        <v>32</v>
      </c>
      <c r="AX338" s="13" t="s">
        <v>81</v>
      </c>
      <c r="AY338" s="200" t="s">
        <v>126</v>
      </c>
    </row>
    <row r="339" s="2" customFormat="1" ht="24.15" customHeight="1">
      <c r="A339" s="38"/>
      <c r="B339" s="179"/>
      <c r="C339" s="180" t="s">
        <v>422</v>
      </c>
      <c r="D339" s="180" t="s">
        <v>128</v>
      </c>
      <c r="E339" s="181" t="s">
        <v>423</v>
      </c>
      <c r="F339" s="182" t="s">
        <v>424</v>
      </c>
      <c r="G339" s="183" t="s">
        <v>147</v>
      </c>
      <c r="H339" s="184">
        <v>808.21000000000004</v>
      </c>
      <c r="I339" s="185"/>
      <c r="J339" s="186">
        <f>ROUND(I339*H339,2)</f>
        <v>0</v>
      </c>
      <c r="K339" s="182" t="s">
        <v>132</v>
      </c>
      <c r="L339" s="39"/>
      <c r="M339" s="187" t="s">
        <v>1</v>
      </c>
      <c r="N339" s="188" t="s">
        <v>40</v>
      </c>
      <c r="O339" s="77"/>
      <c r="P339" s="189">
        <f>O339*H339</f>
        <v>0</v>
      </c>
      <c r="Q339" s="189">
        <v>0</v>
      </c>
      <c r="R339" s="189">
        <f>Q339*H339</f>
        <v>0</v>
      </c>
      <c r="S339" s="189">
        <v>0</v>
      </c>
      <c r="T339" s="190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91" t="s">
        <v>133</v>
      </c>
      <c r="AT339" s="191" t="s">
        <v>128</v>
      </c>
      <c r="AU339" s="191" t="s">
        <v>83</v>
      </c>
      <c r="AY339" s="19" t="s">
        <v>126</v>
      </c>
      <c r="BE339" s="192">
        <f>IF(N339="základní",J339,0)</f>
        <v>0</v>
      </c>
      <c r="BF339" s="192">
        <f>IF(N339="snížená",J339,0)</f>
        <v>0</v>
      </c>
      <c r="BG339" s="192">
        <f>IF(N339="zákl. přenesená",J339,0)</f>
        <v>0</v>
      </c>
      <c r="BH339" s="192">
        <f>IF(N339="sníž. přenesená",J339,0)</f>
        <v>0</v>
      </c>
      <c r="BI339" s="192">
        <f>IF(N339="nulová",J339,0)</f>
        <v>0</v>
      </c>
      <c r="BJ339" s="19" t="s">
        <v>81</v>
      </c>
      <c r="BK339" s="192">
        <f>ROUND(I339*H339,2)</f>
        <v>0</v>
      </c>
      <c r="BL339" s="19" t="s">
        <v>133</v>
      </c>
      <c r="BM339" s="191" t="s">
        <v>425</v>
      </c>
    </row>
    <row r="340" s="2" customFormat="1">
      <c r="A340" s="38"/>
      <c r="B340" s="39"/>
      <c r="C340" s="38"/>
      <c r="D340" s="193" t="s">
        <v>135</v>
      </c>
      <c r="E340" s="38"/>
      <c r="F340" s="194" t="s">
        <v>426</v>
      </c>
      <c r="G340" s="38"/>
      <c r="H340" s="38"/>
      <c r="I340" s="195"/>
      <c r="J340" s="38"/>
      <c r="K340" s="38"/>
      <c r="L340" s="39"/>
      <c r="M340" s="196"/>
      <c r="N340" s="197"/>
      <c r="O340" s="77"/>
      <c r="P340" s="77"/>
      <c r="Q340" s="77"/>
      <c r="R340" s="77"/>
      <c r="S340" s="77"/>
      <c r="T340" s="7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9" t="s">
        <v>135</v>
      </c>
      <c r="AU340" s="19" t="s">
        <v>83</v>
      </c>
    </row>
    <row r="341" s="2" customFormat="1">
      <c r="A341" s="38"/>
      <c r="B341" s="39"/>
      <c r="C341" s="38"/>
      <c r="D341" s="193" t="s">
        <v>137</v>
      </c>
      <c r="E341" s="38"/>
      <c r="F341" s="198" t="s">
        <v>157</v>
      </c>
      <c r="G341" s="38"/>
      <c r="H341" s="38"/>
      <c r="I341" s="195"/>
      <c r="J341" s="38"/>
      <c r="K341" s="38"/>
      <c r="L341" s="39"/>
      <c r="M341" s="196"/>
      <c r="N341" s="197"/>
      <c r="O341" s="77"/>
      <c r="P341" s="77"/>
      <c r="Q341" s="77"/>
      <c r="R341" s="77"/>
      <c r="S341" s="77"/>
      <c r="T341" s="7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9" t="s">
        <v>137</v>
      </c>
      <c r="AU341" s="19" t="s">
        <v>83</v>
      </c>
    </row>
    <row r="342" s="13" customFormat="1">
      <c r="A342" s="13"/>
      <c r="B342" s="199"/>
      <c r="C342" s="13"/>
      <c r="D342" s="193" t="s">
        <v>139</v>
      </c>
      <c r="E342" s="200" t="s">
        <v>1</v>
      </c>
      <c r="F342" s="201" t="s">
        <v>427</v>
      </c>
      <c r="G342" s="13"/>
      <c r="H342" s="202">
        <v>92.400000000000006</v>
      </c>
      <c r="I342" s="203"/>
      <c r="J342" s="13"/>
      <c r="K342" s="13"/>
      <c r="L342" s="199"/>
      <c r="M342" s="204"/>
      <c r="N342" s="205"/>
      <c r="O342" s="205"/>
      <c r="P342" s="205"/>
      <c r="Q342" s="205"/>
      <c r="R342" s="205"/>
      <c r="S342" s="205"/>
      <c r="T342" s="20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00" t="s">
        <v>139</v>
      </c>
      <c r="AU342" s="200" t="s">
        <v>83</v>
      </c>
      <c r="AV342" s="13" t="s">
        <v>83</v>
      </c>
      <c r="AW342" s="13" t="s">
        <v>32</v>
      </c>
      <c r="AX342" s="13" t="s">
        <v>75</v>
      </c>
      <c r="AY342" s="200" t="s">
        <v>126</v>
      </c>
    </row>
    <row r="343" s="13" customFormat="1">
      <c r="A343" s="13"/>
      <c r="B343" s="199"/>
      <c r="C343" s="13"/>
      <c r="D343" s="193" t="s">
        <v>139</v>
      </c>
      <c r="E343" s="200" t="s">
        <v>1</v>
      </c>
      <c r="F343" s="201" t="s">
        <v>428</v>
      </c>
      <c r="G343" s="13"/>
      <c r="H343" s="202">
        <v>8.0999999999999996</v>
      </c>
      <c r="I343" s="203"/>
      <c r="J343" s="13"/>
      <c r="K343" s="13"/>
      <c r="L343" s="199"/>
      <c r="M343" s="204"/>
      <c r="N343" s="205"/>
      <c r="O343" s="205"/>
      <c r="P343" s="205"/>
      <c r="Q343" s="205"/>
      <c r="R343" s="205"/>
      <c r="S343" s="205"/>
      <c r="T343" s="20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00" t="s">
        <v>139</v>
      </c>
      <c r="AU343" s="200" t="s">
        <v>83</v>
      </c>
      <c r="AV343" s="13" t="s">
        <v>83</v>
      </c>
      <c r="AW343" s="13" t="s">
        <v>32</v>
      </c>
      <c r="AX343" s="13" t="s">
        <v>75</v>
      </c>
      <c r="AY343" s="200" t="s">
        <v>126</v>
      </c>
    </row>
    <row r="344" s="13" customFormat="1">
      <c r="A344" s="13"/>
      <c r="B344" s="199"/>
      <c r="C344" s="13"/>
      <c r="D344" s="193" t="s">
        <v>139</v>
      </c>
      <c r="E344" s="200" t="s">
        <v>1</v>
      </c>
      <c r="F344" s="201" t="s">
        <v>429</v>
      </c>
      <c r="G344" s="13"/>
      <c r="H344" s="202">
        <v>13.23</v>
      </c>
      <c r="I344" s="203"/>
      <c r="J344" s="13"/>
      <c r="K344" s="13"/>
      <c r="L344" s="199"/>
      <c r="M344" s="204"/>
      <c r="N344" s="205"/>
      <c r="O344" s="205"/>
      <c r="P344" s="205"/>
      <c r="Q344" s="205"/>
      <c r="R344" s="205"/>
      <c r="S344" s="205"/>
      <c r="T344" s="20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00" t="s">
        <v>139</v>
      </c>
      <c r="AU344" s="200" t="s">
        <v>83</v>
      </c>
      <c r="AV344" s="13" t="s">
        <v>83</v>
      </c>
      <c r="AW344" s="13" t="s">
        <v>32</v>
      </c>
      <c r="AX344" s="13" t="s">
        <v>75</v>
      </c>
      <c r="AY344" s="200" t="s">
        <v>126</v>
      </c>
    </row>
    <row r="345" s="13" customFormat="1">
      <c r="A345" s="13"/>
      <c r="B345" s="199"/>
      <c r="C345" s="13"/>
      <c r="D345" s="193" t="s">
        <v>139</v>
      </c>
      <c r="E345" s="200" t="s">
        <v>1</v>
      </c>
      <c r="F345" s="201" t="s">
        <v>430</v>
      </c>
      <c r="G345" s="13"/>
      <c r="H345" s="202">
        <v>613.98000000000002</v>
      </c>
      <c r="I345" s="203"/>
      <c r="J345" s="13"/>
      <c r="K345" s="13"/>
      <c r="L345" s="199"/>
      <c r="M345" s="204"/>
      <c r="N345" s="205"/>
      <c r="O345" s="205"/>
      <c r="P345" s="205"/>
      <c r="Q345" s="205"/>
      <c r="R345" s="205"/>
      <c r="S345" s="205"/>
      <c r="T345" s="20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00" t="s">
        <v>139</v>
      </c>
      <c r="AU345" s="200" t="s">
        <v>83</v>
      </c>
      <c r="AV345" s="13" t="s">
        <v>83</v>
      </c>
      <c r="AW345" s="13" t="s">
        <v>32</v>
      </c>
      <c r="AX345" s="13" t="s">
        <v>75</v>
      </c>
      <c r="AY345" s="200" t="s">
        <v>126</v>
      </c>
    </row>
    <row r="346" s="13" customFormat="1">
      <c r="A346" s="13"/>
      <c r="B346" s="199"/>
      <c r="C346" s="13"/>
      <c r="D346" s="193" t="s">
        <v>139</v>
      </c>
      <c r="E346" s="200" t="s">
        <v>1</v>
      </c>
      <c r="F346" s="201" t="s">
        <v>431</v>
      </c>
      <c r="G346" s="13"/>
      <c r="H346" s="202">
        <v>45.359999999999999</v>
      </c>
      <c r="I346" s="203"/>
      <c r="J346" s="13"/>
      <c r="K346" s="13"/>
      <c r="L346" s="199"/>
      <c r="M346" s="204"/>
      <c r="N346" s="205"/>
      <c r="O346" s="205"/>
      <c r="P346" s="205"/>
      <c r="Q346" s="205"/>
      <c r="R346" s="205"/>
      <c r="S346" s="205"/>
      <c r="T346" s="20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00" t="s">
        <v>139</v>
      </c>
      <c r="AU346" s="200" t="s">
        <v>83</v>
      </c>
      <c r="AV346" s="13" t="s">
        <v>83</v>
      </c>
      <c r="AW346" s="13" t="s">
        <v>32</v>
      </c>
      <c r="AX346" s="13" t="s">
        <v>75</v>
      </c>
      <c r="AY346" s="200" t="s">
        <v>126</v>
      </c>
    </row>
    <row r="347" s="13" customFormat="1">
      <c r="A347" s="13"/>
      <c r="B347" s="199"/>
      <c r="C347" s="13"/>
      <c r="D347" s="193" t="s">
        <v>139</v>
      </c>
      <c r="E347" s="200" t="s">
        <v>1</v>
      </c>
      <c r="F347" s="201" t="s">
        <v>432</v>
      </c>
      <c r="G347" s="13"/>
      <c r="H347" s="202">
        <v>31.140000000000001</v>
      </c>
      <c r="I347" s="203"/>
      <c r="J347" s="13"/>
      <c r="K347" s="13"/>
      <c r="L347" s="199"/>
      <c r="M347" s="204"/>
      <c r="N347" s="205"/>
      <c r="O347" s="205"/>
      <c r="P347" s="205"/>
      <c r="Q347" s="205"/>
      <c r="R347" s="205"/>
      <c r="S347" s="205"/>
      <c r="T347" s="20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00" t="s">
        <v>139</v>
      </c>
      <c r="AU347" s="200" t="s">
        <v>83</v>
      </c>
      <c r="AV347" s="13" t="s">
        <v>83</v>
      </c>
      <c r="AW347" s="13" t="s">
        <v>32</v>
      </c>
      <c r="AX347" s="13" t="s">
        <v>75</v>
      </c>
      <c r="AY347" s="200" t="s">
        <v>126</v>
      </c>
    </row>
    <row r="348" s="13" customFormat="1">
      <c r="A348" s="13"/>
      <c r="B348" s="199"/>
      <c r="C348" s="13"/>
      <c r="D348" s="193" t="s">
        <v>139</v>
      </c>
      <c r="E348" s="200" t="s">
        <v>1</v>
      </c>
      <c r="F348" s="201" t="s">
        <v>433</v>
      </c>
      <c r="G348" s="13"/>
      <c r="H348" s="202">
        <v>2.3999999999999999</v>
      </c>
      <c r="I348" s="203"/>
      <c r="J348" s="13"/>
      <c r="K348" s="13"/>
      <c r="L348" s="199"/>
      <c r="M348" s="204"/>
      <c r="N348" s="205"/>
      <c r="O348" s="205"/>
      <c r="P348" s="205"/>
      <c r="Q348" s="205"/>
      <c r="R348" s="205"/>
      <c r="S348" s="205"/>
      <c r="T348" s="20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00" t="s">
        <v>139</v>
      </c>
      <c r="AU348" s="200" t="s">
        <v>83</v>
      </c>
      <c r="AV348" s="13" t="s">
        <v>83</v>
      </c>
      <c r="AW348" s="13" t="s">
        <v>32</v>
      </c>
      <c r="AX348" s="13" t="s">
        <v>75</v>
      </c>
      <c r="AY348" s="200" t="s">
        <v>126</v>
      </c>
    </row>
    <row r="349" s="13" customFormat="1">
      <c r="A349" s="13"/>
      <c r="B349" s="199"/>
      <c r="C349" s="13"/>
      <c r="D349" s="193" t="s">
        <v>139</v>
      </c>
      <c r="E349" s="200" t="s">
        <v>1</v>
      </c>
      <c r="F349" s="201" t="s">
        <v>434</v>
      </c>
      <c r="G349" s="13"/>
      <c r="H349" s="202">
        <v>1.6000000000000001</v>
      </c>
      <c r="I349" s="203"/>
      <c r="J349" s="13"/>
      <c r="K349" s="13"/>
      <c r="L349" s="199"/>
      <c r="M349" s="204"/>
      <c r="N349" s="205"/>
      <c r="O349" s="205"/>
      <c r="P349" s="205"/>
      <c r="Q349" s="205"/>
      <c r="R349" s="205"/>
      <c r="S349" s="205"/>
      <c r="T349" s="20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00" t="s">
        <v>139</v>
      </c>
      <c r="AU349" s="200" t="s">
        <v>83</v>
      </c>
      <c r="AV349" s="13" t="s">
        <v>83</v>
      </c>
      <c r="AW349" s="13" t="s">
        <v>32</v>
      </c>
      <c r="AX349" s="13" t="s">
        <v>75</v>
      </c>
      <c r="AY349" s="200" t="s">
        <v>126</v>
      </c>
    </row>
    <row r="350" s="14" customFormat="1">
      <c r="A350" s="14"/>
      <c r="B350" s="207"/>
      <c r="C350" s="14"/>
      <c r="D350" s="193" t="s">
        <v>139</v>
      </c>
      <c r="E350" s="208" t="s">
        <v>1</v>
      </c>
      <c r="F350" s="209" t="s">
        <v>152</v>
      </c>
      <c r="G350" s="14"/>
      <c r="H350" s="210">
        <v>808.21000000000004</v>
      </c>
      <c r="I350" s="211"/>
      <c r="J350" s="14"/>
      <c r="K350" s="14"/>
      <c r="L350" s="207"/>
      <c r="M350" s="212"/>
      <c r="N350" s="213"/>
      <c r="O350" s="213"/>
      <c r="P350" s="213"/>
      <c r="Q350" s="213"/>
      <c r="R350" s="213"/>
      <c r="S350" s="213"/>
      <c r="T350" s="2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08" t="s">
        <v>139</v>
      </c>
      <c r="AU350" s="208" t="s">
        <v>83</v>
      </c>
      <c r="AV350" s="14" t="s">
        <v>133</v>
      </c>
      <c r="AW350" s="14" t="s">
        <v>32</v>
      </c>
      <c r="AX350" s="14" t="s">
        <v>81</v>
      </c>
      <c r="AY350" s="208" t="s">
        <v>126</v>
      </c>
    </row>
    <row r="351" s="2" customFormat="1" ht="33" customHeight="1">
      <c r="A351" s="38"/>
      <c r="B351" s="179"/>
      <c r="C351" s="180" t="s">
        <v>435</v>
      </c>
      <c r="D351" s="180" t="s">
        <v>128</v>
      </c>
      <c r="E351" s="181" t="s">
        <v>436</v>
      </c>
      <c r="F351" s="182" t="s">
        <v>437</v>
      </c>
      <c r="G351" s="183" t="s">
        <v>438</v>
      </c>
      <c r="H351" s="184">
        <v>4436.2209999999995</v>
      </c>
      <c r="I351" s="185"/>
      <c r="J351" s="186">
        <f>ROUND(I351*H351,2)</f>
        <v>0</v>
      </c>
      <c r="K351" s="182" t="s">
        <v>132</v>
      </c>
      <c r="L351" s="39"/>
      <c r="M351" s="187" t="s">
        <v>1</v>
      </c>
      <c r="N351" s="188" t="s">
        <v>40</v>
      </c>
      <c r="O351" s="77"/>
      <c r="P351" s="189">
        <f>O351*H351</f>
        <v>0</v>
      </c>
      <c r="Q351" s="189">
        <v>0</v>
      </c>
      <c r="R351" s="189">
        <f>Q351*H351</f>
        <v>0</v>
      </c>
      <c r="S351" s="189">
        <v>0</v>
      </c>
      <c r="T351" s="19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91" t="s">
        <v>133</v>
      </c>
      <c r="AT351" s="191" t="s">
        <v>128</v>
      </c>
      <c r="AU351" s="191" t="s">
        <v>83</v>
      </c>
      <c r="AY351" s="19" t="s">
        <v>126</v>
      </c>
      <c r="BE351" s="192">
        <f>IF(N351="základní",J351,0)</f>
        <v>0</v>
      </c>
      <c r="BF351" s="192">
        <f>IF(N351="snížená",J351,0)</f>
        <v>0</v>
      </c>
      <c r="BG351" s="192">
        <f>IF(N351="zákl. přenesená",J351,0)</f>
        <v>0</v>
      </c>
      <c r="BH351" s="192">
        <f>IF(N351="sníž. přenesená",J351,0)</f>
        <v>0</v>
      </c>
      <c r="BI351" s="192">
        <f>IF(N351="nulová",J351,0)</f>
        <v>0</v>
      </c>
      <c r="BJ351" s="19" t="s">
        <v>81</v>
      </c>
      <c r="BK351" s="192">
        <f>ROUND(I351*H351,2)</f>
        <v>0</v>
      </c>
      <c r="BL351" s="19" t="s">
        <v>133</v>
      </c>
      <c r="BM351" s="191" t="s">
        <v>439</v>
      </c>
    </row>
    <row r="352" s="2" customFormat="1">
      <c r="A352" s="38"/>
      <c r="B352" s="39"/>
      <c r="C352" s="38"/>
      <c r="D352" s="193" t="s">
        <v>135</v>
      </c>
      <c r="E352" s="38"/>
      <c r="F352" s="194" t="s">
        <v>440</v>
      </c>
      <c r="G352" s="38"/>
      <c r="H352" s="38"/>
      <c r="I352" s="195"/>
      <c r="J352" s="38"/>
      <c r="K352" s="38"/>
      <c r="L352" s="39"/>
      <c r="M352" s="196"/>
      <c r="N352" s="197"/>
      <c r="O352" s="77"/>
      <c r="P352" s="77"/>
      <c r="Q352" s="77"/>
      <c r="R352" s="77"/>
      <c r="S352" s="77"/>
      <c r="T352" s="7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9" t="s">
        <v>135</v>
      </c>
      <c r="AU352" s="19" t="s">
        <v>83</v>
      </c>
    </row>
    <row r="353" s="13" customFormat="1">
      <c r="A353" s="13"/>
      <c r="B353" s="199"/>
      <c r="C353" s="13"/>
      <c r="D353" s="193" t="s">
        <v>139</v>
      </c>
      <c r="E353" s="200" t="s">
        <v>1</v>
      </c>
      <c r="F353" s="201" t="s">
        <v>441</v>
      </c>
      <c r="G353" s="13"/>
      <c r="H353" s="202">
        <v>2464.567</v>
      </c>
      <c r="I353" s="203"/>
      <c r="J353" s="13"/>
      <c r="K353" s="13"/>
      <c r="L353" s="199"/>
      <c r="M353" s="204"/>
      <c r="N353" s="205"/>
      <c r="O353" s="205"/>
      <c r="P353" s="205"/>
      <c r="Q353" s="205"/>
      <c r="R353" s="205"/>
      <c r="S353" s="205"/>
      <c r="T353" s="20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00" t="s">
        <v>139</v>
      </c>
      <c r="AU353" s="200" t="s">
        <v>83</v>
      </c>
      <c r="AV353" s="13" t="s">
        <v>83</v>
      </c>
      <c r="AW353" s="13" t="s">
        <v>32</v>
      </c>
      <c r="AX353" s="13" t="s">
        <v>81</v>
      </c>
      <c r="AY353" s="200" t="s">
        <v>126</v>
      </c>
    </row>
    <row r="354" s="13" customFormat="1">
      <c r="A354" s="13"/>
      <c r="B354" s="199"/>
      <c r="C354" s="13"/>
      <c r="D354" s="193" t="s">
        <v>139</v>
      </c>
      <c r="E354" s="13"/>
      <c r="F354" s="201" t="s">
        <v>442</v>
      </c>
      <c r="G354" s="13"/>
      <c r="H354" s="202">
        <v>4436.2209999999995</v>
      </c>
      <c r="I354" s="203"/>
      <c r="J354" s="13"/>
      <c r="K354" s="13"/>
      <c r="L354" s="199"/>
      <c r="M354" s="204"/>
      <c r="N354" s="205"/>
      <c r="O354" s="205"/>
      <c r="P354" s="205"/>
      <c r="Q354" s="205"/>
      <c r="R354" s="205"/>
      <c r="S354" s="205"/>
      <c r="T354" s="20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00" t="s">
        <v>139</v>
      </c>
      <c r="AU354" s="200" t="s">
        <v>83</v>
      </c>
      <c r="AV354" s="13" t="s">
        <v>83</v>
      </c>
      <c r="AW354" s="13" t="s">
        <v>3</v>
      </c>
      <c r="AX354" s="13" t="s">
        <v>81</v>
      </c>
      <c r="AY354" s="200" t="s">
        <v>126</v>
      </c>
    </row>
    <row r="355" s="2" customFormat="1" ht="24.15" customHeight="1">
      <c r="A355" s="38"/>
      <c r="B355" s="179"/>
      <c r="C355" s="180" t="s">
        <v>443</v>
      </c>
      <c r="D355" s="180" t="s">
        <v>128</v>
      </c>
      <c r="E355" s="181" t="s">
        <v>444</v>
      </c>
      <c r="F355" s="182" t="s">
        <v>445</v>
      </c>
      <c r="G355" s="183" t="s">
        <v>239</v>
      </c>
      <c r="H355" s="184">
        <v>1153.3199999999999</v>
      </c>
      <c r="I355" s="185"/>
      <c r="J355" s="186">
        <f>ROUND(I355*H355,2)</f>
        <v>0</v>
      </c>
      <c r="K355" s="182" t="s">
        <v>132</v>
      </c>
      <c r="L355" s="39"/>
      <c r="M355" s="187" t="s">
        <v>1</v>
      </c>
      <c r="N355" s="188" t="s">
        <v>40</v>
      </c>
      <c r="O355" s="77"/>
      <c r="P355" s="189">
        <f>O355*H355</f>
        <v>0</v>
      </c>
      <c r="Q355" s="189">
        <v>0</v>
      </c>
      <c r="R355" s="189">
        <f>Q355*H355</f>
        <v>0</v>
      </c>
      <c r="S355" s="189">
        <v>0</v>
      </c>
      <c r="T355" s="19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91" t="s">
        <v>133</v>
      </c>
      <c r="AT355" s="191" t="s">
        <v>128</v>
      </c>
      <c r="AU355" s="191" t="s">
        <v>83</v>
      </c>
      <c r="AY355" s="19" t="s">
        <v>126</v>
      </c>
      <c r="BE355" s="192">
        <f>IF(N355="základní",J355,0)</f>
        <v>0</v>
      </c>
      <c r="BF355" s="192">
        <f>IF(N355="snížená",J355,0)</f>
        <v>0</v>
      </c>
      <c r="BG355" s="192">
        <f>IF(N355="zákl. přenesená",J355,0)</f>
        <v>0</v>
      </c>
      <c r="BH355" s="192">
        <f>IF(N355="sníž. přenesená",J355,0)</f>
        <v>0</v>
      </c>
      <c r="BI355" s="192">
        <f>IF(N355="nulová",J355,0)</f>
        <v>0</v>
      </c>
      <c r="BJ355" s="19" t="s">
        <v>81</v>
      </c>
      <c r="BK355" s="192">
        <f>ROUND(I355*H355,2)</f>
        <v>0</v>
      </c>
      <c r="BL355" s="19" t="s">
        <v>133</v>
      </c>
      <c r="BM355" s="191" t="s">
        <v>446</v>
      </c>
    </row>
    <row r="356" s="2" customFormat="1">
      <c r="A356" s="38"/>
      <c r="B356" s="39"/>
      <c r="C356" s="38"/>
      <c r="D356" s="193" t="s">
        <v>135</v>
      </c>
      <c r="E356" s="38"/>
      <c r="F356" s="194" t="s">
        <v>447</v>
      </c>
      <c r="G356" s="38"/>
      <c r="H356" s="38"/>
      <c r="I356" s="195"/>
      <c r="J356" s="38"/>
      <c r="K356" s="38"/>
      <c r="L356" s="39"/>
      <c r="M356" s="196"/>
      <c r="N356" s="197"/>
      <c r="O356" s="77"/>
      <c r="P356" s="77"/>
      <c r="Q356" s="77"/>
      <c r="R356" s="77"/>
      <c r="S356" s="77"/>
      <c r="T356" s="7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9" t="s">
        <v>135</v>
      </c>
      <c r="AU356" s="19" t="s">
        <v>83</v>
      </c>
    </row>
    <row r="357" s="15" customFormat="1">
      <c r="A357" s="15"/>
      <c r="B357" s="215"/>
      <c r="C357" s="15"/>
      <c r="D357" s="193" t="s">
        <v>139</v>
      </c>
      <c r="E357" s="216" t="s">
        <v>1</v>
      </c>
      <c r="F357" s="217" t="s">
        <v>448</v>
      </c>
      <c r="G357" s="15"/>
      <c r="H357" s="216" t="s">
        <v>1</v>
      </c>
      <c r="I357" s="218"/>
      <c r="J357" s="15"/>
      <c r="K357" s="15"/>
      <c r="L357" s="215"/>
      <c r="M357" s="219"/>
      <c r="N357" s="220"/>
      <c r="O357" s="220"/>
      <c r="P357" s="220"/>
      <c r="Q357" s="220"/>
      <c r="R357" s="220"/>
      <c r="S357" s="220"/>
      <c r="T357" s="22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16" t="s">
        <v>139</v>
      </c>
      <c r="AU357" s="216" t="s">
        <v>83</v>
      </c>
      <c r="AV357" s="15" t="s">
        <v>81</v>
      </c>
      <c r="AW357" s="15" t="s">
        <v>32</v>
      </c>
      <c r="AX357" s="15" t="s">
        <v>75</v>
      </c>
      <c r="AY357" s="216" t="s">
        <v>126</v>
      </c>
    </row>
    <row r="358" s="13" customFormat="1">
      <c r="A358" s="13"/>
      <c r="B358" s="199"/>
      <c r="C358" s="13"/>
      <c r="D358" s="193" t="s">
        <v>139</v>
      </c>
      <c r="E358" s="200" t="s">
        <v>1</v>
      </c>
      <c r="F358" s="201" t="s">
        <v>449</v>
      </c>
      <c r="G358" s="13"/>
      <c r="H358" s="202">
        <v>2645.136</v>
      </c>
      <c r="I358" s="203"/>
      <c r="J358" s="13"/>
      <c r="K358" s="13"/>
      <c r="L358" s="199"/>
      <c r="M358" s="204"/>
      <c r="N358" s="205"/>
      <c r="O358" s="205"/>
      <c r="P358" s="205"/>
      <c r="Q358" s="205"/>
      <c r="R358" s="205"/>
      <c r="S358" s="205"/>
      <c r="T358" s="20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00" t="s">
        <v>139</v>
      </c>
      <c r="AU358" s="200" t="s">
        <v>83</v>
      </c>
      <c r="AV358" s="13" t="s">
        <v>83</v>
      </c>
      <c r="AW358" s="13" t="s">
        <v>32</v>
      </c>
      <c r="AX358" s="13" t="s">
        <v>75</v>
      </c>
      <c r="AY358" s="200" t="s">
        <v>126</v>
      </c>
    </row>
    <row r="359" s="15" customFormat="1">
      <c r="A359" s="15"/>
      <c r="B359" s="215"/>
      <c r="C359" s="15"/>
      <c r="D359" s="193" t="s">
        <v>139</v>
      </c>
      <c r="E359" s="216" t="s">
        <v>1</v>
      </c>
      <c r="F359" s="217" t="s">
        <v>450</v>
      </c>
      <c r="G359" s="15"/>
      <c r="H359" s="216" t="s">
        <v>1</v>
      </c>
      <c r="I359" s="218"/>
      <c r="J359" s="15"/>
      <c r="K359" s="15"/>
      <c r="L359" s="215"/>
      <c r="M359" s="219"/>
      <c r="N359" s="220"/>
      <c r="O359" s="220"/>
      <c r="P359" s="220"/>
      <c r="Q359" s="220"/>
      <c r="R359" s="220"/>
      <c r="S359" s="220"/>
      <c r="T359" s="221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16" t="s">
        <v>139</v>
      </c>
      <c r="AU359" s="216" t="s">
        <v>83</v>
      </c>
      <c r="AV359" s="15" t="s">
        <v>81</v>
      </c>
      <c r="AW359" s="15" t="s">
        <v>32</v>
      </c>
      <c r="AX359" s="15" t="s">
        <v>75</v>
      </c>
      <c r="AY359" s="216" t="s">
        <v>126</v>
      </c>
    </row>
    <row r="360" s="13" customFormat="1">
      <c r="A360" s="13"/>
      <c r="B360" s="199"/>
      <c r="C360" s="13"/>
      <c r="D360" s="193" t="s">
        <v>139</v>
      </c>
      <c r="E360" s="200" t="s">
        <v>1</v>
      </c>
      <c r="F360" s="201" t="s">
        <v>451</v>
      </c>
      <c r="G360" s="13"/>
      <c r="H360" s="202">
        <v>-54.095999999999997</v>
      </c>
      <c r="I360" s="203"/>
      <c r="J360" s="13"/>
      <c r="K360" s="13"/>
      <c r="L360" s="199"/>
      <c r="M360" s="204"/>
      <c r="N360" s="205"/>
      <c r="O360" s="205"/>
      <c r="P360" s="205"/>
      <c r="Q360" s="205"/>
      <c r="R360" s="205"/>
      <c r="S360" s="205"/>
      <c r="T360" s="20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00" t="s">
        <v>139</v>
      </c>
      <c r="AU360" s="200" t="s">
        <v>83</v>
      </c>
      <c r="AV360" s="13" t="s">
        <v>83</v>
      </c>
      <c r="AW360" s="13" t="s">
        <v>32</v>
      </c>
      <c r="AX360" s="13" t="s">
        <v>75</v>
      </c>
      <c r="AY360" s="200" t="s">
        <v>126</v>
      </c>
    </row>
    <row r="361" s="15" customFormat="1">
      <c r="A361" s="15"/>
      <c r="B361" s="215"/>
      <c r="C361" s="15"/>
      <c r="D361" s="193" t="s">
        <v>139</v>
      </c>
      <c r="E361" s="216" t="s">
        <v>1</v>
      </c>
      <c r="F361" s="217" t="s">
        <v>452</v>
      </c>
      <c r="G361" s="15"/>
      <c r="H361" s="216" t="s">
        <v>1</v>
      </c>
      <c r="I361" s="218"/>
      <c r="J361" s="15"/>
      <c r="K361" s="15"/>
      <c r="L361" s="215"/>
      <c r="M361" s="219"/>
      <c r="N361" s="220"/>
      <c r="O361" s="220"/>
      <c r="P361" s="220"/>
      <c r="Q361" s="220"/>
      <c r="R361" s="220"/>
      <c r="S361" s="220"/>
      <c r="T361" s="221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16" t="s">
        <v>139</v>
      </c>
      <c r="AU361" s="216" t="s">
        <v>83</v>
      </c>
      <c r="AV361" s="15" t="s">
        <v>81</v>
      </c>
      <c r="AW361" s="15" t="s">
        <v>32</v>
      </c>
      <c r="AX361" s="15" t="s">
        <v>75</v>
      </c>
      <c r="AY361" s="216" t="s">
        <v>126</v>
      </c>
    </row>
    <row r="362" s="13" customFormat="1">
      <c r="A362" s="13"/>
      <c r="B362" s="199"/>
      <c r="C362" s="13"/>
      <c r="D362" s="193" t="s">
        <v>139</v>
      </c>
      <c r="E362" s="200" t="s">
        <v>1</v>
      </c>
      <c r="F362" s="201" t="s">
        <v>453</v>
      </c>
      <c r="G362" s="13"/>
      <c r="H362" s="202">
        <v>-734.35400000000004</v>
      </c>
      <c r="I362" s="203"/>
      <c r="J362" s="13"/>
      <c r="K362" s="13"/>
      <c r="L362" s="199"/>
      <c r="M362" s="204"/>
      <c r="N362" s="205"/>
      <c r="O362" s="205"/>
      <c r="P362" s="205"/>
      <c r="Q362" s="205"/>
      <c r="R362" s="205"/>
      <c r="S362" s="205"/>
      <c r="T362" s="20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00" t="s">
        <v>139</v>
      </c>
      <c r="AU362" s="200" t="s">
        <v>83</v>
      </c>
      <c r="AV362" s="13" t="s">
        <v>83</v>
      </c>
      <c r="AW362" s="13" t="s">
        <v>32</v>
      </c>
      <c r="AX362" s="13" t="s">
        <v>75</v>
      </c>
      <c r="AY362" s="200" t="s">
        <v>126</v>
      </c>
    </row>
    <row r="363" s="15" customFormat="1">
      <c r="A363" s="15"/>
      <c r="B363" s="215"/>
      <c r="C363" s="15"/>
      <c r="D363" s="193" t="s">
        <v>139</v>
      </c>
      <c r="E363" s="216" t="s">
        <v>1</v>
      </c>
      <c r="F363" s="217" t="s">
        <v>454</v>
      </c>
      <c r="G363" s="15"/>
      <c r="H363" s="216" t="s">
        <v>1</v>
      </c>
      <c r="I363" s="218"/>
      <c r="J363" s="15"/>
      <c r="K363" s="15"/>
      <c r="L363" s="215"/>
      <c r="M363" s="219"/>
      <c r="N363" s="220"/>
      <c r="O363" s="220"/>
      <c r="P363" s="220"/>
      <c r="Q363" s="220"/>
      <c r="R363" s="220"/>
      <c r="S363" s="220"/>
      <c r="T363" s="22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16" t="s">
        <v>139</v>
      </c>
      <c r="AU363" s="216" t="s">
        <v>83</v>
      </c>
      <c r="AV363" s="15" t="s">
        <v>81</v>
      </c>
      <c r="AW363" s="15" t="s">
        <v>32</v>
      </c>
      <c r="AX363" s="15" t="s">
        <v>75</v>
      </c>
      <c r="AY363" s="216" t="s">
        <v>126</v>
      </c>
    </row>
    <row r="364" s="13" customFormat="1">
      <c r="A364" s="13"/>
      <c r="B364" s="199"/>
      <c r="C364" s="13"/>
      <c r="D364" s="193" t="s">
        <v>139</v>
      </c>
      <c r="E364" s="200" t="s">
        <v>1</v>
      </c>
      <c r="F364" s="201" t="s">
        <v>455</v>
      </c>
      <c r="G364" s="13"/>
      <c r="H364" s="202">
        <v>-60.944000000000003</v>
      </c>
      <c r="I364" s="203"/>
      <c r="J364" s="13"/>
      <c r="K364" s="13"/>
      <c r="L364" s="199"/>
      <c r="M364" s="204"/>
      <c r="N364" s="205"/>
      <c r="O364" s="205"/>
      <c r="P364" s="205"/>
      <c r="Q364" s="205"/>
      <c r="R364" s="205"/>
      <c r="S364" s="205"/>
      <c r="T364" s="20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00" t="s">
        <v>139</v>
      </c>
      <c r="AU364" s="200" t="s">
        <v>83</v>
      </c>
      <c r="AV364" s="13" t="s">
        <v>83</v>
      </c>
      <c r="AW364" s="13" t="s">
        <v>32</v>
      </c>
      <c r="AX364" s="13" t="s">
        <v>75</v>
      </c>
      <c r="AY364" s="200" t="s">
        <v>126</v>
      </c>
    </row>
    <row r="365" s="15" customFormat="1">
      <c r="A365" s="15"/>
      <c r="B365" s="215"/>
      <c r="C365" s="15"/>
      <c r="D365" s="193" t="s">
        <v>139</v>
      </c>
      <c r="E365" s="216" t="s">
        <v>1</v>
      </c>
      <c r="F365" s="217" t="s">
        <v>456</v>
      </c>
      <c r="G365" s="15"/>
      <c r="H365" s="216" t="s">
        <v>1</v>
      </c>
      <c r="I365" s="218"/>
      <c r="J365" s="15"/>
      <c r="K365" s="15"/>
      <c r="L365" s="215"/>
      <c r="M365" s="219"/>
      <c r="N365" s="220"/>
      <c r="O365" s="220"/>
      <c r="P365" s="220"/>
      <c r="Q365" s="220"/>
      <c r="R365" s="220"/>
      <c r="S365" s="220"/>
      <c r="T365" s="221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16" t="s">
        <v>139</v>
      </c>
      <c r="AU365" s="216" t="s">
        <v>83</v>
      </c>
      <c r="AV365" s="15" t="s">
        <v>81</v>
      </c>
      <c r="AW365" s="15" t="s">
        <v>32</v>
      </c>
      <c r="AX365" s="15" t="s">
        <v>75</v>
      </c>
      <c r="AY365" s="216" t="s">
        <v>126</v>
      </c>
    </row>
    <row r="366" s="13" customFormat="1">
      <c r="A366" s="13"/>
      <c r="B366" s="199"/>
      <c r="C366" s="13"/>
      <c r="D366" s="193" t="s">
        <v>139</v>
      </c>
      <c r="E366" s="200" t="s">
        <v>1</v>
      </c>
      <c r="F366" s="201" t="s">
        <v>457</v>
      </c>
      <c r="G366" s="13"/>
      <c r="H366" s="202">
        <v>-132.03999999999999</v>
      </c>
      <c r="I366" s="203"/>
      <c r="J366" s="13"/>
      <c r="K366" s="13"/>
      <c r="L366" s="199"/>
      <c r="M366" s="204"/>
      <c r="N366" s="205"/>
      <c r="O366" s="205"/>
      <c r="P366" s="205"/>
      <c r="Q366" s="205"/>
      <c r="R366" s="205"/>
      <c r="S366" s="205"/>
      <c r="T366" s="20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00" t="s">
        <v>139</v>
      </c>
      <c r="AU366" s="200" t="s">
        <v>83</v>
      </c>
      <c r="AV366" s="13" t="s">
        <v>83</v>
      </c>
      <c r="AW366" s="13" t="s">
        <v>32</v>
      </c>
      <c r="AX366" s="13" t="s">
        <v>75</v>
      </c>
      <c r="AY366" s="200" t="s">
        <v>126</v>
      </c>
    </row>
    <row r="367" s="13" customFormat="1">
      <c r="A367" s="13"/>
      <c r="B367" s="199"/>
      <c r="C367" s="13"/>
      <c r="D367" s="193" t="s">
        <v>139</v>
      </c>
      <c r="E367" s="200" t="s">
        <v>1</v>
      </c>
      <c r="F367" s="201" t="s">
        <v>458</v>
      </c>
      <c r="G367" s="13"/>
      <c r="H367" s="202">
        <v>-297.05700000000002</v>
      </c>
      <c r="I367" s="203"/>
      <c r="J367" s="13"/>
      <c r="K367" s="13"/>
      <c r="L367" s="199"/>
      <c r="M367" s="204"/>
      <c r="N367" s="205"/>
      <c r="O367" s="205"/>
      <c r="P367" s="205"/>
      <c r="Q367" s="205"/>
      <c r="R367" s="205"/>
      <c r="S367" s="205"/>
      <c r="T367" s="20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00" t="s">
        <v>139</v>
      </c>
      <c r="AU367" s="200" t="s">
        <v>83</v>
      </c>
      <c r="AV367" s="13" t="s">
        <v>83</v>
      </c>
      <c r="AW367" s="13" t="s">
        <v>32</v>
      </c>
      <c r="AX367" s="13" t="s">
        <v>75</v>
      </c>
      <c r="AY367" s="200" t="s">
        <v>126</v>
      </c>
    </row>
    <row r="368" s="15" customFormat="1">
      <c r="A368" s="15"/>
      <c r="B368" s="215"/>
      <c r="C368" s="15"/>
      <c r="D368" s="193" t="s">
        <v>139</v>
      </c>
      <c r="E368" s="216" t="s">
        <v>1</v>
      </c>
      <c r="F368" s="217" t="s">
        <v>459</v>
      </c>
      <c r="G368" s="15"/>
      <c r="H368" s="216" t="s">
        <v>1</v>
      </c>
      <c r="I368" s="218"/>
      <c r="J368" s="15"/>
      <c r="K368" s="15"/>
      <c r="L368" s="215"/>
      <c r="M368" s="219"/>
      <c r="N368" s="220"/>
      <c r="O368" s="220"/>
      <c r="P368" s="220"/>
      <c r="Q368" s="220"/>
      <c r="R368" s="220"/>
      <c r="S368" s="220"/>
      <c r="T368" s="221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16" t="s">
        <v>139</v>
      </c>
      <c r="AU368" s="216" t="s">
        <v>83</v>
      </c>
      <c r="AV368" s="15" t="s">
        <v>81</v>
      </c>
      <c r="AW368" s="15" t="s">
        <v>32</v>
      </c>
      <c r="AX368" s="15" t="s">
        <v>75</v>
      </c>
      <c r="AY368" s="216" t="s">
        <v>126</v>
      </c>
    </row>
    <row r="369" s="13" customFormat="1">
      <c r="A369" s="13"/>
      <c r="B369" s="199"/>
      <c r="C369" s="13"/>
      <c r="D369" s="193" t="s">
        <v>139</v>
      </c>
      <c r="E369" s="200" t="s">
        <v>1</v>
      </c>
      <c r="F369" s="201" t="s">
        <v>406</v>
      </c>
      <c r="G369" s="13"/>
      <c r="H369" s="202">
        <v>-3.5</v>
      </c>
      <c r="I369" s="203"/>
      <c r="J369" s="13"/>
      <c r="K369" s="13"/>
      <c r="L369" s="199"/>
      <c r="M369" s="204"/>
      <c r="N369" s="205"/>
      <c r="O369" s="205"/>
      <c r="P369" s="205"/>
      <c r="Q369" s="205"/>
      <c r="R369" s="205"/>
      <c r="S369" s="205"/>
      <c r="T369" s="20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00" t="s">
        <v>139</v>
      </c>
      <c r="AU369" s="200" t="s">
        <v>83</v>
      </c>
      <c r="AV369" s="13" t="s">
        <v>83</v>
      </c>
      <c r="AW369" s="13" t="s">
        <v>32</v>
      </c>
      <c r="AX369" s="13" t="s">
        <v>75</v>
      </c>
      <c r="AY369" s="200" t="s">
        <v>126</v>
      </c>
    </row>
    <row r="370" s="13" customFormat="1">
      <c r="A370" s="13"/>
      <c r="B370" s="199"/>
      <c r="C370" s="13"/>
      <c r="D370" s="193" t="s">
        <v>139</v>
      </c>
      <c r="E370" s="200" t="s">
        <v>1</v>
      </c>
      <c r="F370" s="201" t="s">
        <v>460</v>
      </c>
      <c r="G370" s="13"/>
      <c r="H370" s="202">
        <v>-12.782</v>
      </c>
      <c r="I370" s="203"/>
      <c r="J370" s="13"/>
      <c r="K370" s="13"/>
      <c r="L370" s="199"/>
      <c r="M370" s="204"/>
      <c r="N370" s="205"/>
      <c r="O370" s="205"/>
      <c r="P370" s="205"/>
      <c r="Q370" s="205"/>
      <c r="R370" s="205"/>
      <c r="S370" s="205"/>
      <c r="T370" s="20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00" t="s">
        <v>139</v>
      </c>
      <c r="AU370" s="200" t="s">
        <v>83</v>
      </c>
      <c r="AV370" s="13" t="s">
        <v>83</v>
      </c>
      <c r="AW370" s="13" t="s">
        <v>32</v>
      </c>
      <c r="AX370" s="13" t="s">
        <v>75</v>
      </c>
      <c r="AY370" s="200" t="s">
        <v>126</v>
      </c>
    </row>
    <row r="371" s="13" customFormat="1">
      <c r="A371" s="13"/>
      <c r="B371" s="199"/>
      <c r="C371" s="13"/>
      <c r="D371" s="193" t="s">
        <v>139</v>
      </c>
      <c r="E371" s="200" t="s">
        <v>1</v>
      </c>
      <c r="F371" s="201" t="s">
        <v>461</v>
      </c>
      <c r="G371" s="13"/>
      <c r="H371" s="202">
        <v>-53.200000000000003</v>
      </c>
      <c r="I371" s="203"/>
      <c r="J371" s="13"/>
      <c r="K371" s="13"/>
      <c r="L371" s="199"/>
      <c r="M371" s="204"/>
      <c r="N371" s="205"/>
      <c r="O371" s="205"/>
      <c r="P371" s="205"/>
      <c r="Q371" s="205"/>
      <c r="R371" s="205"/>
      <c r="S371" s="205"/>
      <c r="T371" s="20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00" t="s">
        <v>139</v>
      </c>
      <c r="AU371" s="200" t="s">
        <v>83</v>
      </c>
      <c r="AV371" s="13" t="s">
        <v>83</v>
      </c>
      <c r="AW371" s="13" t="s">
        <v>32</v>
      </c>
      <c r="AX371" s="13" t="s">
        <v>75</v>
      </c>
      <c r="AY371" s="200" t="s">
        <v>126</v>
      </c>
    </row>
    <row r="372" s="16" customFormat="1">
      <c r="A372" s="16"/>
      <c r="B372" s="222"/>
      <c r="C372" s="16"/>
      <c r="D372" s="193" t="s">
        <v>139</v>
      </c>
      <c r="E372" s="223" t="s">
        <v>1</v>
      </c>
      <c r="F372" s="224" t="s">
        <v>247</v>
      </c>
      <c r="G372" s="16"/>
      <c r="H372" s="225">
        <v>1297.163</v>
      </c>
      <c r="I372" s="226"/>
      <c r="J372" s="16"/>
      <c r="K372" s="16"/>
      <c r="L372" s="222"/>
      <c r="M372" s="227"/>
      <c r="N372" s="228"/>
      <c r="O372" s="228"/>
      <c r="P372" s="228"/>
      <c r="Q372" s="228"/>
      <c r="R372" s="228"/>
      <c r="S372" s="228"/>
      <c r="T372" s="229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23" t="s">
        <v>139</v>
      </c>
      <c r="AU372" s="223" t="s">
        <v>83</v>
      </c>
      <c r="AV372" s="16" t="s">
        <v>144</v>
      </c>
      <c r="AW372" s="16" t="s">
        <v>32</v>
      </c>
      <c r="AX372" s="16" t="s">
        <v>75</v>
      </c>
      <c r="AY372" s="223" t="s">
        <v>126</v>
      </c>
    </row>
    <row r="373" s="15" customFormat="1">
      <c r="A373" s="15"/>
      <c r="B373" s="215"/>
      <c r="C373" s="15"/>
      <c r="D373" s="193" t="s">
        <v>139</v>
      </c>
      <c r="E373" s="216" t="s">
        <v>1</v>
      </c>
      <c r="F373" s="217" t="s">
        <v>462</v>
      </c>
      <c r="G373" s="15"/>
      <c r="H373" s="216" t="s">
        <v>1</v>
      </c>
      <c r="I373" s="218"/>
      <c r="J373" s="15"/>
      <c r="K373" s="15"/>
      <c r="L373" s="215"/>
      <c r="M373" s="219"/>
      <c r="N373" s="220"/>
      <c r="O373" s="220"/>
      <c r="P373" s="220"/>
      <c r="Q373" s="220"/>
      <c r="R373" s="220"/>
      <c r="S373" s="220"/>
      <c r="T373" s="221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16" t="s">
        <v>139</v>
      </c>
      <c r="AU373" s="216" t="s">
        <v>83</v>
      </c>
      <c r="AV373" s="15" t="s">
        <v>81</v>
      </c>
      <c r="AW373" s="15" t="s">
        <v>32</v>
      </c>
      <c r="AX373" s="15" t="s">
        <v>75</v>
      </c>
      <c r="AY373" s="216" t="s">
        <v>126</v>
      </c>
    </row>
    <row r="374" s="13" customFormat="1">
      <c r="A374" s="13"/>
      <c r="B374" s="199"/>
      <c r="C374" s="13"/>
      <c r="D374" s="193" t="s">
        <v>139</v>
      </c>
      <c r="E374" s="200" t="s">
        <v>1</v>
      </c>
      <c r="F374" s="201" t="s">
        <v>463</v>
      </c>
      <c r="G374" s="13"/>
      <c r="H374" s="202">
        <v>-138.983</v>
      </c>
      <c r="I374" s="203"/>
      <c r="J374" s="13"/>
      <c r="K374" s="13"/>
      <c r="L374" s="199"/>
      <c r="M374" s="204"/>
      <c r="N374" s="205"/>
      <c r="O374" s="205"/>
      <c r="P374" s="205"/>
      <c r="Q374" s="205"/>
      <c r="R374" s="205"/>
      <c r="S374" s="205"/>
      <c r="T374" s="20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00" t="s">
        <v>139</v>
      </c>
      <c r="AU374" s="200" t="s">
        <v>83</v>
      </c>
      <c r="AV374" s="13" t="s">
        <v>83</v>
      </c>
      <c r="AW374" s="13" t="s">
        <v>32</v>
      </c>
      <c r="AX374" s="13" t="s">
        <v>75</v>
      </c>
      <c r="AY374" s="200" t="s">
        <v>126</v>
      </c>
    </row>
    <row r="375" s="13" customFormat="1">
      <c r="A375" s="13"/>
      <c r="B375" s="199"/>
      <c r="C375" s="13"/>
      <c r="D375" s="193" t="s">
        <v>139</v>
      </c>
      <c r="E375" s="200" t="s">
        <v>1</v>
      </c>
      <c r="F375" s="201" t="s">
        <v>464</v>
      </c>
      <c r="G375" s="13"/>
      <c r="H375" s="202">
        <v>-4.8600000000000003</v>
      </c>
      <c r="I375" s="203"/>
      <c r="J375" s="13"/>
      <c r="K375" s="13"/>
      <c r="L375" s="199"/>
      <c r="M375" s="204"/>
      <c r="N375" s="205"/>
      <c r="O375" s="205"/>
      <c r="P375" s="205"/>
      <c r="Q375" s="205"/>
      <c r="R375" s="205"/>
      <c r="S375" s="205"/>
      <c r="T375" s="20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00" t="s">
        <v>139</v>
      </c>
      <c r="AU375" s="200" t="s">
        <v>83</v>
      </c>
      <c r="AV375" s="13" t="s">
        <v>83</v>
      </c>
      <c r="AW375" s="13" t="s">
        <v>32</v>
      </c>
      <c r="AX375" s="13" t="s">
        <v>75</v>
      </c>
      <c r="AY375" s="200" t="s">
        <v>126</v>
      </c>
    </row>
    <row r="376" s="14" customFormat="1">
      <c r="A376" s="14"/>
      <c r="B376" s="207"/>
      <c r="C376" s="14"/>
      <c r="D376" s="193" t="s">
        <v>139</v>
      </c>
      <c r="E376" s="208" t="s">
        <v>1</v>
      </c>
      <c r="F376" s="209" t="s">
        <v>152</v>
      </c>
      <c r="G376" s="14"/>
      <c r="H376" s="210">
        <v>1153.3200000000002</v>
      </c>
      <c r="I376" s="211"/>
      <c r="J376" s="14"/>
      <c r="K376" s="14"/>
      <c r="L376" s="207"/>
      <c r="M376" s="212"/>
      <c r="N376" s="213"/>
      <c r="O376" s="213"/>
      <c r="P376" s="213"/>
      <c r="Q376" s="213"/>
      <c r="R376" s="213"/>
      <c r="S376" s="213"/>
      <c r="T376" s="2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08" t="s">
        <v>139</v>
      </c>
      <c r="AU376" s="208" t="s">
        <v>83</v>
      </c>
      <c r="AV376" s="14" t="s">
        <v>133</v>
      </c>
      <c r="AW376" s="14" t="s">
        <v>32</v>
      </c>
      <c r="AX376" s="14" t="s">
        <v>81</v>
      </c>
      <c r="AY376" s="208" t="s">
        <v>126</v>
      </c>
    </row>
    <row r="377" s="2" customFormat="1" ht="16.5" customHeight="1">
      <c r="A377" s="38"/>
      <c r="B377" s="179"/>
      <c r="C377" s="230" t="s">
        <v>465</v>
      </c>
      <c r="D377" s="230" t="s">
        <v>291</v>
      </c>
      <c r="E377" s="231" t="s">
        <v>466</v>
      </c>
      <c r="F377" s="232" t="s">
        <v>467</v>
      </c>
      <c r="G377" s="233" t="s">
        <v>438</v>
      </c>
      <c r="H377" s="234">
        <v>2042.777</v>
      </c>
      <c r="I377" s="235"/>
      <c r="J377" s="236">
        <f>ROUND(I377*H377,2)</f>
        <v>0</v>
      </c>
      <c r="K377" s="232" t="s">
        <v>132</v>
      </c>
      <c r="L377" s="237"/>
      <c r="M377" s="238" t="s">
        <v>1</v>
      </c>
      <c r="N377" s="239" t="s">
        <v>40</v>
      </c>
      <c r="O377" s="77"/>
      <c r="P377" s="189">
        <f>O377*H377</f>
        <v>0</v>
      </c>
      <c r="Q377" s="189">
        <v>1</v>
      </c>
      <c r="R377" s="189">
        <f>Q377*H377</f>
        <v>2042.777</v>
      </c>
      <c r="S377" s="189">
        <v>0</v>
      </c>
      <c r="T377" s="19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91" t="s">
        <v>182</v>
      </c>
      <c r="AT377" s="191" t="s">
        <v>291</v>
      </c>
      <c r="AU377" s="191" t="s">
        <v>83</v>
      </c>
      <c r="AY377" s="19" t="s">
        <v>126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81</v>
      </c>
      <c r="BK377" s="192">
        <f>ROUND(I377*H377,2)</f>
        <v>0</v>
      </c>
      <c r="BL377" s="19" t="s">
        <v>133</v>
      </c>
      <c r="BM377" s="191" t="s">
        <v>468</v>
      </c>
    </row>
    <row r="378" s="2" customFormat="1">
      <c r="A378" s="38"/>
      <c r="B378" s="39"/>
      <c r="C378" s="38"/>
      <c r="D378" s="193" t="s">
        <v>135</v>
      </c>
      <c r="E378" s="38"/>
      <c r="F378" s="194" t="s">
        <v>467</v>
      </c>
      <c r="G378" s="38"/>
      <c r="H378" s="38"/>
      <c r="I378" s="195"/>
      <c r="J378" s="38"/>
      <c r="K378" s="38"/>
      <c r="L378" s="39"/>
      <c r="M378" s="196"/>
      <c r="N378" s="197"/>
      <c r="O378" s="77"/>
      <c r="P378" s="77"/>
      <c r="Q378" s="77"/>
      <c r="R378" s="77"/>
      <c r="S378" s="77"/>
      <c r="T378" s="7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9" t="s">
        <v>135</v>
      </c>
      <c r="AU378" s="19" t="s">
        <v>83</v>
      </c>
    </row>
    <row r="379" s="15" customFormat="1">
      <c r="A379" s="15"/>
      <c r="B379" s="215"/>
      <c r="C379" s="15"/>
      <c r="D379" s="193" t="s">
        <v>139</v>
      </c>
      <c r="E379" s="216" t="s">
        <v>1</v>
      </c>
      <c r="F379" s="217" t="s">
        <v>469</v>
      </c>
      <c r="G379" s="15"/>
      <c r="H379" s="216" t="s">
        <v>1</v>
      </c>
      <c r="I379" s="218"/>
      <c r="J379" s="15"/>
      <c r="K379" s="15"/>
      <c r="L379" s="215"/>
      <c r="M379" s="219"/>
      <c r="N379" s="220"/>
      <c r="O379" s="220"/>
      <c r="P379" s="220"/>
      <c r="Q379" s="220"/>
      <c r="R379" s="220"/>
      <c r="S379" s="220"/>
      <c r="T379" s="22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16" t="s">
        <v>139</v>
      </c>
      <c r="AU379" s="216" t="s">
        <v>83</v>
      </c>
      <c r="AV379" s="15" t="s">
        <v>81</v>
      </c>
      <c r="AW379" s="15" t="s">
        <v>32</v>
      </c>
      <c r="AX379" s="15" t="s">
        <v>75</v>
      </c>
      <c r="AY379" s="216" t="s">
        <v>126</v>
      </c>
    </row>
    <row r="380" s="13" customFormat="1">
      <c r="A380" s="13"/>
      <c r="B380" s="199"/>
      <c r="C380" s="13"/>
      <c r="D380" s="193" t="s">
        <v>139</v>
      </c>
      <c r="E380" s="200" t="s">
        <v>1</v>
      </c>
      <c r="F380" s="201" t="s">
        <v>470</v>
      </c>
      <c r="G380" s="13"/>
      <c r="H380" s="202">
        <v>1153.3199999999999</v>
      </c>
      <c r="I380" s="203"/>
      <c r="J380" s="13"/>
      <c r="K380" s="13"/>
      <c r="L380" s="199"/>
      <c r="M380" s="204"/>
      <c r="N380" s="205"/>
      <c r="O380" s="205"/>
      <c r="P380" s="205"/>
      <c r="Q380" s="205"/>
      <c r="R380" s="205"/>
      <c r="S380" s="205"/>
      <c r="T380" s="20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00" t="s">
        <v>139</v>
      </c>
      <c r="AU380" s="200" t="s">
        <v>83</v>
      </c>
      <c r="AV380" s="13" t="s">
        <v>83</v>
      </c>
      <c r="AW380" s="13" t="s">
        <v>32</v>
      </c>
      <c r="AX380" s="13" t="s">
        <v>75</v>
      </c>
      <c r="AY380" s="200" t="s">
        <v>126</v>
      </c>
    </row>
    <row r="381" s="16" customFormat="1">
      <c r="A381" s="16"/>
      <c r="B381" s="222"/>
      <c r="C381" s="16"/>
      <c r="D381" s="193" t="s">
        <v>139</v>
      </c>
      <c r="E381" s="223" t="s">
        <v>1</v>
      </c>
      <c r="F381" s="224" t="s">
        <v>247</v>
      </c>
      <c r="G381" s="16"/>
      <c r="H381" s="225">
        <v>1153.3199999999999</v>
      </c>
      <c r="I381" s="226"/>
      <c r="J381" s="16"/>
      <c r="K381" s="16"/>
      <c r="L381" s="222"/>
      <c r="M381" s="227"/>
      <c r="N381" s="228"/>
      <c r="O381" s="228"/>
      <c r="P381" s="228"/>
      <c r="Q381" s="228"/>
      <c r="R381" s="228"/>
      <c r="S381" s="228"/>
      <c r="T381" s="229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23" t="s">
        <v>139</v>
      </c>
      <c r="AU381" s="223" t="s">
        <v>83</v>
      </c>
      <c r="AV381" s="16" t="s">
        <v>144</v>
      </c>
      <c r="AW381" s="16" t="s">
        <v>32</v>
      </c>
      <c r="AX381" s="16" t="s">
        <v>75</v>
      </c>
      <c r="AY381" s="223" t="s">
        <v>126</v>
      </c>
    </row>
    <row r="382" s="15" customFormat="1">
      <c r="A382" s="15"/>
      <c r="B382" s="215"/>
      <c r="C382" s="15"/>
      <c r="D382" s="193" t="s">
        <v>139</v>
      </c>
      <c r="E382" s="216" t="s">
        <v>1</v>
      </c>
      <c r="F382" s="217" t="s">
        <v>404</v>
      </c>
      <c r="G382" s="15"/>
      <c r="H382" s="216" t="s">
        <v>1</v>
      </c>
      <c r="I382" s="218"/>
      <c r="J382" s="15"/>
      <c r="K382" s="15"/>
      <c r="L382" s="215"/>
      <c r="M382" s="219"/>
      <c r="N382" s="220"/>
      <c r="O382" s="220"/>
      <c r="P382" s="220"/>
      <c r="Q382" s="220"/>
      <c r="R382" s="220"/>
      <c r="S382" s="220"/>
      <c r="T382" s="221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16" t="s">
        <v>139</v>
      </c>
      <c r="AU382" s="216" t="s">
        <v>83</v>
      </c>
      <c r="AV382" s="15" t="s">
        <v>81</v>
      </c>
      <c r="AW382" s="15" t="s">
        <v>32</v>
      </c>
      <c r="AX382" s="15" t="s">
        <v>75</v>
      </c>
      <c r="AY382" s="216" t="s">
        <v>126</v>
      </c>
    </row>
    <row r="383" s="13" customFormat="1">
      <c r="A383" s="13"/>
      <c r="B383" s="199"/>
      <c r="C383" s="13"/>
      <c r="D383" s="193" t="s">
        <v>139</v>
      </c>
      <c r="E383" s="200" t="s">
        <v>1</v>
      </c>
      <c r="F383" s="201" t="s">
        <v>405</v>
      </c>
      <c r="G383" s="13"/>
      <c r="H383" s="202">
        <v>81.540000000000006</v>
      </c>
      <c r="I383" s="203"/>
      <c r="J383" s="13"/>
      <c r="K383" s="13"/>
      <c r="L383" s="199"/>
      <c r="M383" s="204"/>
      <c r="N383" s="205"/>
      <c r="O383" s="205"/>
      <c r="P383" s="205"/>
      <c r="Q383" s="205"/>
      <c r="R383" s="205"/>
      <c r="S383" s="205"/>
      <c r="T383" s="20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0" t="s">
        <v>139</v>
      </c>
      <c r="AU383" s="200" t="s">
        <v>83</v>
      </c>
      <c r="AV383" s="13" t="s">
        <v>83</v>
      </c>
      <c r="AW383" s="13" t="s">
        <v>32</v>
      </c>
      <c r="AX383" s="13" t="s">
        <v>75</v>
      </c>
      <c r="AY383" s="200" t="s">
        <v>126</v>
      </c>
    </row>
    <row r="384" s="13" customFormat="1">
      <c r="A384" s="13"/>
      <c r="B384" s="199"/>
      <c r="C384" s="13"/>
      <c r="D384" s="193" t="s">
        <v>139</v>
      </c>
      <c r="E384" s="200" t="s">
        <v>1</v>
      </c>
      <c r="F384" s="201" t="s">
        <v>259</v>
      </c>
      <c r="G384" s="13"/>
      <c r="H384" s="202">
        <v>15.390000000000001</v>
      </c>
      <c r="I384" s="203"/>
      <c r="J384" s="13"/>
      <c r="K384" s="13"/>
      <c r="L384" s="199"/>
      <c r="M384" s="204"/>
      <c r="N384" s="205"/>
      <c r="O384" s="205"/>
      <c r="P384" s="205"/>
      <c r="Q384" s="205"/>
      <c r="R384" s="205"/>
      <c r="S384" s="205"/>
      <c r="T384" s="20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00" t="s">
        <v>139</v>
      </c>
      <c r="AU384" s="200" t="s">
        <v>83</v>
      </c>
      <c r="AV384" s="13" t="s">
        <v>83</v>
      </c>
      <c r="AW384" s="13" t="s">
        <v>32</v>
      </c>
      <c r="AX384" s="13" t="s">
        <v>75</v>
      </c>
      <c r="AY384" s="200" t="s">
        <v>126</v>
      </c>
    </row>
    <row r="385" s="13" customFormat="1">
      <c r="A385" s="13"/>
      <c r="B385" s="199"/>
      <c r="C385" s="13"/>
      <c r="D385" s="193" t="s">
        <v>139</v>
      </c>
      <c r="E385" s="200" t="s">
        <v>1</v>
      </c>
      <c r="F385" s="201" t="s">
        <v>406</v>
      </c>
      <c r="G385" s="13"/>
      <c r="H385" s="202">
        <v>-3.5</v>
      </c>
      <c r="I385" s="203"/>
      <c r="J385" s="13"/>
      <c r="K385" s="13"/>
      <c r="L385" s="199"/>
      <c r="M385" s="204"/>
      <c r="N385" s="205"/>
      <c r="O385" s="205"/>
      <c r="P385" s="205"/>
      <c r="Q385" s="205"/>
      <c r="R385" s="205"/>
      <c r="S385" s="205"/>
      <c r="T385" s="20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00" t="s">
        <v>139</v>
      </c>
      <c r="AU385" s="200" t="s">
        <v>83</v>
      </c>
      <c r="AV385" s="13" t="s">
        <v>83</v>
      </c>
      <c r="AW385" s="13" t="s">
        <v>32</v>
      </c>
      <c r="AX385" s="13" t="s">
        <v>75</v>
      </c>
      <c r="AY385" s="200" t="s">
        <v>126</v>
      </c>
    </row>
    <row r="386" s="13" customFormat="1">
      <c r="A386" s="13"/>
      <c r="B386" s="199"/>
      <c r="C386" s="13"/>
      <c r="D386" s="193" t="s">
        <v>139</v>
      </c>
      <c r="E386" s="200" t="s">
        <v>1</v>
      </c>
      <c r="F386" s="201" t="s">
        <v>260</v>
      </c>
      <c r="G386" s="13"/>
      <c r="H386" s="202">
        <v>52.259</v>
      </c>
      <c r="I386" s="203"/>
      <c r="J386" s="13"/>
      <c r="K386" s="13"/>
      <c r="L386" s="199"/>
      <c r="M386" s="204"/>
      <c r="N386" s="205"/>
      <c r="O386" s="205"/>
      <c r="P386" s="205"/>
      <c r="Q386" s="205"/>
      <c r="R386" s="205"/>
      <c r="S386" s="205"/>
      <c r="T386" s="20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00" t="s">
        <v>139</v>
      </c>
      <c r="AU386" s="200" t="s">
        <v>83</v>
      </c>
      <c r="AV386" s="13" t="s">
        <v>83</v>
      </c>
      <c r="AW386" s="13" t="s">
        <v>32</v>
      </c>
      <c r="AX386" s="13" t="s">
        <v>75</v>
      </c>
      <c r="AY386" s="200" t="s">
        <v>126</v>
      </c>
    </row>
    <row r="387" s="13" customFormat="1">
      <c r="A387" s="13"/>
      <c r="B387" s="199"/>
      <c r="C387" s="13"/>
      <c r="D387" s="193" t="s">
        <v>139</v>
      </c>
      <c r="E387" s="200" t="s">
        <v>1</v>
      </c>
      <c r="F387" s="201" t="s">
        <v>407</v>
      </c>
      <c r="G387" s="13"/>
      <c r="H387" s="202">
        <v>22.68</v>
      </c>
      <c r="I387" s="203"/>
      <c r="J387" s="13"/>
      <c r="K387" s="13"/>
      <c r="L387" s="199"/>
      <c r="M387" s="204"/>
      <c r="N387" s="205"/>
      <c r="O387" s="205"/>
      <c r="P387" s="205"/>
      <c r="Q387" s="205"/>
      <c r="R387" s="205"/>
      <c r="S387" s="205"/>
      <c r="T387" s="20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00" t="s">
        <v>139</v>
      </c>
      <c r="AU387" s="200" t="s">
        <v>83</v>
      </c>
      <c r="AV387" s="13" t="s">
        <v>83</v>
      </c>
      <c r="AW387" s="13" t="s">
        <v>32</v>
      </c>
      <c r="AX387" s="13" t="s">
        <v>75</v>
      </c>
      <c r="AY387" s="200" t="s">
        <v>126</v>
      </c>
    </row>
    <row r="388" s="13" customFormat="1">
      <c r="A388" s="13"/>
      <c r="B388" s="199"/>
      <c r="C388" s="13"/>
      <c r="D388" s="193" t="s">
        <v>139</v>
      </c>
      <c r="E388" s="200" t="s">
        <v>1</v>
      </c>
      <c r="F388" s="201" t="s">
        <v>262</v>
      </c>
      <c r="G388" s="13"/>
      <c r="H388" s="202">
        <v>7.3200000000000003</v>
      </c>
      <c r="I388" s="203"/>
      <c r="J388" s="13"/>
      <c r="K388" s="13"/>
      <c r="L388" s="199"/>
      <c r="M388" s="204"/>
      <c r="N388" s="205"/>
      <c r="O388" s="205"/>
      <c r="P388" s="205"/>
      <c r="Q388" s="205"/>
      <c r="R388" s="205"/>
      <c r="S388" s="205"/>
      <c r="T388" s="20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00" t="s">
        <v>139</v>
      </c>
      <c r="AU388" s="200" t="s">
        <v>83</v>
      </c>
      <c r="AV388" s="13" t="s">
        <v>83</v>
      </c>
      <c r="AW388" s="13" t="s">
        <v>32</v>
      </c>
      <c r="AX388" s="13" t="s">
        <v>75</v>
      </c>
      <c r="AY388" s="200" t="s">
        <v>126</v>
      </c>
    </row>
    <row r="389" s="13" customFormat="1">
      <c r="A389" s="13"/>
      <c r="B389" s="199"/>
      <c r="C389" s="13"/>
      <c r="D389" s="193" t="s">
        <v>139</v>
      </c>
      <c r="E389" s="200" t="s">
        <v>1</v>
      </c>
      <c r="F389" s="201" t="s">
        <v>263</v>
      </c>
      <c r="G389" s="13"/>
      <c r="H389" s="202">
        <v>4.8799999999999999</v>
      </c>
      <c r="I389" s="203"/>
      <c r="J389" s="13"/>
      <c r="K389" s="13"/>
      <c r="L389" s="199"/>
      <c r="M389" s="204"/>
      <c r="N389" s="205"/>
      <c r="O389" s="205"/>
      <c r="P389" s="205"/>
      <c r="Q389" s="205"/>
      <c r="R389" s="205"/>
      <c r="S389" s="205"/>
      <c r="T389" s="20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00" t="s">
        <v>139</v>
      </c>
      <c r="AU389" s="200" t="s">
        <v>83</v>
      </c>
      <c r="AV389" s="13" t="s">
        <v>83</v>
      </c>
      <c r="AW389" s="13" t="s">
        <v>32</v>
      </c>
      <c r="AX389" s="13" t="s">
        <v>75</v>
      </c>
      <c r="AY389" s="200" t="s">
        <v>126</v>
      </c>
    </row>
    <row r="390" s="16" customFormat="1">
      <c r="A390" s="16"/>
      <c r="B390" s="222"/>
      <c r="C390" s="16"/>
      <c r="D390" s="193" t="s">
        <v>139</v>
      </c>
      <c r="E390" s="223" t="s">
        <v>1</v>
      </c>
      <c r="F390" s="224" t="s">
        <v>471</v>
      </c>
      <c r="G390" s="16"/>
      <c r="H390" s="225">
        <v>180.56900000000002</v>
      </c>
      <c r="I390" s="226"/>
      <c r="J390" s="16"/>
      <c r="K390" s="16"/>
      <c r="L390" s="222"/>
      <c r="M390" s="227"/>
      <c r="N390" s="228"/>
      <c r="O390" s="228"/>
      <c r="P390" s="228"/>
      <c r="Q390" s="228"/>
      <c r="R390" s="228"/>
      <c r="S390" s="228"/>
      <c r="T390" s="229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23" t="s">
        <v>139</v>
      </c>
      <c r="AU390" s="223" t="s">
        <v>83</v>
      </c>
      <c r="AV390" s="16" t="s">
        <v>144</v>
      </c>
      <c r="AW390" s="16" t="s">
        <v>32</v>
      </c>
      <c r="AX390" s="16" t="s">
        <v>75</v>
      </c>
      <c r="AY390" s="223" t="s">
        <v>126</v>
      </c>
    </row>
    <row r="391" s="13" customFormat="1">
      <c r="A391" s="13"/>
      <c r="B391" s="199"/>
      <c r="C391" s="13"/>
      <c r="D391" s="193" t="s">
        <v>139</v>
      </c>
      <c r="E391" s="200" t="s">
        <v>1</v>
      </c>
      <c r="F391" s="201" t="s">
        <v>472</v>
      </c>
      <c r="G391" s="13"/>
      <c r="H391" s="202">
        <v>972.75099999999998</v>
      </c>
      <c r="I391" s="203"/>
      <c r="J391" s="13"/>
      <c r="K391" s="13"/>
      <c r="L391" s="199"/>
      <c r="M391" s="204"/>
      <c r="N391" s="205"/>
      <c r="O391" s="205"/>
      <c r="P391" s="205"/>
      <c r="Q391" s="205"/>
      <c r="R391" s="205"/>
      <c r="S391" s="205"/>
      <c r="T391" s="20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00" t="s">
        <v>139</v>
      </c>
      <c r="AU391" s="200" t="s">
        <v>83</v>
      </c>
      <c r="AV391" s="13" t="s">
        <v>83</v>
      </c>
      <c r="AW391" s="13" t="s">
        <v>32</v>
      </c>
      <c r="AX391" s="13" t="s">
        <v>81</v>
      </c>
      <c r="AY391" s="200" t="s">
        <v>126</v>
      </c>
    </row>
    <row r="392" s="13" customFormat="1">
      <c r="A392" s="13"/>
      <c r="B392" s="199"/>
      <c r="C392" s="13"/>
      <c r="D392" s="193" t="s">
        <v>139</v>
      </c>
      <c r="E392" s="13"/>
      <c r="F392" s="201" t="s">
        <v>473</v>
      </c>
      <c r="G392" s="13"/>
      <c r="H392" s="202">
        <v>2042.777</v>
      </c>
      <c r="I392" s="203"/>
      <c r="J392" s="13"/>
      <c r="K392" s="13"/>
      <c r="L392" s="199"/>
      <c r="M392" s="204"/>
      <c r="N392" s="205"/>
      <c r="O392" s="205"/>
      <c r="P392" s="205"/>
      <c r="Q392" s="205"/>
      <c r="R392" s="205"/>
      <c r="S392" s="205"/>
      <c r="T392" s="20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00" t="s">
        <v>139</v>
      </c>
      <c r="AU392" s="200" t="s">
        <v>83</v>
      </c>
      <c r="AV392" s="13" t="s">
        <v>83</v>
      </c>
      <c r="AW392" s="13" t="s">
        <v>3</v>
      </c>
      <c r="AX392" s="13" t="s">
        <v>81</v>
      </c>
      <c r="AY392" s="200" t="s">
        <v>126</v>
      </c>
    </row>
    <row r="393" s="2" customFormat="1" ht="24.15" customHeight="1">
      <c r="A393" s="38"/>
      <c r="B393" s="179"/>
      <c r="C393" s="180" t="s">
        <v>474</v>
      </c>
      <c r="D393" s="180" t="s">
        <v>128</v>
      </c>
      <c r="E393" s="181" t="s">
        <v>475</v>
      </c>
      <c r="F393" s="182" t="s">
        <v>476</v>
      </c>
      <c r="G393" s="183" t="s">
        <v>239</v>
      </c>
      <c r="H393" s="184">
        <v>734.35400000000004</v>
      </c>
      <c r="I393" s="185"/>
      <c r="J393" s="186">
        <f>ROUND(I393*H393,2)</f>
        <v>0</v>
      </c>
      <c r="K393" s="182" t="s">
        <v>132</v>
      </c>
      <c r="L393" s="39"/>
      <c r="M393" s="187" t="s">
        <v>1</v>
      </c>
      <c r="N393" s="188" t="s">
        <v>40</v>
      </c>
      <c r="O393" s="77"/>
      <c r="P393" s="189">
        <f>O393*H393</f>
        <v>0</v>
      </c>
      <c r="Q393" s="189">
        <v>0</v>
      </c>
      <c r="R393" s="189">
        <f>Q393*H393</f>
        <v>0</v>
      </c>
      <c r="S393" s="189">
        <v>0</v>
      </c>
      <c r="T393" s="19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91" t="s">
        <v>133</v>
      </c>
      <c r="AT393" s="191" t="s">
        <v>128</v>
      </c>
      <c r="AU393" s="191" t="s">
        <v>83</v>
      </c>
      <c r="AY393" s="19" t="s">
        <v>126</v>
      </c>
      <c r="BE393" s="192">
        <f>IF(N393="základní",J393,0)</f>
        <v>0</v>
      </c>
      <c r="BF393" s="192">
        <f>IF(N393="snížená",J393,0)</f>
        <v>0</v>
      </c>
      <c r="BG393" s="192">
        <f>IF(N393="zákl. přenesená",J393,0)</f>
        <v>0</v>
      </c>
      <c r="BH393" s="192">
        <f>IF(N393="sníž. přenesená",J393,0)</f>
        <v>0</v>
      </c>
      <c r="BI393" s="192">
        <f>IF(N393="nulová",J393,0)</f>
        <v>0</v>
      </c>
      <c r="BJ393" s="19" t="s">
        <v>81</v>
      </c>
      <c r="BK393" s="192">
        <f>ROUND(I393*H393,2)</f>
        <v>0</v>
      </c>
      <c r="BL393" s="19" t="s">
        <v>133</v>
      </c>
      <c r="BM393" s="191" t="s">
        <v>477</v>
      </c>
    </row>
    <row r="394" s="2" customFormat="1">
      <c r="A394" s="38"/>
      <c r="B394" s="39"/>
      <c r="C394" s="38"/>
      <c r="D394" s="193" t="s">
        <v>135</v>
      </c>
      <c r="E394" s="38"/>
      <c r="F394" s="194" t="s">
        <v>478</v>
      </c>
      <c r="G394" s="38"/>
      <c r="H394" s="38"/>
      <c r="I394" s="195"/>
      <c r="J394" s="38"/>
      <c r="K394" s="38"/>
      <c r="L394" s="39"/>
      <c r="M394" s="196"/>
      <c r="N394" s="197"/>
      <c r="O394" s="77"/>
      <c r="P394" s="77"/>
      <c r="Q394" s="77"/>
      <c r="R394" s="77"/>
      <c r="S394" s="77"/>
      <c r="T394" s="7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9" t="s">
        <v>135</v>
      </c>
      <c r="AU394" s="19" t="s">
        <v>83</v>
      </c>
    </row>
    <row r="395" s="2" customFormat="1">
      <c r="A395" s="38"/>
      <c r="B395" s="39"/>
      <c r="C395" s="38"/>
      <c r="D395" s="193" t="s">
        <v>137</v>
      </c>
      <c r="E395" s="38"/>
      <c r="F395" s="198" t="s">
        <v>157</v>
      </c>
      <c r="G395" s="38"/>
      <c r="H395" s="38"/>
      <c r="I395" s="195"/>
      <c r="J395" s="38"/>
      <c r="K395" s="38"/>
      <c r="L395" s="39"/>
      <c r="M395" s="196"/>
      <c r="N395" s="197"/>
      <c r="O395" s="77"/>
      <c r="P395" s="77"/>
      <c r="Q395" s="77"/>
      <c r="R395" s="77"/>
      <c r="S395" s="77"/>
      <c r="T395" s="7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9" t="s">
        <v>137</v>
      </c>
      <c r="AU395" s="19" t="s">
        <v>83</v>
      </c>
    </row>
    <row r="396" s="13" customFormat="1">
      <c r="A396" s="13"/>
      <c r="B396" s="199"/>
      <c r="C396" s="13"/>
      <c r="D396" s="193" t="s">
        <v>139</v>
      </c>
      <c r="E396" s="200" t="s">
        <v>1</v>
      </c>
      <c r="F396" s="201" t="s">
        <v>479</v>
      </c>
      <c r="G396" s="13"/>
      <c r="H396" s="202">
        <v>41.579999999999998</v>
      </c>
      <c r="I396" s="203"/>
      <c r="J396" s="13"/>
      <c r="K396" s="13"/>
      <c r="L396" s="199"/>
      <c r="M396" s="204"/>
      <c r="N396" s="205"/>
      <c r="O396" s="205"/>
      <c r="P396" s="205"/>
      <c r="Q396" s="205"/>
      <c r="R396" s="205"/>
      <c r="S396" s="205"/>
      <c r="T396" s="20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00" t="s">
        <v>139</v>
      </c>
      <c r="AU396" s="200" t="s">
        <v>83</v>
      </c>
      <c r="AV396" s="13" t="s">
        <v>83</v>
      </c>
      <c r="AW396" s="13" t="s">
        <v>32</v>
      </c>
      <c r="AX396" s="13" t="s">
        <v>75</v>
      </c>
      <c r="AY396" s="200" t="s">
        <v>126</v>
      </c>
    </row>
    <row r="397" s="13" customFormat="1">
      <c r="A397" s="13"/>
      <c r="B397" s="199"/>
      <c r="C397" s="13"/>
      <c r="D397" s="193" t="s">
        <v>139</v>
      </c>
      <c r="E397" s="200" t="s">
        <v>1</v>
      </c>
      <c r="F397" s="201" t="s">
        <v>480</v>
      </c>
      <c r="G397" s="13"/>
      <c r="H397" s="202">
        <v>15.57</v>
      </c>
      <c r="I397" s="203"/>
      <c r="J397" s="13"/>
      <c r="K397" s="13"/>
      <c r="L397" s="199"/>
      <c r="M397" s="204"/>
      <c r="N397" s="205"/>
      <c r="O397" s="205"/>
      <c r="P397" s="205"/>
      <c r="Q397" s="205"/>
      <c r="R397" s="205"/>
      <c r="S397" s="205"/>
      <c r="T397" s="20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00" t="s">
        <v>139</v>
      </c>
      <c r="AU397" s="200" t="s">
        <v>83</v>
      </c>
      <c r="AV397" s="13" t="s">
        <v>83</v>
      </c>
      <c r="AW397" s="13" t="s">
        <v>32</v>
      </c>
      <c r="AX397" s="13" t="s">
        <v>75</v>
      </c>
      <c r="AY397" s="200" t="s">
        <v>126</v>
      </c>
    </row>
    <row r="398" s="13" customFormat="1">
      <c r="A398" s="13"/>
      <c r="B398" s="199"/>
      <c r="C398" s="13"/>
      <c r="D398" s="193" t="s">
        <v>139</v>
      </c>
      <c r="E398" s="200" t="s">
        <v>1</v>
      </c>
      <c r="F398" s="201" t="s">
        <v>481</v>
      </c>
      <c r="G398" s="13"/>
      <c r="H398" s="202">
        <v>7.2770000000000001</v>
      </c>
      <c r="I398" s="203"/>
      <c r="J398" s="13"/>
      <c r="K398" s="13"/>
      <c r="L398" s="199"/>
      <c r="M398" s="204"/>
      <c r="N398" s="205"/>
      <c r="O398" s="205"/>
      <c r="P398" s="205"/>
      <c r="Q398" s="205"/>
      <c r="R398" s="205"/>
      <c r="S398" s="205"/>
      <c r="T398" s="20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00" t="s">
        <v>139</v>
      </c>
      <c r="AU398" s="200" t="s">
        <v>83</v>
      </c>
      <c r="AV398" s="13" t="s">
        <v>83</v>
      </c>
      <c r="AW398" s="13" t="s">
        <v>32</v>
      </c>
      <c r="AX398" s="13" t="s">
        <v>75</v>
      </c>
      <c r="AY398" s="200" t="s">
        <v>126</v>
      </c>
    </row>
    <row r="399" s="16" customFormat="1">
      <c r="A399" s="16"/>
      <c r="B399" s="222"/>
      <c r="C399" s="16"/>
      <c r="D399" s="193" t="s">
        <v>139</v>
      </c>
      <c r="E399" s="223" t="s">
        <v>1</v>
      </c>
      <c r="F399" s="224" t="s">
        <v>482</v>
      </c>
      <c r="G399" s="16"/>
      <c r="H399" s="225">
        <v>64.426999999999992</v>
      </c>
      <c r="I399" s="226"/>
      <c r="J399" s="16"/>
      <c r="K399" s="16"/>
      <c r="L399" s="222"/>
      <c r="M399" s="227"/>
      <c r="N399" s="228"/>
      <c r="O399" s="228"/>
      <c r="P399" s="228"/>
      <c r="Q399" s="228"/>
      <c r="R399" s="228"/>
      <c r="S399" s="228"/>
      <c r="T399" s="229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T399" s="223" t="s">
        <v>139</v>
      </c>
      <c r="AU399" s="223" t="s">
        <v>83</v>
      </c>
      <c r="AV399" s="16" t="s">
        <v>144</v>
      </c>
      <c r="AW399" s="16" t="s">
        <v>32</v>
      </c>
      <c r="AX399" s="16" t="s">
        <v>75</v>
      </c>
      <c r="AY399" s="223" t="s">
        <v>126</v>
      </c>
    </row>
    <row r="400" s="13" customFormat="1">
      <c r="A400" s="13"/>
      <c r="B400" s="199"/>
      <c r="C400" s="13"/>
      <c r="D400" s="193" t="s">
        <v>139</v>
      </c>
      <c r="E400" s="200" t="s">
        <v>1</v>
      </c>
      <c r="F400" s="201" t="s">
        <v>483</v>
      </c>
      <c r="G400" s="13"/>
      <c r="H400" s="202">
        <v>1099.0239999999999</v>
      </c>
      <c r="I400" s="203"/>
      <c r="J400" s="13"/>
      <c r="K400" s="13"/>
      <c r="L400" s="199"/>
      <c r="M400" s="204"/>
      <c r="N400" s="205"/>
      <c r="O400" s="205"/>
      <c r="P400" s="205"/>
      <c r="Q400" s="205"/>
      <c r="R400" s="205"/>
      <c r="S400" s="205"/>
      <c r="T400" s="20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00" t="s">
        <v>139</v>
      </c>
      <c r="AU400" s="200" t="s">
        <v>83</v>
      </c>
      <c r="AV400" s="13" t="s">
        <v>83</v>
      </c>
      <c r="AW400" s="13" t="s">
        <v>32</v>
      </c>
      <c r="AX400" s="13" t="s">
        <v>75</v>
      </c>
      <c r="AY400" s="200" t="s">
        <v>126</v>
      </c>
    </row>
    <row r="401" s="13" customFormat="1">
      <c r="A401" s="13"/>
      <c r="B401" s="199"/>
      <c r="C401" s="13"/>
      <c r="D401" s="193" t="s">
        <v>139</v>
      </c>
      <c r="E401" s="200" t="s">
        <v>1</v>
      </c>
      <c r="F401" s="201" t="s">
        <v>484</v>
      </c>
      <c r="G401" s="13"/>
      <c r="H401" s="202">
        <v>-297.05700000000002</v>
      </c>
      <c r="I401" s="203"/>
      <c r="J401" s="13"/>
      <c r="K401" s="13"/>
      <c r="L401" s="199"/>
      <c r="M401" s="204"/>
      <c r="N401" s="205"/>
      <c r="O401" s="205"/>
      <c r="P401" s="205"/>
      <c r="Q401" s="205"/>
      <c r="R401" s="205"/>
      <c r="S401" s="205"/>
      <c r="T401" s="20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00" t="s">
        <v>139</v>
      </c>
      <c r="AU401" s="200" t="s">
        <v>83</v>
      </c>
      <c r="AV401" s="13" t="s">
        <v>83</v>
      </c>
      <c r="AW401" s="13" t="s">
        <v>32</v>
      </c>
      <c r="AX401" s="13" t="s">
        <v>75</v>
      </c>
      <c r="AY401" s="200" t="s">
        <v>126</v>
      </c>
    </row>
    <row r="402" s="13" customFormat="1">
      <c r="A402" s="13"/>
      <c r="B402" s="199"/>
      <c r="C402" s="13"/>
      <c r="D402" s="193" t="s">
        <v>139</v>
      </c>
      <c r="E402" s="200" t="s">
        <v>1</v>
      </c>
      <c r="F402" s="201" t="s">
        <v>485</v>
      </c>
      <c r="G402" s="13"/>
      <c r="H402" s="202">
        <v>-132.03999999999999</v>
      </c>
      <c r="I402" s="203"/>
      <c r="J402" s="13"/>
      <c r="K402" s="13"/>
      <c r="L402" s="199"/>
      <c r="M402" s="204"/>
      <c r="N402" s="205"/>
      <c r="O402" s="205"/>
      <c r="P402" s="205"/>
      <c r="Q402" s="205"/>
      <c r="R402" s="205"/>
      <c r="S402" s="205"/>
      <c r="T402" s="20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00" t="s">
        <v>139</v>
      </c>
      <c r="AU402" s="200" t="s">
        <v>83</v>
      </c>
      <c r="AV402" s="13" t="s">
        <v>83</v>
      </c>
      <c r="AW402" s="13" t="s">
        <v>32</v>
      </c>
      <c r="AX402" s="13" t="s">
        <v>75</v>
      </c>
      <c r="AY402" s="200" t="s">
        <v>126</v>
      </c>
    </row>
    <row r="403" s="16" customFormat="1">
      <c r="A403" s="16"/>
      <c r="B403" s="222"/>
      <c r="C403" s="16"/>
      <c r="D403" s="193" t="s">
        <v>139</v>
      </c>
      <c r="E403" s="223" t="s">
        <v>1</v>
      </c>
      <c r="F403" s="224" t="s">
        <v>486</v>
      </c>
      <c r="G403" s="16"/>
      <c r="H403" s="225">
        <v>669.92699999999991</v>
      </c>
      <c r="I403" s="226"/>
      <c r="J403" s="16"/>
      <c r="K403" s="16"/>
      <c r="L403" s="222"/>
      <c r="M403" s="227"/>
      <c r="N403" s="228"/>
      <c r="O403" s="228"/>
      <c r="P403" s="228"/>
      <c r="Q403" s="228"/>
      <c r="R403" s="228"/>
      <c r="S403" s="228"/>
      <c r="T403" s="229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T403" s="223" t="s">
        <v>139</v>
      </c>
      <c r="AU403" s="223" t="s">
        <v>83</v>
      </c>
      <c r="AV403" s="16" t="s">
        <v>144</v>
      </c>
      <c r="AW403" s="16" t="s">
        <v>32</v>
      </c>
      <c r="AX403" s="16" t="s">
        <v>75</v>
      </c>
      <c r="AY403" s="223" t="s">
        <v>126</v>
      </c>
    </row>
    <row r="404" s="14" customFormat="1">
      <c r="A404" s="14"/>
      <c r="B404" s="207"/>
      <c r="C404" s="14"/>
      <c r="D404" s="193" t="s">
        <v>139</v>
      </c>
      <c r="E404" s="208" t="s">
        <v>1</v>
      </c>
      <c r="F404" s="209" t="s">
        <v>152</v>
      </c>
      <c r="G404" s="14"/>
      <c r="H404" s="210">
        <v>734.35399999999981</v>
      </c>
      <c r="I404" s="211"/>
      <c r="J404" s="14"/>
      <c r="K404" s="14"/>
      <c r="L404" s="207"/>
      <c r="M404" s="212"/>
      <c r="N404" s="213"/>
      <c r="O404" s="213"/>
      <c r="P404" s="213"/>
      <c r="Q404" s="213"/>
      <c r="R404" s="213"/>
      <c r="S404" s="213"/>
      <c r="T404" s="2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08" t="s">
        <v>139</v>
      </c>
      <c r="AU404" s="208" t="s">
        <v>83</v>
      </c>
      <c r="AV404" s="14" t="s">
        <v>133</v>
      </c>
      <c r="AW404" s="14" t="s">
        <v>32</v>
      </c>
      <c r="AX404" s="14" t="s">
        <v>81</v>
      </c>
      <c r="AY404" s="208" t="s">
        <v>126</v>
      </c>
    </row>
    <row r="405" s="2" customFormat="1" ht="16.5" customHeight="1">
      <c r="A405" s="38"/>
      <c r="B405" s="179"/>
      <c r="C405" s="230" t="s">
        <v>487</v>
      </c>
      <c r="D405" s="230" t="s">
        <v>291</v>
      </c>
      <c r="E405" s="231" t="s">
        <v>488</v>
      </c>
      <c r="F405" s="232" t="s">
        <v>489</v>
      </c>
      <c r="G405" s="233" t="s">
        <v>438</v>
      </c>
      <c r="H405" s="234">
        <v>1339.858</v>
      </c>
      <c r="I405" s="235"/>
      <c r="J405" s="236">
        <f>ROUND(I405*H405,2)</f>
        <v>0</v>
      </c>
      <c r="K405" s="232" t="s">
        <v>132</v>
      </c>
      <c r="L405" s="237"/>
      <c r="M405" s="238" t="s">
        <v>1</v>
      </c>
      <c r="N405" s="239" t="s">
        <v>40</v>
      </c>
      <c r="O405" s="77"/>
      <c r="P405" s="189">
        <f>O405*H405</f>
        <v>0</v>
      </c>
      <c r="Q405" s="189">
        <v>1</v>
      </c>
      <c r="R405" s="189">
        <f>Q405*H405</f>
        <v>1339.858</v>
      </c>
      <c r="S405" s="189">
        <v>0</v>
      </c>
      <c r="T405" s="19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91" t="s">
        <v>182</v>
      </c>
      <c r="AT405" s="191" t="s">
        <v>291</v>
      </c>
      <c r="AU405" s="191" t="s">
        <v>83</v>
      </c>
      <c r="AY405" s="19" t="s">
        <v>126</v>
      </c>
      <c r="BE405" s="192">
        <f>IF(N405="základní",J405,0)</f>
        <v>0</v>
      </c>
      <c r="BF405" s="192">
        <f>IF(N405="snížená",J405,0)</f>
        <v>0</v>
      </c>
      <c r="BG405" s="192">
        <f>IF(N405="zákl. přenesená",J405,0)</f>
        <v>0</v>
      </c>
      <c r="BH405" s="192">
        <f>IF(N405="sníž. přenesená",J405,0)</f>
        <v>0</v>
      </c>
      <c r="BI405" s="192">
        <f>IF(N405="nulová",J405,0)</f>
        <v>0</v>
      </c>
      <c r="BJ405" s="19" t="s">
        <v>81</v>
      </c>
      <c r="BK405" s="192">
        <f>ROUND(I405*H405,2)</f>
        <v>0</v>
      </c>
      <c r="BL405" s="19" t="s">
        <v>133</v>
      </c>
      <c r="BM405" s="191" t="s">
        <v>490</v>
      </c>
    </row>
    <row r="406" s="2" customFormat="1">
      <c r="A406" s="38"/>
      <c r="B406" s="39"/>
      <c r="C406" s="38"/>
      <c r="D406" s="193" t="s">
        <v>135</v>
      </c>
      <c r="E406" s="38"/>
      <c r="F406" s="194" t="s">
        <v>489</v>
      </c>
      <c r="G406" s="38"/>
      <c r="H406" s="38"/>
      <c r="I406" s="195"/>
      <c r="J406" s="38"/>
      <c r="K406" s="38"/>
      <c r="L406" s="39"/>
      <c r="M406" s="196"/>
      <c r="N406" s="197"/>
      <c r="O406" s="77"/>
      <c r="P406" s="77"/>
      <c r="Q406" s="77"/>
      <c r="R406" s="77"/>
      <c r="S406" s="77"/>
      <c r="T406" s="7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9" t="s">
        <v>135</v>
      </c>
      <c r="AU406" s="19" t="s">
        <v>83</v>
      </c>
    </row>
    <row r="407" s="13" customFormat="1">
      <c r="A407" s="13"/>
      <c r="B407" s="199"/>
      <c r="C407" s="13"/>
      <c r="D407" s="193" t="s">
        <v>139</v>
      </c>
      <c r="E407" s="200" t="s">
        <v>1</v>
      </c>
      <c r="F407" s="201" t="s">
        <v>491</v>
      </c>
      <c r="G407" s="13"/>
      <c r="H407" s="202">
        <v>669.92899999999997</v>
      </c>
      <c r="I407" s="203"/>
      <c r="J407" s="13"/>
      <c r="K407" s="13"/>
      <c r="L407" s="199"/>
      <c r="M407" s="204"/>
      <c r="N407" s="205"/>
      <c r="O407" s="205"/>
      <c r="P407" s="205"/>
      <c r="Q407" s="205"/>
      <c r="R407" s="205"/>
      <c r="S407" s="205"/>
      <c r="T407" s="20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00" t="s">
        <v>139</v>
      </c>
      <c r="AU407" s="200" t="s">
        <v>83</v>
      </c>
      <c r="AV407" s="13" t="s">
        <v>83</v>
      </c>
      <c r="AW407" s="13" t="s">
        <v>32</v>
      </c>
      <c r="AX407" s="13" t="s">
        <v>81</v>
      </c>
      <c r="AY407" s="200" t="s">
        <v>126</v>
      </c>
    </row>
    <row r="408" s="13" customFormat="1">
      <c r="A408" s="13"/>
      <c r="B408" s="199"/>
      <c r="C408" s="13"/>
      <c r="D408" s="193" t="s">
        <v>139</v>
      </c>
      <c r="E408" s="13"/>
      <c r="F408" s="201" t="s">
        <v>492</v>
      </c>
      <c r="G408" s="13"/>
      <c r="H408" s="202">
        <v>1339.858</v>
      </c>
      <c r="I408" s="203"/>
      <c r="J408" s="13"/>
      <c r="K408" s="13"/>
      <c r="L408" s="199"/>
      <c r="M408" s="204"/>
      <c r="N408" s="205"/>
      <c r="O408" s="205"/>
      <c r="P408" s="205"/>
      <c r="Q408" s="205"/>
      <c r="R408" s="205"/>
      <c r="S408" s="205"/>
      <c r="T408" s="20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00" t="s">
        <v>139</v>
      </c>
      <c r="AU408" s="200" t="s">
        <v>83</v>
      </c>
      <c r="AV408" s="13" t="s">
        <v>83</v>
      </c>
      <c r="AW408" s="13" t="s">
        <v>3</v>
      </c>
      <c r="AX408" s="13" t="s">
        <v>81</v>
      </c>
      <c r="AY408" s="200" t="s">
        <v>126</v>
      </c>
    </row>
    <row r="409" s="2" customFormat="1" ht="16.5" customHeight="1">
      <c r="A409" s="38"/>
      <c r="B409" s="179"/>
      <c r="C409" s="230" t="s">
        <v>493</v>
      </c>
      <c r="D409" s="230" t="s">
        <v>291</v>
      </c>
      <c r="E409" s="231" t="s">
        <v>494</v>
      </c>
      <c r="F409" s="232" t="s">
        <v>495</v>
      </c>
      <c r="G409" s="233" t="s">
        <v>438</v>
      </c>
      <c r="H409" s="234">
        <v>128.85400000000001</v>
      </c>
      <c r="I409" s="235"/>
      <c r="J409" s="236">
        <f>ROUND(I409*H409,2)</f>
        <v>0</v>
      </c>
      <c r="K409" s="232" t="s">
        <v>1</v>
      </c>
      <c r="L409" s="237"/>
      <c r="M409" s="238" t="s">
        <v>1</v>
      </c>
      <c r="N409" s="239" t="s">
        <v>40</v>
      </c>
      <c r="O409" s="77"/>
      <c r="P409" s="189">
        <f>O409*H409</f>
        <v>0</v>
      </c>
      <c r="Q409" s="189">
        <v>1</v>
      </c>
      <c r="R409" s="189">
        <f>Q409*H409</f>
        <v>128.85400000000001</v>
      </c>
      <c r="S409" s="189">
        <v>0</v>
      </c>
      <c r="T409" s="190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1" t="s">
        <v>182</v>
      </c>
      <c r="AT409" s="191" t="s">
        <v>291</v>
      </c>
      <c r="AU409" s="191" t="s">
        <v>83</v>
      </c>
      <c r="AY409" s="19" t="s">
        <v>126</v>
      </c>
      <c r="BE409" s="192">
        <f>IF(N409="základní",J409,0)</f>
        <v>0</v>
      </c>
      <c r="BF409" s="192">
        <f>IF(N409="snížená",J409,0)</f>
        <v>0</v>
      </c>
      <c r="BG409" s="192">
        <f>IF(N409="zákl. přenesená",J409,0)</f>
        <v>0</v>
      </c>
      <c r="BH409" s="192">
        <f>IF(N409="sníž. přenesená",J409,0)</f>
        <v>0</v>
      </c>
      <c r="BI409" s="192">
        <f>IF(N409="nulová",J409,0)</f>
        <v>0</v>
      </c>
      <c r="BJ409" s="19" t="s">
        <v>81</v>
      </c>
      <c r="BK409" s="192">
        <f>ROUND(I409*H409,2)</f>
        <v>0</v>
      </c>
      <c r="BL409" s="19" t="s">
        <v>133</v>
      </c>
      <c r="BM409" s="191" t="s">
        <v>496</v>
      </c>
    </row>
    <row r="410" s="2" customFormat="1">
      <c r="A410" s="38"/>
      <c r="B410" s="39"/>
      <c r="C410" s="38"/>
      <c r="D410" s="193" t="s">
        <v>135</v>
      </c>
      <c r="E410" s="38"/>
      <c r="F410" s="194" t="s">
        <v>495</v>
      </c>
      <c r="G410" s="38"/>
      <c r="H410" s="38"/>
      <c r="I410" s="195"/>
      <c r="J410" s="38"/>
      <c r="K410" s="38"/>
      <c r="L410" s="39"/>
      <c r="M410" s="196"/>
      <c r="N410" s="197"/>
      <c r="O410" s="77"/>
      <c r="P410" s="77"/>
      <c r="Q410" s="77"/>
      <c r="R410" s="77"/>
      <c r="S410" s="77"/>
      <c r="T410" s="7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9" t="s">
        <v>135</v>
      </c>
      <c r="AU410" s="19" t="s">
        <v>83</v>
      </c>
    </row>
    <row r="411" s="13" customFormat="1">
      <c r="A411" s="13"/>
      <c r="B411" s="199"/>
      <c r="C411" s="13"/>
      <c r="D411" s="193" t="s">
        <v>139</v>
      </c>
      <c r="E411" s="200" t="s">
        <v>1</v>
      </c>
      <c r="F411" s="201" t="s">
        <v>497</v>
      </c>
      <c r="G411" s="13"/>
      <c r="H411" s="202">
        <v>64.427000000000007</v>
      </c>
      <c r="I411" s="203"/>
      <c r="J411" s="13"/>
      <c r="K411" s="13"/>
      <c r="L411" s="199"/>
      <c r="M411" s="204"/>
      <c r="N411" s="205"/>
      <c r="O411" s="205"/>
      <c r="P411" s="205"/>
      <c r="Q411" s="205"/>
      <c r="R411" s="205"/>
      <c r="S411" s="205"/>
      <c r="T411" s="20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00" t="s">
        <v>139</v>
      </c>
      <c r="AU411" s="200" t="s">
        <v>83</v>
      </c>
      <c r="AV411" s="13" t="s">
        <v>83</v>
      </c>
      <c r="AW411" s="13" t="s">
        <v>32</v>
      </c>
      <c r="AX411" s="13" t="s">
        <v>81</v>
      </c>
      <c r="AY411" s="200" t="s">
        <v>126</v>
      </c>
    </row>
    <row r="412" s="13" customFormat="1">
      <c r="A412" s="13"/>
      <c r="B412" s="199"/>
      <c r="C412" s="13"/>
      <c r="D412" s="193" t="s">
        <v>139</v>
      </c>
      <c r="E412" s="13"/>
      <c r="F412" s="201" t="s">
        <v>498</v>
      </c>
      <c r="G412" s="13"/>
      <c r="H412" s="202">
        <v>128.85400000000001</v>
      </c>
      <c r="I412" s="203"/>
      <c r="J412" s="13"/>
      <c r="K412" s="13"/>
      <c r="L412" s="199"/>
      <c r="M412" s="204"/>
      <c r="N412" s="205"/>
      <c r="O412" s="205"/>
      <c r="P412" s="205"/>
      <c r="Q412" s="205"/>
      <c r="R412" s="205"/>
      <c r="S412" s="205"/>
      <c r="T412" s="20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00" t="s">
        <v>139</v>
      </c>
      <c r="AU412" s="200" t="s">
        <v>83</v>
      </c>
      <c r="AV412" s="13" t="s">
        <v>83</v>
      </c>
      <c r="AW412" s="13" t="s">
        <v>3</v>
      </c>
      <c r="AX412" s="13" t="s">
        <v>81</v>
      </c>
      <c r="AY412" s="200" t="s">
        <v>126</v>
      </c>
    </row>
    <row r="413" s="2" customFormat="1" ht="24.15" customHeight="1">
      <c r="A413" s="38"/>
      <c r="B413" s="179"/>
      <c r="C413" s="180" t="s">
        <v>499</v>
      </c>
      <c r="D413" s="180" t="s">
        <v>128</v>
      </c>
      <c r="E413" s="181" t="s">
        <v>500</v>
      </c>
      <c r="F413" s="182" t="s">
        <v>501</v>
      </c>
      <c r="G413" s="183" t="s">
        <v>147</v>
      </c>
      <c r="H413" s="184">
        <v>298.56</v>
      </c>
      <c r="I413" s="185"/>
      <c r="J413" s="186">
        <f>ROUND(I413*H413,2)</f>
        <v>0</v>
      </c>
      <c r="K413" s="182" t="s">
        <v>1</v>
      </c>
      <c r="L413" s="39"/>
      <c r="M413" s="187" t="s">
        <v>1</v>
      </c>
      <c r="N413" s="188" t="s">
        <v>40</v>
      </c>
      <c r="O413" s="77"/>
      <c r="P413" s="189">
        <f>O413*H413</f>
        <v>0</v>
      </c>
      <c r="Q413" s="189">
        <v>0</v>
      </c>
      <c r="R413" s="189">
        <f>Q413*H413</f>
        <v>0</v>
      </c>
      <c r="S413" s="189">
        <v>0</v>
      </c>
      <c r="T413" s="19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91" t="s">
        <v>133</v>
      </c>
      <c r="AT413" s="191" t="s">
        <v>128</v>
      </c>
      <c r="AU413" s="191" t="s">
        <v>83</v>
      </c>
      <c r="AY413" s="19" t="s">
        <v>126</v>
      </c>
      <c r="BE413" s="192">
        <f>IF(N413="základní",J413,0)</f>
        <v>0</v>
      </c>
      <c r="BF413" s="192">
        <f>IF(N413="snížená",J413,0)</f>
        <v>0</v>
      </c>
      <c r="BG413" s="192">
        <f>IF(N413="zákl. přenesená",J413,0)</f>
        <v>0</v>
      </c>
      <c r="BH413" s="192">
        <f>IF(N413="sníž. přenesená",J413,0)</f>
        <v>0</v>
      </c>
      <c r="BI413" s="192">
        <f>IF(N413="nulová",J413,0)</f>
        <v>0</v>
      </c>
      <c r="BJ413" s="19" t="s">
        <v>81</v>
      </c>
      <c r="BK413" s="192">
        <f>ROUND(I413*H413,2)</f>
        <v>0</v>
      </c>
      <c r="BL413" s="19" t="s">
        <v>133</v>
      </c>
      <c r="BM413" s="191" t="s">
        <v>502</v>
      </c>
    </row>
    <row r="414" s="2" customFormat="1">
      <c r="A414" s="38"/>
      <c r="B414" s="39"/>
      <c r="C414" s="38"/>
      <c r="D414" s="193" t="s">
        <v>135</v>
      </c>
      <c r="E414" s="38"/>
      <c r="F414" s="194" t="s">
        <v>501</v>
      </c>
      <c r="G414" s="38"/>
      <c r="H414" s="38"/>
      <c r="I414" s="195"/>
      <c r="J414" s="38"/>
      <c r="K414" s="38"/>
      <c r="L414" s="39"/>
      <c r="M414" s="196"/>
      <c r="N414" s="197"/>
      <c r="O414" s="77"/>
      <c r="P414" s="77"/>
      <c r="Q414" s="77"/>
      <c r="R414" s="77"/>
      <c r="S414" s="77"/>
      <c r="T414" s="7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9" t="s">
        <v>135</v>
      </c>
      <c r="AU414" s="19" t="s">
        <v>83</v>
      </c>
    </row>
    <row r="415" s="2" customFormat="1" ht="33" customHeight="1">
      <c r="A415" s="38"/>
      <c r="B415" s="179"/>
      <c r="C415" s="180" t="s">
        <v>503</v>
      </c>
      <c r="D415" s="180" t="s">
        <v>128</v>
      </c>
      <c r="E415" s="181" t="s">
        <v>504</v>
      </c>
      <c r="F415" s="182" t="s">
        <v>505</v>
      </c>
      <c r="G415" s="183" t="s">
        <v>147</v>
      </c>
      <c r="H415" s="184">
        <v>298.56</v>
      </c>
      <c r="I415" s="185"/>
      <c r="J415" s="186">
        <f>ROUND(I415*H415,2)</f>
        <v>0</v>
      </c>
      <c r="K415" s="182" t="s">
        <v>132</v>
      </c>
      <c r="L415" s="39"/>
      <c r="M415" s="187" t="s">
        <v>1</v>
      </c>
      <c r="N415" s="188" t="s">
        <v>40</v>
      </c>
      <c r="O415" s="77"/>
      <c r="P415" s="189">
        <f>O415*H415</f>
        <v>0</v>
      </c>
      <c r="Q415" s="189">
        <v>0</v>
      </c>
      <c r="R415" s="189">
        <f>Q415*H415</f>
        <v>0</v>
      </c>
      <c r="S415" s="189">
        <v>0</v>
      </c>
      <c r="T415" s="19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91" t="s">
        <v>133</v>
      </c>
      <c r="AT415" s="191" t="s">
        <v>128</v>
      </c>
      <c r="AU415" s="191" t="s">
        <v>83</v>
      </c>
      <c r="AY415" s="19" t="s">
        <v>126</v>
      </c>
      <c r="BE415" s="192">
        <f>IF(N415="základní",J415,0)</f>
        <v>0</v>
      </c>
      <c r="BF415" s="192">
        <f>IF(N415="snížená",J415,0)</f>
        <v>0</v>
      </c>
      <c r="BG415" s="192">
        <f>IF(N415="zákl. přenesená",J415,0)</f>
        <v>0</v>
      </c>
      <c r="BH415" s="192">
        <f>IF(N415="sníž. přenesená",J415,0)</f>
        <v>0</v>
      </c>
      <c r="BI415" s="192">
        <f>IF(N415="nulová",J415,0)</f>
        <v>0</v>
      </c>
      <c r="BJ415" s="19" t="s">
        <v>81</v>
      </c>
      <c r="BK415" s="192">
        <f>ROUND(I415*H415,2)</f>
        <v>0</v>
      </c>
      <c r="BL415" s="19" t="s">
        <v>133</v>
      </c>
      <c r="BM415" s="191" t="s">
        <v>506</v>
      </c>
    </row>
    <row r="416" s="2" customFormat="1">
      <c r="A416" s="38"/>
      <c r="B416" s="39"/>
      <c r="C416" s="38"/>
      <c r="D416" s="193" t="s">
        <v>135</v>
      </c>
      <c r="E416" s="38"/>
      <c r="F416" s="194" t="s">
        <v>507</v>
      </c>
      <c r="G416" s="38"/>
      <c r="H416" s="38"/>
      <c r="I416" s="195"/>
      <c r="J416" s="38"/>
      <c r="K416" s="38"/>
      <c r="L416" s="39"/>
      <c r="M416" s="196"/>
      <c r="N416" s="197"/>
      <c r="O416" s="77"/>
      <c r="P416" s="77"/>
      <c r="Q416" s="77"/>
      <c r="R416" s="77"/>
      <c r="S416" s="77"/>
      <c r="T416" s="7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9" t="s">
        <v>135</v>
      </c>
      <c r="AU416" s="19" t="s">
        <v>83</v>
      </c>
    </row>
    <row r="417" s="2" customFormat="1">
      <c r="A417" s="38"/>
      <c r="B417" s="39"/>
      <c r="C417" s="38"/>
      <c r="D417" s="193" t="s">
        <v>137</v>
      </c>
      <c r="E417" s="38"/>
      <c r="F417" s="198" t="s">
        <v>157</v>
      </c>
      <c r="G417" s="38"/>
      <c r="H417" s="38"/>
      <c r="I417" s="195"/>
      <c r="J417" s="38"/>
      <c r="K417" s="38"/>
      <c r="L417" s="39"/>
      <c r="M417" s="196"/>
      <c r="N417" s="197"/>
      <c r="O417" s="77"/>
      <c r="P417" s="77"/>
      <c r="Q417" s="77"/>
      <c r="R417" s="77"/>
      <c r="S417" s="77"/>
      <c r="T417" s="7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9" t="s">
        <v>137</v>
      </c>
      <c r="AU417" s="19" t="s">
        <v>83</v>
      </c>
    </row>
    <row r="418" s="15" customFormat="1">
      <c r="A418" s="15"/>
      <c r="B418" s="215"/>
      <c r="C418" s="15"/>
      <c r="D418" s="193" t="s">
        <v>139</v>
      </c>
      <c r="E418" s="216" t="s">
        <v>1</v>
      </c>
      <c r="F418" s="217" t="s">
        <v>508</v>
      </c>
      <c r="G418" s="15"/>
      <c r="H418" s="216" t="s">
        <v>1</v>
      </c>
      <c r="I418" s="218"/>
      <c r="J418" s="15"/>
      <c r="K418" s="15"/>
      <c r="L418" s="215"/>
      <c r="M418" s="219"/>
      <c r="N418" s="220"/>
      <c r="O418" s="220"/>
      <c r="P418" s="220"/>
      <c r="Q418" s="220"/>
      <c r="R418" s="220"/>
      <c r="S418" s="220"/>
      <c r="T418" s="221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16" t="s">
        <v>139</v>
      </c>
      <c r="AU418" s="216" t="s">
        <v>83</v>
      </c>
      <c r="AV418" s="15" t="s">
        <v>81</v>
      </c>
      <c r="AW418" s="15" t="s">
        <v>32</v>
      </c>
      <c r="AX418" s="15" t="s">
        <v>75</v>
      </c>
      <c r="AY418" s="216" t="s">
        <v>126</v>
      </c>
    </row>
    <row r="419" s="13" customFormat="1">
      <c r="A419" s="13"/>
      <c r="B419" s="199"/>
      <c r="C419" s="13"/>
      <c r="D419" s="193" t="s">
        <v>139</v>
      </c>
      <c r="E419" s="200" t="s">
        <v>1</v>
      </c>
      <c r="F419" s="201" t="s">
        <v>509</v>
      </c>
      <c r="G419" s="13"/>
      <c r="H419" s="202">
        <v>296.39999999999998</v>
      </c>
      <c r="I419" s="203"/>
      <c r="J419" s="13"/>
      <c r="K419" s="13"/>
      <c r="L419" s="199"/>
      <c r="M419" s="204"/>
      <c r="N419" s="205"/>
      <c r="O419" s="205"/>
      <c r="P419" s="205"/>
      <c r="Q419" s="205"/>
      <c r="R419" s="205"/>
      <c r="S419" s="205"/>
      <c r="T419" s="20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00" t="s">
        <v>139</v>
      </c>
      <c r="AU419" s="200" t="s">
        <v>83</v>
      </c>
      <c r="AV419" s="13" t="s">
        <v>83</v>
      </c>
      <c r="AW419" s="13" t="s">
        <v>32</v>
      </c>
      <c r="AX419" s="13" t="s">
        <v>75</v>
      </c>
      <c r="AY419" s="200" t="s">
        <v>126</v>
      </c>
    </row>
    <row r="420" s="13" customFormat="1">
      <c r="A420" s="13"/>
      <c r="B420" s="199"/>
      <c r="C420" s="13"/>
      <c r="D420" s="193" t="s">
        <v>139</v>
      </c>
      <c r="E420" s="200" t="s">
        <v>1</v>
      </c>
      <c r="F420" s="201" t="s">
        <v>232</v>
      </c>
      <c r="G420" s="13"/>
      <c r="H420" s="202">
        <v>2.1600000000000001</v>
      </c>
      <c r="I420" s="203"/>
      <c r="J420" s="13"/>
      <c r="K420" s="13"/>
      <c r="L420" s="199"/>
      <c r="M420" s="204"/>
      <c r="N420" s="205"/>
      <c r="O420" s="205"/>
      <c r="P420" s="205"/>
      <c r="Q420" s="205"/>
      <c r="R420" s="205"/>
      <c r="S420" s="205"/>
      <c r="T420" s="20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00" t="s">
        <v>139</v>
      </c>
      <c r="AU420" s="200" t="s">
        <v>83</v>
      </c>
      <c r="AV420" s="13" t="s">
        <v>83</v>
      </c>
      <c r="AW420" s="13" t="s">
        <v>32</v>
      </c>
      <c r="AX420" s="13" t="s">
        <v>75</v>
      </c>
      <c r="AY420" s="200" t="s">
        <v>126</v>
      </c>
    </row>
    <row r="421" s="14" customFormat="1">
      <c r="A421" s="14"/>
      <c r="B421" s="207"/>
      <c r="C421" s="14"/>
      <c r="D421" s="193" t="s">
        <v>139</v>
      </c>
      <c r="E421" s="208" t="s">
        <v>1</v>
      </c>
      <c r="F421" s="209" t="s">
        <v>152</v>
      </c>
      <c r="G421" s="14"/>
      <c r="H421" s="210">
        <v>298.56</v>
      </c>
      <c r="I421" s="211"/>
      <c r="J421" s="14"/>
      <c r="K421" s="14"/>
      <c r="L421" s="207"/>
      <c r="M421" s="212"/>
      <c r="N421" s="213"/>
      <c r="O421" s="213"/>
      <c r="P421" s="213"/>
      <c r="Q421" s="213"/>
      <c r="R421" s="213"/>
      <c r="S421" s="213"/>
      <c r="T421" s="2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8" t="s">
        <v>139</v>
      </c>
      <c r="AU421" s="208" t="s">
        <v>83</v>
      </c>
      <c r="AV421" s="14" t="s">
        <v>133</v>
      </c>
      <c r="AW421" s="14" t="s">
        <v>32</v>
      </c>
      <c r="AX421" s="14" t="s">
        <v>81</v>
      </c>
      <c r="AY421" s="208" t="s">
        <v>126</v>
      </c>
    </row>
    <row r="422" s="2" customFormat="1" ht="16.5" customHeight="1">
      <c r="A422" s="38"/>
      <c r="B422" s="179"/>
      <c r="C422" s="180" t="s">
        <v>510</v>
      </c>
      <c r="D422" s="180" t="s">
        <v>128</v>
      </c>
      <c r="E422" s="181" t="s">
        <v>511</v>
      </c>
      <c r="F422" s="182" t="s">
        <v>512</v>
      </c>
      <c r="G422" s="183" t="s">
        <v>147</v>
      </c>
      <c r="H422" s="184">
        <v>50.399999999999999</v>
      </c>
      <c r="I422" s="185"/>
      <c r="J422" s="186">
        <f>ROUND(I422*H422,2)</f>
        <v>0</v>
      </c>
      <c r="K422" s="182" t="s">
        <v>132</v>
      </c>
      <c r="L422" s="39"/>
      <c r="M422" s="187" t="s">
        <v>1</v>
      </c>
      <c r="N422" s="188" t="s">
        <v>40</v>
      </c>
      <c r="O422" s="77"/>
      <c r="P422" s="189">
        <f>O422*H422</f>
        <v>0</v>
      </c>
      <c r="Q422" s="189">
        <v>0</v>
      </c>
      <c r="R422" s="189">
        <f>Q422*H422</f>
        <v>0</v>
      </c>
      <c r="S422" s="189">
        <v>0</v>
      </c>
      <c r="T422" s="190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191" t="s">
        <v>133</v>
      </c>
      <c r="AT422" s="191" t="s">
        <v>128</v>
      </c>
      <c r="AU422" s="191" t="s">
        <v>83</v>
      </c>
      <c r="AY422" s="19" t="s">
        <v>126</v>
      </c>
      <c r="BE422" s="192">
        <f>IF(N422="základní",J422,0)</f>
        <v>0</v>
      </c>
      <c r="BF422" s="192">
        <f>IF(N422="snížená",J422,0)</f>
        <v>0</v>
      </c>
      <c r="BG422" s="192">
        <f>IF(N422="zákl. přenesená",J422,0)</f>
        <v>0</v>
      </c>
      <c r="BH422" s="192">
        <f>IF(N422="sníž. přenesená",J422,0)</f>
        <v>0</v>
      </c>
      <c r="BI422" s="192">
        <f>IF(N422="nulová",J422,0)</f>
        <v>0</v>
      </c>
      <c r="BJ422" s="19" t="s">
        <v>81</v>
      </c>
      <c r="BK422" s="192">
        <f>ROUND(I422*H422,2)</f>
        <v>0</v>
      </c>
      <c r="BL422" s="19" t="s">
        <v>133</v>
      </c>
      <c r="BM422" s="191" t="s">
        <v>513</v>
      </c>
    </row>
    <row r="423" s="2" customFormat="1">
      <c r="A423" s="38"/>
      <c r="B423" s="39"/>
      <c r="C423" s="38"/>
      <c r="D423" s="193" t="s">
        <v>135</v>
      </c>
      <c r="E423" s="38"/>
      <c r="F423" s="194" t="s">
        <v>514</v>
      </c>
      <c r="G423" s="38"/>
      <c r="H423" s="38"/>
      <c r="I423" s="195"/>
      <c r="J423" s="38"/>
      <c r="K423" s="38"/>
      <c r="L423" s="39"/>
      <c r="M423" s="196"/>
      <c r="N423" s="197"/>
      <c r="O423" s="77"/>
      <c r="P423" s="77"/>
      <c r="Q423" s="77"/>
      <c r="R423" s="77"/>
      <c r="S423" s="77"/>
      <c r="T423" s="7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9" t="s">
        <v>135</v>
      </c>
      <c r="AU423" s="19" t="s">
        <v>83</v>
      </c>
    </row>
    <row r="424" s="2" customFormat="1">
      <c r="A424" s="38"/>
      <c r="B424" s="39"/>
      <c r="C424" s="38"/>
      <c r="D424" s="193" t="s">
        <v>137</v>
      </c>
      <c r="E424" s="38"/>
      <c r="F424" s="198" t="s">
        <v>157</v>
      </c>
      <c r="G424" s="38"/>
      <c r="H424" s="38"/>
      <c r="I424" s="195"/>
      <c r="J424" s="38"/>
      <c r="K424" s="38"/>
      <c r="L424" s="39"/>
      <c r="M424" s="196"/>
      <c r="N424" s="197"/>
      <c r="O424" s="77"/>
      <c r="P424" s="77"/>
      <c r="Q424" s="77"/>
      <c r="R424" s="77"/>
      <c r="S424" s="77"/>
      <c r="T424" s="7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9" t="s">
        <v>137</v>
      </c>
      <c r="AU424" s="19" t="s">
        <v>83</v>
      </c>
    </row>
    <row r="425" s="13" customFormat="1">
      <c r="A425" s="13"/>
      <c r="B425" s="199"/>
      <c r="C425" s="13"/>
      <c r="D425" s="193" t="s">
        <v>139</v>
      </c>
      <c r="E425" s="200" t="s">
        <v>1</v>
      </c>
      <c r="F425" s="201" t="s">
        <v>515</v>
      </c>
      <c r="G425" s="13"/>
      <c r="H425" s="202">
        <v>50.399999999999999</v>
      </c>
      <c r="I425" s="203"/>
      <c r="J425" s="13"/>
      <c r="K425" s="13"/>
      <c r="L425" s="199"/>
      <c r="M425" s="204"/>
      <c r="N425" s="205"/>
      <c r="O425" s="205"/>
      <c r="P425" s="205"/>
      <c r="Q425" s="205"/>
      <c r="R425" s="205"/>
      <c r="S425" s="205"/>
      <c r="T425" s="20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00" t="s">
        <v>139</v>
      </c>
      <c r="AU425" s="200" t="s">
        <v>83</v>
      </c>
      <c r="AV425" s="13" t="s">
        <v>83</v>
      </c>
      <c r="AW425" s="13" t="s">
        <v>32</v>
      </c>
      <c r="AX425" s="13" t="s">
        <v>81</v>
      </c>
      <c r="AY425" s="200" t="s">
        <v>126</v>
      </c>
    </row>
    <row r="426" s="2" customFormat="1" ht="16.5" customHeight="1">
      <c r="A426" s="38"/>
      <c r="B426" s="179"/>
      <c r="C426" s="180" t="s">
        <v>516</v>
      </c>
      <c r="D426" s="180" t="s">
        <v>128</v>
      </c>
      <c r="E426" s="181" t="s">
        <v>517</v>
      </c>
      <c r="F426" s="182" t="s">
        <v>518</v>
      </c>
      <c r="G426" s="183" t="s">
        <v>197</v>
      </c>
      <c r="H426" s="184">
        <v>1</v>
      </c>
      <c r="I426" s="185"/>
      <c r="J426" s="186">
        <f>ROUND(I426*H426,2)</f>
        <v>0</v>
      </c>
      <c r="K426" s="182" t="s">
        <v>1</v>
      </c>
      <c r="L426" s="39"/>
      <c r="M426" s="187" t="s">
        <v>1</v>
      </c>
      <c r="N426" s="188" t="s">
        <v>40</v>
      </c>
      <c r="O426" s="77"/>
      <c r="P426" s="189">
        <f>O426*H426</f>
        <v>0</v>
      </c>
      <c r="Q426" s="189">
        <v>0</v>
      </c>
      <c r="R426" s="189">
        <f>Q426*H426</f>
        <v>0</v>
      </c>
      <c r="S426" s="189">
        <v>0</v>
      </c>
      <c r="T426" s="190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191" t="s">
        <v>133</v>
      </c>
      <c r="AT426" s="191" t="s">
        <v>128</v>
      </c>
      <c r="AU426" s="191" t="s">
        <v>83</v>
      </c>
      <c r="AY426" s="19" t="s">
        <v>126</v>
      </c>
      <c r="BE426" s="192">
        <f>IF(N426="základní",J426,0)</f>
        <v>0</v>
      </c>
      <c r="BF426" s="192">
        <f>IF(N426="snížená",J426,0)</f>
        <v>0</v>
      </c>
      <c r="BG426" s="192">
        <f>IF(N426="zákl. přenesená",J426,0)</f>
        <v>0</v>
      </c>
      <c r="BH426" s="192">
        <f>IF(N426="sníž. přenesená",J426,0)</f>
        <v>0</v>
      </c>
      <c r="BI426" s="192">
        <f>IF(N426="nulová",J426,0)</f>
        <v>0</v>
      </c>
      <c r="BJ426" s="19" t="s">
        <v>81</v>
      </c>
      <c r="BK426" s="192">
        <f>ROUND(I426*H426,2)</f>
        <v>0</v>
      </c>
      <c r="BL426" s="19" t="s">
        <v>133</v>
      </c>
      <c r="BM426" s="191" t="s">
        <v>519</v>
      </c>
    </row>
    <row r="427" s="2" customFormat="1">
      <c r="A427" s="38"/>
      <c r="B427" s="39"/>
      <c r="C427" s="38"/>
      <c r="D427" s="193" t="s">
        <v>135</v>
      </c>
      <c r="E427" s="38"/>
      <c r="F427" s="194" t="s">
        <v>518</v>
      </c>
      <c r="G427" s="38"/>
      <c r="H427" s="38"/>
      <c r="I427" s="195"/>
      <c r="J427" s="38"/>
      <c r="K427" s="38"/>
      <c r="L427" s="39"/>
      <c r="M427" s="196"/>
      <c r="N427" s="197"/>
      <c r="O427" s="77"/>
      <c r="P427" s="77"/>
      <c r="Q427" s="77"/>
      <c r="R427" s="77"/>
      <c r="S427" s="77"/>
      <c r="T427" s="7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9" t="s">
        <v>135</v>
      </c>
      <c r="AU427" s="19" t="s">
        <v>83</v>
      </c>
    </row>
    <row r="428" s="13" customFormat="1">
      <c r="A428" s="13"/>
      <c r="B428" s="199"/>
      <c r="C428" s="13"/>
      <c r="D428" s="193" t="s">
        <v>139</v>
      </c>
      <c r="E428" s="200" t="s">
        <v>1</v>
      </c>
      <c r="F428" s="201" t="s">
        <v>81</v>
      </c>
      <c r="G428" s="13"/>
      <c r="H428" s="202">
        <v>1</v>
      </c>
      <c r="I428" s="203"/>
      <c r="J428" s="13"/>
      <c r="K428" s="13"/>
      <c r="L428" s="199"/>
      <c r="M428" s="204"/>
      <c r="N428" s="205"/>
      <c r="O428" s="205"/>
      <c r="P428" s="205"/>
      <c r="Q428" s="205"/>
      <c r="R428" s="205"/>
      <c r="S428" s="205"/>
      <c r="T428" s="20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00" t="s">
        <v>139</v>
      </c>
      <c r="AU428" s="200" t="s">
        <v>83</v>
      </c>
      <c r="AV428" s="13" t="s">
        <v>83</v>
      </c>
      <c r="AW428" s="13" t="s">
        <v>32</v>
      </c>
      <c r="AX428" s="13" t="s">
        <v>81</v>
      </c>
      <c r="AY428" s="200" t="s">
        <v>126</v>
      </c>
    </row>
    <row r="429" s="2" customFormat="1" ht="33" customHeight="1">
      <c r="A429" s="38"/>
      <c r="B429" s="179"/>
      <c r="C429" s="180" t="s">
        <v>520</v>
      </c>
      <c r="D429" s="180" t="s">
        <v>128</v>
      </c>
      <c r="E429" s="181" t="s">
        <v>521</v>
      </c>
      <c r="F429" s="182" t="s">
        <v>522</v>
      </c>
      <c r="G429" s="183" t="s">
        <v>438</v>
      </c>
      <c r="H429" s="184">
        <v>3511.489</v>
      </c>
      <c r="I429" s="185"/>
      <c r="J429" s="186">
        <f>ROUND(I429*H429,2)</f>
        <v>0</v>
      </c>
      <c r="K429" s="182" t="s">
        <v>132</v>
      </c>
      <c r="L429" s="39"/>
      <c r="M429" s="187" t="s">
        <v>1</v>
      </c>
      <c r="N429" s="188" t="s">
        <v>40</v>
      </c>
      <c r="O429" s="77"/>
      <c r="P429" s="189">
        <f>O429*H429</f>
        <v>0</v>
      </c>
      <c r="Q429" s="189">
        <v>0</v>
      </c>
      <c r="R429" s="189">
        <f>Q429*H429</f>
        <v>0</v>
      </c>
      <c r="S429" s="189">
        <v>0</v>
      </c>
      <c r="T429" s="190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91" t="s">
        <v>133</v>
      </c>
      <c r="AT429" s="191" t="s">
        <v>128</v>
      </c>
      <c r="AU429" s="191" t="s">
        <v>83</v>
      </c>
      <c r="AY429" s="19" t="s">
        <v>126</v>
      </c>
      <c r="BE429" s="192">
        <f>IF(N429="základní",J429,0)</f>
        <v>0</v>
      </c>
      <c r="BF429" s="192">
        <f>IF(N429="snížená",J429,0)</f>
        <v>0</v>
      </c>
      <c r="BG429" s="192">
        <f>IF(N429="zákl. přenesená",J429,0)</f>
        <v>0</v>
      </c>
      <c r="BH429" s="192">
        <f>IF(N429="sníž. přenesená",J429,0)</f>
        <v>0</v>
      </c>
      <c r="BI429" s="192">
        <f>IF(N429="nulová",J429,0)</f>
        <v>0</v>
      </c>
      <c r="BJ429" s="19" t="s">
        <v>81</v>
      </c>
      <c r="BK429" s="192">
        <f>ROUND(I429*H429,2)</f>
        <v>0</v>
      </c>
      <c r="BL429" s="19" t="s">
        <v>133</v>
      </c>
      <c r="BM429" s="191" t="s">
        <v>523</v>
      </c>
    </row>
    <row r="430" s="2" customFormat="1">
      <c r="A430" s="38"/>
      <c r="B430" s="39"/>
      <c r="C430" s="38"/>
      <c r="D430" s="193" t="s">
        <v>135</v>
      </c>
      <c r="E430" s="38"/>
      <c r="F430" s="194" t="s">
        <v>524</v>
      </c>
      <c r="G430" s="38"/>
      <c r="H430" s="38"/>
      <c r="I430" s="195"/>
      <c r="J430" s="38"/>
      <c r="K430" s="38"/>
      <c r="L430" s="39"/>
      <c r="M430" s="196"/>
      <c r="N430" s="197"/>
      <c r="O430" s="77"/>
      <c r="P430" s="77"/>
      <c r="Q430" s="77"/>
      <c r="R430" s="77"/>
      <c r="S430" s="77"/>
      <c r="T430" s="7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9" t="s">
        <v>135</v>
      </c>
      <c r="AU430" s="19" t="s">
        <v>83</v>
      </c>
    </row>
    <row r="431" s="13" customFormat="1">
      <c r="A431" s="13"/>
      <c r="B431" s="199"/>
      <c r="C431" s="13"/>
      <c r="D431" s="193" t="s">
        <v>139</v>
      </c>
      <c r="E431" s="200" t="s">
        <v>1</v>
      </c>
      <c r="F431" s="201" t="s">
        <v>525</v>
      </c>
      <c r="G431" s="13"/>
      <c r="H431" s="202">
        <v>3511.489</v>
      </c>
      <c r="I431" s="203"/>
      <c r="J431" s="13"/>
      <c r="K431" s="13"/>
      <c r="L431" s="199"/>
      <c r="M431" s="204"/>
      <c r="N431" s="205"/>
      <c r="O431" s="205"/>
      <c r="P431" s="205"/>
      <c r="Q431" s="205"/>
      <c r="R431" s="205"/>
      <c r="S431" s="205"/>
      <c r="T431" s="20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0" t="s">
        <v>139</v>
      </c>
      <c r="AU431" s="200" t="s">
        <v>83</v>
      </c>
      <c r="AV431" s="13" t="s">
        <v>83</v>
      </c>
      <c r="AW431" s="13" t="s">
        <v>32</v>
      </c>
      <c r="AX431" s="13" t="s">
        <v>81</v>
      </c>
      <c r="AY431" s="200" t="s">
        <v>126</v>
      </c>
    </row>
    <row r="432" s="12" customFormat="1" ht="22.8" customHeight="1">
      <c r="A432" s="12"/>
      <c r="B432" s="166"/>
      <c r="C432" s="12"/>
      <c r="D432" s="167" t="s">
        <v>74</v>
      </c>
      <c r="E432" s="177" t="s">
        <v>83</v>
      </c>
      <c r="F432" s="177" t="s">
        <v>526</v>
      </c>
      <c r="G432" s="12"/>
      <c r="H432" s="12"/>
      <c r="I432" s="169"/>
      <c r="J432" s="178">
        <f>BK432</f>
        <v>0</v>
      </c>
      <c r="K432" s="12"/>
      <c r="L432" s="166"/>
      <c r="M432" s="171"/>
      <c r="N432" s="172"/>
      <c r="O432" s="172"/>
      <c r="P432" s="173">
        <f>SUM(P433:P436)</f>
        <v>0</v>
      </c>
      <c r="Q432" s="172"/>
      <c r="R432" s="173">
        <f>SUM(R433:R436)</f>
        <v>28.656600000000001</v>
      </c>
      <c r="S432" s="172"/>
      <c r="T432" s="174">
        <f>SUM(T433:T436)</f>
        <v>0</v>
      </c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167" t="s">
        <v>81</v>
      </c>
      <c r="AT432" s="175" t="s">
        <v>74</v>
      </c>
      <c r="AU432" s="175" t="s">
        <v>81</v>
      </c>
      <c r="AY432" s="167" t="s">
        <v>126</v>
      </c>
      <c r="BK432" s="176">
        <f>SUM(BK433:BK436)</f>
        <v>0</v>
      </c>
    </row>
    <row r="433" s="2" customFormat="1" ht="44.25" customHeight="1">
      <c r="A433" s="38"/>
      <c r="B433" s="179"/>
      <c r="C433" s="180" t="s">
        <v>527</v>
      </c>
      <c r="D433" s="180" t="s">
        <v>128</v>
      </c>
      <c r="E433" s="181" t="s">
        <v>528</v>
      </c>
      <c r="F433" s="182" t="s">
        <v>529</v>
      </c>
      <c r="G433" s="183" t="s">
        <v>185</v>
      </c>
      <c r="H433" s="184">
        <v>140</v>
      </c>
      <c r="I433" s="185"/>
      <c r="J433" s="186">
        <f>ROUND(I433*H433,2)</f>
        <v>0</v>
      </c>
      <c r="K433" s="182" t="s">
        <v>132</v>
      </c>
      <c r="L433" s="39"/>
      <c r="M433" s="187" t="s">
        <v>1</v>
      </c>
      <c r="N433" s="188" t="s">
        <v>40</v>
      </c>
      <c r="O433" s="77"/>
      <c r="P433" s="189">
        <f>O433*H433</f>
        <v>0</v>
      </c>
      <c r="Q433" s="189">
        <v>0.20469000000000001</v>
      </c>
      <c r="R433" s="189">
        <f>Q433*H433</f>
        <v>28.656600000000001</v>
      </c>
      <c r="S433" s="189">
        <v>0</v>
      </c>
      <c r="T433" s="190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191" t="s">
        <v>133</v>
      </c>
      <c r="AT433" s="191" t="s">
        <v>128</v>
      </c>
      <c r="AU433" s="191" t="s">
        <v>83</v>
      </c>
      <c r="AY433" s="19" t="s">
        <v>126</v>
      </c>
      <c r="BE433" s="192">
        <f>IF(N433="základní",J433,0)</f>
        <v>0</v>
      </c>
      <c r="BF433" s="192">
        <f>IF(N433="snížená",J433,0)</f>
        <v>0</v>
      </c>
      <c r="BG433" s="192">
        <f>IF(N433="zákl. přenesená",J433,0)</f>
        <v>0</v>
      </c>
      <c r="BH433" s="192">
        <f>IF(N433="sníž. přenesená",J433,0)</f>
        <v>0</v>
      </c>
      <c r="BI433" s="192">
        <f>IF(N433="nulová",J433,0)</f>
        <v>0</v>
      </c>
      <c r="BJ433" s="19" t="s">
        <v>81</v>
      </c>
      <c r="BK433" s="192">
        <f>ROUND(I433*H433,2)</f>
        <v>0</v>
      </c>
      <c r="BL433" s="19" t="s">
        <v>133</v>
      </c>
      <c r="BM433" s="191" t="s">
        <v>530</v>
      </c>
    </row>
    <row r="434" s="2" customFormat="1">
      <c r="A434" s="38"/>
      <c r="B434" s="39"/>
      <c r="C434" s="38"/>
      <c r="D434" s="193" t="s">
        <v>135</v>
      </c>
      <c r="E434" s="38"/>
      <c r="F434" s="194" t="s">
        <v>531</v>
      </c>
      <c r="G434" s="38"/>
      <c r="H434" s="38"/>
      <c r="I434" s="195"/>
      <c r="J434" s="38"/>
      <c r="K434" s="38"/>
      <c r="L434" s="39"/>
      <c r="M434" s="196"/>
      <c r="N434" s="197"/>
      <c r="O434" s="77"/>
      <c r="P434" s="77"/>
      <c r="Q434" s="77"/>
      <c r="R434" s="77"/>
      <c r="S434" s="77"/>
      <c r="T434" s="7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9" t="s">
        <v>135</v>
      </c>
      <c r="AU434" s="19" t="s">
        <v>83</v>
      </c>
    </row>
    <row r="435" s="2" customFormat="1">
      <c r="A435" s="38"/>
      <c r="B435" s="39"/>
      <c r="C435" s="38"/>
      <c r="D435" s="193" t="s">
        <v>137</v>
      </c>
      <c r="E435" s="38"/>
      <c r="F435" s="198" t="s">
        <v>157</v>
      </c>
      <c r="G435" s="38"/>
      <c r="H435" s="38"/>
      <c r="I435" s="195"/>
      <c r="J435" s="38"/>
      <c r="K435" s="38"/>
      <c r="L435" s="39"/>
      <c r="M435" s="196"/>
      <c r="N435" s="197"/>
      <c r="O435" s="77"/>
      <c r="P435" s="77"/>
      <c r="Q435" s="77"/>
      <c r="R435" s="77"/>
      <c r="S435" s="77"/>
      <c r="T435" s="7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9" t="s">
        <v>137</v>
      </c>
      <c r="AU435" s="19" t="s">
        <v>83</v>
      </c>
    </row>
    <row r="436" s="13" customFormat="1">
      <c r="A436" s="13"/>
      <c r="B436" s="199"/>
      <c r="C436" s="13"/>
      <c r="D436" s="193" t="s">
        <v>139</v>
      </c>
      <c r="E436" s="200" t="s">
        <v>1</v>
      </c>
      <c r="F436" s="201" t="s">
        <v>532</v>
      </c>
      <c r="G436" s="13"/>
      <c r="H436" s="202">
        <v>140</v>
      </c>
      <c r="I436" s="203"/>
      <c r="J436" s="13"/>
      <c r="K436" s="13"/>
      <c r="L436" s="199"/>
      <c r="M436" s="204"/>
      <c r="N436" s="205"/>
      <c r="O436" s="205"/>
      <c r="P436" s="205"/>
      <c r="Q436" s="205"/>
      <c r="R436" s="205"/>
      <c r="S436" s="205"/>
      <c r="T436" s="20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00" t="s">
        <v>139</v>
      </c>
      <c r="AU436" s="200" t="s">
        <v>83</v>
      </c>
      <c r="AV436" s="13" t="s">
        <v>83</v>
      </c>
      <c r="AW436" s="13" t="s">
        <v>32</v>
      </c>
      <c r="AX436" s="13" t="s">
        <v>81</v>
      </c>
      <c r="AY436" s="200" t="s">
        <v>126</v>
      </c>
    </row>
    <row r="437" s="12" customFormat="1" ht="22.8" customHeight="1">
      <c r="A437" s="12"/>
      <c r="B437" s="166"/>
      <c r="C437" s="12"/>
      <c r="D437" s="167" t="s">
        <v>74</v>
      </c>
      <c r="E437" s="177" t="s">
        <v>133</v>
      </c>
      <c r="F437" s="177" t="s">
        <v>533</v>
      </c>
      <c r="G437" s="12"/>
      <c r="H437" s="12"/>
      <c r="I437" s="169"/>
      <c r="J437" s="178">
        <f>BK437</f>
        <v>0</v>
      </c>
      <c r="K437" s="12"/>
      <c r="L437" s="166"/>
      <c r="M437" s="171"/>
      <c r="N437" s="172"/>
      <c r="O437" s="172"/>
      <c r="P437" s="173">
        <f>SUM(P438:P484)</f>
        <v>0</v>
      </c>
      <c r="Q437" s="172"/>
      <c r="R437" s="173">
        <f>SUM(R438:R484)</f>
        <v>15.327999999999999</v>
      </c>
      <c r="S437" s="172"/>
      <c r="T437" s="174">
        <f>SUM(T438:T484)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167" t="s">
        <v>81</v>
      </c>
      <c r="AT437" s="175" t="s">
        <v>74</v>
      </c>
      <c r="AU437" s="175" t="s">
        <v>81</v>
      </c>
      <c r="AY437" s="167" t="s">
        <v>126</v>
      </c>
      <c r="BK437" s="176">
        <f>SUM(BK438:BK484)</f>
        <v>0</v>
      </c>
    </row>
    <row r="438" s="2" customFormat="1" ht="24.15" customHeight="1">
      <c r="A438" s="38"/>
      <c r="B438" s="179"/>
      <c r="C438" s="180" t="s">
        <v>534</v>
      </c>
      <c r="D438" s="180" t="s">
        <v>128</v>
      </c>
      <c r="E438" s="181" t="s">
        <v>535</v>
      </c>
      <c r="F438" s="182" t="s">
        <v>536</v>
      </c>
      <c r="G438" s="183" t="s">
        <v>239</v>
      </c>
      <c r="H438" s="184">
        <v>13.677</v>
      </c>
      <c r="I438" s="185"/>
      <c r="J438" s="186">
        <f>ROUND(I438*H438,2)</f>
        <v>0</v>
      </c>
      <c r="K438" s="182" t="s">
        <v>132</v>
      </c>
      <c r="L438" s="39"/>
      <c r="M438" s="187" t="s">
        <v>1</v>
      </c>
      <c r="N438" s="188" t="s">
        <v>40</v>
      </c>
      <c r="O438" s="77"/>
      <c r="P438" s="189">
        <f>O438*H438</f>
        <v>0</v>
      </c>
      <c r="Q438" s="189">
        <v>0</v>
      </c>
      <c r="R438" s="189">
        <f>Q438*H438</f>
        <v>0</v>
      </c>
      <c r="S438" s="189">
        <v>0</v>
      </c>
      <c r="T438" s="190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191" t="s">
        <v>133</v>
      </c>
      <c r="AT438" s="191" t="s">
        <v>128</v>
      </c>
      <c r="AU438" s="191" t="s">
        <v>83</v>
      </c>
      <c r="AY438" s="19" t="s">
        <v>126</v>
      </c>
      <c r="BE438" s="192">
        <f>IF(N438="základní",J438,0)</f>
        <v>0</v>
      </c>
      <c r="BF438" s="192">
        <f>IF(N438="snížená",J438,0)</f>
        <v>0</v>
      </c>
      <c r="BG438" s="192">
        <f>IF(N438="zákl. přenesená",J438,0)</f>
        <v>0</v>
      </c>
      <c r="BH438" s="192">
        <f>IF(N438="sníž. přenesená",J438,0)</f>
        <v>0</v>
      </c>
      <c r="BI438" s="192">
        <f>IF(N438="nulová",J438,0)</f>
        <v>0</v>
      </c>
      <c r="BJ438" s="19" t="s">
        <v>81</v>
      </c>
      <c r="BK438" s="192">
        <f>ROUND(I438*H438,2)</f>
        <v>0</v>
      </c>
      <c r="BL438" s="19" t="s">
        <v>133</v>
      </c>
      <c r="BM438" s="191" t="s">
        <v>537</v>
      </c>
    </row>
    <row r="439" s="2" customFormat="1">
      <c r="A439" s="38"/>
      <c r="B439" s="39"/>
      <c r="C439" s="38"/>
      <c r="D439" s="193" t="s">
        <v>135</v>
      </c>
      <c r="E439" s="38"/>
      <c r="F439" s="194" t="s">
        <v>538</v>
      </c>
      <c r="G439" s="38"/>
      <c r="H439" s="38"/>
      <c r="I439" s="195"/>
      <c r="J439" s="38"/>
      <c r="K439" s="38"/>
      <c r="L439" s="39"/>
      <c r="M439" s="196"/>
      <c r="N439" s="197"/>
      <c r="O439" s="77"/>
      <c r="P439" s="77"/>
      <c r="Q439" s="77"/>
      <c r="R439" s="77"/>
      <c r="S439" s="77"/>
      <c r="T439" s="7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9" t="s">
        <v>135</v>
      </c>
      <c r="AU439" s="19" t="s">
        <v>83</v>
      </c>
    </row>
    <row r="440" s="2" customFormat="1">
      <c r="A440" s="38"/>
      <c r="B440" s="39"/>
      <c r="C440" s="38"/>
      <c r="D440" s="193" t="s">
        <v>137</v>
      </c>
      <c r="E440" s="38"/>
      <c r="F440" s="198" t="s">
        <v>157</v>
      </c>
      <c r="G440" s="38"/>
      <c r="H440" s="38"/>
      <c r="I440" s="195"/>
      <c r="J440" s="38"/>
      <c r="K440" s="38"/>
      <c r="L440" s="39"/>
      <c r="M440" s="196"/>
      <c r="N440" s="197"/>
      <c r="O440" s="77"/>
      <c r="P440" s="77"/>
      <c r="Q440" s="77"/>
      <c r="R440" s="77"/>
      <c r="S440" s="77"/>
      <c r="T440" s="7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9" t="s">
        <v>137</v>
      </c>
      <c r="AU440" s="19" t="s">
        <v>83</v>
      </c>
    </row>
    <row r="441" s="13" customFormat="1">
      <c r="A441" s="13"/>
      <c r="B441" s="199"/>
      <c r="C441" s="13"/>
      <c r="D441" s="193" t="s">
        <v>139</v>
      </c>
      <c r="E441" s="200" t="s">
        <v>1</v>
      </c>
      <c r="F441" s="201" t="s">
        <v>539</v>
      </c>
      <c r="G441" s="13"/>
      <c r="H441" s="202">
        <v>9.2400000000000002</v>
      </c>
      <c r="I441" s="203"/>
      <c r="J441" s="13"/>
      <c r="K441" s="13"/>
      <c r="L441" s="199"/>
      <c r="M441" s="204"/>
      <c r="N441" s="205"/>
      <c r="O441" s="205"/>
      <c r="P441" s="205"/>
      <c r="Q441" s="205"/>
      <c r="R441" s="205"/>
      <c r="S441" s="205"/>
      <c r="T441" s="20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00" t="s">
        <v>139</v>
      </c>
      <c r="AU441" s="200" t="s">
        <v>83</v>
      </c>
      <c r="AV441" s="13" t="s">
        <v>83</v>
      </c>
      <c r="AW441" s="13" t="s">
        <v>32</v>
      </c>
      <c r="AX441" s="13" t="s">
        <v>75</v>
      </c>
      <c r="AY441" s="200" t="s">
        <v>126</v>
      </c>
    </row>
    <row r="442" s="13" customFormat="1">
      <c r="A442" s="13"/>
      <c r="B442" s="199"/>
      <c r="C442" s="13"/>
      <c r="D442" s="193" t="s">
        <v>139</v>
      </c>
      <c r="E442" s="200" t="s">
        <v>1</v>
      </c>
      <c r="F442" s="201" t="s">
        <v>540</v>
      </c>
      <c r="G442" s="13"/>
      <c r="H442" s="202">
        <v>3.1139999999999999</v>
      </c>
      <c r="I442" s="203"/>
      <c r="J442" s="13"/>
      <c r="K442" s="13"/>
      <c r="L442" s="199"/>
      <c r="M442" s="204"/>
      <c r="N442" s="205"/>
      <c r="O442" s="205"/>
      <c r="P442" s="205"/>
      <c r="Q442" s="205"/>
      <c r="R442" s="205"/>
      <c r="S442" s="205"/>
      <c r="T442" s="20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00" t="s">
        <v>139</v>
      </c>
      <c r="AU442" s="200" t="s">
        <v>83</v>
      </c>
      <c r="AV442" s="13" t="s">
        <v>83</v>
      </c>
      <c r="AW442" s="13" t="s">
        <v>32</v>
      </c>
      <c r="AX442" s="13" t="s">
        <v>75</v>
      </c>
      <c r="AY442" s="200" t="s">
        <v>126</v>
      </c>
    </row>
    <row r="443" s="13" customFormat="1">
      <c r="A443" s="13"/>
      <c r="B443" s="199"/>
      <c r="C443" s="13"/>
      <c r="D443" s="193" t="s">
        <v>139</v>
      </c>
      <c r="E443" s="200" t="s">
        <v>1</v>
      </c>
      <c r="F443" s="201" t="s">
        <v>541</v>
      </c>
      <c r="G443" s="13"/>
      <c r="H443" s="202">
        <v>1.323</v>
      </c>
      <c r="I443" s="203"/>
      <c r="J443" s="13"/>
      <c r="K443" s="13"/>
      <c r="L443" s="199"/>
      <c r="M443" s="204"/>
      <c r="N443" s="205"/>
      <c r="O443" s="205"/>
      <c r="P443" s="205"/>
      <c r="Q443" s="205"/>
      <c r="R443" s="205"/>
      <c r="S443" s="205"/>
      <c r="T443" s="20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00" t="s">
        <v>139</v>
      </c>
      <c r="AU443" s="200" t="s">
        <v>83</v>
      </c>
      <c r="AV443" s="13" t="s">
        <v>83</v>
      </c>
      <c r="AW443" s="13" t="s">
        <v>32</v>
      </c>
      <c r="AX443" s="13" t="s">
        <v>75</v>
      </c>
      <c r="AY443" s="200" t="s">
        <v>126</v>
      </c>
    </row>
    <row r="444" s="14" customFormat="1">
      <c r="A444" s="14"/>
      <c r="B444" s="207"/>
      <c r="C444" s="14"/>
      <c r="D444" s="193" t="s">
        <v>139</v>
      </c>
      <c r="E444" s="208" t="s">
        <v>1</v>
      </c>
      <c r="F444" s="209" t="s">
        <v>152</v>
      </c>
      <c r="G444" s="14"/>
      <c r="H444" s="210">
        <v>13.677</v>
      </c>
      <c r="I444" s="211"/>
      <c r="J444" s="14"/>
      <c r="K444" s="14"/>
      <c r="L444" s="207"/>
      <c r="M444" s="212"/>
      <c r="N444" s="213"/>
      <c r="O444" s="213"/>
      <c r="P444" s="213"/>
      <c r="Q444" s="213"/>
      <c r="R444" s="213"/>
      <c r="S444" s="213"/>
      <c r="T444" s="2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08" t="s">
        <v>139</v>
      </c>
      <c r="AU444" s="208" t="s">
        <v>83</v>
      </c>
      <c r="AV444" s="14" t="s">
        <v>133</v>
      </c>
      <c r="AW444" s="14" t="s">
        <v>32</v>
      </c>
      <c r="AX444" s="14" t="s">
        <v>81</v>
      </c>
      <c r="AY444" s="208" t="s">
        <v>126</v>
      </c>
    </row>
    <row r="445" s="2" customFormat="1" ht="21.75" customHeight="1">
      <c r="A445" s="38"/>
      <c r="B445" s="179"/>
      <c r="C445" s="180" t="s">
        <v>542</v>
      </c>
      <c r="D445" s="180" t="s">
        <v>128</v>
      </c>
      <c r="E445" s="181" t="s">
        <v>543</v>
      </c>
      <c r="F445" s="182" t="s">
        <v>544</v>
      </c>
      <c r="G445" s="183" t="s">
        <v>239</v>
      </c>
      <c r="H445" s="184">
        <v>40.418999999999997</v>
      </c>
      <c r="I445" s="185"/>
      <c r="J445" s="186">
        <f>ROUND(I445*H445,2)</f>
        <v>0</v>
      </c>
      <c r="K445" s="182" t="s">
        <v>132</v>
      </c>
      <c r="L445" s="39"/>
      <c r="M445" s="187" t="s">
        <v>1</v>
      </c>
      <c r="N445" s="188" t="s">
        <v>40</v>
      </c>
      <c r="O445" s="77"/>
      <c r="P445" s="189">
        <f>O445*H445</f>
        <v>0</v>
      </c>
      <c r="Q445" s="189">
        <v>0</v>
      </c>
      <c r="R445" s="189">
        <f>Q445*H445</f>
        <v>0</v>
      </c>
      <c r="S445" s="189">
        <v>0</v>
      </c>
      <c r="T445" s="19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91" t="s">
        <v>133</v>
      </c>
      <c r="AT445" s="191" t="s">
        <v>128</v>
      </c>
      <c r="AU445" s="191" t="s">
        <v>83</v>
      </c>
      <c r="AY445" s="19" t="s">
        <v>126</v>
      </c>
      <c r="BE445" s="192">
        <f>IF(N445="základní",J445,0)</f>
        <v>0</v>
      </c>
      <c r="BF445" s="192">
        <f>IF(N445="snížená",J445,0)</f>
        <v>0</v>
      </c>
      <c r="BG445" s="192">
        <f>IF(N445="zákl. přenesená",J445,0)</f>
        <v>0</v>
      </c>
      <c r="BH445" s="192">
        <f>IF(N445="sníž. přenesená",J445,0)</f>
        <v>0</v>
      </c>
      <c r="BI445" s="192">
        <f>IF(N445="nulová",J445,0)</f>
        <v>0</v>
      </c>
      <c r="BJ445" s="19" t="s">
        <v>81</v>
      </c>
      <c r="BK445" s="192">
        <f>ROUND(I445*H445,2)</f>
        <v>0</v>
      </c>
      <c r="BL445" s="19" t="s">
        <v>133</v>
      </c>
      <c r="BM445" s="191" t="s">
        <v>545</v>
      </c>
    </row>
    <row r="446" s="2" customFormat="1">
      <c r="A446" s="38"/>
      <c r="B446" s="39"/>
      <c r="C446" s="38"/>
      <c r="D446" s="193" t="s">
        <v>135</v>
      </c>
      <c r="E446" s="38"/>
      <c r="F446" s="194" t="s">
        <v>546</v>
      </c>
      <c r="G446" s="38"/>
      <c r="H446" s="38"/>
      <c r="I446" s="195"/>
      <c r="J446" s="38"/>
      <c r="K446" s="38"/>
      <c r="L446" s="39"/>
      <c r="M446" s="196"/>
      <c r="N446" s="197"/>
      <c r="O446" s="77"/>
      <c r="P446" s="77"/>
      <c r="Q446" s="77"/>
      <c r="R446" s="77"/>
      <c r="S446" s="77"/>
      <c r="T446" s="7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9" t="s">
        <v>135</v>
      </c>
      <c r="AU446" s="19" t="s">
        <v>83</v>
      </c>
    </row>
    <row r="447" s="2" customFormat="1">
      <c r="A447" s="38"/>
      <c r="B447" s="39"/>
      <c r="C447" s="38"/>
      <c r="D447" s="193" t="s">
        <v>137</v>
      </c>
      <c r="E447" s="38"/>
      <c r="F447" s="198" t="s">
        <v>157</v>
      </c>
      <c r="G447" s="38"/>
      <c r="H447" s="38"/>
      <c r="I447" s="195"/>
      <c r="J447" s="38"/>
      <c r="K447" s="38"/>
      <c r="L447" s="39"/>
      <c r="M447" s="196"/>
      <c r="N447" s="197"/>
      <c r="O447" s="77"/>
      <c r="P447" s="77"/>
      <c r="Q447" s="77"/>
      <c r="R447" s="77"/>
      <c r="S447" s="77"/>
      <c r="T447" s="7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9" t="s">
        <v>137</v>
      </c>
      <c r="AU447" s="19" t="s">
        <v>83</v>
      </c>
    </row>
    <row r="448" s="13" customFormat="1">
      <c r="A448" s="13"/>
      <c r="B448" s="199"/>
      <c r="C448" s="13"/>
      <c r="D448" s="193" t="s">
        <v>139</v>
      </c>
      <c r="E448" s="200" t="s">
        <v>1</v>
      </c>
      <c r="F448" s="201" t="s">
        <v>547</v>
      </c>
      <c r="G448" s="13"/>
      <c r="H448" s="202">
        <v>2.1869999999999998</v>
      </c>
      <c r="I448" s="203"/>
      <c r="J448" s="13"/>
      <c r="K448" s="13"/>
      <c r="L448" s="199"/>
      <c r="M448" s="204"/>
      <c r="N448" s="205"/>
      <c r="O448" s="205"/>
      <c r="P448" s="205"/>
      <c r="Q448" s="205"/>
      <c r="R448" s="205"/>
      <c r="S448" s="205"/>
      <c r="T448" s="20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00" t="s">
        <v>139</v>
      </c>
      <c r="AU448" s="200" t="s">
        <v>83</v>
      </c>
      <c r="AV448" s="13" t="s">
        <v>83</v>
      </c>
      <c r="AW448" s="13" t="s">
        <v>32</v>
      </c>
      <c r="AX448" s="13" t="s">
        <v>75</v>
      </c>
      <c r="AY448" s="200" t="s">
        <v>126</v>
      </c>
    </row>
    <row r="449" s="13" customFormat="1">
      <c r="A449" s="13"/>
      <c r="B449" s="199"/>
      <c r="C449" s="13"/>
      <c r="D449" s="193" t="s">
        <v>139</v>
      </c>
      <c r="E449" s="200" t="s">
        <v>1</v>
      </c>
      <c r="F449" s="201" t="s">
        <v>548</v>
      </c>
      <c r="G449" s="13"/>
      <c r="H449" s="202">
        <v>15.552</v>
      </c>
      <c r="I449" s="203"/>
      <c r="J449" s="13"/>
      <c r="K449" s="13"/>
      <c r="L449" s="199"/>
      <c r="M449" s="204"/>
      <c r="N449" s="205"/>
      <c r="O449" s="205"/>
      <c r="P449" s="205"/>
      <c r="Q449" s="205"/>
      <c r="R449" s="205"/>
      <c r="S449" s="205"/>
      <c r="T449" s="20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00" t="s">
        <v>139</v>
      </c>
      <c r="AU449" s="200" t="s">
        <v>83</v>
      </c>
      <c r="AV449" s="13" t="s">
        <v>83</v>
      </c>
      <c r="AW449" s="13" t="s">
        <v>32</v>
      </c>
      <c r="AX449" s="13" t="s">
        <v>75</v>
      </c>
      <c r="AY449" s="200" t="s">
        <v>126</v>
      </c>
    </row>
    <row r="450" s="15" customFormat="1">
      <c r="A450" s="15"/>
      <c r="B450" s="215"/>
      <c r="C450" s="15"/>
      <c r="D450" s="193" t="s">
        <v>139</v>
      </c>
      <c r="E450" s="216" t="s">
        <v>1</v>
      </c>
      <c r="F450" s="217" t="s">
        <v>549</v>
      </c>
      <c r="G450" s="15"/>
      <c r="H450" s="216" t="s">
        <v>1</v>
      </c>
      <c r="I450" s="218"/>
      <c r="J450" s="15"/>
      <c r="K450" s="15"/>
      <c r="L450" s="215"/>
      <c r="M450" s="219"/>
      <c r="N450" s="220"/>
      <c r="O450" s="220"/>
      <c r="P450" s="220"/>
      <c r="Q450" s="220"/>
      <c r="R450" s="220"/>
      <c r="S450" s="220"/>
      <c r="T450" s="221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16" t="s">
        <v>139</v>
      </c>
      <c r="AU450" s="216" t="s">
        <v>83</v>
      </c>
      <c r="AV450" s="15" t="s">
        <v>81</v>
      </c>
      <c r="AW450" s="15" t="s">
        <v>32</v>
      </c>
      <c r="AX450" s="15" t="s">
        <v>75</v>
      </c>
      <c r="AY450" s="216" t="s">
        <v>126</v>
      </c>
    </row>
    <row r="451" s="13" customFormat="1">
      <c r="A451" s="13"/>
      <c r="B451" s="199"/>
      <c r="C451" s="13"/>
      <c r="D451" s="193" t="s">
        <v>139</v>
      </c>
      <c r="E451" s="200" t="s">
        <v>1</v>
      </c>
      <c r="F451" s="201" t="s">
        <v>550</v>
      </c>
      <c r="G451" s="13"/>
      <c r="H451" s="202">
        <v>22.68</v>
      </c>
      <c r="I451" s="203"/>
      <c r="J451" s="13"/>
      <c r="K451" s="13"/>
      <c r="L451" s="199"/>
      <c r="M451" s="204"/>
      <c r="N451" s="205"/>
      <c r="O451" s="205"/>
      <c r="P451" s="205"/>
      <c r="Q451" s="205"/>
      <c r="R451" s="205"/>
      <c r="S451" s="205"/>
      <c r="T451" s="20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00" t="s">
        <v>139</v>
      </c>
      <c r="AU451" s="200" t="s">
        <v>83</v>
      </c>
      <c r="AV451" s="13" t="s">
        <v>83</v>
      </c>
      <c r="AW451" s="13" t="s">
        <v>32</v>
      </c>
      <c r="AX451" s="13" t="s">
        <v>75</v>
      </c>
      <c r="AY451" s="200" t="s">
        <v>126</v>
      </c>
    </row>
    <row r="452" s="14" customFormat="1">
      <c r="A452" s="14"/>
      <c r="B452" s="207"/>
      <c r="C452" s="14"/>
      <c r="D452" s="193" t="s">
        <v>139</v>
      </c>
      <c r="E452" s="208" t="s">
        <v>1</v>
      </c>
      <c r="F452" s="209" t="s">
        <v>152</v>
      </c>
      <c r="G452" s="14"/>
      <c r="H452" s="210">
        <v>40.418999999999997</v>
      </c>
      <c r="I452" s="211"/>
      <c r="J452" s="14"/>
      <c r="K452" s="14"/>
      <c r="L452" s="207"/>
      <c r="M452" s="212"/>
      <c r="N452" s="213"/>
      <c r="O452" s="213"/>
      <c r="P452" s="213"/>
      <c r="Q452" s="213"/>
      <c r="R452" s="213"/>
      <c r="S452" s="213"/>
      <c r="T452" s="2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08" t="s">
        <v>139</v>
      </c>
      <c r="AU452" s="208" t="s">
        <v>83</v>
      </c>
      <c r="AV452" s="14" t="s">
        <v>133</v>
      </c>
      <c r="AW452" s="14" t="s">
        <v>32</v>
      </c>
      <c r="AX452" s="14" t="s">
        <v>81</v>
      </c>
      <c r="AY452" s="208" t="s">
        <v>126</v>
      </c>
    </row>
    <row r="453" s="2" customFormat="1" ht="24.15" customHeight="1">
      <c r="A453" s="38"/>
      <c r="B453" s="179"/>
      <c r="C453" s="180" t="s">
        <v>551</v>
      </c>
      <c r="D453" s="180" t="s">
        <v>128</v>
      </c>
      <c r="E453" s="181" t="s">
        <v>552</v>
      </c>
      <c r="F453" s="182" t="s">
        <v>553</v>
      </c>
      <c r="G453" s="183" t="s">
        <v>131</v>
      </c>
      <c r="H453" s="184">
        <v>12</v>
      </c>
      <c r="I453" s="185"/>
      <c r="J453" s="186">
        <f>ROUND(I453*H453,2)</f>
        <v>0</v>
      </c>
      <c r="K453" s="182" t="s">
        <v>132</v>
      </c>
      <c r="L453" s="39"/>
      <c r="M453" s="187" t="s">
        <v>1</v>
      </c>
      <c r="N453" s="188" t="s">
        <v>40</v>
      </c>
      <c r="O453" s="77"/>
      <c r="P453" s="189">
        <f>O453*H453</f>
        <v>0</v>
      </c>
      <c r="Q453" s="189">
        <v>0.087419999999999998</v>
      </c>
      <c r="R453" s="189">
        <f>Q453*H453</f>
        <v>1.04904</v>
      </c>
      <c r="S453" s="189">
        <v>0</v>
      </c>
      <c r="T453" s="190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91" t="s">
        <v>133</v>
      </c>
      <c r="AT453" s="191" t="s">
        <v>128</v>
      </c>
      <c r="AU453" s="191" t="s">
        <v>83</v>
      </c>
      <c r="AY453" s="19" t="s">
        <v>126</v>
      </c>
      <c r="BE453" s="192">
        <f>IF(N453="základní",J453,0)</f>
        <v>0</v>
      </c>
      <c r="BF453" s="192">
        <f>IF(N453="snížená",J453,0)</f>
        <v>0</v>
      </c>
      <c r="BG453" s="192">
        <f>IF(N453="zákl. přenesená",J453,0)</f>
        <v>0</v>
      </c>
      <c r="BH453" s="192">
        <f>IF(N453="sníž. přenesená",J453,0)</f>
        <v>0</v>
      </c>
      <c r="BI453" s="192">
        <f>IF(N453="nulová",J453,0)</f>
        <v>0</v>
      </c>
      <c r="BJ453" s="19" t="s">
        <v>81</v>
      </c>
      <c r="BK453" s="192">
        <f>ROUND(I453*H453,2)</f>
        <v>0</v>
      </c>
      <c r="BL453" s="19" t="s">
        <v>133</v>
      </c>
      <c r="BM453" s="191" t="s">
        <v>554</v>
      </c>
    </row>
    <row r="454" s="2" customFormat="1">
      <c r="A454" s="38"/>
      <c r="B454" s="39"/>
      <c r="C454" s="38"/>
      <c r="D454" s="193" t="s">
        <v>135</v>
      </c>
      <c r="E454" s="38"/>
      <c r="F454" s="194" t="s">
        <v>555</v>
      </c>
      <c r="G454" s="38"/>
      <c r="H454" s="38"/>
      <c r="I454" s="195"/>
      <c r="J454" s="38"/>
      <c r="K454" s="38"/>
      <c r="L454" s="39"/>
      <c r="M454" s="196"/>
      <c r="N454" s="197"/>
      <c r="O454" s="77"/>
      <c r="P454" s="77"/>
      <c r="Q454" s="77"/>
      <c r="R454" s="77"/>
      <c r="S454" s="77"/>
      <c r="T454" s="7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9" t="s">
        <v>135</v>
      </c>
      <c r="AU454" s="19" t="s">
        <v>83</v>
      </c>
    </row>
    <row r="455" s="2" customFormat="1">
      <c r="A455" s="38"/>
      <c r="B455" s="39"/>
      <c r="C455" s="38"/>
      <c r="D455" s="193" t="s">
        <v>137</v>
      </c>
      <c r="E455" s="38"/>
      <c r="F455" s="198" t="s">
        <v>556</v>
      </c>
      <c r="G455" s="38"/>
      <c r="H455" s="38"/>
      <c r="I455" s="195"/>
      <c r="J455" s="38"/>
      <c r="K455" s="38"/>
      <c r="L455" s="39"/>
      <c r="M455" s="196"/>
      <c r="N455" s="197"/>
      <c r="O455" s="77"/>
      <c r="P455" s="77"/>
      <c r="Q455" s="77"/>
      <c r="R455" s="77"/>
      <c r="S455" s="77"/>
      <c r="T455" s="7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9" t="s">
        <v>137</v>
      </c>
      <c r="AU455" s="19" t="s">
        <v>83</v>
      </c>
    </row>
    <row r="456" s="13" customFormat="1">
      <c r="A456" s="13"/>
      <c r="B456" s="199"/>
      <c r="C456" s="13"/>
      <c r="D456" s="193" t="s">
        <v>139</v>
      </c>
      <c r="E456" s="200" t="s">
        <v>1</v>
      </c>
      <c r="F456" s="201" t="s">
        <v>557</v>
      </c>
      <c r="G456" s="13"/>
      <c r="H456" s="202">
        <v>12</v>
      </c>
      <c r="I456" s="203"/>
      <c r="J456" s="13"/>
      <c r="K456" s="13"/>
      <c r="L456" s="199"/>
      <c r="M456" s="204"/>
      <c r="N456" s="205"/>
      <c r="O456" s="205"/>
      <c r="P456" s="205"/>
      <c r="Q456" s="205"/>
      <c r="R456" s="205"/>
      <c r="S456" s="205"/>
      <c r="T456" s="20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00" t="s">
        <v>139</v>
      </c>
      <c r="AU456" s="200" t="s">
        <v>83</v>
      </c>
      <c r="AV456" s="13" t="s">
        <v>83</v>
      </c>
      <c r="AW456" s="13" t="s">
        <v>32</v>
      </c>
      <c r="AX456" s="13" t="s">
        <v>81</v>
      </c>
      <c r="AY456" s="200" t="s">
        <v>126</v>
      </c>
    </row>
    <row r="457" s="2" customFormat="1" ht="24.15" customHeight="1">
      <c r="A457" s="38"/>
      <c r="B457" s="179"/>
      <c r="C457" s="230" t="s">
        <v>558</v>
      </c>
      <c r="D457" s="230" t="s">
        <v>291</v>
      </c>
      <c r="E457" s="231" t="s">
        <v>559</v>
      </c>
      <c r="F457" s="232" t="s">
        <v>560</v>
      </c>
      <c r="G457" s="233" t="s">
        <v>131</v>
      </c>
      <c r="H457" s="234">
        <v>1</v>
      </c>
      <c r="I457" s="235"/>
      <c r="J457" s="236">
        <f>ROUND(I457*H457,2)</f>
        <v>0</v>
      </c>
      <c r="K457" s="232" t="s">
        <v>132</v>
      </c>
      <c r="L457" s="237"/>
      <c r="M457" s="238" t="s">
        <v>1</v>
      </c>
      <c r="N457" s="239" t="s">
        <v>40</v>
      </c>
      <c r="O457" s="77"/>
      <c r="P457" s="189">
        <f>O457*H457</f>
        <v>0</v>
      </c>
      <c r="Q457" s="189">
        <v>0.028000000000000001</v>
      </c>
      <c r="R457" s="189">
        <f>Q457*H457</f>
        <v>0.028000000000000001</v>
      </c>
      <c r="S457" s="189">
        <v>0</v>
      </c>
      <c r="T457" s="190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191" t="s">
        <v>182</v>
      </c>
      <c r="AT457" s="191" t="s">
        <v>291</v>
      </c>
      <c r="AU457" s="191" t="s">
        <v>83</v>
      </c>
      <c r="AY457" s="19" t="s">
        <v>126</v>
      </c>
      <c r="BE457" s="192">
        <f>IF(N457="základní",J457,0)</f>
        <v>0</v>
      </c>
      <c r="BF457" s="192">
        <f>IF(N457="snížená",J457,0)</f>
        <v>0</v>
      </c>
      <c r="BG457" s="192">
        <f>IF(N457="zákl. přenesená",J457,0)</f>
        <v>0</v>
      </c>
      <c r="BH457" s="192">
        <f>IF(N457="sníž. přenesená",J457,0)</f>
        <v>0</v>
      </c>
      <c r="BI457" s="192">
        <f>IF(N457="nulová",J457,0)</f>
        <v>0</v>
      </c>
      <c r="BJ457" s="19" t="s">
        <v>81</v>
      </c>
      <c r="BK457" s="192">
        <f>ROUND(I457*H457,2)</f>
        <v>0</v>
      </c>
      <c r="BL457" s="19" t="s">
        <v>133</v>
      </c>
      <c r="BM457" s="191" t="s">
        <v>561</v>
      </c>
    </row>
    <row r="458" s="2" customFormat="1">
      <c r="A458" s="38"/>
      <c r="B458" s="39"/>
      <c r="C458" s="38"/>
      <c r="D458" s="193" t="s">
        <v>135</v>
      </c>
      <c r="E458" s="38"/>
      <c r="F458" s="194" t="s">
        <v>560</v>
      </c>
      <c r="G458" s="38"/>
      <c r="H458" s="38"/>
      <c r="I458" s="195"/>
      <c r="J458" s="38"/>
      <c r="K458" s="38"/>
      <c r="L458" s="39"/>
      <c r="M458" s="196"/>
      <c r="N458" s="197"/>
      <c r="O458" s="77"/>
      <c r="P458" s="77"/>
      <c r="Q458" s="77"/>
      <c r="R458" s="77"/>
      <c r="S458" s="77"/>
      <c r="T458" s="7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9" t="s">
        <v>135</v>
      </c>
      <c r="AU458" s="19" t="s">
        <v>83</v>
      </c>
    </row>
    <row r="459" s="2" customFormat="1" ht="24.15" customHeight="1">
      <c r="A459" s="38"/>
      <c r="B459" s="179"/>
      <c r="C459" s="230" t="s">
        <v>562</v>
      </c>
      <c r="D459" s="230" t="s">
        <v>291</v>
      </c>
      <c r="E459" s="231" t="s">
        <v>563</v>
      </c>
      <c r="F459" s="232" t="s">
        <v>564</v>
      </c>
      <c r="G459" s="233" t="s">
        <v>131</v>
      </c>
      <c r="H459" s="234">
        <v>3</v>
      </c>
      <c r="I459" s="235"/>
      <c r="J459" s="236">
        <f>ROUND(I459*H459,2)</f>
        <v>0</v>
      </c>
      <c r="K459" s="232" t="s">
        <v>132</v>
      </c>
      <c r="L459" s="237"/>
      <c r="M459" s="238" t="s">
        <v>1</v>
      </c>
      <c r="N459" s="239" t="s">
        <v>40</v>
      </c>
      <c r="O459" s="77"/>
      <c r="P459" s="189">
        <f>O459*H459</f>
        <v>0</v>
      </c>
      <c r="Q459" s="189">
        <v>0.040000000000000001</v>
      </c>
      <c r="R459" s="189">
        <f>Q459*H459</f>
        <v>0.12</v>
      </c>
      <c r="S459" s="189">
        <v>0</v>
      </c>
      <c r="T459" s="190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91" t="s">
        <v>182</v>
      </c>
      <c r="AT459" s="191" t="s">
        <v>291</v>
      </c>
      <c r="AU459" s="191" t="s">
        <v>83</v>
      </c>
      <c r="AY459" s="19" t="s">
        <v>126</v>
      </c>
      <c r="BE459" s="192">
        <f>IF(N459="základní",J459,0)</f>
        <v>0</v>
      </c>
      <c r="BF459" s="192">
        <f>IF(N459="snížená",J459,0)</f>
        <v>0</v>
      </c>
      <c r="BG459" s="192">
        <f>IF(N459="zákl. přenesená",J459,0)</f>
        <v>0</v>
      </c>
      <c r="BH459" s="192">
        <f>IF(N459="sníž. přenesená",J459,0)</f>
        <v>0</v>
      </c>
      <c r="BI459" s="192">
        <f>IF(N459="nulová",J459,0)</f>
        <v>0</v>
      </c>
      <c r="BJ459" s="19" t="s">
        <v>81</v>
      </c>
      <c r="BK459" s="192">
        <f>ROUND(I459*H459,2)</f>
        <v>0</v>
      </c>
      <c r="BL459" s="19" t="s">
        <v>133</v>
      </c>
      <c r="BM459" s="191" t="s">
        <v>565</v>
      </c>
    </row>
    <row r="460" s="2" customFormat="1">
      <c r="A460" s="38"/>
      <c r="B460" s="39"/>
      <c r="C460" s="38"/>
      <c r="D460" s="193" t="s">
        <v>135</v>
      </c>
      <c r="E460" s="38"/>
      <c r="F460" s="194" t="s">
        <v>564</v>
      </c>
      <c r="G460" s="38"/>
      <c r="H460" s="38"/>
      <c r="I460" s="195"/>
      <c r="J460" s="38"/>
      <c r="K460" s="38"/>
      <c r="L460" s="39"/>
      <c r="M460" s="196"/>
      <c r="N460" s="197"/>
      <c r="O460" s="77"/>
      <c r="P460" s="77"/>
      <c r="Q460" s="77"/>
      <c r="R460" s="77"/>
      <c r="S460" s="77"/>
      <c r="T460" s="7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9" t="s">
        <v>135</v>
      </c>
      <c r="AU460" s="19" t="s">
        <v>83</v>
      </c>
    </row>
    <row r="461" s="2" customFormat="1" ht="24.15" customHeight="1">
      <c r="A461" s="38"/>
      <c r="B461" s="179"/>
      <c r="C461" s="230" t="s">
        <v>566</v>
      </c>
      <c r="D461" s="230" t="s">
        <v>291</v>
      </c>
      <c r="E461" s="231" t="s">
        <v>567</v>
      </c>
      <c r="F461" s="232" t="s">
        <v>568</v>
      </c>
      <c r="G461" s="233" t="s">
        <v>131</v>
      </c>
      <c r="H461" s="234">
        <v>2</v>
      </c>
      <c r="I461" s="235"/>
      <c r="J461" s="236">
        <f>ROUND(I461*H461,2)</f>
        <v>0</v>
      </c>
      <c r="K461" s="232" t="s">
        <v>132</v>
      </c>
      <c r="L461" s="237"/>
      <c r="M461" s="238" t="s">
        <v>1</v>
      </c>
      <c r="N461" s="239" t="s">
        <v>40</v>
      </c>
      <c r="O461" s="77"/>
      <c r="P461" s="189">
        <f>O461*H461</f>
        <v>0</v>
      </c>
      <c r="Q461" s="189">
        <v>0.050999999999999997</v>
      </c>
      <c r="R461" s="189">
        <f>Q461*H461</f>
        <v>0.10199999999999999</v>
      </c>
      <c r="S461" s="189">
        <v>0</v>
      </c>
      <c r="T461" s="190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191" t="s">
        <v>182</v>
      </c>
      <c r="AT461" s="191" t="s">
        <v>291</v>
      </c>
      <c r="AU461" s="191" t="s">
        <v>83</v>
      </c>
      <c r="AY461" s="19" t="s">
        <v>126</v>
      </c>
      <c r="BE461" s="192">
        <f>IF(N461="základní",J461,0)</f>
        <v>0</v>
      </c>
      <c r="BF461" s="192">
        <f>IF(N461="snížená",J461,0)</f>
        <v>0</v>
      </c>
      <c r="BG461" s="192">
        <f>IF(N461="zákl. přenesená",J461,0)</f>
        <v>0</v>
      </c>
      <c r="BH461" s="192">
        <f>IF(N461="sníž. přenesená",J461,0)</f>
        <v>0</v>
      </c>
      <c r="BI461" s="192">
        <f>IF(N461="nulová",J461,0)</f>
        <v>0</v>
      </c>
      <c r="BJ461" s="19" t="s">
        <v>81</v>
      </c>
      <c r="BK461" s="192">
        <f>ROUND(I461*H461,2)</f>
        <v>0</v>
      </c>
      <c r="BL461" s="19" t="s">
        <v>133</v>
      </c>
      <c r="BM461" s="191" t="s">
        <v>569</v>
      </c>
    </row>
    <row r="462" s="2" customFormat="1">
      <c r="A462" s="38"/>
      <c r="B462" s="39"/>
      <c r="C462" s="38"/>
      <c r="D462" s="193" t="s">
        <v>135</v>
      </c>
      <c r="E462" s="38"/>
      <c r="F462" s="194" t="s">
        <v>568</v>
      </c>
      <c r="G462" s="38"/>
      <c r="H462" s="38"/>
      <c r="I462" s="195"/>
      <c r="J462" s="38"/>
      <c r="K462" s="38"/>
      <c r="L462" s="39"/>
      <c r="M462" s="196"/>
      <c r="N462" s="197"/>
      <c r="O462" s="77"/>
      <c r="P462" s="77"/>
      <c r="Q462" s="77"/>
      <c r="R462" s="77"/>
      <c r="S462" s="77"/>
      <c r="T462" s="7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9" t="s">
        <v>135</v>
      </c>
      <c r="AU462" s="19" t="s">
        <v>83</v>
      </c>
    </row>
    <row r="463" s="2" customFormat="1" ht="24.15" customHeight="1">
      <c r="A463" s="38"/>
      <c r="B463" s="179"/>
      <c r="C463" s="230" t="s">
        <v>570</v>
      </c>
      <c r="D463" s="230" t="s">
        <v>291</v>
      </c>
      <c r="E463" s="231" t="s">
        <v>571</v>
      </c>
      <c r="F463" s="232" t="s">
        <v>572</v>
      </c>
      <c r="G463" s="233" t="s">
        <v>131</v>
      </c>
      <c r="H463" s="234">
        <v>6</v>
      </c>
      <c r="I463" s="235"/>
      <c r="J463" s="236">
        <f>ROUND(I463*H463,2)</f>
        <v>0</v>
      </c>
      <c r="K463" s="232" t="s">
        <v>132</v>
      </c>
      <c r="L463" s="237"/>
      <c r="M463" s="238" t="s">
        <v>1</v>
      </c>
      <c r="N463" s="239" t="s">
        <v>40</v>
      </c>
      <c r="O463" s="77"/>
      <c r="P463" s="189">
        <f>O463*H463</f>
        <v>0</v>
      </c>
      <c r="Q463" s="189">
        <v>0.068000000000000005</v>
      </c>
      <c r="R463" s="189">
        <f>Q463*H463</f>
        <v>0.40800000000000003</v>
      </c>
      <c r="S463" s="189">
        <v>0</v>
      </c>
      <c r="T463" s="190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1" t="s">
        <v>182</v>
      </c>
      <c r="AT463" s="191" t="s">
        <v>291</v>
      </c>
      <c r="AU463" s="191" t="s">
        <v>83</v>
      </c>
      <c r="AY463" s="19" t="s">
        <v>126</v>
      </c>
      <c r="BE463" s="192">
        <f>IF(N463="základní",J463,0)</f>
        <v>0</v>
      </c>
      <c r="BF463" s="192">
        <f>IF(N463="snížená",J463,0)</f>
        <v>0</v>
      </c>
      <c r="BG463" s="192">
        <f>IF(N463="zákl. přenesená",J463,0)</f>
        <v>0</v>
      </c>
      <c r="BH463" s="192">
        <f>IF(N463="sníž. přenesená",J463,0)</f>
        <v>0</v>
      </c>
      <c r="BI463" s="192">
        <f>IF(N463="nulová",J463,0)</f>
        <v>0</v>
      </c>
      <c r="BJ463" s="19" t="s">
        <v>81</v>
      </c>
      <c r="BK463" s="192">
        <f>ROUND(I463*H463,2)</f>
        <v>0</v>
      </c>
      <c r="BL463" s="19" t="s">
        <v>133</v>
      </c>
      <c r="BM463" s="191" t="s">
        <v>573</v>
      </c>
    </row>
    <row r="464" s="2" customFormat="1">
      <c r="A464" s="38"/>
      <c r="B464" s="39"/>
      <c r="C464" s="38"/>
      <c r="D464" s="193" t="s">
        <v>135</v>
      </c>
      <c r="E464" s="38"/>
      <c r="F464" s="194" t="s">
        <v>572</v>
      </c>
      <c r="G464" s="38"/>
      <c r="H464" s="38"/>
      <c r="I464" s="195"/>
      <c r="J464" s="38"/>
      <c r="K464" s="38"/>
      <c r="L464" s="39"/>
      <c r="M464" s="196"/>
      <c r="N464" s="197"/>
      <c r="O464" s="77"/>
      <c r="P464" s="77"/>
      <c r="Q464" s="77"/>
      <c r="R464" s="77"/>
      <c r="S464" s="77"/>
      <c r="T464" s="7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9" t="s">
        <v>135</v>
      </c>
      <c r="AU464" s="19" t="s">
        <v>83</v>
      </c>
    </row>
    <row r="465" s="2" customFormat="1" ht="24.15" customHeight="1">
      <c r="A465" s="38"/>
      <c r="B465" s="179"/>
      <c r="C465" s="180" t="s">
        <v>574</v>
      </c>
      <c r="D465" s="180" t="s">
        <v>128</v>
      </c>
      <c r="E465" s="181" t="s">
        <v>575</v>
      </c>
      <c r="F465" s="182" t="s">
        <v>576</v>
      </c>
      <c r="G465" s="183" t="s">
        <v>131</v>
      </c>
      <c r="H465" s="184">
        <v>3</v>
      </c>
      <c r="I465" s="185"/>
      <c r="J465" s="186">
        <f>ROUND(I465*H465,2)</f>
        <v>0</v>
      </c>
      <c r="K465" s="182" t="s">
        <v>132</v>
      </c>
      <c r="L465" s="39"/>
      <c r="M465" s="187" t="s">
        <v>1</v>
      </c>
      <c r="N465" s="188" t="s">
        <v>40</v>
      </c>
      <c r="O465" s="77"/>
      <c r="P465" s="189">
        <f>O465*H465</f>
        <v>0</v>
      </c>
      <c r="Q465" s="189">
        <v>0.087419999999999998</v>
      </c>
      <c r="R465" s="189">
        <f>Q465*H465</f>
        <v>0.26225999999999999</v>
      </c>
      <c r="S465" s="189">
        <v>0</v>
      </c>
      <c r="T465" s="190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91" t="s">
        <v>133</v>
      </c>
      <c r="AT465" s="191" t="s">
        <v>128</v>
      </c>
      <c r="AU465" s="191" t="s">
        <v>83</v>
      </c>
      <c r="AY465" s="19" t="s">
        <v>126</v>
      </c>
      <c r="BE465" s="192">
        <f>IF(N465="základní",J465,0)</f>
        <v>0</v>
      </c>
      <c r="BF465" s="192">
        <f>IF(N465="snížená",J465,0)</f>
        <v>0</v>
      </c>
      <c r="BG465" s="192">
        <f>IF(N465="zákl. přenesená",J465,0)</f>
        <v>0</v>
      </c>
      <c r="BH465" s="192">
        <f>IF(N465="sníž. přenesená",J465,0)</f>
        <v>0</v>
      </c>
      <c r="BI465" s="192">
        <f>IF(N465="nulová",J465,0)</f>
        <v>0</v>
      </c>
      <c r="BJ465" s="19" t="s">
        <v>81</v>
      </c>
      <c r="BK465" s="192">
        <f>ROUND(I465*H465,2)</f>
        <v>0</v>
      </c>
      <c r="BL465" s="19" t="s">
        <v>133</v>
      </c>
      <c r="BM465" s="191" t="s">
        <v>577</v>
      </c>
    </row>
    <row r="466" s="2" customFormat="1">
      <c r="A466" s="38"/>
      <c r="B466" s="39"/>
      <c r="C466" s="38"/>
      <c r="D466" s="193" t="s">
        <v>135</v>
      </c>
      <c r="E466" s="38"/>
      <c r="F466" s="194" t="s">
        <v>578</v>
      </c>
      <c r="G466" s="38"/>
      <c r="H466" s="38"/>
      <c r="I466" s="195"/>
      <c r="J466" s="38"/>
      <c r="K466" s="38"/>
      <c r="L466" s="39"/>
      <c r="M466" s="196"/>
      <c r="N466" s="197"/>
      <c r="O466" s="77"/>
      <c r="P466" s="77"/>
      <c r="Q466" s="77"/>
      <c r="R466" s="77"/>
      <c r="S466" s="77"/>
      <c r="T466" s="7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9" t="s">
        <v>135</v>
      </c>
      <c r="AU466" s="19" t="s">
        <v>83</v>
      </c>
    </row>
    <row r="467" s="2" customFormat="1">
      <c r="A467" s="38"/>
      <c r="B467" s="39"/>
      <c r="C467" s="38"/>
      <c r="D467" s="193" t="s">
        <v>137</v>
      </c>
      <c r="E467" s="38"/>
      <c r="F467" s="198" t="s">
        <v>556</v>
      </c>
      <c r="G467" s="38"/>
      <c r="H467" s="38"/>
      <c r="I467" s="195"/>
      <c r="J467" s="38"/>
      <c r="K467" s="38"/>
      <c r="L467" s="39"/>
      <c r="M467" s="196"/>
      <c r="N467" s="197"/>
      <c r="O467" s="77"/>
      <c r="P467" s="77"/>
      <c r="Q467" s="77"/>
      <c r="R467" s="77"/>
      <c r="S467" s="77"/>
      <c r="T467" s="7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9" t="s">
        <v>137</v>
      </c>
      <c r="AU467" s="19" t="s">
        <v>83</v>
      </c>
    </row>
    <row r="468" s="13" customFormat="1">
      <c r="A468" s="13"/>
      <c r="B468" s="199"/>
      <c r="C468" s="13"/>
      <c r="D468" s="193" t="s">
        <v>139</v>
      </c>
      <c r="E468" s="200" t="s">
        <v>1</v>
      </c>
      <c r="F468" s="201" t="s">
        <v>144</v>
      </c>
      <c r="G468" s="13"/>
      <c r="H468" s="202">
        <v>3</v>
      </c>
      <c r="I468" s="203"/>
      <c r="J468" s="13"/>
      <c r="K468" s="13"/>
      <c r="L468" s="199"/>
      <c r="M468" s="204"/>
      <c r="N468" s="205"/>
      <c r="O468" s="205"/>
      <c r="P468" s="205"/>
      <c r="Q468" s="205"/>
      <c r="R468" s="205"/>
      <c r="S468" s="205"/>
      <c r="T468" s="20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00" t="s">
        <v>139</v>
      </c>
      <c r="AU468" s="200" t="s">
        <v>83</v>
      </c>
      <c r="AV468" s="13" t="s">
        <v>83</v>
      </c>
      <c r="AW468" s="13" t="s">
        <v>32</v>
      </c>
      <c r="AX468" s="13" t="s">
        <v>81</v>
      </c>
      <c r="AY468" s="200" t="s">
        <v>126</v>
      </c>
    </row>
    <row r="469" s="2" customFormat="1" ht="24.15" customHeight="1">
      <c r="A469" s="38"/>
      <c r="B469" s="179"/>
      <c r="C469" s="230" t="s">
        <v>579</v>
      </c>
      <c r="D469" s="230" t="s">
        <v>291</v>
      </c>
      <c r="E469" s="231" t="s">
        <v>580</v>
      </c>
      <c r="F469" s="232" t="s">
        <v>581</v>
      </c>
      <c r="G469" s="233" t="s">
        <v>131</v>
      </c>
      <c r="H469" s="234">
        <v>3</v>
      </c>
      <c r="I469" s="235"/>
      <c r="J469" s="236">
        <f>ROUND(I469*H469,2)</f>
        <v>0</v>
      </c>
      <c r="K469" s="232" t="s">
        <v>132</v>
      </c>
      <c r="L469" s="237"/>
      <c r="M469" s="238" t="s">
        <v>1</v>
      </c>
      <c r="N469" s="239" t="s">
        <v>40</v>
      </c>
      <c r="O469" s="77"/>
      <c r="P469" s="189">
        <f>O469*H469</f>
        <v>0</v>
      </c>
      <c r="Q469" s="189">
        <v>0.081000000000000003</v>
      </c>
      <c r="R469" s="189">
        <f>Q469*H469</f>
        <v>0.24299999999999999</v>
      </c>
      <c r="S469" s="189">
        <v>0</v>
      </c>
      <c r="T469" s="190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191" t="s">
        <v>182</v>
      </c>
      <c r="AT469" s="191" t="s">
        <v>291</v>
      </c>
      <c r="AU469" s="191" t="s">
        <v>83</v>
      </c>
      <c r="AY469" s="19" t="s">
        <v>126</v>
      </c>
      <c r="BE469" s="192">
        <f>IF(N469="základní",J469,0)</f>
        <v>0</v>
      </c>
      <c r="BF469" s="192">
        <f>IF(N469="snížená",J469,0)</f>
        <v>0</v>
      </c>
      <c r="BG469" s="192">
        <f>IF(N469="zákl. přenesená",J469,0)</f>
        <v>0</v>
      </c>
      <c r="BH469" s="192">
        <f>IF(N469="sníž. přenesená",J469,0)</f>
        <v>0</v>
      </c>
      <c r="BI469" s="192">
        <f>IF(N469="nulová",J469,0)</f>
        <v>0</v>
      </c>
      <c r="BJ469" s="19" t="s">
        <v>81</v>
      </c>
      <c r="BK469" s="192">
        <f>ROUND(I469*H469,2)</f>
        <v>0</v>
      </c>
      <c r="BL469" s="19" t="s">
        <v>133</v>
      </c>
      <c r="BM469" s="191" t="s">
        <v>582</v>
      </c>
    </row>
    <row r="470" s="2" customFormat="1">
      <c r="A470" s="38"/>
      <c r="B470" s="39"/>
      <c r="C470" s="38"/>
      <c r="D470" s="193" t="s">
        <v>135</v>
      </c>
      <c r="E470" s="38"/>
      <c r="F470" s="194" t="s">
        <v>581</v>
      </c>
      <c r="G470" s="38"/>
      <c r="H470" s="38"/>
      <c r="I470" s="195"/>
      <c r="J470" s="38"/>
      <c r="K470" s="38"/>
      <c r="L470" s="39"/>
      <c r="M470" s="196"/>
      <c r="N470" s="197"/>
      <c r="O470" s="77"/>
      <c r="P470" s="77"/>
      <c r="Q470" s="77"/>
      <c r="R470" s="77"/>
      <c r="S470" s="77"/>
      <c r="T470" s="7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9" t="s">
        <v>135</v>
      </c>
      <c r="AU470" s="19" t="s">
        <v>83</v>
      </c>
    </row>
    <row r="471" s="2" customFormat="1" ht="33" customHeight="1">
      <c r="A471" s="38"/>
      <c r="B471" s="179"/>
      <c r="C471" s="180" t="s">
        <v>583</v>
      </c>
      <c r="D471" s="180" t="s">
        <v>128</v>
      </c>
      <c r="E471" s="181" t="s">
        <v>584</v>
      </c>
      <c r="F471" s="182" t="s">
        <v>585</v>
      </c>
      <c r="G471" s="183" t="s">
        <v>239</v>
      </c>
      <c r="H471" s="184">
        <v>60.944000000000003</v>
      </c>
      <c r="I471" s="185"/>
      <c r="J471" s="186">
        <f>ROUND(I471*H471,2)</f>
        <v>0</v>
      </c>
      <c r="K471" s="182" t="s">
        <v>132</v>
      </c>
      <c r="L471" s="39"/>
      <c r="M471" s="187" t="s">
        <v>1</v>
      </c>
      <c r="N471" s="188" t="s">
        <v>40</v>
      </c>
      <c r="O471" s="77"/>
      <c r="P471" s="189">
        <f>O471*H471</f>
        <v>0</v>
      </c>
      <c r="Q471" s="189">
        <v>0</v>
      </c>
      <c r="R471" s="189">
        <f>Q471*H471</f>
        <v>0</v>
      </c>
      <c r="S471" s="189">
        <v>0</v>
      </c>
      <c r="T471" s="190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191" t="s">
        <v>133</v>
      </c>
      <c r="AT471" s="191" t="s">
        <v>128</v>
      </c>
      <c r="AU471" s="191" t="s">
        <v>83</v>
      </c>
      <c r="AY471" s="19" t="s">
        <v>126</v>
      </c>
      <c r="BE471" s="192">
        <f>IF(N471="základní",J471,0)</f>
        <v>0</v>
      </c>
      <c r="BF471" s="192">
        <f>IF(N471="snížená",J471,0)</f>
        <v>0</v>
      </c>
      <c r="BG471" s="192">
        <f>IF(N471="zákl. přenesená",J471,0)</f>
        <v>0</v>
      </c>
      <c r="BH471" s="192">
        <f>IF(N471="sníž. přenesená",J471,0)</f>
        <v>0</v>
      </c>
      <c r="BI471" s="192">
        <f>IF(N471="nulová",J471,0)</f>
        <v>0</v>
      </c>
      <c r="BJ471" s="19" t="s">
        <v>81</v>
      </c>
      <c r="BK471" s="192">
        <f>ROUND(I471*H471,2)</f>
        <v>0</v>
      </c>
      <c r="BL471" s="19" t="s">
        <v>133</v>
      </c>
      <c r="BM471" s="191" t="s">
        <v>586</v>
      </c>
    </row>
    <row r="472" s="2" customFormat="1">
      <c r="A472" s="38"/>
      <c r="B472" s="39"/>
      <c r="C472" s="38"/>
      <c r="D472" s="193" t="s">
        <v>135</v>
      </c>
      <c r="E472" s="38"/>
      <c r="F472" s="194" t="s">
        <v>587</v>
      </c>
      <c r="G472" s="38"/>
      <c r="H472" s="38"/>
      <c r="I472" s="195"/>
      <c r="J472" s="38"/>
      <c r="K472" s="38"/>
      <c r="L472" s="39"/>
      <c r="M472" s="196"/>
      <c r="N472" s="197"/>
      <c r="O472" s="77"/>
      <c r="P472" s="77"/>
      <c r="Q472" s="77"/>
      <c r="R472" s="77"/>
      <c r="S472" s="77"/>
      <c r="T472" s="7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9" t="s">
        <v>135</v>
      </c>
      <c r="AU472" s="19" t="s">
        <v>83</v>
      </c>
    </row>
    <row r="473" s="2" customFormat="1">
      <c r="A473" s="38"/>
      <c r="B473" s="39"/>
      <c r="C473" s="38"/>
      <c r="D473" s="193" t="s">
        <v>137</v>
      </c>
      <c r="E473" s="38"/>
      <c r="F473" s="198" t="s">
        <v>157</v>
      </c>
      <c r="G473" s="38"/>
      <c r="H473" s="38"/>
      <c r="I473" s="195"/>
      <c r="J473" s="38"/>
      <c r="K473" s="38"/>
      <c r="L473" s="39"/>
      <c r="M473" s="196"/>
      <c r="N473" s="197"/>
      <c r="O473" s="77"/>
      <c r="P473" s="77"/>
      <c r="Q473" s="77"/>
      <c r="R473" s="77"/>
      <c r="S473" s="77"/>
      <c r="T473" s="7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9" t="s">
        <v>137</v>
      </c>
      <c r="AU473" s="19" t="s">
        <v>83</v>
      </c>
    </row>
    <row r="474" s="13" customFormat="1">
      <c r="A474" s="13"/>
      <c r="B474" s="199"/>
      <c r="C474" s="13"/>
      <c r="D474" s="193" t="s">
        <v>139</v>
      </c>
      <c r="E474" s="200" t="s">
        <v>1</v>
      </c>
      <c r="F474" s="201" t="s">
        <v>588</v>
      </c>
      <c r="G474" s="13"/>
      <c r="H474" s="202">
        <v>1.458</v>
      </c>
      <c r="I474" s="203"/>
      <c r="J474" s="13"/>
      <c r="K474" s="13"/>
      <c r="L474" s="199"/>
      <c r="M474" s="204"/>
      <c r="N474" s="205"/>
      <c r="O474" s="205"/>
      <c r="P474" s="205"/>
      <c r="Q474" s="205"/>
      <c r="R474" s="205"/>
      <c r="S474" s="205"/>
      <c r="T474" s="20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00" t="s">
        <v>139</v>
      </c>
      <c r="AU474" s="200" t="s">
        <v>83</v>
      </c>
      <c r="AV474" s="13" t="s">
        <v>83</v>
      </c>
      <c r="AW474" s="13" t="s">
        <v>32</v>
      </c>
      <c r="AX474" s="13" t="s">
        <v>75</v>
      </c>
      <c r="AY474" s="200" t="s">
        <v>126</v>
      </c>
    </row>
    <row r="475" s="13" customFormat="1">
      <c r="A475" s="13"/>
      <c r="B475" s="199"/>
      <c r="C475" s="13"/>
      <c r="D475" s="193" t="s">
        <v>139</v>
      </c>
      <c r="E475" s="200" t="s">
        <v>1</v>
      </c>
      <c r="F475" s="201" t="s">
        <v>589</v>
      </c>
      <c r="G475" s="13"/>
      <c r="H475" s="202">
        <v>10.368</v>
      </c>
      <c r="I475" s="203"/>
      <c r="J475" s="13"/>
      <c r="K475" s="13"/>
      <c r="L475" s="199"/>
      <c r="M475" s="204"/>
      <c r="N475" s="205"/>
      <c r="O475" s="205"/>
      <c r="P475" s="205"/>
      <c r="Q475" s="205"/>
      <c r="R475" s="205"/>
      <c r="S475" s="205"/>
      <c r="T475" s="20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00" t="s">
        <v>139</v>
      </c>
      <c r="AU475" s="200" t="s">
        <v>83</v>
      </c>
      <c r="AV475" s="13" t="s">
        <v>83</v>
      </c>
      <c r="AW475" s="13" t="s">
        <v>32</v>
      </c>
      <c r="AX475" s="13" t="s">
        <v>75</v>
      </c>
      <c r="AY475" s="200" t="s">
        <v>126</v>
      </c>
    </row>
    <row r="476" s="13" customFormat="1">
      <c r="A476" s="13"/>
      <c r="B476" s="199"/>
      <c r="C476" s="13"/>
      <c r="D476" s="193" t="s">
        <v>139</v>
      </c>
      <c r="E476" s="200" t="s">
        <v>1</v>
      </c>
      <c r="F476" s="201" t="s">
        <v>590</v>
      </c>
      <c r="G476" s="13"/>
      <c r="H476" s="202">
        <v>49.118000000000002</v>
      </c>
      <c r="I476" s="203"/>
      <c r="J476" s="13"/>
      <c r="K476" s="13"/>
      <c r="L476" s="199"/>
      <c r="M476" s="204"/>
      <c r="N476" s="205"/>
      <c r="O476" s="205"/>
      <c r="P476" s="205"/>
      <c r="Q476" s="205"/>
      <c r="R476" s="205"/>
      <c r="S476" s="205"/>
      <c r="T476" s="20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00" t="s">
        <v>139</v>
      </c>
      <c r="AU476" s="200" t="s">
        <v>83</v>
      </c>
      <c r="AV476" s="13" t="s">
        <v>83</v>
      </c>
      <c r="AW476" s="13" t="s">
        <v>32</v>
      </c>
      <c r="AX476" s="13" t="s">
        <v>75</v>
      </c>
      <c r="AY476" s="200" t="s">
        <v>126</v>
      </c>
    </row>
    <row r="477" s="14" customFormat="1">
      <c r="A477" s="14"/>
      <c r="B477" s="207"/>
      <c r="C477" s="14"/>
      <c r="D477" s="193" t="s">
        <v>139</v>
      </c>
      <c r="E477" s="208" t="s">
        <v>1</v>
      </c>
      <c r="F477" s="209" t="s">
        <v>152</v>
      </c>
      <c r="G477" s="14"/>
      <c r="H477" s="210">
        <v>60.944000000000003</v>
      </c>
      <c r="I477" s="211"/>
      <c r="J477" s="14"/>
      <c r="K477" s="14"/>
      <c r="L477" s="207"/>
      <c r="M477" s="212"/>
      <c r="N477" s="213"/>
      <c r="O477" s="213"/>
      <c r="P477" s="213"/>
      <c r="Q477" s="213"/>
      <c r="R477" s="213"/>
      <c r="S477" s="213"/>
      <c r="T477" s="2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8" t="s">
        <v>139</v>
      </c>
      <c r="AU477" s="208" t="s">
        <v>83</v>
      </c>
      <c r="AV477" s="14" t="s">
        <v>133</v>
      </c>
      <c r="AW477" s="14" t="s">
        <v>32</v>
      </c>
      <c r="AX477" s="14" t="s">
        <v>81</v>
      </c>
      <c r="AY477" s="208" t="s">
        <v>126</v>
      </c>
    </row>
    <row r="478" s="2" customFormat="1" ht="24.15" customHeight="1">
      <c r="A478" s="38"/>
      <c r="B478" s="179"/>
      <c r="C478" s="180" t="s">
        <v>591</v>
      </c>
      <c r="D478" s="180" t="s">
        <v>128</v>
      </c>
      <c r="E478" s="181" t="s">
        <v>592</v>
      </c>
      <c r="F478" s="182" t="s">
        <v>593</v>
      </c>
      <c r="G478" s="183" t="s">
        <v>239</v>
      </c>
      <c r="H478" s="184">
        <v>132.03999999999999</v>
      </c>
      <c r="I478" s="185"/>
      <c r="J478" s="186">
        <f>ROUND(I478*H478,2)</f>
        <v>0</v>
      </c>
      <c r="K478" s="182" t="s">
        <v>132</v>
      </c>
      <c r="L478" s="39"/>
      <c r="M478" s="187" t="s">
        <v>1</v>
      </c>
      <c r="N478" s="188" t="s">
        <v>40</v>
      </c>
      <c r="O478" s="77"/>
      <c r="P478" s="189">
        <f>O478*H478</f>
        <v>0</v>
      </c>
      <c r="Q478" s="189">
        <v>0</v>
      </c>
      <c r="R478" s="189">
        <f>Q478*H478</f>
        <v>0</v>
      </c>
      <c r="S478" s="189">
        <v>0</v>
      </c>
      <c r="T478" s="190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91" t="s">
        <v>133</v>
      </c>
      <c r="AT478" s="191" t="s">
        <v>128</v>
      </c>
      <c r="AU478" s="191" t="s">
        <v>83</v>
      </c>
      <c r="AY478" s="19" t="s">
        <v>126</v>
      </c>
      <c r="BE478" s="192">
        <f>IF(N478="základní",J478,0)</f>
        <v>0</v>
      </c>
      <c r="BF478" s="192">
        <f>IF(N478="snížená",J478,0)</f>
        <v>0</v>
      </c>
      <c r="BG478" s="192">
        <f>IF(N478="zákl. přenesená",J478,0)</f>
        <v>0</v>
      </c>
      <c r="BH478" s="192">
        <f>IF(N478="sníž. přenesená",J478,0)</f>
        <v>0</v>
      </c>
      <c r="BI478" s="192">
        <f>IF(N478="nulová",J478,0)</f>
        <v>0</v>
      </c>
      <c r="BJ478" s="19" t="s">
        <v>81</v>
      </c>
      <c r="BK478" s="192">
        <f>ROUND(I478*H478,2)</f>
        <v>0</v>
      </c>
      <c r="BL478" s="19" t="s">
        <v>133</v>
      </c>
      <c r="BM478" s="191" t="s">
        <v>594</v>
      </c>
    </row>
    <row r="479" s="2" customFormat="1">
      <c r="A479" s="38"/>
      <c r="B479" s="39"/>
      <c r="C479" s="38"/>
      <c r="D479" s="193" t="s">
        <v>135</v>
      </c>
      <c r="E479" s="38"/>
      <c r="F479" s="194" t="s">
        <v>595</v>
      </c>
      <c r="G479" s="38"/>
      <c r="H479" s="38"/>
      <c r="I479" s="195"/>
      <c r="J479" s="38"/>
      <c r="K479" s="38"/>
      <c r="L479" s="39"/>
      <c r="M479" s="196"/>
      <c r="N479" s="197"/>
      <c r="O479" s="77"/>
      <c r="P479" s="77"/>
      <c r="Q479" s="77"/>
      <c r="R479" s="77"/>
      <c r="S479" s="77"/>
      <c r="T479" s="7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9" t="s">
        <v>135</v>
      </c>
      <c r="AU479" s="19" t="s">
        <v>83</v>
      </c>
    </row>
    <row r="480" s="2" customFormat="1">
      <c r="A480" s="38"/>
      <c r="B480" s="39"/>
      <c r="C480" s="38"/>
      <c r="D480" s="193" t="s">
        <v>137</v>
      </c>
      <c r="E480" s="38"/>
      <c r="F480" s="198" t="s">
        <v>157</v>
      </c>
      <c r="G480" s="38"/>
      <c r="H480" s="38"/>
      <c r="I480" s="195"/>
      <c r="J480" s="38"/>
      <c r="K480" s="38"/>
      <c r="L480" s="39"/>
      <c r="M480" s="196"/>
      <c r="N480" s="197"/>
      <c r="O480" s="77"/>
      <c r="P480" s="77"/>
      <c r="Q480" s="77"/>
      <c r="R480" s="77"/>
      <c r="S480" s="77"/>
      <c r="T480" s="7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9" t="s">
        <v>137</v>
      </c>
      <c r="AU480" s="19" t="s">
        <v>83</v>
      </c>
    </row>
    <row r="481" s="13" customFormat="1">
      <c r="A481" s="13"/>
      <c r="B481" s="199"/>
      <c r="C481" s="13"/>
      <c r="D481" s="193" t="s">
        <v>139</v>
      </c>
      <c r="E481" s="200" t="s">
        <v>1</v>
      </c>
      <c r="F481" s="201" t="s">
        <v>596</v>
      </c>
      <c r="G481" s="13"/>
      <c r="H481" s="202">
        <v>132.03999999999999</v>
      </c>
      <c r="I481" s="203"/>
      <c r="J481" s="13"/>
      <c r="K481" s="13"/>
      <c r="L481" s="199"/>
      <c r="M481" s="204"/>
      <c r="N481" s="205"/>
      <c r="O481" s="205"/>
      <c r="P481" s="205"/>
      <c r="Q481" s="205"/>
      <c r="R481" s="205"/>
      <c r="S481" s="205"/>
      <c r="T481" s="20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00" t="s">
        <v>139</v>
      </c>
      <c r="AU481" s="200" t="s">
        <v>83</v>
      </c>
      <c r="AV481" s="13" t="s">
        <v>83</v>
      </c>
      <c r="AW481" s="13" t="s">
        <v>32</v>
      </c>
      <c r="AX481" s="13" t="s">
        <v>81</v>
      </c>
      <c r="AY481" s="200" t="s">
        <v>126</v>
      </c>
    </row>
    <row r="482" s="2" customFormat="1" ht="24.15" customHeight="1">
      <c r="A482" s="38"/>
      <c r="B482" s="179"/>
      <c r="C482" s="180" t="s">
        <v>597</v>
      </c>
      <c r="D482" s="180" t="s">
        <v>128</v>
      </c>
      <c r="E482" s="181" t="s">
        <v>598</v>
      </c>
      <c r="F482" s="182" t="s">
        <v>599</v>
      </c>
      <c r="G482" s="183" t="s">
        <v>185</v>
      </c>
      <c r="H482" s="184">
        <v>114</v>
      </c>
      <c r="I482" s="185"/>
      <c r="J482" s="186">
        <f>ROUND(I482*H482,2)</f>
        <v>0</v>
      </c>
      <c r="K482" s="182" t="s">
        <v>132</v>
      </c>
      <c r="L482" s="39"/>
      <c r="M482" s="187" t="s">
        <v>1</v>
      </c>
      <c r="N482" s="188" t="s">
        <v>40</v>
      </c>
      <c r="O482" s="77"/>
      <c r="P482" s="189">
        <f>O482*H482</f>
        <v>0</v>
      </c>
      <c r="Q482" s="189">
        <v>0.11505</v>
      </c>
      <c r="R482" s="189">
        <f>Q482*H482</f>
        <v>13.1157</v>
      </c>
      <c r="S482" s="189">
        <v>0</v>
      </c>
      <c r="T482" s="19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91" t="s">
        <v>133</v>
      </c>
      <c r="AT482" s="191" t="s">
        <v>128</v>
      </c>
      <c r="AU482" s="191" t="s">
        <v>83</v>
      </c>
      <c r="AY482" s="19" t="s">
        <v>126</v>
      </c>
      <c r="BE482" s="192">
        <f>IF(N482="základní",J482,0)</f>
        <v>0</v>
      </c>
      <c r="BF482" s="192">
        <f>IF(N482="snížená",J482,0)</f>
        <v>0</v>
      </c>
      <c r="BG482" s="192">
        <f>IF(N482="zákl. přenesená",J482,0)</f>
        <v>0</v>
      </c>
      <c r="BH482" s="192">
        <f>IF(N482="sníž. přenesená",J482,0)</f>
        <v>0</v>
      </c>
      <c r="BI482" s="192">
        <f>IF(N482="nulová",J482,0)</f>
        <v>0</v>
      </c>
      <c r="BJ482" s="19" t="s">
        <v>81</v>
      </c>
      <c r="BK482" s="192">
        <f>ROUND(I482*H482,2)</f>
        <v>0</v>
      </c>
      <c r="BL482" s="19" t="s">
        <v>133</v>
      </c>
      <c r="BM482" s="191" t="s">
        <v>600</v>
      </c>
    </row>
    <row r="483" s="2" customFormat="1">
      <c r="A483" s="38"/>
      <c r="B483" s="39"/>
      <c r="C483" s="38"/>
      <c r="D483" s="193" t="s">
        <v>135</v>
      </c>
      <c r="E483" s="38"/>
      <c r="F483" s="194" t="s">
        <v>601</v>
      </c>
      <c r="G483" s="38"/>
      <c r="H483" s="38"/>
      <c r="I483" s="195"/>
      <c r="J483" s="38"/>
      <c r="K483" s="38"/>
      <c r="L483" s="39"/>
      <c r="M483" s="196"/>
      <c r="N483" s="197"/>
      <c r="O483" s="77"/>
      <c r="P483" s="77"/>
      <c r="Q483" s="77"/>
      <c r="R483" s="77"/>
      <c r="S483" s="77"/>
      <c r="T483" s="7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9" t="s">
        <v>135</v>
      </c>
      <c r="AU483" s="19" t="s">
        <v>83</v>
      </c>
    </row>
    <row r="484" s="13" customFormat="1">
      <c r="A484" s="13"/>
      <c r="B484" s="199"/>
      <c r="C484" s="13"/>
      <c r="D484" s="193" t="s">
        <v>139</v>
      </c>
      <c r="E484" s="200" t="s">
        <v>1</v>
      </c>
      <c r="F484" s="201" t="s">
        <v>602</v>
      </c>
      <c r="G484" s="13"/>
      <c r="H484" s="202">
        <v>114</v>
      </c>
      <c r="I484" s="203"/>
      <c r="J484" s="13"/>
      <c r="K484" s="13"/>
      <c r="L484" s="199"/>
      <c r="M484" s="204"/>
      <c r="N484" s="205"/>
      <c r="O484" s="205"/>
      <c r="P484" s="205"/>
      <c r="Q484" s="205"/>
      <c r="R484" s="205"/>
      <c r="S484" s="205"/>
      <c r="T484" s="20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00" t="s">
        <v>139</v>
      </c>
      <c r="AU484" s="200" t="s">
        <v>83</v>
      </c>
      <c r="AV484" s="13" t="s">
        <v>83</v>
      </c>
      <c r="AW484" s="13" t="s">
        <v>32</v>
      </c>
      <c r="AX484" s="13" t="s">
        <v>81</v>
      </c>
      <c r="AY484" s="200" t="s">
        <v>126</v>
      </c>
    </row>
    <row r="485" s="12" customFormat="1" ht="22.8" customHeight="1">
      <c r="A485" s="12"/>
      <c r="B485" s="166"/>
      <c r="C485" s="12"/>
      <c r="D485" s="167" t="s">
        <v>74</v>
      </c>
      <c r="E485" s="177" t="s">
        <v>159</v>
      </c>
      <c r="F485" s="177" t="s">
        <v>603</v>
      </c>
      <c r="G485" s="12"/>
      <c r="H485" s="12"/>
      <c r="I485" s="169"/>
      <c r="J485" s="178">
        <f>BK485</f>
        <v>0</v>
      </c>
      <c r="K485" s="12"/>
      <c r="L485" s="166"/>
      <c r="M485" s="171"/>
      <c r="N485" s="172"/>
      <c r="O485" s="172"/>
      <c r="P485" s="173">
        <f>SUM(P486:P515)</f>
        <v>0</v>
      </c>
      <c r="Q485" s="172"/>
      <c r="R485" s="173">
        <f>SUM(R486:R515)</f>
        <v>0</v>
      </c>
      <c r="S485" s="172"/>
      <c r="T485" s="174">
        <f>SUM(T486:T515)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167" t="s">
        <v>81</v>
      </c>
      <c r="AT485" s="175" t="s">
        <v>74</v>
      </c>
      <c r="AU485" s="175" t="s">
        <v>81</v>
      </c>
      <c r="AY485" s="167" t="s">
        <v>126</v>
      </c>
      <c r="BK485" s="176">
        <f>SUM(BK486:BK515)</f>
        <v>0</v>
      </c>
    </row>
    <row r="486" s="2" customFormat="1" ht="24.15" customHeight="1">
      <c r="A486" s="38"/>
      <c r="B486" s="179"/>
      <c r="C486" s="180" t="s">
        <v>604</v>
      </c>
      <c r="D486" s="180" t="s">
        <v>128</v>
      </c>
      <c r="E486" s="181" t="s">
        <v>605</v>
      </c>
      <c r="F486" s="182" t="s">
        <v>606</v>
      </c>
      <c r="G486" s="183" t="s">
        <v>147</v>
      </c>
      <c r="H486" s="184">
        <v>36.039999999999999</v>
      </c>
      <c r="I486" s="185"/>
      <c r="J486" s="186">
        <f>ROUND(I486*H486,2)</f>
        <v>0</v>
      </c>
      <c r="K486" s="182" t="s">
        <v>132</v>
      </c>
      <c r="L486" s="39"/>
      <c r="M486" s="187" t="s">
        <v>1</v>
      </c>
      <c r="N486" s="188" t="s">
        <v>40</v>
      </c>
      <c r="O486" s="77"/>
      <c r="P486" s="189">
        <f>O486*H486</f>
        <v>0</v>
      </c>
      <c r="Q486" s="189">
        <v>0</v>
      </c>
      <c r="R486" s="189">
        <f>Q486*H486</f>
        <v>0</v>
      </c>
      <c r="S486" s="189">
        <v>0</v>
      </c>
      <c r="T486" s="190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91" t="s">
        <v>133</v>
      </c>
      <c r="AT486" s="191" t="s">
        <v>128</v>
      </c>
      <c r="AU486" s="191" t="s">
        <v>83</v>
      </c>
      <c r="AY486" s="19" t="s">
        <v>126</v>
      </c>
      <c r="BE486" s="192">
        <f>IF(N486="základní",J486,0)</f>
        <v>0</v>
      </c>
      <c r="BF486" s="192">
        <f>IF(N486="snížená",J486,0)</f>
        <v>0</v>
      </c>
      <c r="BG486" s="192">
        <f>IF(N486="zákl. přenesená",J486,0)</f>
        <v>0</v>
      </c>
      <c r="BH486" s="192">
        <f>IF(N486="sníž. přenesená",J486,0)</f>
        <v>0</v>
      </c>
      <c r="BI486" s="192">
        <f>IF(N486="nulová",J486,0)</f>
        <v>0</v>
      </c>
      <c r="BJ486" s="19" t="s">
        <v>81</v>
      </c>
      <c r="BK486" s="192">
        <f>ROUND(I486*H486,2)</f>
        <v>0</v>
      </c>
      <c r="BL486" s="19" t="s">
        <v>133</v>
      </c>
      <c r="BM486" s="191" t="s">
        <v>607</v>
      </c>
    </row>
    <row r="487" s="2" customFormat="1">
      <c r="A487" s="38"/>
      <c r="B487" s="39"/>
      <c r="C487" s="38"/>
      <c r="D487" s="193" t="s">
        <v>135</v>
      </c>
      <c r="E487" s="38"/>
      <c r="F487" s="194" t="s">
        <v>608</v>
      </c>
      <c r="G487" s="38"/>
      <c r="H487" s="38"/>
      <c r="I487" s="195"/>
      <c r="J487" s="38"/>
      <c r="K487" s="38"/>
      <c r="L487" s="39"/>
      <c r="M487" s="196"/>
      <c r="N487" s="197"/>
      <c r="O487" s="77"/>
      <c r="P487" s="77"/>
      <c r="Q487" s="77"/>
      <c r="R487" s="77"/>
      <c r="S487" s="77"/>
      <c r="T487" s="7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9" t="s">
        <v>135</v>
      </c>
      <c r="AU487" s="19" t="s">
        <v>83</v>
      </c>
    </row>
    <row r="488" s="15" customFormat="1">
      <c r="A488" s="15"/>
      <c r="B488" s="215"/>
      <c r="C488" s="15"/>
      <c r="D488" s="193" t="s">
        <v>139</v>
      </c>
      <c r="E488" s="216" t="s">
        <v>1</v>
      </c>
      <c r="F488" s="217" t="s">
        <v>609</v>
      </c>
      <c r="G488" s="15"/>
      <c r="H488" s="216" t="s">
        <v>1</v>
      </c>
      <c r="I488" s="218"/>
      <c r="J488" s="15"/>
      <c r="K488" s="15"/>
      <c r="L488" s="215"/>
      <c r="M488" s="219"/>
      <c r="N488" s="220"/>
      <c r="O488" s="220"/>
      <c r="P488" s="220"/>
      <c r="Q488" s="220"/>
      <c r="R488" s="220"/>
      <c r="S488" s="220"/>
      <c r="T488" s="221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16" t="s">
        <v>139</v>
      </c>
      <c r="AU488" s="216" t="s">
        <v>83</v>
      </c>
      <c r="AV488" s="15" t="s">
        <v>81</v>
      </c>
      <c r="AW488" s="15" t="s">
        <v>32</v>
      </c>
      <c r="AX488" s="15" t="s">
        <v>75</v>
      </c>
      <c r="AY488" s="216" t="s">
        <v>126</v>
      </c>
    </row>
    <row r="489" s="13" customFormat="1">
      <c r="A489" s="13"/>
      <c r="B489" s="199"/>
      <c r="C489" s="13"/>
      <c r="D489" s="193" t="s">
        <v>139</v>
      </c>
      <c r="E489" s="200" t="s">
        <v>1</v>
      </c>
      <c r="F489" s="201" t="s">
        <v>610</v>
      </c>
      <c r="G489" s="13"/>
      <c r="H489" s="202">
        <v>36.039999999999999</v>
      </c>
      <c r="I489" s="203"/>
      <c r="J489" s="13"/>
      <c r="K489" s="13"/>
      <c r="L489" s="199"/>
      <c r="M489" s="204"/>
      <c r="N489" s="205"/>
      <c r="O489" s="205"/>
      <c r="P489" s="205"/>
      <c r="Q489" s="205"/>
      <c r="R489" s="205"/>
      <c r="S489" s="205"/>
      <c r="T489" s="20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00" t="s">
        <v>139</v>
      </c>
      <c r="AU489" s="200" t="s">
        <v>83</v>
      </c>
      <c r="AV489" s="13" t="s">
        <v>83</v>
      </c>
      <c r="AW489" s="13" t="s">
        <v>32</v>
      </c>
      <c r="AX489" s="13" t="s">
        <v>81</v>
      </c>
      <c r="AY489" s="200" t="s">
        <v>126</v>
      </c>
    </row>
    <row r="490" s="2" customFormat="1" ht="24.15" customHeight="1">
      <c r="A490" s="38"/>
      <c r="B490" s="179"/>
      <c r="C490" s="180" t="s">
        <v>611</v>
      </c>
      <c r="D490" s="180" t="s">
        <v>128</v>
      </c>
      <c r="E490" s="181" t="s">
        <v>612</v>
      </c>
      <c r="F490" s="182" t="s">
        <v>613</v>
      </c>
      <c r="G490" s="183" t="s">
        <v>147</v>
      </c>
      <c r="H490" s="184">
        <v>38.563000000000002</v>
      </c>
      <c r="I490" s="185"/>
      <c r="J490" s="186">
        <f>ROUND(I490*H490,2)</f>
        <v>0</v>
      </c>
      <c r="K490" s="182" t="s">
        <v>132</v>
      </c>
      <c r="L490" s="39"/>
      <c r="M490" s="187" t="s">
        <v>1</v>
      </c>
      <c r="N490" s="188" t="s">
        <v>40</v>
      </c>
      <c r="O490" s="77"/>
      <c r="P490" s="189">
        <f>O490*H490</f>
        <v>0</v>
      </c>
      <c r="Q490" s="189">
        <v>0</v>
      </c>
      <c r="R490" s="189">
        <f>Q490*H490</f>
        <v>0</v>
      </c>
      <c r="S490" s="189">
        <v>0</v>
      </c>
      <c r="T490" s="19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91" t="s">
        <v>133</v>
      </c>
      <c r="AT490" s="191" t="s">
        <v>128</v>
      </c>
      <c r="AU490" s="191" t="s">
        <v>83</v>
      </c>
      <c r="AY490" s="19" t="s">
        <v>126</v>
      </c>
      <c r="BE490" s="192">
        <f>IF(N490="základní",J490,0)</f>
        <v>0</v>
      </c>
      <c r="BF490" s="192">
        <f>IF(N490="snížená",J490,0)</f>
        <v>0</v>
      </c>
      <c r="BG490" s="192">
        <f>IF(N490="zákl. přenesená",J490,0)</f>
        <v>0</v>
      </c>
      <c r="BH490" s="192">
        <f>IF(N490="sníž. přenesená",J490,0)</f>
        <v>0</v>
      </c>
      <c r="BI490" s="192">
        <f>IF(N490="nulová",J490,0)</f>
        <v>0</v>
      </c>
      <c r="BJ490" s="19" t="s">
        <v>81</v>
      </c>
      <c r="BK490" s="192">
        <f>ROUND(I490*H490,2)</f>
        <v>0</v>
      </c>
      <c r="BL490" s="19" t="s">
        <v>133</v>
      </c>
      <c r="BM490" s="191" t="s">
        <v>614</v>
      </c>
    </row>
    <row r="491" s="2" customFormat="1">
      <c r="A491" s="38"/>
      <c r="B491" s="39"/>
      <c r="C491" s="38"/>
      <c r="D491" s="193" t="s">
        <v>135</v>
      </c>
      <c r="E491" s="38"/>
      <c r="F491" s="194" t="s">
        <v>615</v>
      </c>
      <c r="G491" s="38"/>
      <c r="H491" s="38"/>
      <c r="I491" s="195"/>
      <c r="J491" s="38"/>
      <c r="K491" s="38"/>
      <c r="L491" s="39"/>
      <c r="M491" s="196"/>
      <c r="N491" s="197"/>
      <c r="O491" s="77"/>
      <c r="P491" s="77"/>
      <c r="Q491" s="77"/>
      <c r="R491" s="77"/>
      <c r="S491" s="77"/>
      <c r="T491" s="7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9" t="s">
        <v>135</v>
      </c>
      <c r="AU491" s="19" t="s">
        <v>83</v>
      </c>
    </row>
    <row r="492" s="15" customFormat="1">
      <c r="A492" s="15"/>
      <c r="B492" s="215"/>
      <c r="C492" s="15"/>
      <c r="D492" s="193" t="s">
        <v>139</v>
      </c>
      <c r="E492" s="216" t="s">
        <v>1</v>
      </c>
      <c r="F492" s="217" t="s">
        <v>609</v>
      </c>
      <c r="G492" s="15"/>
      <c r="H492" s="216" t="s">
        <v>1</v>
      </c>
      <c r="I492" s="218"/>
      <c r="J492" s="15"/>
      <c r="K492" s="15"/>
      <c r="L492" s="215"/>
      <c r="M492" s="219"/>
      <c r="N492" s="220"/>
      <c r="O492" s="220"/>
      <c r="P492" s="220"/>
      <c r="Q492" s="220"/>
      <c r="R492" s="220"/>
      <c r="S492" s="220"/>
      <c r="T492" s="221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16" t="s">
        <v>139</v>
      </c>
      <c r="AU492" s="216" t="s">
        <v>83</v>
      </c>
      <c r="AV492" s="15" t="s">
        <v>81</v>
      </c>
      <c r="AW492" s="15" t="s">
        <v>32</v>
      </c>
      <c r="AX492" s="15" t="s">
        <v>75</v>
      </c>
      <c r="AY492" s="216" t="s">
        <v>126</v>
      </c>
    </row>
    <row r="493" s="13" customFormat="1">
      <c r="A493" s="13"/>
      <c r="B493" s="199"/>
      <c r="C493" s="13"/>
      <c r="D493" s="193" t="s">
        <v>139</v>
      </c>
      <c r="E493" s="200" t="s">
        <v>1</v>
      </c>
      <c r="F493" s="201" t="s">
        <v>616</v>
      </c>
      <c r="G493" s="13"/>
      <c r="H493" s="202">
        <v>38.563000000000002</v>
      </c>
      <c r="I493" s="203"/>
      <c r="J493" s="13"/>
      <c r="K493" s="13"/>
      <c r="L493" s="199"/>
      <c r="M493" s="204"/>
      <c r="N493" s="205"/>
      <c r="O493" s="205"/>
      <c r="P493" s="205"/>
      <c r="Q493" s="205"/>
      <c r="R493" s="205"/>
      <c r="S493" s="205"/>
      <c r="T493" s="20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00" t="s">
        <v>139</v>
      </c>
      <c r="AU493" s="200" t="s">
        <v>83</v>
      </c>
      <c r="AV493" s="13" t="s">
        <v>83</v>
      </c>
      <c r="AW493" s="13" t="s">
        <v>32</v>
      </c>
      <c r="AX493" s="13" t="s">
        <v>81</v>
      </c>
      <c r="AY493" s="200" t="s">
        <v>126</v>
      </c>
    </row>
    <row r="494" s="2" customFormat="1" ht="24.15" customHeight="1">
      <c r="A494" s="38"/>
      <c r="B494" s="179"/>
      <c r="C494" s="180" t="s">
        <v>617</v>
      </c>
      <c r="D494" s="180" t="s">
        <v>128</v>
      </c>
      <c r="E494" s="181" t="s">
        <v>618</v>
      </c>
      <c r="F494" s="182" t="s">
        <v>619</v>
      </c>
      <c r="G494" s="183" t="s">
        <v>147</v>
      </c>
      <c r="H494" s="184">
        <v>41.262</v>
      </c>
      <c r="I494" s="185"/>
      <c r="J494" s="186">
        <f>ROUND(I494*H494,2)</f>
        <v>0</v>
      </c>
      <c r="K494" s="182" t="s">
        <v>132</v>
      </c>
      <c r="L494" s="39"/>
      <c r="M494" s="187" t="s">
        <v>1</v>
      </c>
      <c r="N494" s="188" t="s">
        <v>40</v>
      </c>
      <c r="O494" s="77"/>
      <c r="P494" s="189">
        <f>O494*H494</f>
        <v>0</v>
      </c>
      <c r="Q494" s="189">
        <v>0</v>
      </c>
      <c r="R494" s="189">
        <f>Q494*H494</f>
        <v>0</v>
      </c>
      <c r="S494" s="189">
        <v>0</v>
      </c>
      <c r="T494" s="190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191" t="s">
        <v>133</v>
      </c>
      <c r="AT494" s="191" t="s">
        <v>128</v>
      </c>
      <c r="AU494" s="191" t="s">
        <v>83</v>
      </c>
      <c r="AY494" s="19" t="s">
        <v>126</v>
      </c>
      <c r="BE494" s="192">
        <f>IF(N494="základní",J494,0)</f>
        <v>0</v>
      </c>
      <c r="BF494" s="192">
        <f>IF(N494="snížená",J494,0)</f>
        <v>0</v>
      </c>
      <c r="BG494" s="192">
        <f>IF(N494="zákl. přenesená",J494,0)</f>
        <v>0</v>
      </c>
      <c r="BH494" s="192">
        <f>IF(N494="sníž. přenesená",J494,0)</f>
        <v>0</v>
      </c>
      <c r="BI494" s="192">
        <f>IF(N494="nulová",J494,0)</f>
        <v>0</v>
      </c>
      <c r="BJ494" s="19" t="s">
        <v>81</v>
      </c>
      <c r="BK494" s="192">
        <f>ROUND(I494*H494,2)</f>
        <v>0</v>
      </c>
      <c r="BL494" s="19" t="s">
        <v>133</v>
      </c>
      <c r="BM494" s="191" t="s">
        <v>620</v>
      </c>
    </row>
    <row r="495" s="2" customFormat="1">
      <c r="A495" s="38"/>
      <c r="B495" s="39"/>
      <c r="C495" s="38"/>
      <c r="D495" s="193" t="s">
        <v>135</v>
      </c>
      <c r="E495" s="38"/>
      <c r="F495" s="194" t="s">
        <v>621</v>
      </c>
      <c r="G495" s="38"/>
      <c r="H495" s="38"/>
      <c r="I495" s="195"/>
      <c r="J495" s="38"/>
      <c r="K495" s="38"/>
      <c r="L495" s="39"/>
      <c r="M495" s="196"/>
      <c r="N495" s="197"/>
      <c r="O495" s="77"/>
      <c r="P495" s="77"/>
      <c r="Q495" s="77"/>
      <c r="R495" s="77"/>
      <c r="S495" s="77"/>
      <c r="T495" s="7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9" t="s">
        <v>135</v>
      </c>
      <c r="AU495" s="19" t="s">
        <v>83</v>
      </c>
    </row>
    <row r="496" s="2" customFormat="1" ht="33" customHeight="1">
      <c r="A496" s="38"/>
      <c r="B496" s="179"/>
      <c r="C496" s="180" t="s">
        <v>622</v>
      </c>
      <c r="D496" s="180" t="s">
        <v>128</v>
      </c>
      <c r="E496" s="181" t="s">
        <v>623</v>
      </c>
      <c r="F496" s="182" t="s">
        <v>624</v>
      </c>
      <c r="G496" s="183" t="s">
        <v>147</v>
      </c>
      <c r="H496" s="184">
        <v>41.262</v>
      </c>
      <c r="I496" s="185"/>
      <c r="J496" s="186">
        <f>ROUND(I496*H496,2)</f>
        <v>0</v>
      </c>
      <c r="K496" s="182" t="s">
        <v>132</v>
      </c>
      <c r="L496" s="39"/>
      <c r="M496" s="187" t="s">
        <v>1</v>
      </c>
      <c r="N496" s="188" t="s">
        <v>40</v>
      </c>
      <c r="O496" s="77"/>
      <c r="P496" s="189">
        <f>O496*H496</f>
        <v>0</v>
      </c>
      <c r="Q496" s="189">
        <v>0</v>
      </c>
      <c r="R496" s="189">
        <f>Q496*H496</f>
        <v>0</v>
      </c>
      <c r="S496" s="189">
        <v>0</v>
      </c>
      <c r="T496" s="190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1" t="s">
        <v>133</v>
      </c>
      <c r="AT496" s="191" t="s">
        <v>128</v>
      </c>
      <c r="AU496" s="191" t="s">
        <v>83</v>
      </c>
      <c r="AY496" s="19" t="s">
        <v>126</v>
      </c>
      <c r="BE496" s="192">
        <f>IF(N496="základní",J496,0)</f>
        <v>0</v>
      </c>
      <c r="BF496" s="192">
        <f>IF(N496="snížená",J496,0)</f>
        <v>0</v>
      </c>
      <c r="BG496" s="192">
        <f>IF(N496="zákl. přenesená",J496,0)</f>
        <v>0</v>
      </c>
      <c r="BH496" s="192">
        <f>IF(N496="sníž. přenesená",J496,0)</f>
        <v>0</v>
      </c>
      <c r="BI496" s="192">
        <f>IF(N496="nulová",J496,0)</f>
        <v>0</v>
      </c>
      <c r="BJ496" s="19" t="s">
        <v>81</v>
      </c>
      <c r="BK496" s="192">
        <f>ROUND(I496*H496,2)</f>
        <v>0</v>
      </c>
      <c r="BL496" s="19" t="s">
        <v>133</v>
      </c>
      <c r="BM496" s="191" t="s">
        <v>625</v>
      </c>
    </row>
    <row r="497" s="2" customFormat="1">
      <c r="A497" s="38"/>
      <c r="B497" s="39"/>
      <c r="C497" s="38"/>
      <c r="D497" s="193" t="s">
        <v>135</v>
      </c>
      <c r="E497" s="38"/>
      <c r="F497" s="194" t="s">
        <v>626</v>
      </c>
      <c r="G497" s="38"/>
      <c r="H497" s="38"/>
      <c r="I497" s="195"/>
      <c r="J497" s="38"/>
      <c r="K497" s="38"/>
      <c r="L497" s="39"/>
      <c r="M497" s="196"/>
      <c r="N497" s="197"/>
      <c r="O497" s="77"/>
      <c r="P497" s="77"/>
      <c r="Q497" s="77"/>
      <c r="R497" s="77"/>
      <c r="S497" s="77"/>
      <c r="T497" s="7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9" t="s">
        <v>135</v>
      </c>
      <c r="AU497" s="19" t="s">
        <v>83</v>
      </c>
    </row>
    <row r="498" s="2" customFormat="1">
      <c r="A498" s="38"/>
      <c r="B498" s="39"/>
      <c r="C498" s="38"/>
      <c r="D498" s="193" t="s">
        <v>137</v>
      </c>
      <c r="E498" s="38"/>
      <c r="F498" s="198" t="s">
        <v>157</v>
      </c>
      <c r="G498" s="38"/>
      <c r="H498" s="38"/>
      <c r="I498" s="195"/>
      <c r="J498" s="38"/>
      <c r="K498" s="38"/>
      <c r="L498" s="39"/>
      <c r="M498" s="196"/>
      <c r="N498" s="197"/>
      <c r="O498" s="77"/>
      <c r="P498" s="77"/>
      <c r="Q498" s="77"/>
      <c r="R498" s="77"/>
      <c r="S498" s="77"/>
      <c r="T498" s="7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9" t="s">
        <v>137</v>
      </c>
      <c r="AU498" s="19" t="s">
        <v>83</v>
      </c>
    </row>
    <row r="499" s="15" customFormat="1">
      <c r="A499" s="15"/>
      <c r="B499" s="215"/>
      <c r="C499" s="15"/>
      <c r="D499" s="193" t="s">
        <v>139</v>
      </c>
      <c r="E499" s="216" t="s">
        <v>1</v>
      </c>
      <c r="F499" s="217" t="s">
        <v>627</v>
      </c>
      <c r="G499" s="15"/>
      <c r="H499" s="216" t="s">
        <v>1</v>
      </c>
      <c r="I499" s="218"/>
      <c r="J499" s="15"/>
      <c r="K499" s="15"/>
      <c r="L499" s="215"/>
      <c r="M499" s="219"/>
      <c r="N499" s="220"/>
      <c r="O499" s="220"/>
      <c r="P499" s="220"/>
      <c r="Q499" s="220"/>
      <c r="R499" s="220"/>
      <c r="S499" s="220"/>
      <c r="T499" s="221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16" t="s">
        <v>139</v>
      </c>
      <c r="AU499" s="216" t="s">
        <v>83</v>
      </c>
      <c r="AV499" s="15" t="s">
        <v>81</v>
      </c>
      <c r="AW499" s="15" t="s">
        <v>32</v>
      </c>
      <c r="AX499" s="15" t="s">
        <v>75</v>
      </c>
      <c r="AY499" s="216" t="s">
        <v>126</v>
      </c>
    </row>
    <row r="500" s="13" customFormat="1">
      <c r="A500" s="13"/>
      <c r="B500" s="199"/>
      <c r="C500" s="13"/>
      <c r="D500" s="193" t="s">
        <v>139</v>
      </c>
      <c r="E500" s="200" t="s">
        <v>1</v>
      </c>
      <c r="F500" s="201" t="s">
        <v>628</v>
      </c>
      <c r="G500" s="13"/>
      <c r="H500" s="202">
        <v>41.262</v>
      </c>
      <c r="I500" s="203"/>
      <c r="J500" s="13"/>
      <c r="K500" s="13"/>
      <c r="L500" s="199"/>
      <c r="M500" s="204"/>
      <c r="N500" s="205"/>
      <c r="O500" s="205"/>
      <c r="P500" s="205"/>
      <c r="Q500" s="205"/>
      <c r="R500" s="205"/>
      <c r="S500" s="205"/>
      <c r="T500" s="20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00" t="s">
        <v>139</v>
      </c>
      <c r="AU500" s="200" t="s">
        <v>83</v>
      </c>
      <c r="AV500" s="13" t="s">
        <v>83</v>
      </c>
      <c r="AW500" s="13" t="s">
        <v>32</v>
      </c>
      <c r="AX500" s="13" t="s">
        <v>81</v>
      </c>
      <c r="AY500" s="200" t="s">
        <v>126</v>
      </c>
    </row>
    <row r="501" s="2" customFormat="1" ht="24.15" customHeight="1">
      <c r="A501" s="38"/>
      <c r="B501" s="179"/>
      <c r="C501" s="180" t="s">
        <v>629</v>
      </c>
      <c r="D501" s="180" t="s">
        <v>128</v>
      </c>
      <c r="E501" s="181" t="s">
        <v>630</v>
      </c>
      <c r="F501" s="182" t="s">
        <v>631</v>
      </c>
      <c r="G501" s="183" t="s">
        <v>147</v>
      </c>
      <c r="H501" s="184">
        <v>44.149999999999999</v>
      </c>
      <c r="I501" s="185"/>
      <c r="J501" s="186">
        <f>ROUND(I501*H501,2)</f>
        <v>0</v>
      </c>
      <c r="K501" s="182" t="s">
        <v>132</v>
      </c>
      <c r="L501" s="39"/>
      <c r="M501" s="187" t="s">
        <v>1</v>
      </c>
      <c r="N501" s="188" t="s">
        <v>40</v>
      </c>
      <c r="O501" s="77"/>
      <c r="P501" s="189">
        <f>O501*H501</f>
        <v>0</v>
      </c>
      <c r="Q501" s="189">
        <v>0</v>
      </c>
      <c r="R501" s="189">
        <f>Q501*H501</f>
        <v>0</v>
      </c>
      <c r="S501" s="189">
        <v>0</v>
      </c>
      <c r="T501" s="190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191" t="s">
        <v>133</v>
      </c>
      <c r="AT501" s="191" t="s">
        <v>128</v>
      </c>
      <c r="AU501" s="191" t="s">
        <v>83</v>
      </c>
      <c r="AY501" s="19" t="s">
        <v>126</v>
      </c>
      <c r="BE501" s="192">
        <f>IF(N501="základní",J501,0)</f>
        <v>0</v>
      </c>
      <c r="BF501" s="192">
        <f>IF(N501="snížená",J501,0)</f>
        <v>0</v>
      </c>
      <c r="BG501" s="192">
        <f>IF(N501="zákl. přenesená",J501,0)</f>
        <v>0</v>
      </c>
      <c r="BH501" s="192">
        <f>IF(N501="sníž. přenesená",J501,0)</f>
        <v>0</v>
      </c>
      <c r="BI501" s="192">
        <f>IF(N501="nulová",J501,0)</f>
        <v>0</v>
      </c>
      <c r="BJ501" s="19" t="s">
        <v>81</v>
      </c>
      <c r="BK501" s="192">
        <f>ROUND(I501*H501,2)</f>
        <v>0</v>
      </c>
      <c r="BL501" s="19" t="s">
        <v>133</v>
      </c>
      <c r="BM501" s="191" t="s">
        <v>632</v>
      </c>
    </row>
    <row r="502" s="2" customFormat="1">
      <c r="A502" s="38"/>
      <c r="B502" s="39"/>
      <c r="C502" s="38"/>
      <c r="D502" s="193" t="s">
        <v>135</v>
      </c>
      <c r="E502" s="38"/>
      <c r="F502" s="194" t="s">
        <v>633</v>
      </c>
      <c r="G502" s="38"/>
      <c r="H502" s="38"/>
      <c r="I502" s="195"/>
      <c r="J502" s="38"/>
      <c r="K502" s="38"/>
      <c r="L502" s="39"/>
      <c r="M502" s="196"/>
      <c r="N502" s="197"/>
      <c r="O502" s="77"/>
      <c r="P502" s="77"/>
      <c r="Q502" s="77"/>
      <c r="R502" s="77"/>
      <c r="S502" s="77"/>
      <c r="T502" s="7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9" t="s">
        <v>135</v>
      </c>
      <c r="AU502" s="19" t="s">
        <v>83</v>
      </c>
    </row>
    <row r="503" s="2" customFormat="1" ht="24.15" customHeight="1">
      <c r="A503" s="38"/>
      <c r="B503" s="179"/>
      <c r="C503" s="180" t="s">
        <v>634</v>
      </c>
      <c r="D503" s="180" t="s">
        <v>128</v>
      </c>
      <c r="E503" s="181" t="s">
        <v>635</v>
      </c>
      <c r="F503" s="182" t="s">
        <v>636</v>
      </c>
      <c r="G503" s="183" t="s">
        <v>147</v>
      </c>
      <c r="H503" s="184">
        <v>44.149999999999999</v>
      </c>
      <c r="I503" s="185"/>
      <c r="J503" s="186">
        <f>ROUND(I503*H503,2)</f>
        <v>0</v>
      </c>
      <c r="K503" s="182" t="s">
        <v>132</v>
      </c>
      <c r="L503" s="39"/>
      <c r="M503" s="187" t="s">
        <v>1</v>
      </c>
      <c r="N503" s="188" t="s">
        <v>40</v>
      </c>
      <c r="O503" s="77"/>
      <c r="P503" s="189">
        <f>O503*H503</f>
        <v>0</v>
      </c>
      <c r="Q503" s="189">
        <v>0</v>
      </c>
      <c r="R503" s="189">
        <f>Q503*H503</f>
        <v>0</v>
      </c>
      <c r="S503" s="189">
        <v>0</v>
      </c>
      <c r="T503" s="190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191" t="s">
        <v>133</v>
      </c>
      <c r="AT503" s="191" t="s">
        <v>128</v>
      </c>
      <c r="AU503" s="191" t="s">
        <v>83</v>
      </c>
      <c r="AY503" s="19" t="s">
        <v>126</v>
      </c>
      <c r="BE503" s="192">
        <f>IF(N503="základní",J503,0)</f>
        <v>0</v>
      </c>
      <c r="BF503" s="192">
        <f>IF(N503="snížená",J503,0)</f>
        <v>0</v>
      </c>
      <c r="BG503" s="192">
        <f>IF(N503="zákl. přenesená",J503,0)</f>
        <v>0</v>
      </c>
      <c r="BH503" s="192">
        <f>IF(N503="sníž. přenesená",J503,0)</f>
        <v>0</v>
      </c>
      <c r="BI503" s="192">
        <f>IF(N503="nulová",J503,0)</f>
        <v>0</v>
      </c>
      <c r="BJ503" s="19" t="s">
        <v>81</v>
      </c>
      <c r="BK503" s="192">
        <f>ROUND(I503*H503,2)</f>
        <v>0</v>
      </c>
      <c r="BL503" s="19" t="s">
        <v>133</v>
      </c>
      <c r="BM503" s="191" t="s">
        <v>637</v>
      </c>
    </row>
    <row r="504" s="2" customFormat="1">
      <c r="A504" s="38"/>
      <c r="B504" s="39"/>
      <c r="C504" s="38"/>
      <c r="D504" s="193" t="s">
        <v>135</v>
      </c>
      <c r="E504" s="38"/>
      <c r="F504" s="194" t="s">
        <v>638</v>
      </c>
      <c r="G504" s="38"/>
      <c r="H504" s="38"/>
      <c r="I504" s="195"/>
      <c r="J504" s="38"/>
      <c r="K504" s="38"/>
      <c r="L504" s="39"/>
      <c r="M504" s="196"/>
      <c r="N504" s="197"/>
      <c r="O504" s="77"/>
      <c r="P504" s="77"/>
      <c r="Q504" s="77"/>
      <c r="R504" s="77"/>
      <c r="S504" s="77"/>
      <c r="T504" s="7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9" t="s">
        <v>135</v>
      </c>
      <c r="AU504" s="19" t="s">
        <v>83</v>
      </c>
    </row>
    <row r="505" s="2" customFormat="1">
      <c r="A505" s="38"/>
      <c r="B505" s="39"/>
      <c r="C505" s="38"/>
      <c r="D505" s="193" t="s">
        <v>137</v>
      </c>
      <c r="E505" s="38"/>
      <c r="F505" s="198" t="s">
        <v>157</v>
      </c>
      <c r="G505" s="38"/>
      <c r="H505" s="38"/>
      <c r="I505" s="195"/>
      <c r="J505" s="38"/>
      <c r="K505" s="38"/>
      <c r="L505" s="39"/>
      <c r="M505" s="196"/>
      <c r="N505" s="197"/>
      <c r="O505" s="77"/>
      <c r="P505" s="77"/>
      <c r="Q505" s="77"/>
      <c r="R505" s="77"/>
      <c r="S505" s="77"/>
      <c r="T505" s="7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9" t="s">
        <v>137</v>
      </c>
      <c r="AU505" s="19" t="s">
        <v>83</v>
      </c>
    </row>
    <row r="506" s="15" customFormat="1">
      <c r="A506" s="15"/>
      <c r="B506" s="215"/>
      <c r="C506" s="15"/>
      <c r="D506" s="193" t="s">
        <v>139</v>
      </c>
      <c r="E506" s="216" t="s">
        <v>1</v>
      </c>
      <c r="F506" s="217" t="s">
        <v>639</v>
      </c>
      <c r="G506" s="15"/>
      <c r="H506" s="216" t="s">
        <v>1</v>
      </c>
      <c r="I506" s="218"/>
      <c r="J506" s="15"/>
      <c r="K506" s="15"/>
      <c r="L506" s="215"/>
      <c r="M506" s="219"/>
      <c r="N506" s="220"/>
      <c r="O506" s="220"/>
      <c r="P506" s="220"/>
      <c r="Q506" s="220"/>
      <c r="R506" s="220"/>
      <c r="S506" s="220"/>
      <c r="T506" s="221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16" t="s">
        <v>139</v>
      </c>
      <c r="AU506" s="216" t="s">
        <v>83</v>
      </c>
      <c r="AV506" s="15" t="s">
        <v>81</v>
      </c>
      <c r="AW506" s="15" t="s">
        <v>32</v>
      </c>
      <c r="AX506" s="15" t="s">
        <v>75</v>
      </c>
      <c r="AY506" s="216" t="s">
        <v>126</v>
      </c>
    </row>
    <row r="507" s="13" customFormat="1">
      <c r="A507" s="13"/>
      <c r="B507" s="199"/>
      <c r="C507" s="13"/>
      <c r="D507" s="193" t="s">
        <v>139</v>
      </c>
      <c r="E507" s="200" t="s">
        <v>1</v>
      </c>
      <c r="F507" s="201" t="s">
        <v>181</v>
      </c>
      <c r="G507" s="13"/>
      <c r="H507" s="202">
        <v>44.149999999999999</v>
      </c>
      <c r="I507" s="203"/>
      <c r="J507" s="13"/>
      <c r="K507" s="13"/>
      <c r="L507" s="199"/>
      <c r="M507" s="204"/>
      <c r="N507" s="205"/>
      <c r="O507" s="205"/>
      <c r="P507" s="205"/>
      <c r="Q507" s="205"/>
      <c r="R507" s="205"/>
      <c r="S507" s="205"/>
      <c r="T507" s="20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00" t="s">
        <v>139</v>
      </c>
      <c r="AU507" s="200" t="s">
        <v>83</v>
      </c>
      <c r="AV507" s="13" t="s">
        <v>83</v>
      </c>
      <c r="AW507" s="13" t="s">
        <v>32</v>
      </c>
      <c r="AX507" s="13" t="s">
        <v>81</v>
      </c>
      <c r="AY507" s="200" t="s">
        <v>126</v>
      </c>
    </row>
    <row r="508" s="2" customFormat="1" ht="24.15" customHeight="1">
      <c r="A508" s="38"/>
      <c r="B508" s="179"/>
      <c r="C508" s="180" t="s">
        <v>640</v>
      </c>
      <c r="D508" s="180" t="s">
        <v>128</v>
      </c>
      <c r="E508" s="181" t="s">
        <v>641</v>
      </c>
      <c r="F508" s="182" t="s">
        <v>642</v>
      </c>
      <c r="G508" s="183" t="s">
        <v>147</v>
      </c>
      <c r="H508" s="184">
        <v>21</v>
      </c>
      <c r="I508" s="185"/>
      <c r="J508" s="186">
        <f>ROUND(I508*H508,2)</f>
        <v>0</v>
      </c>
      <c r="K508" s="182" t="s">
        <v>1</v>
      </c>
      <c r="L508" s="39"/>
      <c r="M508" s="187" t="s">
        <v>1</v>
      </c>
      <c r="N508" s="188" t="s">
        <v>40</v>
      </c>
      <c r="O508" s="77"/>
      <c r="P508" s="189">
        <f>O508*H508</f>
        <v>0</v>
      </c>
      <c r="Q508" s="189">
        <v>0</v>
      </c>
      <c r="R508" s="189">
        <f>Q508*H508</f>
        <v>0</v>
      </c>
      <c r="S508" s="189">
        <v>0</v>
      </c>
      <c r="T508" s="190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191" t="s">
        <v>133</v>
      </c>
      <c r="AT508" s="191" t="s">
        <v>128</v>
      </c>
      <c r="AU508" s="191" t="s">
        <v>83</v>
      </c>
      <c r="AY508" s="19" t="s">
        <v>126</v>
      </c>
      <c r="BE508" s="192">
        <f>IF(N508="základní",J508,0)</f>
        <v>0</v>
      </c>
      <c r="BF508" s="192">
        <f>IF(N508="snížená",J508,0)</f>
        <v>0</v>
      </c>
      <c r="BG508" s="192">
        <f>IF(N508="zákl. přenesená",J508,0)</f>
        <v>0</v>
      </c>
      <c r="BH508" s="192">
        <f>IF(N508="sníž. přenesená",J508,0)</f>
        <v>0</v>
      </c>
      <c r="BI508" s="192">
        <f>IF(N508="nulová",J508,0)</f>
        <v>0</v>
      </c>
      <c r="BJ508" s="19" t="s">
        <v>81</v>
      </c>
      <c r="BK508" s="192">
        <f>ROUND(I508*H508,2)</f>
        <v>0</v>
      </c>
      <c r="BL508" s="19" t="s">
        <v>133</v>
      </c>
      <c r="BM508" s="191" t="s">
        <v>643</v>
      </c>
    </row>
    <row r="509" s="2" customFormat="1">
      <c r="A509" s="38"/>
      <c r="B509" s="39"/>
      <c r="C509" s="38"/>
      <c r="D509" s="193" t="s">
        <v>135</v>
      </c>
      <c r="E509" s="38"/>
      <c r="F509" s="194" t="s">
        <v>644</v>
      </c>
      <c r="G509" s="38"/>
      <c r="H509" s="38"/>
      <c r="I509" s="195"/>
      <c r="J509" s="38"/>
      <c r="K509" s="38"/>
      <c r="L509" s="39"/>
      <c r="M509" s="196"/>
      <c r="N509" s="197"/>
      <c r="O509" s="77"/>
      <c r="P509" s="77"/>
      <c r="Q509" s="77"/>
      <c r="R509" s="77"/>
      <c r="S509" s="77"/>
      <c r="T509" s="7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9" t="s">
        <v>135</v>
      </c>
      <c r="AU509" s="19" t="s">
        <v>83</v>
      </c>
    </row>
    <row r="510" s="2" customFormat="1">
      <c r="A510" s="38"/>
      <c r="B510" s="39"/>
      <c r="C510" s="38"/>
      <c r="D510" s="193" t="s">
        <v>137</v>
      </c>
      <c r="E510" s="38"/>
      <c r="F510" s="198" t="s">
        <v>645</v>
      </c>
      <c r="G510" s="38"/>
      <c r="H510" s="38"/>
      <c r="I510" s="195"/>
      <c r="J510" s="38"/>
      <c r="K510" s="38"/>
      <c r="L510" s="39"/>
      <c r="M510" s="196"/>
      <c r="N510" s="197"/>
      <c r="O510" s="77"/>
      <c r="P510" s="77"/>
      <c r="Q510" s="77"/>
      <c r="R510" s="77"/>
      <c r="S510" s="77"/>
      <c r="T510" s="7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9" t="s">
        <v>137</v>
      </c>
      <c r="AU510" s="19" t="s">
        <v>83</v>
      </c>
    </row>
    <row r="511" s="13" customFormat="1">
      <c r="A511" s="13"/>
      <c r="B511" s="199"/>
      <c r="C511" s="13"/>
      <c r="D511" s="193" t="s">
        <v>139</v>
      </c>
      <c r="E511" s="200" t="s">
        <v>1</v>
      </c>
      <c r="F511" s="201" t="s">
        <v>158</v>
      </c>
      <c r="G511" s="13"/>
      <c r="H511" s="202">
        <v>21</v>
      </c>
      <c r="I511" s="203"/>
      <c r="J511" s="13"/>
      <c r="K511" s="13"/>
      <c r="L511" s="199"/>
      <c r="M511" s="204"/>
      <c r="N511" s="205"/>
      <c r="O511" s="205"/>
      <c r="P511" s="205"/>
      <c r="Q511" s="205"/>
      <c r="R511" s="205"/>
      <c r="S511" s="205"/>
      <c r="T511" s="20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00" t="s">
        <v>139</v>
      </c>
      <c r="AU511" s="200" t="s">
        <v>83</v>
      </c>
      <c r="AV511" s="13" t="s">
        <v>83</v>
      </c>
      <c r="AW511" s="13" t="s">
        <v>32</v>
      </c>
      <c r="AX511" s="13" t="s">
        <v>81</v>
      </c>
      <c r="AY511" s="200" t="s">
        <v>126</v>
      </c>
    </row>
    <row r="512" s="2" customFormat="1" ht="24.15" customHeight="1">
      <c r="A512" s="38"/>
      <c r="B512" s="179"/>
      <c r="C512" s="180" t="s">
        <v>646</v>
      </c>
      <c r="D512" s="180" t="s">
        <v>128</v>
      </c>
      <c r="E512" s="181" t="s">
        <v>647</v>
      </c>
      <c r="F512" s="182" t="s">
        <v>648</v>
      </c>
      <c r="G512" s="183" t="s">
        <v>147</v>
      </c>
      <c r="H512" s="184">
        <v>25</v>
      </c>
      <c r="I512" s="185"/>
      <c r="J512" s="186">
        <f>ROUND(I512*H512,2)</f>
        <v>0</v>
      </c>
      <c r="K512" s="182" t="s">
        <v>1</v>
      </c>
      <c r="L512" s="39"/>
      <c r="M512" s="187" t="s">
        <v>1</v>
      </c>
      <c r="N512" s="188" t="s">
        <v>40</v>
      </c>
      <c r="O512" s="77"/>
      <c r="P512" s="189">
        <f>O512*H512</f>
        <v>0</v>
      </c>
      <c r="Q512" s="189">
        <v>0</v>
      </c>
      <c r="R512" s="189">
        <f>Q512*H512</f>
        <v>0</v>
      </c>
      <c r="S512" s="189">
        <v>0</v>
      </c>
      <c r="T512" s="190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91" t="s">
        <v>133</v>
      </c>
      <c r="AT512" s="191" t="s">
        <v>128</v>
      </c>
      <c r="AU512" s="191" t="s">
        <v>83</v>
      </c>
      <c r="AY512" s="19" t="s">
        <v>126</v>
      </c>
      <c r="BE512" s="192">
        <f>IF(N512="základní",J512,0)</f>
        <v>0</v>
      </c>
      <c r="BF512" s="192">
        <f>IF(N512="snížená",J512,0)</f>
        <v>0</v>
      </c>
      <c r="BG512" s="192">
        <f>IF(N512="zákl. přenesená",J512,0)</f>
        <v>0</v>
      </c>
      <c r="BH512" s="192">
        <f>IF(N512="sníž. přenesená",J512,0)</f>
        <v>0</v>
      </c>
      <c r="BI512" s="192">
        <f>IF(N512="nulová",J512,0)</f>
        <v>0</v>
      </c>
      <c r="BJ512" s="19" t="s">
        <v>81</v>
      </c>
      <c r="BK512" s="192">
        <f>ROUND(I512*H512,2)</f>
        <v>0</v>
      </c>
      <c r="BL512" s="19" t="s">
        <v>133</v>
      </c>
      <c r="BM512" s="191" t="s">
        <v>649</v>
      </c>
    </row>
    <row r="513" s="2" customFormat="1">
      <c r="A513" s="38"/>
      <c r="B513" s="39"/>
      <c r="C513" s="38"/>
      <c r="D513" s="193" t="s">
        <v>135</v>
      </c>
      <c r="E513" s="38"/>
      <c r="F513" s="194" t="s">
        <v>648</v>
      </c>
      <c r="G513" s="38"/>
      <c r="H513" s="38"/>
      <c r="I513" s="195"/>
      <c r="J513" s="38"/>
      <c r="K513" s="38"/>
      <c r="L513" s="39"/>
      <c r="M513" s="196"/>
      <c r="N513" s="197"/>
      <c r="O513" s="77"/>
      <c r="P513" s="77"/>
      <c r="Q513" s="77"/>
      <c r="R513" s="77"/>
      <c r="S513" s="77"/>
      <c r="T513" s="7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9" t="s">
        <v>135</v>
      </c>
      <c r="AU513" s="19" t="s">
        <v>83</v>
      </c>
    </row>
    <row r="514" s="2" customFormat="1">
      <c r="A514" s="38"/>
      <c r="B514" s="39"/>
      <c r="C514" s="38"/>
      <c r="D514" s="193" t="s">
        <v>137</v>
      </c>
      <c r="E514" s="38"/>
      <c r="F514" s="198" t="s">
        <v>645</v>
      </c>
      <c r="G514" s="38"/>
      <c r="H514" s="38"/>
      <c r="I514" s="195"/>
      <c r="J514" s="38"/>
      <c r="K514" s="38"/>
      <c r="L514" s="39"/>
      <c r="M514" s="196"/>
      <c r="N514" s="197"/>
      <c r="O514" s="77"/>
      <c r="P514" s="77"/>
      <c r="Q514" s="77"/>
      <c r="R514" s="77"/>
      <c r="S514" s="77"/>
      <c r="T514" s="7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9" t="s">
        <v>137</v>
      </c>
      <c r="AU514" s="19" t="s">
        <v>83</v>
      </c>
    </row>
    <row r="515" s="13" customFormat="1">
      <c r="A515" s="13"/>
      <c r="B515" s="199"/>
      <c r="C515" s="13"/>
      <c r="D515" s="193" t="s">
        <v>139</v>
      </c>
      <c r="E515" s="200" t="s">
        <v>1</v>
      </c>
      <c r="F515" s="201" t="s">
        <v>650</v>
      </c>
      <c r="G515" s="13"/>
      <c r="H515" s="202">
        <v>25</v>
      </c>
      <c r="I515" s="203"/>
      <c r="J515" s="13"/>
      <c r="K515" s="13"/>
      <c r="L515" s="199"/>
      <c r="M515" s="204"/>
      <c r="N515" s="205"/>
      <c r="O515" s="205"/>
      <c r="P515" s="205"/>
      <c r="Q515" s="205"/>
      <c r="R515" s="205"/>
      <c r="S515" s="205"/>
      <c r="T515" s="20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00" t="s">
        <v>139</v>
      </c>
      <c r="AU515" s="200" t="s">
        <v>83</v>
      </c>
      <c r="AV515" s="13" t="s">
        <v>83</v>
      </c>
      <c r="AW515" s="13" t="s">
        <v>32</v>
      </c>
      <c r="AX515" s="13" t="s">
        <v>81</v>
      </c>
      <c r="AY515" s="200" t="s">
        <v>126</v>
      </c>
    </row>
    <row r="516" s="12" customFormat="1" ht="22.8" customHeight="1">
      <c r="A516" s="12"/>
      <c r="B516" s="166"/>
      <c r="C516" s="12"/>
      <c r="D516" s="167" t="s">
        <v>74</v>
      </c>
      <c r="E516" s="177" t="s">
        <v>182</v>
      </c>
      <c r="F516" s="177" t="s">
        <v>651</v>
      </c>
      <c r="G516" s="12"/>
      <c r="H516" s="12"/>
      <c r="I516" s="169"/>
      <c r="J516" s="178">
        <f>BK516</f>
        <v>0</v>
      </c>
      <c r="K516" s="12"/>
      <c r="L516" s="166"/>
      <c r="M516" s="171"/>
      <c r="N516" s="172"/>
      <c r="O516" s="172"/>
      <c r="P516" s="173">
        <f>SUM(P517:P701)</f>
        <v>0</v>
      </c>
      <c r="Q516" s="172"/>
      <c r="R516" s="173">
        <f>SUM(R517:R701)</f>
        <v>450.38291794000003</v>
      </c>
      <c r="S516" s="172"/>
      <c r="T516" s="174">
        <f>SUM(T517:T701)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167" t="s">
        <v>81</v>
      </c>
      <c r="AT516" s="175" t="s">
        <v>74</v>
      </c>
      <c r="AU516" s="175" t="s">
        <v>81</v>
      </c>
      <c r="AY516" s="167" t="s">
        <v>126</v>
      </c>
      <c r="BK516" s="176">
        <f>SUM(BK517:BK701)</f>
        <v>0</v>
      </c>
    </row>
    <row r="517" s="2" customFormat="1" ht="37.8" customHeight="1">
      <c r="A517" s="38"/>
      <c r="B517" s="179"/>
      <c r="C517" s="180" t="s">
        <v>652</v>
      </c>
      <c r="D517" s="180" t="s">
        <v>128</v>
      </c>
      <c r="E517" s="181" t="s">
        <v>653</v>
      </c>
      <c r="F517" s="182" t="s">
        <v>654</v>
      </c>
      <c r="G517" s="183" t="s">
        <v>185</v>
      </c>
      <c r="H517" s="184">
        <v>227.40000000000001</v>
      </c>
      <c r="I517" s="185"/>
      <c r="J517" s="186">
        <f>ROUND(I517*H517,2)</f>
        <v>0</v>
      </c>
      <c r="K517" s="182" t="s">
        <v>132</v>
      </c>
      <c r="L517" s="39"/>
      <c r="M517" s="187" t="s">
        <v>1</v>
      </c>
      <c r="N517" s="188" t="s">
        <v>40</v>
      </c>
      <c r="O517" s="77"/>
      <c r="P517" s="189">
        <f>O517*H517</f>
        <v>0</v>
      </c>
      <c r="Q517" s="189">
        <v>0.00040000000000000002</v>
      </c>
      <c r="R517" s="189">
        <f>Q517*H517</f>
        <v>0.090960000000000013</v>
      </c>
      <c r="S517" s="189">
        <v>0</v>
      </c>
      <c r="T517" s="190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191" t="s">
        <v>133</v>
      </c>
      <c r="AT517" s="191" t="s">
        <v>128</v>
      </c>
      <c r="AU517" s="191" t="s">
        <v>83</v>
      </c>
      <c r="AY517" s="19" t="s">
        <v>126</v>
      </c>
      <c r="BE517" s="192">
        <f>IF(N517="základní",J517,0)</f>
        <v>0</v>
      </c>
      <c r="BF517" s="192">
        <f>IF(N517="snížená",J517,0)</f>
        <v>0</v>
      </c>
      <c r="BG517" s="192">
        <f>IF(N517="zákl. přenesená",J517,0)</f>
        <v>0</v>
      </c>
      <c r="BH517" s="192">
        <f>IF(N517="sníž. přenesená",J517,0)</f>
        <v>0</v>
      </c>
      <c r="BI517" s="192">
        <f>IF(N517="nulová",J517,0)</f>
        <v>0</v>
      </c>
      <c r="BJ517" s="19" t="s">
        <v>81</v>
      </c>
      <c r="BK517" s="192">
        <f>ROUND(I517*H517,2)</f>
        <v>0</v>
      </c>
      <c r="BL517" s="19" t="s">
        <v>133</v>
      </c>
      <c r="BM517" s="191" t="s">
        <v>655</v>
      </c>
    </row>
    <row r="518" s="2" customFormat="1">
      <c r="A518" s="38"/>
      <c r="B518" s="39"/>
      <c r="C518" s="38"/>
      <c r="D518" s="193" t="s">
        <v>135</v>
      </c>
      <c r="E518" s="38"/>
      <c r="F518" s="194" t="s">
        <v>656</v>
      </c>
      <c r="G518" s="38"/>
      <c r="H518" s="38"/>
      <c r="I518" s="195"/>
      <c r="J518" s="38"/>
      <c r="K518" s="38"/>
      <c r="L518" s="39"/>
      <c r="M518" s="196"/>
      <c r="N518" s="197"/>
      <c r="O518" s="77"/>
      <c r="P518" s="77"/>
      <c r="Q518" s="77"/>
      <c r="R518" s="77"/>
      <c r="S518" s="77"/>
      <c r="T518" s="7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9" t="s">
        <v>135</v>
      </c>
      <c r="AU518" s="19" t="s">
        <v>83</v>
      </c>
    </row>
    <row r="519" s="2" customFormat="1">
      <c r="A519" s="38"/>
      <c r="B519" s="39"/>
      <c r="C519" s="38"/>
      <c r="D519" s="193" t="s">
        <v>137</v>
      </c>
      <c r="E519" s="38"/>
      <c r="F519" s="198" t="s">
        <v>157</v>
      </c>
      <c r="G519" s="38"/>
      <c r="H519" s="38"/>
      <c r="I519" s="195"/>
      <c r="J519" s="38"/>
      <c r="K519" s="38"/>
      <c r="L519" s="39"/>
      <c r="M519" s="196"/>
      <c r="N519" s="197"/>
      <c r="O519" s="77"/>
      <c r="P519" s="77"/>
      <c r="Q519" s="77"/>
      <c r="R519" s="77"/>
      <c r="S519" s="77"/>
      <c r="T519" s="7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9" t="s">
        <v>137</v>
      </c>
      <c r="AU519" s="19" t="s">
        <v>83</v>
      </c>
    </row>
    <row r="520" s="13" customFormat="1">
      <c r="A520" s="13"/>
      <c r="B520" s="199"/>
      <c r="C520" s="13"/>
      <c r="D520" s="193" t="s">
        <v>139</v>
      </c>
      <c r="E520" s="200" t="s">
        <v>1</v>
      </c>
      <c r="F520" s="201" t="s">
        <v>657</v>
      </c>
      <c r="G520" s="13"/>
      <c r="H520" s="202">
        <v>227.40000000000001</v>
      </c>
      <c r="I520" s="203"/>
      <c r="J520" s="13"/>
      <c r="K520" s="13"/>
      <c r="L520" s="199"/>
      <c r="M520" s="204"/>
      <c r="N520" s="205"/>
      <c r="O520" s="205"/>
      <c r="P520" s="205"/>
      <c r="Q520" s="205"/>
      <c r="R520" s="205"/>
      <c r="S520" s="205"/>
      <c r="T520" s="20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00" t="s">
        <v>139</v>
      </c>
      <c r="AU520" s="200" t="s">
        <v>83</v>
      </c>
      <c r="AV520" s="13" t="s">
        <v>83</v>
      </c>
      <c r="AW520" s="13" t="s">
        <v>32</v>
      </c>
      <c r="AX520" s="13" t="s">
        <v>81</v>
      </c>
      <c r="AY520" s="200" t="s">
        <v>126</v>
      </c>
    </row>
    <row r="521" s="2" customFormat="1" ht="21.75" customHeight="1">
      <c r="A521" s="38"/>
      <c r="B521" s="179"/>
      <c r="C521" s="230" t="s">
        <v>658</v>
      </c>
      <c r="D521" s="230" t="s">
        <v>291</v>
      </c>
      <c r="E521" s="231" t="s">
        <v>659</v>
      </c>
      <c r="F521" s="232" t="s">
        <v>660</v>
      </c>
      <c r="G521" s="233" t="s">
        <v>185</v>
      </c>
      <c r="H521" s="234">
        <v>229.67400000000001</v>
      </c>
      <c r="I521" s="235"/>
      <c r="J521" s="236">
        <f>ROUND(I521*H521,2)</f>
        <v>0</v>
      </c>
      <c r="K521" s="232" t="s">
        <v>132</v>
      </c>
      <c r="L521" s="237"/>
      <c r="M521" s="238" t="s">
        <v>1</v>
      </c>
      <c r="N521" s="239" t="s">
        <v>40</v>
      </c>
      <c r="O521" s="77"/>
      <c r="P521" s="189">
        <f>O521*H521</f>
        <v>0</v>
      </c>
      <c r="Q521" s="189">
        <v>1.5700000000000001</v>
      </c>
      <c r="R521" s="189">
        <f>Q521*H521</f>
        <v>360.58818000000002</v>
      </c>
      <c r="S521" s="189">
        <v>0</v>
      </c>
      <c r="T521" s="190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91" t="s">
        <v>182</v>
      </c>
      <c r="AT521" s="191" t="s">
        <v>291</v>
      </c>
      <c r="AU521" s="191" t="s">
        <v>83</v>
      </c>
      <c r="AY521" s="19" t="s">
        <v>126</v>
      </c>
      <c r="BE521" s="192">
        <f>IF(N521="základní",J521,0)</f>
        <v>0</v>
      </c>
      <c r="BF521" s="192">
        <f>IF(N521="snížená",J521,0)</f>
        <v>0</v>
      </c>
      <c r="BG521" s="192">
        <f>IF(N521="zákl. přenesená",J521,0)</f>
        <v>0</v>
      </c>
      <c r="BH521" s="192">
        <f>IF(N521="sníž. přenesená",J521,0)</f>
        <v>0</v>
      </c>
      <c r="BI521" s="192">
        <f>IF(N521="nulová",J521,0)</f>
        <v>0</v>
      </c>
      <c r="BJ521" s="19" t="s">
        <v>81</v>
      </c>
      <c r="BK521" s="192">
        <f>ROUND(I521*H521,2)</f>
        <v>0</v>
      </c>
      <c r="BL521" s="19" t="s">
        <v>133</v>
      </c>
      <c r="BM521" s="191" t="s">
        <v>661</v>
      </c>
    </row>
    <row r="522" s="2" customFormat="1">
      <c r="A522" s="38"/>
      <c r="B522" s="39"/>
      <c r="C522" s="38"/>
      <c r="D522" s="193" t="s">
        <v>135</v>
      </c>
      <c r="E522" s="38"/>
      <c r="F522" s="194" t="s">
        <v>660</v>
      </c>
      <c r="G522" s="38"/>
      <c r="H522" s="38"/>
      <c r="I522" s="195"/>
      <c r="J522" s="38"/>
      <c r="K522" s="38"/>
      <c r="L522" s="39"/>
      <c r="M522" s="196"/>
      <c r="N522" s="197"/>
      <c r="O522" s="77"/>
      <c r="P522" s="77"/>
      <c r="Q522" s="77"/>
      <c r="R522" s="77"/>
      <c r="S522" s="77"/>
      <c r="T522" s="7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9" t="s">
        <v>135</v>
      </c>
      <c r="AU522" s="19" t="s">
        <v>83</v>
      </c>
    </row>
    <row r="523" s="13" customFormat="1">
      <c r="A523" s="13"/>
      <c r="B523" s="199"/>
      <c r="C523" s="13"/>
      <c r="D523" s="193" t="s">
        <v>139</v>
      </c>
      <c r="E523" s="13"/>
      <c r="F523" s="201" t="s">
        <v>662</v>
      </c>
      <c r="G523" s="13"/>
      <c r="H523" s="202">
        <v>229.67400000000001</v>
      </c>
      <c r="I523" s="203"/>
      <c r="J523" s="13"/>
      <c r="K523" s="13"/>
      <c r="L523" s="199"/>
      <c r="M523" s="204"/>
      <c r="N523" s="205"/>
      <c r="O523" s="205"/>
      <c r="P523" s="205"/>
      <c r="Q523" s="205"/>
      <c r="R523" s="205"/>
      <c r="S523" s="205"/>
      <c r="T523" s="20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00" t="s">
        <v>139</v>
      </c>
      <c r="AU523" s="200" t="s">
        <v>83</v>
      </c>
      <c r="AV523" s="13" t="s">
        <v>83</v>
      </c>
      <c r="AW523" s="13" t="s">
        <v>3</v>
      </c>
      <c r="AX523" s="13" t="s">
        <v>81</v>
      </c>
      <c r="AY523" s="200" t="s">
        <v>126</v>
      </c>
    </row>
    <row r="524" s="2" customFormat="1" ht="55.5" customHeight="1">
      <c r="A524" s="38"/>
      <c r="B524" s="179"/>
      <c r="C524" s="180" t="s">
        <v>663</v>
      </c>
      <c r="D524" s="180" t="s">
        <v>128</v>
      </c>
      <c r="E524" s="181" t="s">
        <v>664</v>
      </c>
      <c r="F524" s="182" t="s">
        <v>665</v>
      </c>
      <c r="G524" s="183" t="s">
        <v>197</v>
      </c>
      <c r="H524" s="184">
        <v>1</v>
      </c>
      <c r="I524" s="185"/>
      <c r="J524" s="186">
        <f>ROUND(I524*H524,2)</f>
        <v>0</v>
      </c>
      <c r="K524" s="182" t="s">
        <v>1</v>
      </c>
      <c r="L524" s="39"/>
      <c r="M524" s="187" t="s">
        <v>1</v>
      </c>
      <c r="N524" s="188" t="s">
        <v>40</v>
      </c>
      <c r="O524" s="77"/>
      <c r="P524" s="189">
        <f>O524*H524</f>
        <v>0</v>
      </c>
      <c r="Q524" s="189">
        <v>0</v>
      </c>
      <c r="R524" s="189">
        <f>Q524*H524</f>
        <v>0</v>
      </c>
      <c r="S524" s="189">
        <v>0</v>
      </c>
      <c r="T524" s="190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191" t="s">
        <v>133</v>
      </c>
      <c r="AT524" s="191" t="s">
        <v>128</v>
      </c>
      <c r="AU524" s="191" t="s">
        <v>83</v>
      </c>
      <c r="AY524" s="19" t="s">
        <v>126</v>
      </c>
      <c r="BE524" s="192">
        <f>IF(N524="základní",J524,0)</f>
        <v>0</v>
      </c>
      <c r="BF524" s="192">
        <f>IF(N524="snížená",J524,0)</f>
        <v>0</v>
      </c>
      <c r="BG524" s="192">
        <f>IF(N524="zákl. přenesená",J524,0)</f>
        <v>0</v>
      </c>
      <c r="BH524" s="192">
        <f>IF(N524="sníž. přenesená",J524,0)</f>
        <v>0</v>
      </c>
      <c r="BI524" s="192">
        <f>IF(N524="nulová",J524,0)</f>
        <v>0</v>
      </c>
      <c r="BJ524" s="19" t="s">
        <v>81</v>
      </c>
      <c r="BK524" s="192">
        <f>ROUND(I524*H524,2)</f>
        <v>0</v>
      </c>
      <c r="BL524" s="19" t="s">
        <v>133</v>
      </c>
      <c r="BM524" s="191" t="s">
        <v>666</v>
      </c>
    </row>
    <row r="525" s="2" customFormat="1">
      <c r="A525" s="38"/>
      <c r="B525" s="39"/>
      <c r="C525" s="38"/>
      <c r="D525" s="193" t="s">
        <v>135</v>
      </c>
      <c r="E525" s="38"/>
      <c r="F525" s="194" t="s">
        <v>667</v>
      </c>
      <c r="G525" s="38"/>
      <c r="H525" s="38"/>
      <c r="I525" s="195"/>
      <c r="J525" s="38"/>
      <c r="K525" s="38"/>
      <c r="L525" s="39"/>
      <c r="M525" s="196"/>
      <c r="N525" s="197"/>
      <c r="O525" s="77"/>
      <c r="P525" s="77"/>
      <c r="Q525" s="77"/>
      <c r="R525" s="77"/>
      <c r="S525" s="77"/>
      <c r="T525" s="7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9" t="s">
        <v>135</v>
      </c>
      <c r="AU525" s="19" t="s">
        <v>83</v>
      </c>
    </row>
    <row r="526" s="2" customFormat="1">
      <c r="A526" s="38"/>
      <c r="B526" s="39"/>
      <c r="C526" s="38"/>
      <c r="D526" s="193" t="s">
        <v>137</v>
      </c>
      <c r="E526" s="38"/>
      <c r="F526" s="198" t="s">
        <v>668</v>
      </c>
      <c r="G526" s="38"/>
      <c r="H526" s="38"/>
      <c r="I526" s="195"/>
      <c r="J526" s="38"/>
      <c r="K526" s="38"/>
      <c r="L526" s="39"/>
      <c r="M526" s="196"/>
      <c r="N526" s="197"/>
      <c r="O526" s="77"/>
      <c r="P526" s="77"/>
      <c r="Q526" s="77"/>
      <c r="R526" s="77"/>
      <c r="S526" s="77"/>
      <c r="T526" s="7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9" t="s">
        <v>137</v>
      </c>
      <c r="AU526" s="19" t="s">
        <v>83</v>
      </c>
    </row>
    <row r="527" s="13" customFormat="1">
      <c r="A527" s="13"/>
      <c r="B527" s="199"/>
      <c r="C527" s="13"/>
      <c r="D527" s="193" t="s">
        <v>139</v>
      </c>
      <c r="E527" s="200" t="s">
        <v>1</v>
      </c>
      <c r="F527" s="201" t="s">
        <v>669</v>
      </c>
      <c r="G527" s="13"/>
      <c r="H527" s="202">
        <v>1</v>
      </c>
      <c r="I527" s="203"/>
      <c r="J527" s="13"/>
      <c r="K527" s="13"/>
      <c r="L527" s="199"/>
      <c r="M527" s="204"/>
      <c r="N527" s="205"/>
      <c r="O527" s="205"/>
      <c r="P527" s="205"/>
      <c r="Q527" s="205"/>
      <c r="R527" s="205"/>
      <c r="S527" s="205"/>
      <c r="T527" s="20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00" t="s">
        <v>139</v>
      </c>
      <c r="AU527" s="200" t="s">
        <v>83</v>
      </c>
      <c r="AV527" s="13" t="s">
        <v>83</v>
      </c>
      <c r="AW527" s="13" t="s">
        <v>32</v>
      </c>
      <c r="AX527" s="13" t="s">
        <v>81</v>
      </c>
      <c r="AY527" s="200" t="s">
        <v>126</v>
      </c>
    </row>
    <row r="528" s="2" customFormat="1" ht="24.15" customHeight="1">
      <c r="A528" s="38"/>
      <c r="B528" s="179"/>
      <c r="C528" s="180" t="s">
        <v>670</v>
      </c>
      <c r="D528" s="180" t="s">
        <v>128</v>
      </c>
      <c r="E528" s="181" t="s">
        <v>671</v>
      </c>
      <c r="F528" s="182" t="s">
        <v>672</v>
      </c>
      <c r="G528" s="183" t="s">
        <v>185</v>
      </c>
      <c r="H528" s="184">
        <v>77</v>
      </c>
      <c r="I528" s="185"/>
      <c r="J528" s="186">
        <f>ROUND(I528*H528,2)</f>
        <v>0</v>
      </c>
      <c r="K528" s="182" t="s">
        <v>132</v>
      </c>
      <c r="L528" s="39"/>
      <c r="M528" s="187" t="s">
        <v>1</v>
      </c>
      <c r="N528" s="188" t="s">
        <v>40</v>
      </c>
      <c r="O528" s="77"/>
      <c r="P528" s="189">
        <f>O528*H528</f>
        <v>0</v>
      </c>
      <c r="Q528" s="189">
        <v>1.0000000000000001E-05</v>
      </c>
      <c r="R528" s="189">
        <f>Q528*H528</f>
        <v>0.00077000000000000007</v>
      </c>
      <c r="S528" s="189">
        <v>0</v>
      </c>
      <c r="T528" s="19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191" t="s">
        <v>133</v>
      </c>
      <c r="AT528" s="191" t="s">
        <v>128</v>
      </c>
      <c r="AU528" s="191" t="s">
        <v>83</v>
      </c>
      <c r="AY528" s="19" t="s">
        <v>126</v>
      </c>
      <c r="BE528" s="192">
        <f>IF(N528="základní",J528,0)</f>
        <v>0</v>
      </c>
      <c r="BF528" s="192">
        <f>IF(N528="snížená",J528,0)</f>
        <v>0</v>
      </c>
      <c r="BG528" s="192">
        <f>IF(N528="zákl. přenesená",J528,0)</f>
        <v>0</v>
      </c>
      <c r="BH528" s="192">
        <f>IF(N528="sníž. přenesená",J528,0)</f>
        <v>0</v>
      </c>
      <c r="BI528" s="192">
        <f>IF(N528="nulová",J528,0)</f>
        <v>0</v>
      </c>
      <c r="BJ528" s="19" t="s">
        <v>81</v>
      </c>
      <c r="BK528" s="192">
        <f>ROUND(I528*H528,2)</f>
        <v>0</v>
      </c>
      <c r="BL528" s="19" t="s">
        <v>133</v>
      </c>
      <c r="BM528" s="191" t="s">
        <v>673</v>
      </c>
    </row>
    <row r="529" s="2" customFormat="1">
      <c r="A529" s="38"/>
      <c r="B529" s="39"/>
      <c r="C529" s="38"/>
      <c r="D529" s="193" t="s">
        <v>135</v>
      </c>
      <c r="E529" s="38"/>
      <c r="F529" s="194" t="s">
        <v>674</v>
      </c>
      <c r="G529" s="38"/>
      <c r="H529" s="38"/>
      <c r="I529" s="195"/>
      <c r="J529" s="38"/>
      <c r="K529" s="38"/>
      <c r="L529" s="39"/>
      <c r="M529" s="196"/>
      <c r="N529" s="197"/>
      <c r="O529" s="77"/>
      <c r="P529" s="77"/>
      <c r="Q529" s="77"/>
      <c r="R529" s="77"/>
      <c r="S529" s="77"/>
      <c r="T529" s="7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9" t="s">
        <v>135</v>
      </c>
      <c r="AU529" s="19" t="s">
        <v>83</v>
      </c>
    </row>
    <row r="530" s="2" customFormat="1">
      <c r="A530" s="38"/>
      <c r="B530" s="39"/>
      <c r="C530" s="38"/>
      <c r="D530" s="193" t="s">
        <v>137</v>
      </c>
      <c r="E530" s="38"/>
      <c r="F530" s="198" t="s">
        <v>157</v>
      </c>
      <c r="G530" s="38"/>
      <c r="H530" s="38"/>
      <c r="I530" s="195"/>
      <c r="J530" s="38"/>
      <c r="K530" s="38"/>
      <c r="L530" s="39"/>
      <c r="M530" s="196"/>
      <c r="N530" s="197"/>
      <c r="O530" s="77"/>
      <c r="P530" s="77"/>
      <c r="Q530" s="77"/>
      <c r="R530" s="77"/>
      <c r="S530" s="77"/>
      <c r="T530" s="7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9" t="s">
        <v>137</v>
      </c>
      <c r="AU530" s="19" t="s">
        <v>83</v>
      </c>
    </row>
    <row r="531" s="13" customFormat="1">
      <c r="A531" s="13"/>
      <c r="B531" s="199"/>
      <c r="C531" s="13"/>
      <c r="D531" s="193" t="s">
        <v>139</v>
      </c>
      <c r="E531" s="200" t="s">
        <v>1</v>
      </c>
      <c r="F531" s="201" t="s">
        <v>675</v>
      </c>
      <c r="G531" s="13"/>
      <c r="H531" s="202">
        <v>77</v>
      </c>
      <c r="I531" s="203"/>
      <c r="J531" s="13"/>
      <c r="K531" s="13"/>
      <c r="L531" s="199"/>
      <c r="M531" s="204"/>
      <c r="N531" s="205"/>
      <c r="O531" s="205"/>
      <c r="P531" s="205"/>
      <c r="Q531" s="205"/>
      <c r="R531" s="205"/>
      <c r="S531" s="205"/>
      <c r="T531" s="20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00" t="s">
        <v>139</v>
      </c>
      <c r="AU531" s="200" t="s">
        <v>83</v>
      </c>
      <c r="AV531" s="13" t="s">
        <v>83</v>
      </c>
      <c r="AW531" s="13" t="s">
        <v>32</v>
      </c>
      <c r="AX531" s="13" t="s">
        <v>81</v>
      </c>
      <c r="AY531" s="200" t="s">
        <v>126</v>
      </c>
    </row>
    <row r="532" s="2" customFormat="1" ht="24.15" customHeight="1">
      <c r="A532" s="38"/>
      <c r="B532" s="179"/>
      <c r="C532" s="230" t="s">
        <v>676</v>
      </c>
      <c r="D532" s="230" t="s">
        <v>291</v>
      </c>
      <c r="E532" s="231" t="s">
        <v>677</v>
      </c>
      <c r="F532" s="232" t="s">
        <v>678</v>
      </c>
      <c r="G532" s="233" t="s">
        <v>185</v>
      </c>
      <c r="H532" s="234">
        <v>80.849999999999994</v>
      </c>
      <c r="I532" s="235"/>
      <c r="J532" s="236">
        <f>ROUND(I532*H532,2)</f>
        <v>0</v>
      </c>
      <c r="K532" s="232" t="s">
        <v>132</v>
      </c>
      <c r="L532" s="237"/>
      <c r="M532" s="238" t="s">
        <v>1</v>
      </c>
      <c r="N532" s="239" t="s">
        <v>40</v>
      </c>
      <c r="O532" s="77"/>
      <c r="P532" s="189">
        <f>O532*H532</f>
        <v>0</v>
      </c>
      <c r="Q532" s="189">
        <v>0.0040000000000000001</v>
      </c>
      <c r="R532" s="189">
        <f>Q532*H532</f>
        <v>0.32339999999999997</v>
      </c>
      <c r="S532" s="189">
        <v>0</v>
      </c>
      <c r="T532" s="190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191" t="s">
        <v>182</v>
      </c>
      <c r="AT532" s="191" t="s">
        <v>291</v>
      </c>
      <c r="AU532" s="191" t="s">
        <v>83</v>
      </c>
      <c r="AY532" s="19" t="s">
        <v>126</v>
      </c>
      <c r="BE532" s="192">
        <f>IF(N532="základní",J532,0)</f>
        <v>0</v>
      </c>
      <c r="BF532" s="192">
        <f>IF(N532="snížená",J532,0)</f>
        <v>0</v>
      </c>
      <c r="BG532" s="192">
        <f>IF(N532="zákl. přenesená",J532,0)</f>
        <v>0</v>
      </c>
      <c r="BH532" s="192">
        <f>IF(N532="sníž. přenesená",J532,0)</f>
        <v>0</v>
      </c>
      <c r="BI532" s="192">
        <f>IF(N532="nulová",J532,0)</f>
        <v>0</v>
      </c>
      <c r="BJ532" s="19" t="s">
        <v>81</v>
      </c>
      <c r="BK532" s="192">
        <f>ROUND(I532*H532,2)</f>
        <v>0</v>
      </c>
      <c r="BL532" s="19" t="s">
        <v>133</v>
      </c>
      <c r="BM532" s="191" t="s">
        <v>679</v>
      </c>
    </row>
    <row r="533" s="2" customFormat="1">
      <c r="A533" s="38"/>
      <c r="B533" s="39"/>
      <c r="C533" s="38"/>
      <c r="D533" s="193" t="s">
        <v>135</v>
      </c>
      <c r="E533" s="38"/>
      <c r="F533" s="194" t="s">
        <v>678</v>
      </c>
      <c r="G533" s="38"/>
      <c r="H533" s="38"/>
      <c r="I533" s="195"/>
      <c r="J533" s="38"/>
      <c r="K533" s="38"/>
      <c r="L533" s="39"/>
      <c r="M533" s="196"/>
      <c r="N533" s="197"/>
      <c r="O533" s="77"/>
      <c r="P533" s="77"/>
      <c r="Q533" s="77"/>
      <c r="R533" s="77"/>
      <c r="S533" s="77"/>
      <c r="T533" s="7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9" t="s">
        <v>135</v>
      </c>
      <c r="AU533" s="19" t="s">
        <v>83</v>
      </c>
    </row>
    <row r="534" s="13" customFormat="1">
      <c r="A534" s="13"/>
      <c r="B534" s="199"/>
      <c r="C534" s="13"/>
      <c r="D534" s="193" t="s">
        <v>139</v>
      </c>
      <c r="E534" s="13"/>
      <c r="F534" s="201" t="s">
        <v>680</v>
      </c>
      <c r="G534" s="13"/>
      <c r="H534" s="202">
        <v>80.849999999999994</v>
      </c>
      <c r="I534" s="203"/>
      <c r="J534" s="13"/>
      <c r="K534" s="13"/>
      <c r="L534" s="199"/>
      <c r="M534" s="204"/>
      <c r="N534" s="205"/>
      <c r="O534" s="205"/>
      <c r="P534" s="205"/>
      <c r="Q534" s="205"/>
      <c r="R534" s="205"/>
      <c r="S534" s="205"/>
      <c r="T534" s="20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00" t="s">
        <v>139</v>
      </c>
      <c r="AU534" s="200" t="s">
        <v>83</v>
      </c>
      <c r="AV534" s="13" t="s">
        <v>83</v>
      </c>
      <c r="AW534" s="13" t="s">
        <v>3</v>
      </c>
      <c r="AX534" s="13" t="s">
        <v>81</v>
      </c>
      <c r="AY534" s="200" t="s">
        <v>126</v>
      </c>
    </row>
    <row r="535" s="2" customFormat="1" ht="24.15" customHeight="1">
      <c r="A535" s="38"/>
      <c r="B535" s="179"/>
      <c r="C535" s="180" t="s">
        <v>681</v>
      </c>
      <c r="D535" s="180" t="s">
        <v>128</v>
      </c>
      <c r="E535" s="181" t="s">
        <v>682</v>
      </c>
      <c r="F535" s="182" t="s">
        <v>683</v>
      </c>
      <c r="G535" s="183" t="s">
        <v>185</v>
      </c>
      <c r="H535" s="184">
        <v>36.450000000000003</v>
      </c>
      <c r="I535" s="185"/>
      <c r="J535" s="186">
        <f>ROUND(I535*H535,2)</f>
        <v>0</v>
      </c>
      <c r="K535" s="182" t="s">
        <v>132</v>
      </c>
      <c r="L535" s="39"/>
      <c r="M535" s="187" t="s">
        <v>1</v>
      </c>
      <c r="N535" s="188" t="s">
        <v>40</v>
      </c>
      <c r="O535" s="77"/>
      <c r="P535" s="189">
        <f>O535*H535</f>
        <v>0</v>
      </c>
      <c r="Q535" s="189">
        <v>1.0000000000000001E-05</v>
      </c>
      <c r="R535" s="189">
        <f>Q535*H535</f>
        <v>0.00036450000000000008</v>
      </c>
      <c r="S535" s="189">
        <v>0</v>
      </c>
      <c r="T535" s="190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191" t="s">
        <v>133</v>
      </c>
      <c r="AT535" s="191" t="s">
        <v>128</v>
      </c>
      <c r="AU535" s="191" t="s">
        <v>83</v>
      </c>
      <c r="AY535" s="19" t="s">
        <v>126</v>
      </c>
      <c r="BE535" s="192">
        <f>IF(N535="základní",J535,0)</f>
        <v>0</v>
      </c>
      <c r="BF535" s="192">
        <f>IF(N535="snížená",J535,0)</f>
        <v>0</v>
      </c>
      <c r="BG535" s="192">
        <f>IF(N535="zákl. přenesená",J535,0)</f>
        <v>0</v>
      </c>
      <c r="BH535" s="192">
        <f>IF(N535="sníž. přenesená",J535,0)</f>
        <v>0</v>
      </c>
      <c r="BI535" s="192">
        <f>IF(N535="nulová",J535,0)</f>
        <v>0</v>
      </c>
      <c r="BJ535" s="19" t="s">
        <v>81</v>
      </c>
      <c r="BK535" s="192">
        <f>ROUND(I535*H535,2)</f>
        <v>0</v>
      </c>
      <c r="BL535" s="19" t="s">
        <v>133</v>
      </c>
      <c r="BM535" s="191" t="s">
        <v>684</v>
      </c>
    </row>
    <row r="536" s="2" customFormat="1">
      <c r="A536" s="38"/>
      <c r="B536" s="39"/>
      <c r="C536" s="38"/>
      <c r="D536" s="193" t="s">
        <v>135</v>
      </c>
      <c r="E536" s="38"/>
      <c r="F536" s="194" t="s">
        <v>685</v>
      </c>
      <c r="G536" s="38"/>
      <c r="H536" s="38"/>
      <c r="I536" s="195"/>
      <c r="J536" s="38"/>
      <c r="K536" s="38"/>
      <c r="L536" s="39"/>
      <c r="M536" s="196"/>
      <c r="N536" s="197"/>
      <c r="O536" s="77"/>
      <c r="P536" s="77"/>
      <c r="Q536" s="77"/>
      <c r="R536" s="77"/>
      <c r="S536" s="77"/>
      <c r="T536" s="7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9" t="s">
        <v>135</v>
      </c>
      <c r="AU536" s="19" t="s">
        <v>83</v>
      </c>
    </row>
    <row r="537" s="2" customFormat="1">
      <c r="A537" s="38"/>
      <c r="B537" s="39"/>
      <c r="C537" s="38"/>
      <c r="D537" s="193" t="s">
        <v>137</v>
      </c>
      <c r="E537" s="38"/>
      <c r="F537" s="198" t="s">
        <v>157</v>
      </c>
      <c r="G537" s="38"/>
      <c r="H537" s="38"/>
      <c r="I537" s="195"/>
      <c r="J537" s="38"/>
      <c r="K537" s="38"/>
      <c r="L537" s="39"/>
      <c r="M537" s="196"/>
      <c r="N537" s="197"/>
      <c r="O537" s="77"/>
      <c r="P537" s="77"/>
      <c r="Q537" s="77"/>
      <c r="R537" s="77"/>
      <c r="S537" s="77"/>
      <c r="T537" s="7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9" t="s">
        <v>137</v>
      </c>
      <c r="AU537" s="19" t="s">
        <v>83</v>
      </c>
    </row>
    <row r="538" s="13" customFormat="1">
      <c r="A538" s="13"/>
      <c r="B538" s="199"/>
      <c r="C538" s="13"/>
      <c r="D538" s="193" t="s">
        <v>139</v>
      </c>
      <c r="E538" s="200" t="s">
        <v>1</v>
      </c>
      <c r="F538" s="201" t="s">
        <v>686</v>
      </c>
      <c r="G538" s="13"/>
      <c r="H538" s="202">
        <v>36.450000000000003</v>
      </c>
      <c r="I538" s="203"/>
      <c r="J538" s="13"/>
      <c r="K538" s="13"/>
      <c r="L538" s="199"/>
      <c r="M538" s="204"/>
      <c r="N538" s="205"/>
      <c r="O538" s="205"/>
      <c r="P538" s="205"/>
      <c r="Q538" s="205"/>
      <c r="R538" s="205"/>
      <c r="S538" s="205"/>
      <c r="T538" s="20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00" t="s">
        <v>139</v>
      </c>
      <c r="AU538" s="200" t="s">
        <v>83</v>
      </c>
      <c r="AV538" s="13" t="s">
        <v>83</v>
      </c>
      <c r="AW538" s="13" t="s">
        <v>32</v>
      </c>
      <c r="AX538" s="13" t="s">
        <v>81</v>
      </c>
      <c r="AY538" s="200" t="s">
        <v>126</v>
      </c>
    </row>
    <row r="539" s="2" customFormat="1" ht="24.15" customHeight="1">
      <c r="A539" s="38"/>
      <c r="B539" s="179"/>
      <c r="C539" s="230" t="s">
        <v>687</v>
      </c>
      <c r="D539" s="230" t="s">
        <v>291</v>
      </c>
      <c r="E539" s="231" t="s">
        <v>688</v>
      </c>
      <c r="F539" s="232" t="s">
        <v>689</v>
      </c>
      <c r="G539" s="233" t="s">
        <v>185</v>
      </c>
      <c r="H539" s="234">
        <v>38.273000000000003</v>
      </c>
      <c r="I539" s="235"/>
      <c r="J539" s="236">
        <f>ROUND(I539*H539,2)</f>
        <v>0</v>
      </c>
      <c r="K539" s="232" t="s">
        <v>132</v>
      </c>
      <c r="L539" s="237"/>
      <c r="M539" s="238" t="s">
        <v>1</v>
      </c>
      <c r="N539" s="239" t="s">
        <v>40</v>
      </c>
      <c r="O539" s="77"/>
      <c r="P539" s="189">
        <f>O539*H539</f>
        <v>0</v>
      </c>
      <c r="Q539" s="189">
        <v>0.0065799999999999999</v>
      </c>
      <c r="R539" s="189">
        <f>Q539*H539</f>
        <v>0.25183633999999999</v>
      </c>
      <c r="S539" s="189">
        <v>0</v>
      </c>
      <c r="T539" s="190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191" t="s">
        <v>182</v>
      </c>
      <c r="AT539" s="191" t="s">
        <v>291</v>
      </c>
      <c r="AU539" s="191" t="s">
        <v>83</v>
      </c>
      <c r="AY539" s="19" t="s">
        <v>126</v>
      </c>
      <c r="BE539" s="192">
        <f>IF(N539="základní",J539,0)</f>
        <v>0</v>
      </c>
      <c r="BF539" s="192">
        <f>IF(N539="snížená",J539,0)</f>
        <v>0</v>
      </c>
      <c r="BG539" s="192">
        <f>IF(N539="zákl. přenesená",J539,0)</f>
        <v>0</v>
      </c>
      <c r="BH539" s="192">
        <f>IF(N539="sníž. přenesená",J539,0)</f>
        <v>0</v>
      </c>
      <c r="BI539" s="192">
        <f>IF(N539="nulová",J539,0)</f>
        <v>0</v>
      </c>
      <c r="BJ539" s="19" t="s">
        <v>81</v>
      </c>
      <c r="BK539" s="192">
        <f>ROUND(I539*H539,2)</f>
        <v>0</v>
      </c>
      <c r="BL539" s="19" t="s">
        <v>133</v>
      </c>
      <c r="BM539" s="191" t="s">
        <v>690</v>
      </c>
    </row>
    <row r="540" s="2" customFormat="1">
      <c r="A540" s="38"/>
      <c r="B540" s="39"/>
      <c r="C540" s="38"/>
      <c r="D540" s="193" t="s">
        <v>135</v>
      </c>
      <c r="E540" s="38"/>
      <c r="F540" s="194" t="s">
        <v>689</v>
      </c>
      <c r="G540" s="38"/>
      <c r="H540" s="38"/>
      <c r="I540" s="195"/>
      <c r="J540" s="38"/>
      <c r="K540" s="38"/>
      <c r="L540" s="39"/>
      <c r="M540" s="196"/>
      <c r="N540" s="197"/>
      <c r="O540" s="77"/>
      <c r="P540" s="77"/>
      <c r="Q540" s="77"/>
      <c r="R540" s="77"/>
      <c r="S540" s="77"/>
      <c r="T540" s="7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9" t="s">
        <v>135</v>
      </c>
      <c r="AU540" s="19" t="s">
        <v>83</v>
      </c>
    </row>
    <row r="541" s="13" customFormat="1">
      <c r="A541" s="13"/>
      <c r="B541" s="199"/>
      <c r="C541" s="13"/>
      <c r="D541" s="193" t="s">
        <v>139</v>
      </c>
      <c r="E541" s="13"/>
      <c r="F541" s="201" t="s">
        <v>691</v>
      </c>
      <c r="G541" s="13"/>
      <c r="H541" s="202">
        <v>38.273000000000003</v>
      </c>
      <c r="I541" s="203"/>
      <c r="J541" s="13"/>
      <c r="K541" s="13"/>
      <c r="L541" s="199"/>
      <c r="M541" s="204"/>
      <c r="N541" s="205"/>
      <c r="O541" s="205"/>
      <c r="P541" s="205"/>
      <c r="Q541" s="205"/>
      <c r="R541" s="205"/>
      <c r="S541" s="205"/>
      <c r="T541" s="20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00" t="s">
        <v>139</v>
      </c>
      <c r="AU541" s="200" t="s">
        <v>83</v>
      </c>
      <c r="AV541" s="13" t="s">
        <v>83</v>
      </c>
      <c r="AW541" s="13" t="s">
        <v>3</v>
      </c>
      <c r="AX541" s="13" t="s">
        <v>81</v>
      </c>
      <c r="AY541" s="200" t="s">
        <v>126</v>
      </c>
    </row>
    <row r="542" s="2" customFormat="1" ht="24.15" customHeight="1">
      <c r="A542" s="38"/>
      <c r="B542" s="179"/>
      <c r="C542" s="180" t="s">
        <v>692</v>
      </c>
      <c r="D542" s="180" t="s">
        <v>128</v>
      </c>
      <c r="E542" s="181" t="s">
        <v>693</v>
      </c>
      <c r="F542" s="182" t="s">
        <v>694</v>
      </c>
      <c r="G542" s="183" t="s">
        <v>185</v>
      </c>
      <c r="H542" s="184">
        <v>9.8000000000000007</v>
      </c>
      <c r="I542" s="185"/>
      <c r="J542" s="186">
        <f>ROUND(I542*H542,2)</f>
        <v>0</v>
      </c>
      <c r="K542" s="182" t="s">
        <v>132</v>
      </c>
      <c r="L542" s="39"/>
      <c r="M542" s="187" t="s">
        <v>1</v>
      </c>
      <c r="N542" s="188" t="s">
        <v>40</v>
      </c>
      <c r="O542" s="77"/>
      <c r="P542" s="189">
        <f>O542*H542</f>
        <v>0</v>
      </c>
      <c r="Q542" s="189">
        <v>2.0000000000000002E-05</v>
      </c>
      <c r="R542" s="189">
        <f>Q542*H542</f>
        <v>0.00019600000000000002</v>
      </c>
      <c r="S542" s="189">
        <v>0</v>
      </c>
      <c r="T542" s="190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191" t="s">
        <v>133</v>
      </c>
      <c r="AT542" s="191" t="s">
        <v>128</v>
      </c>
      <c r="AU542" s="191" t="s">
        <v>83</v>
      </c>
      <c r="AY542" s="19" t="s">
        <v>126</v>
      </c>
      <c r="BE542" s="192">
        <f>IF(N542="základní",J542,0)</f>
        <v>0</v>
      </c>
      <c r="BF542" s="192">
        <f>IF(N542="snížená",J542,0)</f>
        <v>0</v>
      </c>
      <c r="BG542" s="192">
        <f>IF(N542="zákl. přenesená",J542,0)</f>
        <v>0</v>
      </c>
      <c r="BH542" s="192">
        <f>IF(N542="sníž. přenesená",J542,0)</f>
        <v>0</v>
      </c>
      <c r="BI542" s="192">
        <f>IF(N542="nulová",J542,0)</f>
        <v>0</v>
      </c>
      <c r="BJ542" s="19" t="s">
        <v>81</v>
      </c>
      <c r="BK542" s="192">
        <f>ROUND(I542*H542,2)</f>
        <v>0</v>
      </c>
      <c r="BL542" s="19" t="s">
        <v>133</v>
      </c>
      <c r="BM542" s="191" t="s">
        <v>695</v>
      </c>
    </row>
    <row r="543" s="2" customFormat="1">
      <c r="A543" s="38"/>
      <c r="B543" s="39"/>
      <c r="C543" s="38"/>
      <c r="D543" s="193" t="s">
        <v>135</v>
      </c>
      <c r="E543" s="38"/>
      <c r="F543" s="194" t="s">
        <v>696</v>
      </c>
      <c r="G543" s="38"/>
      <c r="H543" s="38"/>
      <c r="I543" s="195"/>
      <c r="J543" s="38"/>
      <c r="K543" s="38"/>
      <c r="L543" s="39"/>
      <c r="M543" s="196"/>
      <c r="N543" s="197"/>
      <c r="O543" s="77"/>
      <c r="P543" s="77"/>
      <c r="Q543" s="77"/>
      <c r="R543" s="77"/>
      <c r="S543" s="77"/>
      <c r="T543" s="7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9" t="s">
        <v>135</v>
      </c>
      <c r="AU543" s="19" t="s">
        <v>83</v>
      </c>
    </row>
    <row r="544" s="2" customFormat="1">
      <c r="A544" s="38"/>
      <c r="B544" s="39"/>
      <c r="C544" s="38"/>
      <c r="D544" s="193" t="s">
        <v>137</v>
      </c>
      <c r="E544" s="38"/>
      <c r="F544" s="198" t="s">
        <v>157</v>
      </c>
      <c r="G544" s="38"/>
      <c r="H544" s="38"/>
      <c r="I544" s="195"/>
      <c r="J544" s="38"/>
      <c r="K544" s="38"/>
      <c r="L544" s="39"/>
      <c r="M544" s="196"/>
      <c r="N544" s="197"/>
      <c r="O544" s="77"/>
      <c r="P544" s="77"/>
      <c r="Q544" s="77"/>
      <c r="R544" s="77"/>
      <c r="S544" s="77"/>
      <c r="T544" s="7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9" t="s">
        <v>137</v>
      </c>
      <c r="AU544" s="19" t="s">
        <v>83</v>
      </c>
    </row>
    <row r="545" s="13" customFormat="1">
      <c r="A545" s="13"/>
      <c r="B545" s="199"/>
      <c r="C545" s="13"/>
      <c r="D545" s="193" t="s">
        <v>139</v>
      </c>
      <c r="E545" s="200" t="s">
        <v>1</v>
      </c>
      <c r="F545" s="201" t="s">
        <v>697</v>
      </c>
      <c r="G545" s="13"/>
      <c r="H545" s="202">
        <v>9.8000000000000007</v>
      </c>
      <c r="I545" s="203"/>
      <c r="J545" s="13"/>
      <c r="K545" s="13"/>
      <c r="L545" s="199"/>
      <c r="M545" s="204"/>
      <c r="N545" s="205"/>
      <c r="O545" s="205"/>
      <c r="P545" s="205"/>
      <c r="Q545" s="205"/>
      <c r="R545" s="205"/>
      <c r="S545" s="205"/>
      <c r="T545" s="20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00" t="s">
        <v>139</v>
      </c>
      <c r="AU545" s="200" t="s">
        <v>83</v>
      </c>
      <c r="AV545" s="13" t="s">
        <v>83</v>
      </c>
      <c r="AW545" s="13" t="s">
        <v>32</v>
      </c>
      <c r="AX545" s="13" t="s">
        <v>81</v>
      </c>
      <c r="AY545" s="200" t="s">
        <v>126</v>
      </c>
    </row>
    <row r="546" s="2" customFormat="1" ht="24.15" customHeight="1">
      <c r="A546" s="38"/>
      <c r="B546" s="179"/>
      <c r="C546" s="230" t="s">
        <v>698</v>
      </c>
      <c r="D546" s="230" t="s">
        <v>291</v>
      </c>
      <c r="E546" s="231" t="s">
        <v>699</v>
      </c>
      <c r="F546" s="232" t="s">
        <v>700</v>
      </c>
      <c r="G546" s="233" t="s">
        <v>185</v>
      </c>
      <c r="H546" s="234">
        <v>10.289999999999999</v>
      </c>
      <c r="I546" s="235"/>
      <c r="J546" s="236">
        <f>ROUND(I546*H546,2)</f>
        <v>0</v>
      </c>
      <c r="K546" s="232" t="s">
        <v>132</v>
      </c>
      <c r="L546" s="237"/>
      <c r="M546" s="238" t="s">
        <v>1</v>
      </c>
      <c r="N546" s="239" t="s">
        <v>40</v>
      </c>
      <c r="O546" s="77"/>
      <c r="P546" s="189">
        <f>O546*H546</f>
        <v>0</v>
      </c>
      <c r="Q546" s="189">
        <v>0.0073299999999999997</v>
      </c>
      <c r="R546" s="189">
        <f>Q546*H546</f>
        <v>0.075425699999999984</v>
      </c>
      <c r="S546" s="189">
        <v>0</v>
      </c>
      <c r="T546" s="190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191" t="s">
        <v>182</v>
      </c>
      <c r="AT546" s="191" t="s">
        <v>291</v>
      </c>
      <c r="AU546" s="191" t="s">
        <v>83</v>
      </c>
      <c r="AY546" s="19" t="s">
        <v>126</v>
      </c>
      <c r="BE546" s="192">
        <f>IF(N546="základní",J546,0)</f>
        <v>0</v>
      </c>
      <c r="BF546" s="192">
        <f>IF(N546="snížená",J546,0)</f>
        <v>0</v>
      </c>
      <c r="BG546" s="192">
        <f>IF(N546="zákl. přenesená",J546,0)</f>
        <v>0</v>
      </c>
      <c r="BH546" s="192">
        <f>IF(N546="sníž. přenesená",J546,0)</f>
        <v>0</v>
      </c>
      <c r="BI546" s="192">
        <f>IF(N546="nulová",J546,0)</f>
        <v>0</v>
      </c>
      <c r="BJ546" s="19" t="s">
        <v>81</v>
      </c>
      <c r="BK546" s="192">
        <f>ROUND(I546*H546,2)</f>
        <v>0</v>
      </c>
      <c r="BL546" s="19" t="s">
        <v>133</v>
      </c>
      <c r="BM546" s="191" t="s">
        <v>701</v>
      </c>
    </row>
    <row r="547" s="2" customFormat="1">
      <c r="A547" s="38"/>
      <c r="B547" s="39"/>
      <c r="C547" s="38"/>
      <c r="D547" s="193" t="s">
        <v>135</v>
      </c>
      <c r="E547" s="38"/>
      <c r="F547" s="194" t="s">
        <v>700</v>
      </c>
      <c r="G547" s="38"/>
      <c r="H547" s="38"/>
      <c r="I547" s="195"/>
      <c r="J547" s="38"/>
      <c r="K547" s="38"/>
      <c r="L547" s="39"/>
      <c r="M547" s="196"/>
      <c r="N547" s="197"/>
      <c r="O547" s="77"/>
      <c r="P547" s="77"/>
      <c r="Q547" s="77"/>
      <c r="R547" s="77"/>
      <c r="S547" s="77"/>
      <c r="T547" s="7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9" t="s">
        <v>135</v>
      </c>
      <c r="AU547" s="19" t="s">
        <v>83</v>
      </c>
    </row>
    <row r="548" s="13" customFormat="1">
      <c r="A548" s="13"/>
      <c r="B548" s="199"/>
      <c r="C548" s="13"/>
      <c r="D548" s="193" t="s">
        <v>139</v>
      </c>
      <c r="E548" s="13"/>
      <c r="F548" s="201" t="s">
        <v>702</v>
      </c>
      <c r="G548" s="13"/>
      <c r="H548" s="202">
        <v>10.289999999999999</v>
      </c>
      <c r="I548" s="203"/>
      <c r="J548" s="13"/>
      <c r="K548" s="13"/>
      <c r="L548" s="199"/>
      <c r="M548" s="204"/>
      <c r="N548" s="205"/>
      <c r="O548" s="205"/>
      <c r="P548" s="205"/>
      <c r="Q548" s="205"/>
      <c r="R548" s="205"/>
      <c r="S548" s="205"/>
      <c r="T548" s="20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00" t="s">
        <v>139</v>
      </c>
      <c r="AU548" s="200" t="s">
        <v>83</v>
      </c>
      <c r="AV548" s="13" t="s">
        <v>83</v>
      </c>
      <c r="AW548" s="13" t="s">
        <v>3</v>
      </c>
      <c r="AX548" s="13" t="s">
        <v>81</v>
      </c>
      <c r="AY548" s="200" t="s">
        <v>126</v>
      </c>
    </row>
    <row r="549" s="2" customFormat="1" ht="33" customHeight="1">
      <c r="A549" s="38"/>
      <c r="B549" s="179"/>
      <c r="C549" s="180" t="s">
        <v>703</v>
      </c>
      <c r="D549" s="180" t="s">
        <v>128</v>
      </c>
      <c r="E549" s="181" t="s">
        <v>704</v>
      </c>
      <c r="F549" s="182" t="s">
        <v>705</v>
      </c>
      <c r="G549" s="183" t="s">
        <v>131</v>
      </c>
      <c r="H549" s="184">
        <v>7</v>
      </c>
      <c r="I549" s="185"/>
      <c r="J549" s="186">
        <f>ROUND(I549*H549,2)</f>
        <v>0</v>
      </c>
      <c r="K549" s="182" t="s">
        <v>132</v>
      </c>
      <c r="L549" s="39"/>
      <c r="M549" s="187" t="s">
        <v>1</v>
      </c>
      <c r="N549" s="188" t="s">
        <v>40</v>
      </c>
      <c r="O549" s="77"/>
      <c r="P549" s="189">
        <f>O549*H549</f>
        <v>0</v>
      </c>
      <c r="Q549" s="189">
        <v>0</v>
      </c>
      <c r="R549" s="189">
        <f>Q549*H549</f>
        <v>0</v>
      </c>
      <c r="S549" s="189">
        <v>0</v>
      </c>
      <c r="T549" s="190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91" t="s">
        <v>133</v>
      </c>
      <c r="AT549" s="191" t="s">
        <v>128</v>
      </c>
      <c r="AU549" s="191" t="s">
        <v>83</v>
      </c>
      <c r="AY549" s="19" t="s">
        <v>126</v>
      </c>
      <c r="BE549" s="192">
        <f>IF(N549="základní",J549,0)</f>
        <v>0</v>
      </c>
      <c r="BF549" s="192">
        <f>IF(N549="snížená",J549,0)</f>
        <v>0</v>
      </c>
      <c r="BG549" s="192">
        <f>IF(N549="zákl. přenesená",J549,0)</f>
        <v>0</v>
      </c>
      <c r="BH549" s="192">
        <f>IF(N549="sníž. přenesená",J549,0)</f>
        <v>0</v>
      </c>
      <c r="BI549" s="192">
        <f>IF(N549="nulová",J549,0)</f>
        <v>0</v>
      </c>
      <c r="BJ549" s="19" t="s">
        <v>81</v>
      </c>
      <c r="BK549" s="192">
        <f>ROUND(I549*H549,2)</f>
        <v>0</v>
      </c>
      <c r="BL549" s="19" t="s">
        <v>133</v>
      </c>
      <c r="BM549" s="191" t="s">
        <v>706</v>
      </c>
    </row>
    <row r="550" s="2" customFormat="1">
      <c r="A550" s="38"/>
      <c r="B550" s="39"/>
      <c r="C550" s="38"/>
      <c r="D550" s="193" t="s">
        <v>135</v>
      </c>
      <c r="E550" s="38"/>
      <c r="F550" s="194" t="s">
        <v>707</v>
      </c>
      <c r="G550" s="38"/>
      <c r="H550" s="38"/>
      <c r="I550" s="195"/>
      <c r="J550" s="38"/>
      <c r="K550" s="38"/>
      <c r="L550" s="39"/>
      <c r="M550" s="196"/>
      <c r="N550" s="197"/>
      <c r="O550" s="77"/>
      <c r="P550" s="77"/>
      <c r="Q550" s="77"/>
      <c r="R550" s="77"/>
      <c r="S550" s="77"/>
      <c r="T550" s="7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9" t="s">
        <v>135</v>
      </c>
      <c r="AU550" s="19" t="s">
        <v>83</v>
      </c>
    </row>
    <row r="551" s="2" customFormat="1">
      <c r="A551" s="38"/>
      <c r="B551" s="39"/>
      <c r="C551" s="38"/>
      <c r="D551" s="193" t="s">
        <v>137</v>
      </c>
      <c r="E551" s="38"/>
      <c r="F551" s="198" t="s">
        <v>157</v>
      </c>
      <c r="G551" s="38"/>
      <c r="H551" s="38"/>
      <c r="I551" s="195"/>
      <c r="J551" s="38"/>
      <c r="K551" s="38"/>
      <c r="L551" s="39"/>
      <c r="M551" s="196"/>
      <c r="N551" s="197"/>
      <c r="O551" s="77"/>
      <c r="P551" s="77"/>
      <c r="Q551" s="77"/>
      <c r="R551" s="77"/>
      <c r="S551" s="77"/>
      <c r="T551" s="7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9" t="s">
        <v>137</v>
      </c>
      <c r="AU551" s="19" t="s">
        <v>83</v>
      </c>
    </row>
    <row r="552" s="13" customFormat="1">
      <c r="A552" s="13"/>
      <c r="B552" s="199"/>
      <c r="C552" s="13"/>
      <c r="D552" s="193" t="s">
        <v>139</v>
      </c>
      <c r="E552" s="200" t="s">
        <v>1</v>
      </c>
      <c r="F552" s="201" t="s">
        <v>708</v>
      </c>
      <c r="G552" s="13"/>
      <c r="H552" s="202">
        <v>7</v>
      </c>
      <c r="I552" s="203"/>
      <c r="J552" s="13"/>
      <c r="K552" s="13"/>
      <c r="L552" s="199"/>
      <c r="M552" s="204"/>
      <c r="N552" s="205"/>
      <c r="O552" s="205"/>
      <c r="P552" s="205"/>
      <c r="Q552" s="205"/>
      <c r="R552" s="205"/>
      <c r="S552" s="205"/>
      <c r="T552" s="20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00" t="s">
        <v>139</v>
      </c>
      <c r="AU552" s="200" t="s">
        <v>83</v>
      </c>
      <c r="AV552" s="13" t="s">
        <v>83</v>
      </c>
      <c r="AW552" s="13" t="s">
        <v>32</v>
      </c>
      <c r="AX552" s="13" t="s">
        <v>81</v>
      </c>
      <c r="AY552" s="200" t="s">
        <v>126</v>
      </c>
    </row>
    <row r="553" s="2" customFormat="1" ht="16.5" customHeight="1">
      <c r="A553" s="38"/>
      <c r="B553" s="179"/>
      <c r="C553" s="230" t="s">
        <v>709</v>
      </c>
      <c r="D553" s="230" t="s">
        <v>291</v>
      </c>
      <c r="E553" s="231" t="s">
        <v>710</v>
      </c>
      <c r="F553" s="232" t="s">
        <v>711</v>
      </c>
      <c r="G553" s="233" t="s">
        <v>131</v>
      </c>
      <c r="H553" s="234">
        <v>7</v>
      </c>
      <c r="I553" s="235"/>
      <c r="J553" s="236">
        <f>ROUND(I553*H553,2)</f>
        <v>0</v>
      </c>
      <c r="K553" s="232" t="s">
        <v>132</v>
      </c>
      <c r="L553" s="237"/>
      <c r="M553" s="238" t="s">
        <v>1</v>
      </c>
      <c r="N553" s="239" t="s">
        <v>40</v>
      </c>
      <c r="O553" s="77"/>
      <c r="P553" s="189">
        <f>O553*H553</f>
        <v>0</v>
      </c>
      <c r="Q553" s="189">
        <v>0.00012</v>
      </c>
      <c r="R553" s="189">
        <f>Q553*H553</f>
        <v>0.00084000000000000003</v>
      </c>
      <c r="S553" s="189">
        <v>0</v>
      </c>
      <c r="T553" s="190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91" t="s">
        <v>182</v>
      </c>
      <c r="AT553" s="191" t="s">
        <v>291</v>
      </c>
      <c r="AU553" s="191" t="s">
        <v>83</v>
      </c>
      <c r="AY553" s="19" t="s">
        <v>126</v>
      </c>
      <c r="BE553" s="192">
        <f>IF(N553="základní",J553,0)</f>
        <v>0</v>
      </c>
      <c r="BF553" s="192">
        <f>IF(N553="snížená",J553,0)</f>
        <v>0</v>
      </c>
      <c r="BG553" s="192">
        <f>IF(N553="zákl. přenesená",J553,0)</f>
        <v>0</v>
      </c>
      <c r="BH553" s="192">
        <f>IF(N553="sníž. přenesená",J553,0)</f>
        <v>0</v>
      </c>
      <c r="BI553" s="192">
        <f>IF(N553="nulová",J553,0)</f>
        <v>0</v>
      </c>
      <c r="BJ553" s="19" t="s">
        <v>81</v>
      </c>
      <c r="BK553" s="192">
        <f>ROUND(I553*H553,2)</f>
        <v>0</v>
      </c>
      <c r="BL553" s="19" t="s">
        <v>133</v>
      </c>
      <c r="BM553" s="191" t="s">
        <v>712</v>
      </c>
    </row>
    <row r="554" s="2" customFormat="1">
      <c r="A554" s="38"/>
      <c r="B554" s="39"/>
      <c r="C554" s="38"/>
      <c r="D554" s="193" t="s">
        <v>135</v>
      </c>
      <c r="E554" s="38"/>
      <c r="F554" s="194" t="s">
        <v>711</v>
      </c>
      <c r="G554" s="38"/>
      <c r="H554" s="38"/>
      <c r="I554" s="195"/>
      <c r="J554" s="38"/>
      <c r="K554" s="38"/>
      <c r="L554" s="39"/>
      <c r="M554" s="196"/>
      <c r="N554" s="197"/>
      <c r="O554" s="77"/>
      <c r="P554" s="77"/>
      <c r="Q554" s="77"/>
      <c r="R554" s="77"/>
      <c r="S554" s="77"/>
      <c r="T554" s="7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9" t="s">
        <v>135</v>
      </c>
      <c r="AU554" s="19" t="s">
        <v>83</v>
      </c>
    </row>
    <row r="555" s="2" customFormat="1" ht="24.15" customHeight="1">
      <c r="A555" s="38"/>
      <c r="B555" s="179"/>
      <c r="C555" s="180" t="s">
        <v>713</v>
      </c>
      <c r="D555" s="180" t="s">
        <v>128</v>
      </c>
      <c r="E555" s="181" t="s">
        <v>714</v>
      </c>
      <c r="F555" s="182" t="s">
        <v>715</v>
      </c>
      <c r="G555" s="183" t="s">
        <v>131</v>
      </c>
      <c r="H555" s="184">
        <v>4</v>
      </c>
      <c r="I555" s="185"/>
      <c r="J555" s="186">
        <f>ROUND(I555*H555,2)</f>
        <v>0</v>
      </c>
      <c r="K555" s="182" t="s">
        <v>132</v>
      </c>
      <c r="L555" s="39"/>
      <c r="M555" s="187" t="s">
        <v>1</v>
      </c>
      <c r="N555" s="188" t="s">
        <v>40</v>
      </c>
      <c r="O555" s="77"/>
      <c r="P555" s="189">
        <f>O555*H555</f>
        <v>0</v>
      </c>
      <c r="Q555" s="189">
        <v>3.0000000000000001E-05</v>
      </c>
      <c r="R555" s="189">
        <f>Q555*H555</f>
        <v>0.00012</v>
      </c>
      <c r="S555" s="189">
        <v>0</v>
      </c>
      <c r="T555" s="19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91" t="s">
        <v>133</v>
      </c>
      <c r="AT555" s="191" t="s">
        <v>128</v>
      </c>
      <c r="AU555" s="191" t="s">
        <v>83</v>
      </c>
      <c r="AY555" s="19" t="s">
        <v>126</v>
      </c>
      <c r="BE555" s="192">
        <f>IF(N555="základní",J555,0)</f>
        <v>0</v>
      </c>
      <c r="BF555" s="192">
        <f>IF(N555="snížená",J555,0)</f>
        <v>0</v>
      </c>
      <c r="BG555" s="192">
        <f>IF(N555="zákl. přenesená",J555,0)</f>
        <v>0</v>
      </c>
      <c r="BH555" s="192">
        <f>IF(N555="sníž. přenesená",J555,0)</f>
        <v>0</v>
      </c>
      <c r="BI555" s="192">
        <f>IF(N555="nulová",J555,0)</f>
        <v>0</v>
      </c>
      <c r="BJ555" s="19" t="s">
        <v>81</v>
      </c>
      <c r="BK555" s="192">
        <f>ROUND(I555*H555,2)</f>
        <v>0</v>
      </c>
      <c r="BL555" s="19" t="s">
        <v>133</v>
      </c>
      <c r="BM555" s="191" t="s">
        <v>716</v>
      </c>
    </row>
    <row r="556" s="2" customFormat="1">
      <c r="A556" s="38"/>
      <c r="B556" s="39"/>
      <c r="C556" s="38"/>
      <c r="D556" s="193" t="s">
        <v>135</v>
      </c>
      <c r="E556" s="38"/>
      <c r="F556" s="194" t="s">
        <v>717</v>
      </c>
      <c r="G556" s="38"/>
      <c r="H556" s="38"/>
      <c r="I556" s="195"/>
      <c r="J556" s="38"/>
      <c r="K556" s="38"/>
      <c r="L556" s="39"/>
      <c r="M556" s="196"/>
      <c r="N556" s="197"/>
      <c r="O556" s="77"/>
      <c r="P556" s="77"/>
      <c r="Q556" s="77"/>
      <c r="R556" s="77"/>
      <c r="S556" s="77"/>
      <c r="T556" s="7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9" t="s">
        <v>135</v>
      </c>
      <c r="AU556" s="19" t="s">
        <v>83</v>
      </c>
    </row>
    <row r="557" s="2" customFormat="1">
      <c r="A557" s="38"/>
      <c r="B557" s="39"/>
      <c r="C557" s="38"/>
      <c r="D557" s="193" t="s">
        <v>137</v>
      </c>
      <c r="E557" s="38"/>
      <c r="F557" s="198" t="s">
        <v>157</v>
      </c>
      <c r="G557" s="38"/>
      <c r="H557" s="38"/>
      <c r="I557" s="195"/>
      <c r="J557" s="38"/>
      <c r="K557" s="38"/>
      <c r="L557" s="39"/>
      <c r="M557" s="196"/>
      <c r="N557" s="197"/>
      <c r="O557" s="77"/>
      <c r="P557" s="77"/>
      <c r="Q557" s="77"/>
      <c r="R557" s="77"/>
      <c r="S557" s="77"/>
      <c r="T557" s="7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9" t="s">
        <v>137</v>
      </c>
      <c r="AU557" s="19" t="s">
        <v>83</v>
      </c>
    </row>
    <row r="558" s="13" customFormat="1">
      <c r="A558" s="13"/>
      <c r="B558" s="199"/>
      <c r="C558" s="13"/>
      <c r="D558" s="193" t="s">
        <v>139</v>
      </c>
      <c r="E558" s="200" t="s">
        <v>1</v>
      </c>
      <c r="F558" s="201" t="s">
        <v>718</v>
      </c>
      <c r="G558" s="13"/>
      <c r="H558" s="202">
        <v>4</v>
      </c>
      <c r="I558" s="203"/>
      <c r="J558" s="13"/>
      <c r="K558" s="13"/>
      <c r="L558" s="199"/>
      <c r="M558" s="204"/>
      <c r="N558" s="205"/>
      <c r="O558" s="205"/>
      <c r="P558" s="205"/>
      <c r="Q558" s="205"/>
      <c r="R558" s="205"/>
      <c r="S558" s="205"/>
      <c r="T558" s="20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00" t="s">
        <v>139</v>
      </c>
      <c r="AU558" s="200" t="s">
        <v>83</v>
      </c>
      <c r="AV558" s="13" t="s">
        <v>83</v>
      </c>
      <c r="AW558" s="13" t="s">
        <v>32</v>
      </c>
      <c r="AX558" s="13" t="s">
        <v>81</v>
      </c>
      <c r="AY558" s="200" t="s">
        <v>126</v>
      </c>
    </row>
    <row r="559" s="2" customFormat="1" ht="24.15" customHeight="1">
      <c r="A559" s="38"/>
      <c r="B559" s="179"/>
      <c r="C559" s="230" t="s">
        <v>719</v>
      </c>
      <c r="D559" s="230" t="s">
        <v>291</v>
      </c>
      <c r="E559" s="231" t="s">
        <v>720</v>
      </c>
      <c r="F559" s="232" t="s">
        <v>721</v>
      </c>
      <c r="G559" s="233" t="s">
        <v>131</v>
      </c>
      <c r="H559" s="234">
        <v>4</v>
      </c>
      <c r="I559" s="235"/>
      <c r="J559" s="236">
        <f>ROUND(I559*H559,2)</f>
        <v>0</v>
      </c>
      <c r="K559" s="232" t="s">
        <v>132</v>
      </c>
      <c r="L559" s="237"/>
      <c r="M559" s="238" t="s">
        <v>1</v>
      </c>
      <c r="N559" s="239" t="s">
        <v>40</v>
      </c>
      <c r="O559" s="77"/>
      <c r="P559" s="189">
        <f>O559*H559</f>
        <v>0</v>
      </c>
      <c r="Q559" s="189">
        <v>0.0023</v>
      </c>
      <c r="R559" s="189">
        <f>Q559*H559</f>
        <v>0.0091999999999999998</v>
      </c>
      <c r="S559" s="189">
        <v>0</v>
      </c>
      <c r="T559" s="190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191" t="s">
        <v>182</v>
      </c>
      <c r="AT559" s="191" t="s">
        <v>291</v>
      </c>
      <c r="AU559" s="191" t="s">
        <v>83</v>
      </c>
      <c r="AY559" s="19" t="s">
        <v>126</v>
      </c>
      <c r="BE559" s="192">
        <f>IF(N559="základní",J559,0)</f>
        <v>0</v>
      </c>
      <c r="BF559" s="192">
        <f>IF(N559="snížená",J559,0)</f>
        <v>0</v>
      </c>
      <c r="BG559" s="192">
        <f>IF(N559="zákl. přenesená",J559,0)</f>
        <v>0</v>
      </c>
      <c r="BH559" s="192">
        <f>IF(N559="sníž. přenesená",J559,0)</f>
        <v>0</v>
      </c>
      <c r="BI559" s="192">
        <f>IF(N559="nulová",J559,0)</f>
        <v>0</v>
      </c>
      <c r="BJ559" s="19" t="s">
        <v>81</v>
      </c>
      <c r="BK559" s="192">
        <f>ROUND(I559*H559,2)</f>
        <v>0</v>
      </c>
      <c r="BL559" s="19" t="s">
        <v>133</v>
      </c>
      <c r="BM559" s="191" t="s">
        <v>722</v>
      </c>
    </row>
    <row r="560" s="2" customFormat="1">
      <c r="A560" s="38"/>
      <c r="B560" s="39"/>
      <c r="C560" s="38"/>
      <c r="D560" s="193" t="s">
        <v>135</v>
      </c>
      <c r="E560" s="38"/>
      <c r="F560" s="194" t="s">
        <v>721</v>
      </c>
      <c r="G560" s="38"/>
      <c r="H560" s="38"/>
      <c r="I560" s="195"/>
      <c r="J560" s="38"/>
      <c r="K560" s="38"/>
      <c r="L560" s="39"/>
      <c r="M560" s="196"/>
      <c r="N560" s="197"/>
      <c r="O560" s="77"/>
      <c r="P560" s="77"/>
      <c r="Q560" s="77"/>
      <c r="R560" s="77"/>
      <c r="S560" s="77"/>
      <c r="T560" s="7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9" t="s">
        <v>135</v>
      </c>
      <c r="AU560" s="19" t="s">
        <v>83</v>
      </c>
    </row>
    <row r="561" s="2" customFormat="1" ht="33" customHeight="1">
      <c r="A561" s="38"/>
      <c r="B561" s="179"/>
      <c r="C561" s="180" t="s">
        <v>723</v>
      </c>
      <c r="D561" s="180" t="s">
        <v>128</v>
      </c>
      <c r="E561" s="181" t="s">
        <v>724</v>
      </c>
      <c r="F561" s="182" t="s">
        <v>725</v>
      </c>
      <c r="G561" s="183" t="s">
        <v>131</v>
      </c>
      <c r="H561" s="184">
        <v>3</v>
      </c>
      <c r="I561" s="185"/>
      <c r="J561" s="186">
        <f>ROUND(I561*H561,2)</f>
        <v>0</v>
      </c>
      <c r="K561" s="182" t="s">
        <v>132</v>
      </c>
      <c r="L561" s="39"/>
      <c r="M561" s="187" t="s">
        <v>1</v>
      </c>
      <c r="N561" s="188" t="s">
        <v>40</v>
      </c>
      <c r="O561" s="77"/>
      <c r="P561" s="189">
        <f>O561*H561</f>
        <v>0</v>
      </c>
      <c r="Q561" s="189">
        <v>0</v>
      </c>
      <c r="R561" s="189">
        <f>Q561*H561</f>
        <v>0</v>
      </c>
      <c r="S561" s="189">
        <v>0</v>
      </c>
      <c r="T561" s="190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191" t="s">
        <v>133</v>
      </c>
      <c r="AT561" s="191" t="s">
        <v>128</v>
      </c>
      <c r="AU561" s="191" t="s">
        <v>83</v>
      </c>
      <c r="AY561" s="19" t="s">
        <v>126</v>
      </c>
      <c r="BE561" s="192">
        <f>IF(N561="základní",J561,0)</f>
        <v>0</v>
      </c>
      <c r="BF561" s="192">
        <f>IF(N561="snížená",J561,0)</f>
        <v>0</v>
      </c>
      <c r="BG561" s="192">
        <f>IF(N561="zákl. přenesená",J561,0)</f>
        <v>0</v>
      </c>
      <c r="BH561" s="192">
        <f>IF(N561="sníž. přenesená",J561,0)</f>
        <v>0</v>
      </c>
      <c r="BI561" s="192">
        <f>IF(N561="nulová",J561,0)</f>
        <v>0</v>
      </c>
      <c r="BJ561" s="19" t="s">
        <v>81</v>
      </c>
      <c r="BK561" s="192">
        <f>ROUND(I561*H561,2)</f>
        <v>0</v>
      </c>
      <c r="BL561" s="19" t="s">
        <v>133</v>
      </c>
      <c r="BM561" s="191" t="s">
        <v>726</v>
      </c>
    </row>
    <row r="562" s="2" customFormat="1">
      <c r="A562" s="38"/>
      <c r="B562" s="39"/>
      <c r="C562" s="38"/>
      <c r="D562" s="193" t="s">
        <v>135</v>
      </c>
      <c r="E562" s="38"/>
      <c r="F562" s="194" t="s">
        <v>727</v>
      </c>
      <c r="G562" s="38"/>
      <c r="H562" s="38"/>
      <c r="I562" s="195"/>
      <c r="J562" s="38"/>
      <c r="K562" s="38"/>
      <c r="L562" s="39"/>
      <c r="M562" s="196"/>
      <c r="N562" s="197"/>
      <c r="O562" s="77"/>
      <c r="P562" s="77"/>
      <c r="Q562" s="77"/>
      <c r="R562" s="77"/>
      <c r="S562" s="77"/>
      <c r="T562" s="7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9" t="s">
        <v>135</v>
      </c>
      <c r="AU562" s="19" t="s">
        <v>83</v>
      </c>
    </row>
    <row r="563" s="2" customFormat="1">
      <c r="A563" s="38"/>
      <c r="B563" s="39"/>
      <c r="C563" s="38"/>
      <c r="D563" s="193" t="s">
        <v>137</v>
      </c>
      <c r="E563" s="38"/>
      <c r="F563" s="198" t="s">
        <v>157</v>
      </c>
      <c r="G563" s="38"/>
      <c r="H563" s="38"/>
      <c r="I563" s="195"/>
      <c r="J563" s="38"/>
      <c r="K563" s="38"/>
      <c r="L563" s="39"/>
      <c r="M563" s="196"/>
      <c r="N563" s="197"/>
      <c r="O563" s="77"/>
      <c r="P563" s="77"/>
      <c r="Q563" s="77"/>
      <c r="R563" s="77"/>
      <c r="S563" s="77"/>
      <c r="T563" s="7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T563" s="19" t="s">
        <v>137</v>
      </c>
      <c r="AU563" s="19" t="s">
        <v>83</v>
      </c>
    </row>
    <row r="564" s="13" customFormat="1">
      <c r="A564" s="13"/>
      <c r="B564" s="199"/>
      <c r="C564" s="13"/>
      <c r="D564" s="193" t="s">
        <v>139</v>
      </c>
      <c r="E564" s="200" t="s">
        <v>1</v>
      </c>
      <c r="F564" s="201" t="s">
        <v>728</v>
      </c>
      <c r="G564" s="13"/>
      <c r="H564" s="202">
        <v>3</v>
      </c>
      <c r="I564" s="203"/>
      <c r="J564" s="13"/>
      <c r="K564" s="13"/>
      <c r="L564" s="199"/>
      <c r="M564" s="204"/>
      <c r="N564" s="205"/>
      <c r="O564" s="205"/>
      <c r="P564" s="205"/>
      <c r="Q564" s="205"/>
      <c r="R564" s="205"/>
      <c r="S564" s="205"/>
      <c r="T564" s="20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00" t="s">
        <v>139</v>
      </c>
      <c r="AU564" s="200" t="s">
        <v>83</v>
      </c>
      <c r="AV564" s="13" t="s">
        <v>83</v>
      </c>
      <c r="AW564" s="13" t="s">
        <v>32</v>
      </c>
      <c r="AX564" s="13" t="s">
        <v>81</v>
      </c>
      <c r="AY564" s="200" t="s">
        <v>126</v>
      </c>
    </row>
    <row r="565" s="2" customFormat="1" ht="16.5" customHeight="1">
      <c r="A565" s="38"/>
      <c r="B565" s="179"/>
      <c r="C565" s="230" t="s">
        <v>729</v>
      </c>
      <c r="D565" s="230" t="s">
        <v>291</v>
      </c>
      <c r="E565" s="231" t="s">
        <v>730</v>
      </c>
      <c r="F565" s="232" t="s">
        <v>731</v>
      </c>
      <c r="G565" s="233" t="s">
        <v>131</v>
      </c>
      <c r="H565" s="234">
        <v>3</v>
      </c>
      <c r="I565" s="235"/>
      <c r="J565" s="236">
        <f>ROUND(I565*H565,2)</f>
        <v>0</v>
      </c>
      <c r="K565" s="232" t="s">
        <v>132</v>
      </c>
      <c r="L565" s="237"/>
      <c r="M565" s="238" t="s">
        <v>1</v>
      </c>
      <c r="N565" s="239" t="s">
        <v>40</v>
      </c>
      <c r="O565" s="77"/>
      <c r="P565" s="189">
        <f>O565*H565</f>
        <v>0</v>
      </c>
      <c r="Q565" s="189">
        <v>0.00062</v>
      </c>
      <c r="R565" s="189">
        <f>Q565*H565</f>
        <v>0.0018600000000000001</v>
      </c>
      <c r="S565" s="189">
        <v>0</v>
      </c>
      <c r="T565" s="190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191" t="s">
        <v>182</v>
      </c>
      <c r="AT565" s="191" t="s">
        <v>291</v>
      </c>
      <c r="AU565" s="191" t="s">
        <v>83</v>
      </c>
      <c r="AY565" s="19" t="s">
        <v>126</v>
      </c>
      <c r="BE565" s="192">
        <f>IF(N565="základní",J565,0)</f>
        <v>0</v>
      </c>
      <c r="BF565" s="192">
        <f>IF(N565="snížená",J565,0)</f>
        <v>0</v>
      </c>
      <c r="BG565" s="192">
        <f>IF(N565="zákl. přenesená",J565,0)</f>
        <v>0</v>
      </c>
      <c r="BH565" s="192">
        <f>IF(N565="sníž. přenesená",J565,0)</f>
        <v>0</v>
      </c>
      <c r="BI565" s="192">
        <f>IF(N565="nulová",J565,0)</f>
        <v>0</v>
      </c>
      <c r="BJ565" s="19" t="s">
        <v>81</v>
      </c>
      <c r="BK565" s="192">
        <f>ROUND(I565*H565,2)</f>
        <v>0</v>
      </c>
      <c r="BL565" s="19" t="s">
        <v>133</v>
      </c>
      <c r="BM565" s="191" t="s">
        <v>732</v>
      </c>
    </row>
    <row r="566" s="2" customFormat="1">
      <c r="A566" s="38"/>
      <c r="B566" s="39"/>
      <c r="C566" s="38"/>
      <c r="D566" s="193" t="s">
        <v>135</v>
      </c>
      <c r="E566" s="38"/>
      <c r="F566" s="194" t="s">
        <v>731</v>
      </c>
      <c r="G566" s="38"/>
      <c r="H566" s="38"/>
      <c r="I566" s="195"/>
      <c r="J566" s="38"/>
      <c r="K566" s="38"/>
      <c r="L566" s="39"/>
      <c r="M566" s="196"/>
      <c r="N566" s="197"/>
      <c r="O566" s="77"/>
      <c r="P566" s="77"/>
      <c r="Q566" s="77"/>
      <c r="R566" s="77"/>
      <c r="S566" s="77"/>
      <c r="T566" s="7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9" t="s">
        <v>135</v>
      </c>
      <c r="AU566" s="19" t="s">
        <v>83</v>
      </c>
    </row>
    <row r="567" s="2" customFormat="1" ht="33" customHeight="1">
      <c r="A567" s="38"/>
      <c r="B567" s="179"/>
      <c r="C567" s="180" t="s">
        <v>733</v>
      </c>
      <c r="D567" s="180" t="s">
        <v>128</v>
      </c>
      <c r="E567" s="181" t="s">
        <v>734</v>
      </c>
      <c r="F567" s="182" t="s">
        <v>735</v>
      </c>
      <c r="G567" s="183" t="s">
        <v>131</v>
      </c>
      <c r="H567" s="184">
        <v>2</v>
      </c>
      <c r="I567" s="185"/>
      <c r="J567" s="186">
        <f>ROUND(I567*H567,2)</f>
        <v>0</v>
      </c>
      <c r="K567" s="182" t="s">
        <v>132</v>
      </c>
      <c r="L567" s="39"/>
      <c r="M567" s="187" t="s">
        <v>1</v>
      </c>
      <c r="N567" s="188" t="s">
        <v>40</v>
      </c>
      <c r="O567" s="77"/>
      <c r="P567" s="189">
        <f>O567*H567</f>
        <v>0</v>
      </c>
      <c r="Q567" s="189">
        <v>0</v>
      </c>
      <c r="R567" s="189">
        <f>Q567*H567</f>
        <v>0</v>
      </c>
      <c r="S567" s="189">
        <v>0</v>
      </c>
      <c r="T567" s="19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191" t="s">
        <v>133</v>
      </c>
      <c r="AT567" s="191" t="s">
        <v>128</v>
      </c>
      <c r="AU567" s="191" t="s">
        <v>83</v>
      </c>
      <c r="AY567" s="19" t="s">
        <v>126</v>
      </c>
      <c r="BE567" s="192">
        <f>IF(N567="základní",J567,0)</f>
        <v>0</v>
      </c>
      <c r="BF567" s="192">
        <f>IF(N567="snížená",J567,0)</f>
        <v>0</v>
      </c>
      <c r="BG567" s="192">
        <f>IF(N567="zákl. přenesená",J567,0)</f>
        <v>0</v>
      </c>
      <c r="BH567" s="192">
        <f>IF(N567="sníž. přenesená",J567,0)</f>
        <v>0</v>
      </c>
      <c r="BI567" s="192">
        <f>IF(N567="nulová",J567,0)</f>
        <v>0</v>
      </c>
      <c r="BJ567" s="19" t="s">
        <v>81</v>
      </c>
      <c r="BK567" s="192">
        <f>ROUND(I567*H567,2)</f>
        <v>0</v>
      </c>
      <c r="BL567" s="19" t="s">
        <v>133</v>
      </c>
      <c r="BM567" s="191" t="s">
        <v>736</v>
      </c>
    </row>
    <row r="568" s="2" customFormat="1">
      <c r="A568" s="38"/>
      <c r="B568" s="39"/>
      <c r="C568" s="38"/>
      <c r="D568" s="193" t="s">
        <v>135</v>
      </c>
      <c r="E568" s="38"/>
      <c r="F568" s="194" t="s">
        <v>737</v>
      </c>
      <c r="G568" s="38"/>
      <c r="H568" s="38"/>
      <c r="I568" s="195"/>
      <c r="J568" s="38"/>
      <c r="K568" s="38"/>
      <c r="L568" s="39"/>
      <c r="M568" s="196"/>
      <c r="N568" s="197"/>
      <c r="O568" s="77"/>
      <c r="P568" s="77"/>
      <c r="Q568" s="77"/>
      <c r="R568" s="77"/>
      <c r="S568" s="77"/>
      <c r="T568" s="7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9" t="s">
        <v>135</v>
      </c>
      <c r="AU568" s="19" t="s">
        <v>83</v>
      </c>
    </row>
    <row r="569" s="2" customFormat="1">
      <c r="A569" s="38"/>
      <c r="B569" s="39"/>
      <c r="C569" s="38"/>
      <c r="D569" s="193" t="s">
        <v>137</v>
      </c>
      <c r="E569" s="38"/>
      <c r="F569" s="198" t="s">
        <v>157</v>
      </c>
      <c r="G569" s="38"/>
      <c r="H569" s="38"/>
      <c r="I569" s="195"/>
      <c r="J569" s="38"/>
      <c r="K569" s="38"/>
      <c r="L569" s="39"/>
      <c r="M569" s="196"/>
      <c r="N569" s="197"/>
      <c r="O569" s="77"/>
      <c r="P569" s="77"/>
      <c r="Q569" s="77"/>
      <c r="R569" s="77"/>
      <c r="S569" s="77"/>
      <c r="T569" s="7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T569" s="19" t="s">
        <v>137</v>
      </c>
      <c r="AU569" s="19" t="s">
        <v>83</v>
      </c>
    </row>
    <row r="570" s="13" customFormat="1">
      <c r="A570" s="13"/>
      <c r="B570" s="199"/>
      <c r="C570" s="13"/>
      <c r="D570" s="193" t="s">
        <v>139</v>
      </c>
      <c r="E570" s="200" t="s">
        <v>1</v>
      </c>
      <c r="F570" s="201" t="s">
        <v>738</v>
      </c>
      <c r="G570" s="13"/>
      <c r="H570" s="202">
        <v>2</v>
      </c>
      <c r="I570" s="203"/>
      <c r="J570" s="13"/>
      <c r="K570" s="13"/>
      <c r="L570" s="199"/>
      <c r="M570" s="204"/>
      <c r="N570" s="205"/>
      <c r="O570" s="205"/>
      <c r="P570" s="205"/>
      <c r="Q570" s="205"/>
      <c r="R570" s="205"/>
      <c r="S570" s="205"/>
      <c r="T570" s="20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00" t="s">
        <v>139</v>
      </c>
      <c r="AU570" s="200" t="s">
        <v>83</v>
      </c>
      <c r="AV570" s="13" t="s">
        <v>83</v>
      </c>
      <c r="AW570" s="13" t="s">
        <v>32</v>
      </c>
      <c r="AX570" s="13" t="s">
        <v>81</v>
      </c>
      <c r="AY570" s="200" t="s">
        <v>126</v>
      </c>
    </row>
    <row r="571" s="2" customFormat="1" ht="16.5" customHeight="1">
      <c r="A571" s="38"/>
      <c r="B571" s="179"/>
      <c r="C571" s="230" t="s">
        <v>739</v>
      </c>
      <c r="D571" s="230" t="s">
        <v>291</v>
      </c>
      <c r="E571" s="231" t="s">
        <v>740</v>
      </c>
      <c r="F571" s="232" t="s">
        <v>741</v>
      </c>
      <c r="G571" s="233" t="s">
        <v>131</v>
      </c>
      <c r="H571" s="234">
        <v>2</v>
      </c>
      <c r="I571" s="235"/>
      <c r="J571" s="236">
        <f>ROUND(I571*H571,2)</f>
        <v>0</v>
      </c>
      <c r="K571" s="232" t="s">
        <v>132</v>
      </c>
      <c r="L571" s="237"/>
      <c r="M571" s="238" t="s">
        <v>1</v>
      </c>
      <c r="N571" s="239" t="s">
        <v>40</v>
      </c>
      <c r="O571" s="77"/>
      <c r="P571" s="189">
        <f>O571*H571</f>
        <v>0</v>
      </c>
      <c r="Q571" s="189">
        <v>0.0023999999999999998</v>
      </c>
      <c r="R571" s="189">
        <f>Q571*H571</f>
        <v>0.0047999999999999996</v>
      </c>
      <c r="S571" s="189">
        <v>0</v>
      </c>
      <c r="T571" s="190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191" t="s">
        <v>182</v>
      </c>
      <c r="AT571" s="191" t="s">
        <v>291</v>
      </c>
      <c r="AU571" s="191" t="s">
        <v>83</v>
      </c>
      <c r="AY571" s="19" t="s">
        <v>126</v>
      </c>
      <c r="BE571" s="192">
        <f>IF(N571="základní",J571,0)</f>
        <v>0</v>
      </c>
      <c r="BF571" s="192">
        <f>IF(N571="snížená",J571,0)</f>
        <v>0</v>
      </c>
      <c r="BG571" s="192">
        <f>IF(N571="zákl. přenesená",J571,0)</f>
        <v>0</v>
      </c>
      <c r="BH571" s="192">
        <f>IF(N571="sníž. přenesená",J571,0)</f>
        <v>0</v>
      </c>
      <c r="BI571" s="192">
        <f>IF(N571="nulová",J571,0)</f>
        <v>0</v>
      </c>
      <c r="BJ571" s="19" t="s">
        <v>81</v>
      </c>
      <c r="BK571" s="192">
        <f>ROUND(I571*H571,2)</f>
        <v>0</v>
      </c>
      <c r="BL571" s="19" t="s">
        <v>133</v>
      </c>
      <c r="BM571" s="191" t="s">
        <v>742</v>
      </c>
    </row>
    <row r="572" s="2" customFormat="1">
      <c r="A572" s="38"/>
      <c r="B572" s="39"/>
      <c r="C572" s="38"/>
      <c r="D572" s="193" t="s">
        <v>135</v>
      </c>
      <c r="E572" s="38"/>
      <c r="F572" s="194" t="s">
        <v>741</v>
      </c>
      <c r="G572" s="38"/>
      <c r="H572" s="38"/>
      <c r="I572" s="195"/>
      <c r="J572" s="38"/>
      <c r="K572" s="38"/>
      <c r="L572" s="39"/>
      <c r="M572" s="196"/>
      <c r="N572" s="197"/>
      <c r="O572" s="77"/>
      <c r="P572" s="77"/>
      <c r="Q572" s="77"/>
      <c r="R572" s="77"/>
      <c r="S572" s="77"/>
      <c r="T572" s="7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9" t="s">
        <v>135</v>
      </c>
      <c r="AU572" s="19" t="s">
        <v>83</v>
      </c>
    </row>
    <row r="573" s="2" customFormat="1" ht="24.15" customHeight="1">
      <c r="A573" s="38"/>
      <c r="B573" s="179"/>
      <c r="C573" s="180" t="s">
        <v>743</v>
      </c>
      <c r="D573" s="180" t="s">
        <v>128</v>
      </c>
      <c r="E573" s="181" t="s">
        <v>744</v>
      </c>
      <c r="F573" s="182" t="s">
        <v>745</v>
      </c>
      <c r="G573" s="183" t="s">
        <v>131</v>
      </c>
      <c r="H573" s="184">
        <v>1</v>
      </c>
      <c r="I573" s="185"/>
      <c r="J573" s="186">
        <f>ROUND(I573*H573,2)</f>
        <v>0</v>
      </c>
      <c r="K573" s="182" t="s">
        <v>132</v>
      </c>
      <c r="L573" s="39"/>
      <c r="M573" s="187" t="s">
        <v>1</v>
      </c>
      <c r="N573" s="188" t="s">
        <v>40</v>
      </c>
      <c r="O573" s="77"/>
      <c r="P573" s="189">
        <f>O573*H573</f>
        <v>0</v>
      </c>
      <c r="Q573" s="189">
        <v>3.0000000000000001E-05</v>
      </c>
      <c r="R573" s="189">
        <f>Q573*H573</f>
        <v>3.0000000000000001E-05</v>
      </c>
      <c r="S573" s="189">
        <v>0</v>
      </c>
      <c r="T573" s="190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191" t="s">
        <v>133</v>
      </c>
      <c r="AT573" s="191" t="s">
        <v>128</v>
      </c>
      <c r="AU573" s="191" t="s">
        <v>83</v>
      </c>
      <c r="AY573" s="19" t="s">
        <v>126</v>
      </c>
      <c r="BE573" s="192">
        <f>IF(N573="základní",J573,0)</f>
        <v>0</v>
      </c>
      <c r="BF573" s="192">
        <f>IF(N573="snížená",J573,0)</f>
        <v>0</v>
      </c>
      <c r="BG573" s="192">
        <f>IF(N573="zákl. přenesená",J573,0)</f>
        <v>0</v>
      </c>
      <c r="BH573" s="192">
        <f>IF(N573="sníž. přenesená",J573,0)</f>
        <v>0</v>
      </c>
      <c r="BI573" s="192">
        <f>IF(N573="nulová",J573,0)</f>
        <v>0</v>
      </c>
      <c r="BJ573" s="19" t="s">
        <v>81</v>
      </c>
      <c r="BK573" s="192">
        <f>ROUND(I573*H573,2)</f>
        <v>0</v>
      </c>
      <c r="BL573" s="19" t="s">
        <v>133</v>
      </c>
      <c r="BM573" s="191" t="s">
        <v>746</v>
      </c>
    </row>
    <row r="574" s="2" customFormat="1">
      <c r="A574" s="38"/>
      <c r="B574" s="39"/>
      <c r="C574" s="38"/>
      <c r="D574" s="193" t="s">
        <v>135</v>
      </c>
      <c r="E574" s="38"/>
      <c r="F574" s="194" t="s">
        <v>747</v>
      </c>
      <c r="G574" s="38"/>
      <c r="H574" s="38"/>
      <c r="I574" s="195"/>
      <c r="J574" s="38"/>
      <c r="K574" s="38"/>
      <c r="L574" s="39"/>
      <c r="M574" s="196"/>
      <c r="N574" s="197"/>
      <c r="O574" s="77"/>
      <c r="P574" s="77"/>
      <c r="Q574" s="77"/>
      <c r="R574" s="77"/>
      <c r="S574" s="77"/>
      <c r="T574" s="7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9" t="s">
        <v>135</v>
      </c>
      <c r="AU574" s="19" t="s">
        <v>83</v>
      </c>
    </row>
    <row r="575" s="2" customFormat="1">
      <c r="A575" s="38"/>
      <c r="B575" s="39"/>
      <c r="C575" s="38"/>
      <c r="D575" s="193" t="s">
        <v>137</v>
      </c>
      <c r="E575" s="38"/>
      <c r="F575" s="198" t="s">
        <v>157</v>
      </c>
      <c r="G575" s="38"/>
      <c r="H575" s="38"/>
      <c r="I575" s="195"/>
      <c r="J575" s="38"/>
      <c r="K575" s="38"/>
      <c r="L575" s="39"/>
      <c r="M575" s="196"/>
      <c r="N575" s="197"/>
      <c r="O575" s="77"/>
      <c r="P575" s="77"/>
      <c r="Q575" s="77"/>
      <c r="R575" s="77"/>
      <c r="S575" s="77"/>
      <c r="T575" s="7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9" t="s">
        <v>137</v>
      </c>
      <c r="AU575" s="19" t="s">
        <v>83</v>
      </c>
    </row>
    <row r="576" s="13" customFormat="1">
      <c r="A576" s="13"/>
      <c r="B576" s="199"/>
      <c r="C576" s="13"/>
      <c r="D576" s="193" t="s">
        <v>139</v>
      </c>
      <c r="E576" s="200" t="s">
        <v>1</v>
      </c>
      <c r="F576" s="201" t="s">
        <v>748</v>
      </c>
      <c r="G576" s="13"/>
      <c r="H576" s="202">
        <v>1</v>
      </c>
      <c r="I576" s="203"/>
      <c r="J576" s="13"/>
      <c r="K576" s="13"/>
      <c r="L576" s="199"/>
      <c r="M576" s="204"/>
      <c r="N576" s="205"/>
      <c r="O576" s="205"/>
      <c r="P576" s="205"/>
      <c r="Q576" s="205"/>
      <c r="R576" s="205"/>
      <c r="S576" s="205"/>
      <c r="T576" s="20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00" t="s">
        <v>139</v>
      </c>
      <c r="AU576" s="200" t="s">
        <v>83</v>
      </c>
      <c r="AV576" s="13" t="s">
        <v>83</v>
      </c>
      <c r="AW576" s="13" t="s">
        <v>32</v>
      </c>
      <c r="AX576" s="13" t="s">
        <v>81</v>
      </c>
      <c r="AY576" s="200" t="s">
        <v>126</v>
      </c>
    </row>
    <row r="577" s="2" customFormat="1" ht="24.15" customHeight="1">
      <c r="A577" s="38"/>
      <c r="B577" s="179"/>
      <c r="C577" s="230" t="s">
        <v>749</v>
      </c>
      <c r="D577" s="230" t="s">
        <v>291</v>
      </c>
      <c r="E577" s="231" t="s">
        <v>750</v>
      </c>
      <c r="F577" s="232" t="s">
        <v>751</v>
      </c>
      <c r="G577" s="233" t="s">
        <v>131</v>
      </c>
      <c r="H577" s="234">
        <v>1</v>
      </c>
      <c r="I577" s="235"/>
      <c r="J577" s="236">
        <f>ROUND(I577*H577,2)</f>
        <v>0</v>
      </c>
      <c r="K577" s="232" t="s">
        <v>132</v>
      </c>
      <c r="L577" s="237"/>
      <c r="M577" s="238" t="s">
        <v>1</v>
      </c>
      <c r="N577" s="239" t="s">
        <v>40</v>
      </c>
      <c r="O577" s="77"/>
      <c r="P577" s="189">
        <f>O577*H577</f>
        <v>0</v>
      </c>
      <c r="Q577" s="189">
        <v>0.0037000000000000002</v>
      </c>
      <c r="R577" s="189">
        <f>Q577*H577</f>
        <v>0.0037000000000000002</v>
      </c>
      <c r="S577" s="189">
        <v>0</v>
      </c>
      <c r="T577" s="19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91" t="s">
        <v>182</v>
      </c>
      <c r="AT577" s="191" t="s">
        <v>291</v>
      </c>
      <c r="AU577" s="191" t="s">
        <v>83</v>
      </c>
      <c r="AY577" s="19" t="s">
        <v>126</v>
      </c>
      <c r="BE577" s="192">
        <f>IF(N577="základní",J577,0)</f>
        <v>0</v>
      </c>
      <c r="BF577" s="192">
        <f>IF(N577="snížená",J577,0)</f>
        <v>0</v>
      </c>
      <c r="BG577" s="192">
        <f>IF(N577="zákl. přenesená",J577,0)</f>
        <v>0</v>
      </c>
      <c r="BH577" s="192">
        <f>IF(N577="sníž. přenesená",J577,0)</f>
        <v>0</v>
      </c>
      <c r="BI577" s="192">
        <f>IF(N577="nulová",J577,0)</f>
        <v>0</v>
      </c>
      <c r="BJ577" s="19" t="s">
        <v>81</v>
      </c>
      <c r="BK577" s="192">
        <f>ROUND(I577*H577,2)</f>
        <v>0</v>
      </c>
      <c r="BL577" s="19" t="s">
        <v>133</v>
      </c>
      <c r="BM577" s="191" t="s">
        <v>752</v>
      </c>
    </row>
    <row r="578" s="2" customFormat="1">
      <c r="A578" s="38"/>
      <c r="B578" s="39"/>
      <c r="C578" s="38"/>
      <c r="D578" s="193" t="s">
        <v>135</v>
      </c>
      <c r="E578" s="38"/>
      <c r="F578" s="194" t="s">
        <v>751</v>
      </c>
      <c r="G578" s="38"/>
      <c r="H578" s="38"/>
      <c r="I578" s="195"/>
      <c r="J578" s="38"/>
      <c r="K578" s="38"/>
      <c r="L578" s="39"/>
      <c r="M578" s="196"/>
      <c r="N578" s="197"/>
      <c r="O578" s="77"/>
      <c r="P578" s="77"/>
      <c r="Q578" s="77"/>
      <c r="R578" s="77"/>
      <c r="S578" s="77"/>
      <c r="T578" s="7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9" t="s">
        <v>135</v>
      </c>
      <c r="AU578" s="19" t="s">
        <v>83</v>
      </c>
    </row>
    <row r="579" s="2" customFormat="1" ht="24.15" customHeight="1">
      <c r="A579" s="38"/>
      <c r="B579" s="179"/>
      <c r="C579" s="180" t="s">
        <v>753</v>
      </c>
      <c r="D579" s="180" t="s">
        <v>128</v>
      </c>
      <c r="E579" s="181" t="s">
        <v>754</v>
      </c>
      <c r="F579" s="182" t="s">
        <v>755</v>
      </c>
      <c r="G579" s="183" t="s">
        <v>185</v>
      </c>
      <c r="H579" s="184">
        <v>314.19999999999999</v>
      </c>
      <c r="I579" s="185"/>
      <c r="J579" s="186">
        <f>ROUND(I579*H579,2)</f>
        <v>0</v>
      </c>
      <c r="K579" s="182" t="s">
        <v>1</v>
      </c>
      <c r="L579" s="39"/>
      <c r="M579" s="187" t="s">
        <v>1</v>
      </c>
      <c r="N579" s="188" t="s">
        <v>40</v>
      </c>
      <c r="O579" s="77"/>
      <c r="P579" s="189">
        <f>O579*H579</f>
        <v>0</v>
      </c>
      <c r="Q579" s="189">
        <v>0</v>
      </c>
      <c r="R579" s="189">
        <f>Q579*H579</f>
        <v>0</v>
      </c>
      <c r="S579" s="189">
        <v>0</v>
      </c>
      <c r="T579" s="190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191" t="s">
        <v>133</v>
      </c>
      <c r="AT579" s="191" t="s">
        <v>128</v>
      </c>
      <c r="AU579" s="191" t="s">
        <v>83</v>
      </c>
      <c r="AY579" s="19" t="s">
        <v>126</v>
      </c>
      <c r="BE579" s="192">
        <f>IF(N579="základní",J579,0)</f>
        <v>0</v>
      </c>
      <c r="BF579" s="192">
        <f>IF(N579="snížená",J579,0)</f>
        <v>0</v>
      </c>
      <c r="BG579" s="192">
        <f>IF(N579="zákl. přenesená",J579,0)</f>
        <v>0</v>
      </c>
      <c r="BH579" s="192">
        <f>IF(N579="sníž. přenesená",J579,0)</f>
        <v>0</v>
      </c>
      <c r="BI579" s="192">
        <f>IF(N579="nulová",J579,0)</f>
        <v>0</v>
      </c>
      <c r="BJ579" s="19" t="s">
        <v>81</v>
      </c>
      <c r="BK579" s="192">
        <f>ROUND(I579*H579,2)</f>
        <v>0</v>
      </c>
      <c r="BL579" s="19" t="s">
        <v>133</v>
      </c>
      <c r="BM579" s="191" t="s">
        <v>756</v>
      </c>
    </row>
    <row r="580" s="2" customFormat="1">
      <c r="A580" s="38"/>
      <c r="B580" s="39"/>
      <c r="C580" s="38"/>
      <c r="D580" s="193" t="s">
        <v>135</v>
      </c>
      <c r="E580" s="38"/>
      <c r="F580" s="194" t="s">
        <v>755</v>
      </c>
      <c r="G580" s="38"/>
      <c r="H580" s="38"/>
      <c r="I580" s="195"/>
      <c r="J580" s="38"/>
      <c r="K580" s="38"/>
      <c r="L580" s="39"/>
      <c r="M580" s="196"/>
      <c r="N580" s="197"/>
      <c r="O580" s="77"/>
      <c r="P580" s="77"/>
      <c r="Q580" s="77"/>
      <c r="R580" s="77"/>
      <c r="S580" s="77"/>
      <c r="T580" s="7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9" t="s">
        <v>135</v>
      </c>
      <c r="AU580" s="19" t="s">
        <v>83</v>
      </c>
    </row>
    <row r="581" s="13" customFormat="1">
      <c r="A581" s="13"/>
      <c r="B581" s="199"/>
      <c r="C581" s="13"/>
      <c r="D581" s="193" t="s">
        <v>139</v>
      </c>
      <c r="E581" s="200" t="s">
        <v>1</v>
      </c>
      <c r="F581" s="201" t="s">
        <v>757</v>
      </c>
      <c r="G581" s="13"/>
      <c r="H581" s="202">
        <v>77</v>
      </c>
      <c r="I581" s="203"/>
      <c r="J581" s="13"/>
      <c r="K581" s="13"/>
      <c r="L581" s="199"/>
      <c r="M581" s="204"/>
      <c r="N581" s="205"/>
      <c r="O581" s="205"/>
      <c r="P581" s="205"/>
      <c r="Q581" s="205"/>
      <c r="R581" s="205"/>
      <c r="S581" s="205"/>
      <c r="T581" s="206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00" t="s">
        <v>139</v>
      </c>
      <c r="AU581" s="200" t="s">
        <v>83</v>
      </c>
      <c r="AV581" s="13" t="s">
        <v>83</v>
      </c>
      <c r="AW581" s="13" t="s">
        <v>32</v>
      </c>
      <c r="AX581" s="13" t="s">
        <v>75</v>
      </c>
      <c r="AY581" s="200" t="s">
        <v>126</v>
      </c>
    </row>
    <row r="582" s="13" customFormat="1">
      <c r="A582" s="13"/>
      <c r="B582" s="199"/>
      <c r="C582" s="13"/>
      <c r="D582" s="193" t="s">
        <v>139</v>
      </c>
      <c r="E582" s="200" t="s">
        <v>1</v>
      </c>
      <c r="F582" s="201" t="s">
        <v>758</v>
      </c>
      <c r="G582" s="13"/>
      <c r="H582" s="202">
        <v>9.8000000000000007</v>
      </c>
      <c r="I582" s="203"/>
      <c r="J582" s="13"/>
      <c r="K582" s="13"/>
      <c r="L582" s="199"/>
      <c r="M582" s="204"/>
      <c r="N582" s="205"/>
      <c r="O582" s="205"/>
      <c r="P582" s="205"/>
      <c r="Q582" s="205"/>
      <c r="R582" s="205"/>
      <c r="S582" s="205"/>
      <c r="T582" s="20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00" t="s">
        <v>139</v>
      </c>
      <c r="AU582" s="200" t="s">
        <v>83</v>
      </c>
      <c r="AV582" s="13" t="s">
        <v>83</v>
      </c>
      <c r="AW582" s="13" t="s">
        <v>32</v>
      </c>
      <c r="AX582" s="13" t="s">
        <v>75</v>
      </c>
      <c r="AY582" s="200" t="s">
        <v>126</v>
      </c>
    </row>
    <row r="583" s="13" customFormat="1">
      <c r="A583" s="13"/>
      <c r="B583" s="199"/>
      <c r="C583" s="13"/>
      <c r="D583" s="193" t="s">
        <v>139</v>
      </c>
      <c r="E583" s="200" t="s">
        <v>1</v>
      </c>
      <c r="F583" s="201" t="s">
        <v>759</v>
      </c>
      <c r="G583" s="13"/>
      <c r="H583" s="202">
        <v>227.40000000000001</v>
      </c>
      <c r="I583" s="203"/>
      <c r="J583" s="13"/>
      <c r="K583" s="13"/>
      <c r="L583" s="199"/>
      <c r="M583" s="204"/>
      <c r="N583" s="205"/>
      <c r="O583" s="205"/>
      <c r="P583" s="205"/>
      <c r="Q583" s="205"/>
      <c r="R583" s="205"/>
      <c r="S583" s="205"/>
      <c r="T583" s="206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00" t="s">
        <v>139</v>
      </c>
      <c r="AU583" s="200" t="s">
        <v>83</v>
      </c>
      <c r="AV583" s="13" t="s">
        <v>83</v>
      </c>
      <c r="AW583" s="13" t="s">
        <v>32</v>
      </c>
      <c r="AX583" s="13" t="s">
        <v>75</v>
      </c>
      <c r="AY583" s="200" t="s">
        <v>126</v>
      </c>
    </row>
    <row r="584" s="14" customFormat="1">
      <c r="A584" s="14"/>
      <c r="B584" s="207"/>
      <c r="C584" s="14"/>
      <c r="D584" s="193" t="s">
        <v>139</v>
      </c>
      <c r="E584" s="208" t="s">
        <v>1</v>
      </c>
      <c r="F584" s="209" t="s">
        <v>152</v>
      </c>
      <c r="G584" s="14"/>
      <c r="H584" s="210">
        <v>314.19999999999999</v>
      </c>
      <c r="I584" s="211"/>
      <c r="J584" s="14"/>
      <c r="K584" s="14"/>
      <c r="L584" s="207"/>
      <c r="M584" s="212"/>
      <c r="N584" s="213"/>
      <c r="O584" s="213"/>
      <c r="P584" s="213"/>
      <c r="Q584" s="213"/>
      <c r="R584" s="213"/>
      <c r="S584" s="213"/>
      <c r="T584" s="2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08" t="s">
        <v>139</v>
      </c>
      <c r="AU584" s="208" t="s">
        <v>83</v>
      </c>
      <c r="AV584" s="14" t="s">
        <v>133</v>
      </c>
      <c r="AW584" s="14" t="s">
        <v>32</v>
      </c>
      <c r="AX584" s="14" t="s">
        <v>81</v>
      </c>
      <c r="AY584" s="208" t="s">
        <v>126</v>
      </c>
    </row>
    <row r="585" s="2" customFormat="1" ht="24.15" customHeight="1">
      <c r="A585" s="38"/>
      <c r="B585" s="179"/>
      <c r="C585" s="180" t="s">
        <v>760</v>
      </c>
      <c r="D585" s="180" t="s">
        <v>128</v>
      </c>
      <c r="E585" s="181" t="s">
        <v>761</v>
      </c>
      <c r="F585" s="182" t="s">
        <v>762</v>
      </c>
      <c r="G585" s="183" t="s">
        <v>763</v>
      </c>
      <c r="H585" s="184">
        <v>2</v>
      </c>
      <c r="I585" s="185"/>
      <c r="J585" s="186">
        <f>ROUND(I585*H585,2)</f>
        <v>0</v>
      </c>
      <c r="K585" s="182" t="s">
        <v>132</v>
      </c>
      <c r="L585" s="39"/>
      <c r="M585" s="187" t="s">
        <v>1</v>
      </c>
      <c r="N585" s="188" t="s">
        <v>40</v>
      </c>
      <c r="O585" s="77"/>
      <c r="P585" s="189">
        <f>O585*H585</f>
        <v>0</v>
      </c>
      <c r="Q585" s="189">
        <v>0.00010000000000000001</v>
      </c>
      <c r="R585" s="189">
        <f>Q585*H585</f>
        <v>0.00020000000000000001</v>
      </c>
      <c r="S585" s="189">
        <v>0</v>
      </c>
      <c r="T585" s="190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191" t="s">
        <v>133</v>
      </c>
      <c r="AT585" s="191" t="s">
        <v>128</v>
      </c>
      <c r="AU585" s="191" t="s">
        <v>83</v>
      </c>
      <c r="AY585" s="19" t="s">
        <v>126</v>
      </c>
      <c r="BE585" s="192">
        <f>IF(N585="základní",J585,0)</f>
        <v>0</v>
      </c>
      <c r="BF585" s="192">
        <f>IF(N585="snížená",J585,0)</f>
        <v>0</v>
      </c>
      <c r="BG585" s="192">
        <f>IF(N585="zákl. přenesená",J585,0)</f>
        <v>0</v>
      </c>
      <c r="BH585" s="192">
        <f>IF(N585="sníž. přenesená",J585,0)</f>
        <v>0</v>
      </c>
      <c r="BI585" s="192">
        <f>IF(N585="nulová",J585,0)</f>
        <v>0</v>
      </c>
      <c r="BJ585" s="19" t="s">
        <v>81</v>
      </c>
      <c r="BK585" s="192">
        <f>ROUND(I585*H585,2)</f>
        <v>0</v>
      </c>
      <c r="BL585" s="19" t="s">
        <v>133</v>
      </c>
      <c r="BM585" s="191" t="s">
        <v>764</v>
      </c>
    </row>
    <row r="586" s="2" customFormat="1">
      <c r="A586" s="38"/>
      <c r="B586" s="39"/>
      <c r="C586" s="38"/>
      <c r="D586" s="193" t="s">
        <v>135</v>
      </c>
      <c r="E586" s="38"/>
      <c r="F586" s="194" t="s">
        <v>765</v>
      </c>
      <c r="G586" s="38"/>
      <c r="H586" s="38"/>
      <c r="I586" s="195"/>
      <c r="J586" s="38"/>
      <c r="K586" s="38"/>
      <c r="L586" s="39"/>
      <c r="M586" s="196"/>
      <c r="N586" s="197"/>
      <c r="O586" s="77"/>
      <c r="P586" s="77"/>
      <c r="Q586" s="77"/>
      <c r="R586" s="77"/>
      <c r="S586" s="77"/>
      <c r="T586" s="7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9" t="s">
        <v>135</v>
      </c>
      <c r="AU586" s="19" t="s">
        <v>83</v>
      </c>
    </row>
    <row r="587" s="13" customFormat="1">
      <c r="A587" s="13"/>
      <c r="B587" s="199"/>
      <c r="C587" s="13"/>
      <c r="D587" s="193" t="s">
        <v>139</v>
      </c>
      <c r="E587" s="200" t="s">
        <v>1</v>
      </c>
      <c r="F587" s="201" t="s">
        <v>83</v>
      </c>
      <c r="G587" s="13"/>
      <c r="H587" s="202">
        <v>2</v>
      </c>
      <c r="I587" s="203"/>
      <c r="J587" s="13"/>
      <c r="K587" s="13"/>
      <c r="L587" s="199"/>
      <c r="M587" s="204"/>
      <c r="N587" s="205"/>
      <c r="O587" s="205"/>
      <c r="P587" s="205"/>
      <c r="Q587" s="205"/>
      <c r="R587" s="205"/>
      <c r="S587" s="205"/>
      <c r="T587" s="20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00" t="s">
        <v>139</v>
      </c>
      <c r="AU587" s="200" t="s">
        <v>83</v>
      </c>
      <c r="AV587" s="13" t="s">
        <v>83</v>
      </c>
      <c r="AW587" s="13" t="s">
        <v>32</v>
      </c>
      <c r="AX587" s="13" t="s">
        <v>81</v>
      </c>
      <c r="AY587" s="200" t="s">
        <v>126</v>
      </c>
    </row>
    <row r="588" s="2" customFormat="1" ht="21.75" customHeight="1">
      <c r="A588" s="38"/>
      <c r="B588" s="179"/>
      <c r="C588" s="180" t="s">
        <v>766</v>
      </c>
      <c r="D588" s="180" t="s">
        <v>128</v>
      </c>
      <c r="E588" s="181" t="s">
        <v>767</v>
      </c>
      <c r="F588" s="182" t="s">
        <v>768</v>
      </c>
      <c r="G588" s="183" t="s">
        <v>185</v>
      </c>
      <c r="H588" s="184">
        <v>113.45</v>
      </c>
      <c r="I588" s="185"/>
      <c r="J588" s="186">
        <f>ROUND(I588*H588,2)</f>
        <v>0</v>
      </c>
      <c r="K588" s="182" t="s">
        <v>132</v>
      </c>
      <c r="L588" s="39"/>
      <c r="M588" s="187" t="s">
        <v>1</v>
      </c>
      <c r="N588" s="188" t="s">
        <v>40</v>
      </c>
      <c r="O588" s="77"/>
      <c r="P588" s="189">
        <f>O588*H588</f>
        <v>0</v>
      </c>
      <c r="Q588" s="189">
        <v>0</v>
      </c>
      <c r="R588" s="189">
        <f>Q588*H588</f>
        <v>0</v>
      </c>
      <c r="S588" s="189">
        <v>0</v>
      </c>
      <c r="T588" s="190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191" t="s">
        <v>133</v>
      </c>
      <c r="AT588" s="191" t="s">
        <v>128</v>
      </c>
      <c r="AU588" s="191" t="s">
        <v>83</v>
      </c>
      <c r="AY588" s="19" t="s">
        <v>126</v>
      </c>
      <c r="BE588" s="192">
        <f>IF(N588="základní",J588,0)</f>
        <v>0</v>
      </c>
      <c r="BF588" s="192">
        <f>IF(N588="snížená",J588,0)</f>
        <v>0</v>
      </c>
      <c r="BG588" s="192">
        <f>IF(N588="zákl. přenesená",J588,0)</f>
        <v>0</v>
      </c>
      <c r="BH588" s="192">
        <f>IF(N588="sníž. přenesená",J588,0)</f>
        <v>0</v>
      </c>
      <c r="BI588" s="192">
        <f>IF(N588="nulová",J588,0)</f>
        <v>0</v>
      </c>
      <c r="BJ588" s="19" t="s">
        <v>81</v>
      </c>
      <c r="BK588" s="192">
        <f>ROUND(I588*H588,2)</f>
        <v>0</v>
      </c>
      <c r="BL588" s="19" t="s">
        <v>133</v>
      </c>
      <c r="BM588" s="191" t="s">
        <v>769</v>
      </c>
    </row>
    <row r="589" s="2" customFormat="1">
      <c r="A589" s="38"/>
      <c r="B589" s="39"/>
      <c r="C589" s="38"/>
      <c r="D589" s="193" t="s">
        <v>135</v>
      </c>
      <c r="E589" s="38"/>
      <c r="F589" s="194" t="s">
        <v>770</v>
      </c>
      <c r="G589" s="38"/>
      <c r="H589" s="38"/>
      <c r="I589" s="195"/>
      <c r="J589" s="38"/>
      <c r="K589" s="38"/>
      <c r="L589" s="39"/>
      <c r="M589" s="196"/>
      <c r="N589" s="197"/>
      <c r="O589" s="77"/>
      <c r="P589" s="77"/>
      <c r="Q589" s="77"/>
      <c r="R589" s="77"/>
      <c r="S589" s="77"/>
      <c r="T589" s="7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9" t="s">
        <v>135</v>
      </c>
      <c r="AU589" s="19" t="s">
        <v>83</v>
      </c>
    </row>
    <row r="590" s="13" customFormat="1">
      <c r="A590" s="13"/>
      <c r="B590" s="199"/>
      <c r="C590" s="13"/>
      <c r="D590" s="193" t="s">
        <v>139</v>
      </c>
      <c r="E590" s="200" t="s">
        <v>1</v>
      </c>
      <c r="F590" s="201" t="s">
        <v>757</v>
      </c>
      <c r="G590" s="13"/>
      <c r="H590" s="202">
        <v>77</v>
      </c>
      <c r="I590" s="203"/>
      <c r="J590" s="13"/>
      <c r="K590" s="13"/>
      <c r="L590" s="199"/>
      <c r="M590" s="204"/>
      <c r="N590" s="205"/>
      <c r="O590" s="205"/>
      <c r="P590" s="205"/>
      <c r="Q590" s="205"/>
      <c r="R590" s="205"/>
      <c r="S590" s="205"/>
      <c r="T590" s="20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00" t="s">
        <v>139</v>
      </c>
      <c r="AU590" s="200" t="s">
        <v>83</v>
      </c>
      <c r="AV590" s="13" t="s">
        <v>83</v>
      </c>
      <c r="AW590" s="13" t="s">
        <v>32</v>
      </c>
      <c r="AX590" s="13" t="s">
        <v>75</v>
      </c>
      <c r="AY590" s="200" t="s">
        <v>126</v>
      </c>
    </row>
    <row r="591" s="13" customFormat="1">
      <c r="A591" s="13"/>
      <c r="B591" s="199"/>
      <c r="C591" s="13"/>
      <c r="D591" s="193" t="s">
        <v>139</v>
      </c>
      <c r="E591" s="200" t="s">
        <v>1</v>
      </c>
      <c r="F591" s="201" t="s">
        <v>771</v>
      </c>
      <c r="G591" s="13"/>
      <c r="H591" s="202">
        <v>36.450000000000003</v>
      </c>
      <c r="I591" s="203"/>
      <c r="J591" s="13"/>
      <c r="K591" s="13"/>
      <c r="L591" s="199"/>
      <c r="M591" s="204"/>
      <c r="N591" s="205"/>
      <c r="O591" s="205"/>
      <c r="P591" s="205"/>
      <c r="Q591" s="205"/>
      <c r="R591" s="205"/>
      <c r="S591" s="205"/>
      <c r="T591" s="20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00" t="s">
        <v>139</v>
      </c>
      <c r="AU591" s="200" t="s">
        <v>83</v>
      </c>
      <c r="AV591" s="13" t="s">
        <v>83</v>
      </c>
      <c r="AW591" s="13" t="s">
        <v>32</v>
      </c>
      <c r="AX591" s="13" t="s">
        <v>75</v>
      </c>
      <c r="AY591" s="200" t="s">
        <v>126</v>
      </c>
    </row>
    <row r="592" s="14" customFormat="1">
      <c r="A592" s="14"/>
      <c r="B592" s="207"/>
      <c r="C592" s="14"/>
      <c r="D592" s="193" t="s">
        <v>139</v>
      </c>
      <c r="E592" s="208" t="s">
        <v>1</v>
      </c>
      <c r="F592" s="209" t="s">
        <v>152</v>
      </c>
      <c r="G592" s="14"/>
      <c r="H592" s="210">
        <v>113.45</v>
      </c>
      <c r="I592" s="211"/>
      <c r="J592" s="14"/>
      <c r="K592" s="14"/>
      <c r="L592" s="207"/>
      <c r="M592" s="212"/>
      <c r="N592" s="213"/>
      <c r="O592" s="213"/>
      <c r="P592" s="213"/>
      <c r="Q592" s="213"/>
      <c r="R592" s="213"/>
      <c r="S592" s="213"/>
      <c r="T592" s="2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08" t="s">
        <v>139</v>
      </c>
      <c r="AU592" s="208" t="s">
        <v>83</v>
      </c>
      <c r="AV592" s="14" t="s">
        <v>133</v>
      </c>
      <c r="AW592" s="14" t="s">
        <v>32</v>
      </c>
      <c r="AX592" s="14" t="s">
        <v>81</v>
      </c>
      <c r="AY592" s="208" t="s">
        <v>126</v>
      </c>
    </row>
    <row r="593" s="2" customFormat="1" ht="24.15" customHeight="1">
      <c r="A593" s="38"/>
      <c r="B593" s="179"/>
      <c r="C593" s="180" t="s">
        <v>772</v>
      </c>
      <c r="D593" s="180" t="s">
        <v>128</v>
      </c>
      <c r="E593" s="181" t="s">
        <v>773</v>
      </c>
      <c r="F593" s="182" t="s">
        <v>774</v>
      </c>
      <c r="G593" s="183" t="s">
        <v>763</v>
      </c>
      <c r="H593" s="184">
        <v>1</v>
      </c>
      <c r="I593" s="185"/>
      <c r="J593" s="186">
        <f>ROUND(I593*H593,2)</f>
        <v>0</v>
      </c>
      <c r="K593" s="182" t="s">
        <v>132</v>
      </c>
      <c r="L593" s="39"/>
      <c r="M593" s="187" t="s">
        <v>1</v>
      </c>
      <c r="N593" s="188" t="s">
        <v>40</v>
      </c>
      <c r="O593" s="77"/>
      <c r="P593" s="189">
        <f>O593*H593</f>
        <v>0</v>
      </c>
      <c r="Q593" s="189">
        <v>0.00018000000000000001</v>
      </c>
      <c r="R593" s="189">
        <f>Q593*H593</f>
        <v>0.00018000000000000001</v>
      </c>
      <c r="S593" s="189">
        <v>0</v>
      </c>
      <c r="T593" s="190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191" t="s">
        <v>133</v>
      </c>
      <c r="AT593" s="191" t="s">
        <v>128</v>
      </c>
      <c r="AU593" s="191" t="s">
        <v>83</v>
      </c>
      <c r="AY593" s="19" t="s">
        <v>126</v>
      </c>
      <c r="BE593" s="192">
        <f>IF(N593="základní",J593,0)</f>
        <v>0</v>
      </c>
      <c r="BF593" s="192">
        <f>IF(N593="snížená",J593,0)</f>
        <v>0</v>
      </c>
      <c r="BG593" s="192">
        <f>IF(N593="zákl. přenesená",J593,0)</f>
        <v>0</v>
      </c>
      <c r="BH593" s="192">
        <f>IF(N593="sníž. přenesená",J593,0)</f>
        <v>0</v>
      </c>
      <c r="BI593" s="192">
        <f>IF(N593="nulová",J593,0)</f>
        <v>0</v>
      </c>
      <c r="BJ593" s="19" t="s">
        <v>81</v>
      </c>
      <c r="BK593" s="192">
        <f>ROUND(I593*H593,2)</f>
        <v>0</v>
      </c>
      <c r="BL593" s="19" t="s">
        <v>133</v>
      </c>
      <c r="BM593" s="191" t="s">
        <v>775</v>
      </c>
    </row>
    <row r="594" s="2" customFormat="1">
      <c r="A594" s="38"/>
      <c r="B594" s="39"/>
      <c r="C594" s="38"/>
      <c r="D594" s="193" t="s">
        <v>135</v>
      </c>
      <c r="E594" s="38"/>
      <c r="F594" s="194" t="s">
        <v>776</v>
      </c>
      <c r="G594" s="38"/>
      <c r="H594" s="38"/>
      <c r="I594" s="195"/>
      <c r="J594" s="38"/>
      <c r="K594" s="38"/>
      <c r="L594" s="39"/>
      <c r="M594" s="196"/>
      <c r="N594" s="197"/>
      <c r="O594" s="77"/>
      <c r="P594" s="77"/>
      <c r="Q594" s="77"/>
      <c r="R594" s="77"/>
      <c r="S594" s="77"/>
      <c r="T594" s="7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9" t="s">
        <v>135</v>
      </c>
      <c r="AU594" s="19" t="s">
        <v>83</v>
      </c>
    </row>
    <row r="595" s="13" customFormat="1">
      <c r="A595" s="13"/>
      <c r="B595" s="199"/>
      <c r="C595" s="13"/>
      <c r="D595" s="193" t="s">
        <v>139</v>
      </c>
      <c r="E595" s="200" t="s">
        <v>1</v>
      </c>
      <c r="F595" s="201" t="s">
        <v>81</v>
      </c>
      <c r="G595" s="13"/>
      <c r="H595" s="202">
        <v>1</v>
      </c>
      <c r="I595" s="203"/>
      <c r="J595" s="13"/>
      <c r="K595" s="13"/>
      <c r="L595" s="199"/>
      <c r="M595" s="204"/>
      <c r="N595" s="205"/>
      <c r="O595" s="205"/>
      <c r="P595" s="205"/>
      <c r="Q595" s="205"/>
      <c r="R595" s="205"/>
      <c r="S595" s="205"/>
      <c r="T595" s="20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00" t="s">
        <v>139</v>
      </c>
      <c r="AU595" s="200" t="s">
        <v>83</v>
      </c>
      <c r="AV595" s="13" t="s">
        <v>83</v>
      </c>
      <c r="AW595" s="13" t="s">
        <v>32</v>
      </c>
      <c r="AX595" s="13" t="s">
        <v>81</v>
      </c>
      <c r="AY595" s="200" t="s">
        <v>126</v>
      </c>
    </row>
    <row r="596" s="2" customFormat="1" ht="24.15" customHeight="1">
      <c r="A596" s="38"/>
      <c r="B596" s="179"/>
      <c r="C596" s="180" t="s">
        <v>777</v>
      </c>
      <c r="D596" s="180" t="s">
        <v>128</v>
      </c>
      <c r="E596" s="181" t="s">
        <v>778</v>
      </c>
      <c r="F596" s="182" t="s">
        <v>779</v>
      </c>
      <c r="G596" s="183" t="s">
        <v>763</v>
      </c>
      <c r="H596" s="184">
        <v>1</v>
      </c>
      <c r="I596" s="185"/>
      <c r="J596" s="186">
        <f>ROUND(I596*H596,2)</f>
        <v>0</v>
      </c>
      <c r="K596" s="182" t="s">
        <v>132</v>
      </c>
      <c r="L596" s="39"/>
      <c r="M596" s="187" t="s">
        <v>1</v>
      </c>
      <c r="N596" s="188" t="s">
        <v>40</v>
      </c>
      <c r="O596" s="77"/>
      <c r="P596" s="189">
        <f>O596*H596</f>
        <v>0</v>
      </c>
      <c r="Q596" s="189">
        <v>0.00031</v>
      </c>
      <c r="R596" s="189">
        <f>Q596*H596</f>
        <v>0.00031</v>
      </c>
      <c r="S596" s="189">
        <v>0</v>
      </c>
      <c r="T596" s="190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191" t="s">
        <v>133</v>
      </c>
      <c r="AT596" s="191" t="s">
        <v>128</v>
      </c>
      <c r="AU596" s="191" t="s">
        <v>83</v>
      </c>
      <c r="AY596" s="19" t="s">
        <v>126</v>
      </c>
      <c r="BE596" s="192">
        <f>IF(N596="základní",J596,0)</f>
        <v>0</v>
      </c>
      <c r="BF596" s="192">
        <f>IF(N596="snížená",J596,0)</f>
        <v>0</v>
      </c>
      <c r="BG596" s="192">
        <f>IF(N596="zákl. přenesená",J596,0)</f>
        <v>0</v>
      </c>
      <c r="BH596" s="192">
        <f>IF(N596="sníž. přenesená",J596,0)</f>
        <v>0</v>
      </c>
      <c r="BI596" s="192">
        <f>IF(N596="nulová",J596,0)</f>
        <v>0</v>
      </c>
      <c r="BJ596" s="19" t="s">
        <v>81</v>
      </c>
      <c r="BK596" s="192">
        <f>ROUND(I596*H596,2)</f>
        <v>0</v>
      </c>
      <c r="BL596" s="19" t="s">
        <v>133</v>
      </c>
      <c r="BM596" s="191" t="s">
        <v>780</v>
      </c>
    </row>
    <row r="597" s="2" customFormat="1">
      <c r="A597" s="38"/>
      <c r="B597" s="39"/>
      <c r="C597" s="38"/>
      <c r="D597" s="193" t="s">
        <v>135</v>
      </c>
      <c r="E597" s="38"/>
      <c r="F597" s="194" t="s">
        <v>781</v>
      </c>
      <c r="G597" s="38"/>
      <c r="H597" s="38"/>
      <c r="I597" s="195"/>
      <c r="J597" s="38"/>
      <c r="K597" s="38"/>
      <c r="L597" s="39"/>
      <c r="M597" s="196"/>
      <c r="N597" s="197"/>
      <c r="O597" s="77"/>
      <c r="P597" s="77"/>
      <c r="Q597" s="77"/>
      <c r="R597" s="77"/>
      <c r="S597" s="77"/>
      <c r="T597" s="7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9" t="s">
        <v>135</v>
      </c>
      <c r="AU597" s="19" t="s">
        <v>83</v>
      </c>
    </row>
    <row r="598" s="13" customFormat="1">
      <c r="A598" s="13"/>
      <c r="B598" s="199"/>
      <c r="C598" s="13"/>
      <c r="D598" s="193" t="s">
        <v>139</v>
      </c>
      <c r="E598" s="200" t="s">
        <v>1</v>
      </c>
      <c r="F598" s="201" t="s">
        <v>81</v>
      </c>
      <c r="G598" s="13"/>
      <c r="H598" s="202">
        <v>1</v>
      </c>
      <c r="I598" s="203"/>
      <c r="J598" s="13"/>
      <c r="K598" s="13"/>
      <c r="L598" s="199"/>
      <c r="M598" s="204"/>
      <c r="N598" s="205"/>
      <c r="O598" s="205"/>
      <c r="P598" s="205"/>
      <c r="Q598" s="205"/>
      <c r="R598" s="205"/>
      <c r="S598" s="205"/>
      <c r="T598" s="20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00" t="s">
        <v>139</v>
      </c>
      <c r="AU598" s="200" t="s">
        <v>83</v>
      </c>
      <c r="AV598" s="13" t="s">
        <v>83</v>
      </c>
      <c r="AW598" s="13" t="s">
        <v>32</v>
      </c>
      <c r="AX598" s="13" t="s">
        <v>81</v>
      </c>
      <c r="AY598" s="200" t="s">
        <v>126</v>
      </c>
    </row>
    <row r="599" s="2" customFormat="1" ht="24.15" customHeight="1">
      <c r="A599" s="38"/>
      <c r="B599" s="179"/>
      <c r="C599" s="180" t="s">
        <v>782</v>
      </c>
      <c r="D599" s="180" t="s">
        <v>128</v>
      </c>
      <c r="E599" s="181" t="s">
        <v>783</v>
      </c>
      <c r="F599" s="182" t="s">
        <v>784</v>
      </c>
      <c r="G599" s="183" t="s">
        <v>185</v>
      </c>
      <c r="H599" s="184">
        <v>9.8000000000000007</v>
      </c>
      <c r="I599" s="185"/>
      <c r="J599" s="186">
        <f>ROUND(I599*H599,2)</f>
        <v>0</v>
      </c>
      <c r="K599" s="182" t="s">
        <v>132</v>
      </c>
      <c r="L599" s="39"/>
      <c r="M599" s="187" t="s">
        <v>1</v>
      </c>
      <c r="N599" s="188" t="s">
        <v>40</v>
      </c>
      <c r="O599" s="77"/>
      <c r="P599" s="189">
        <f>O599*H599</f>
        <v>0</v>
      </c>
      <c r="Q599" s="189">
        <v>0</v>
      </c>
      <c r="R599" s="189">
        <f>Q599*H599</f>
        <v>0</v>
      </c>
      <c r="S599" s="189">
        <v>0</v>
      </c>
      <c r="T599" s="190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191" t="s">
        <v>133</v>
      </c>
      <c r="AT599" s="191" t="s">
        <v>128</v>
      </c>
      <c r="AU599" s="191" t="s">
        <v>83</v>
      </c>
      <c r="AY599" s="19" t="s">
        <v>126</v>
      </c>
      <c r="BE599" s="192">
        <f>IF(N599="základní",J599,0)</f>
        <v>0</v>
      </c>
      <c r="BF599" s="192">
        <f>IF(N599="snížená",J599,0)</f>
        <v>0</v>
      </c>
      <c r="BG599" s="192">
        <f>IF(N599="zákl. přenesená",J599,0)</f>
        <v>0</v>
      </c>
      <c r="BH599" s="192">
        <f>IF(N599="sníž. přenesená",J599,0)</f>
        <v>0</v>
      </c>
      <c r="BI599" s="192">
        <f>IF(N599="nulová",J599,0)</f>
        <v>0</v>
      </c>
      <c r="BJ599" s="19" t="s">
        <v>81</v>
      </c>
      <c r="BK599" s="192">
        <f>ROUND(I599*H599,2)</f>
        <v>0</v>
      </c>
      <c r="BL599" s="19" t="s">
        <v>133</v>
      </c>
      <c r="BM599" s="191" t="s">
        <v>785</v>
      </c>
    </row>
    <row r="600" s="2" customFormat="1">
      <c r="A600" s="38"/>
      <c r="B600" s="39"/>
      <c r="C600" s="38"/>
      <c r="D600" s="193" t="s">
        <v>135</v>
      </c>
      <c r="E600" s="38"/>
      <c r="F600" s="194" t="s">
        <v>786</v>
      </c>
      <c r="G600" s="38"/>
      <c r="H600" s="38"/>
      <c r="I600" s="195"/>
      <c r="J600" s="38"/>
      <c r="K600" s="38"/>
      <c r="L600" s="39"/>
      <c r="M600" s="196"/>
      <c r="N600" s="197"/>
      <c r="O600" s="77"/>
      <c r="P600" s="77"/>
      <c r="Q600" s="77"/>
      <c r="R600" s="77"/>
      <c r="S600" s="77"/>
      <c r="T600" s="7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9" t="s">
        <v>135</v>
      </c>
      <c r="AU600" s="19" t="s">
        <v>83</v>
      </c>
    </row>
    <row r="601" s="13" customFormat="1">
      <c r="A601" s="13"/>
      <c r="B601" s="199"/>
      <c r="C601" s="13"/>
      <c r="D601" s="193" t="s">
        <v>139</v>
      </c>
      <c r="E601" s="200" t="s">
        <v>1</v>
      </c>
      <c r="F601" s="201" t="s">
        <v>787</v>
      </c>
      <c r="G601" s="13"/>
      <c r="H601" s="202">
        <v>9.8000000000000007</v>
      </c>
      <c r="I601" s="203"/>
      <c r="J601" s="13"/>
      <c r="K601" s="13"/>
      <c r="L601" s="199"/>
      <c r="M601" s="204"/>
      <c r="N601" s="205"/>
      <c r="O601" s="205"/>
      <c r="P601" s="205"/>
      <c r="Q601" s="205"/>
      <c r="R601" s="205"/>
      <c r="S601" s="205"/>
      <c r="T601" s="20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00" t="s">
        <v>139</v>
      </c>
      <c r="AU601" s="200" t="s">
        <v>83</v>
      </c>
      <c r="AV601" s="13" t="s">
        <v>83</v>
      </c>
      <c r="AW601" s="13" t="s">
        <v>32</v>
      </c>
      <c r="AX601" s="13" t="s">
        <v>81</v>
      </c>
      <c r="AY601" s="200" t="s">
        <v>126</v>
      </c>
    </row>
    <row r="602" s="2" customFormat="1" ht="16.5" customHeight="1">
      <c r="A602" s="38"/>
      <c r="B602" s="179"/>
      <c r="C602" s="180" t="s">
        <v>788</v>
      </c>
      <c r="D602" s="180" t="s">
        <v>128</v>
      </c>
      <c r="E602" s="181" t="s">
        <v>789</v>
      </c>
      <c r="F602" s="182" t="s">
        <v>790</v>
      </c>
      <c r="G602" s="183" t="s">
        <v>185</v>
      </c>
      <c r="H602" s="184">
        <v>227.40000000000001</v>
      </c>
      <c r="I602" s="185"/>
      <c r="J602" s="186">
        <f>ROUND(I602*H602,2)</f>
        <v>0</v>
      </c>
      <c r="K602" s="182" t="s">
        <v>132</v>
      </c>
      <c r="L602" s="39"/>
      <c r="M602" s="187" t="s">
        <v>1</v>
      </c>
      <c r="N602" s="188" t="s">
        <v>40</v>
      </c>
      <c r="O602" s="77"/>
      <c r="P602" s="189">
        <f>O602*H602</f>
        <v>0</v>
      </c>
      <c r="Q602" s="189">
        <v>0</v>
      </c>
      <c r="R602" s="189">
        <f>Q602*H602</f>
        <v>0</v>
      </c>
      <c r="S602" s="189">
        <v>0</v>
      </c>
      <c r="T602" s="190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191" t="s">
        <v>133</v>
      </c>
      <c r="AT602" s="191" t="s">
        <v>128</v>
      </c>
      <c r="AU602" s="191" t="s">
        <v>83</v>
      </c>
      <c r="AY602" s="19" t="s">
        <v>126</v>
      </c>
      <c r="BE602" s="192">
        <f>IF(N602="základní",J602,0)</f>
        <v>0</v>
      </c>
      <c r="BF602" s="192">
        <f>IF(N602="snížená",J602,0)</f>
        <v>0</v>
      </c>
      <c r="BG602" s="192">
        <f>IF(N602="zákl. přenesená",J602,0)</f>
        <v>0</v>
      </c>
      <c r="BH602" s="192">
        <f>IF(N602="sníž. přenesená",J602,0)</f>
        <v>0</v>
      </c>
      <c r="BI602" s="192">
        <f>IF(N602="nulová",J602,0)</f>
        <v>0</v>
      </c>
      <c r="BJ602" s="19" t="s">
        <v>81</v>
      </c>
      <c r="BK602" s="192">
        <f>ROUND(I602*H602,2)</f>
        <v>0</v>
      </c>
      <c r="BL602" s="19" t="s">
        <v>133</v>
      </c>
      <c r="BM602" s="191" t="s">
        <v>791</v>
      </c>
    </row>
    <row r="603" s="2" customFormat="1">
      <c r="A603" s="38"/>
      <c r="B603" s="39"/>
      <c r="C603" s="38"/>
      <c r="D603" s="193" t="s">
        <v>135</v>
      </c>
      <c r="E603" s="38"/>
      <c r="F603" s="194" t="s">
        <v>792</v>
      </c>
      <c r="G603" s="38"/>
      <c r="H603" s="38"/>
      <c r="I603" s="195"/>
      <c r="J603" s="38"/>
      <c r="K603" s="38"/>
      <c r="L603" s="39"/>
      <c r="M603" s="196"/>
      <c r="N603" s="197"/>
      <c r="O603" s="77"/>
      <c r="P603" s="77"/>
      <c r="Q603" s="77"/>
      <c r="R603" s="77"/>
      <c r="S603" s="77"/>
      <c r="T603" s="7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9" t="s">
        <v>135</v>
      </c>
      <c r="AU603" s="19" t="s">
        <v>83</v>
      </c>
    </row>
    <row r="604" s="13" customFormat="1">
      <c r="A604" s="13"/>
      <c r="B604" s="199"/>
      <c r="C604" s="13"/>
      <c r="D604" s="193" t="s">
        <v>139</v>
      </c>
      <c r="E604" s="200" t="s">
        <v>1</v>
      </c>
      <c r="F604" s="201" t="s">
        <v>793</v>
      </c>
      <c r="G604" s="13"/>
      <c r="H604" s="202">
        <v>227.40000000000001</v>
      </c>
      <c r="I604" s="203"/>
      <c r="J604" s="13"/>
      <c r="K604" s="13"/>
      <c r="L604" s="199"/>
      <c r="M604" s="204"/>
      <c r="N604" s="205"/>
      <c r="O604" s="205"/>
      <c r="P604" s="205"/>
      <c r="Q604" s="205"/>
      <c r="R604" s="205"/>
      <c r="S604" s="205"/>
      <c r="T604" s="20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00" t="s">
        <v>139</v>
      </c>
      <c r="AU604" s="200" t="s">
        <v>83</v>
      </c>
      <c r="AV604" s="13" t="s">
        <v>83</v>
      </c>
      <c r="AW604" s="13" t="s">
        <v>32</v>
      </c>
      <c r="AX604" s="13" t="s">
        <v>81</v>
      </c>
      <c r="AY604" s="200" t="s">
        <v>126</v>
      </c>
    </row>
    <row r="605" s="2" customFormat="1" ht="24.15" customHeight="1">
      <c r="A605" s="38"/>
      <c r="B605" s="179"/>
      <c r="C605" s="180" t="s">
        <v>794</v>
      </c>
      <c r="D605" s="180" t="s">
        <v>128</v>
      </c>
      <c r="E605" s="181" t="s">
        <v>795</v>
      </c>
      <c r="F605" s="182" t="s">
        <v>796</v>
      </c>
      <c r="G605" s="183" t="s">
        <v>763</v>
      </c>
      <c r="H605" s="184">
        <v>7</v>
      </c>
      <c r="I605" s="185"/>
      <c r="J605" s="186">
        <f>ROUND(I605*H605,2)</f>
        <v>0</v>
      </c>
      <c r="K605" s="182" t="s">
        <v>132</v>
      </c>
      <c r="L605" s="39"/>
      <c r="M605" s="187" t="s">
        <v>1</v>
      </c>
      <c r="N605" s="188" t="s">
        <v>40</v>
      </c>
      <c r="O605" s="77"/>
      <c r="P605" s="189">
        <f>O605*H605</f>
        <v>0</v>
      </c>
      <c r="Q605" s="189">
        <v>0.00122</v>
      </c>
      <c r="R605" s="189">
        <f>Q605*H605</f>
        <v>0.008539999999999999</v>
      </c>
      <c r="S605" s="189">
        <v>0</v>
      </c>
      <c r="T605" s="190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191" t="s">
        <v>133</v>
      </c>
      <c r="AT605" s="191" t="s">
        <v>128</v>
      </c>
      <c r="AU605" s="191" t="s">
        <v>83</v>
      </c>
      <c r="AY605" s="19" t="s">
        <v>126</v>
      </c>
      <c r="BE605" s="192">
        <f>IF(N605="základní",J605,0)</f>
        <v>0</v>
      </c>
      <c r="BF605" s="192">
        <f>IF(N605="snížená",J605,0)</f>
        <v>0</v>
      </c>
      <c r="BG605" s="192">
        <f>IF(N605="zákl. přenesená",J605,0)</f>
        <v>0</v>
      </c>
      <c r="BH605" s="192">
        <f>IF(N605="sníž. přenesená",J605,0)</f>
        <v>0</v>
      </c>
      <c r="BI605" s="192">
        <f>IF(N605="nulová",J605,0)</f>
        <v>0</v>
      </c>
      <c r="BJ605" s="19" t="s">
        <v>81</v>
      </c>
      <c r="BK605" s="192">
        <f>ROUND(I605*H605,2)</f>
        <v>0</v>
      </c>
      <c r="BL605" s="19" t="s">
        <v>133</v>
      </c>
      <c r="BM605" s="191" t="s">
        <v>797</v>
      </c>
    </row>
    <row r="606" s="2" customFormat="1">
      <c r="A606" s="38"/>
      <c r="B606" s="39"/>
      <c r="C606" s="38"/>
      <c r="D606" s="193" t="s">
        <v>135</v>
      </c>
      <c r="E606" s="38"/>
      <c r="F606" s="194" t="s">
        <v>798</v>
      </c>
      <c r="G606" s="38"/>
      <c r="H606" s="38"/>
      <c r="I606" s="195"/>
      <c r="J606" s="38"/>
      <c r="K606" s="38"/>
      <c r="L606" s="39"/>
      <c r="M606" s="196"/>
      <c r="N606" s="197"/>
      <c r="O606" s="77"/>
      <c r="P606" s="77"/>
      <c r="Q606" s="77"/>
      <c r="R606" s="77"/>
      <c r="S606" s="77"/>
      <c r="T606" s="7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T606" s="19" t="s">
        <v>135</v>
      </c>
      <c r="AU606" s="19" t="s">
        <v>83</v>
      </c>
    </row>
    <row r="607" s="13" customFormat="1">
      <c r="A607" s="13"/>
      <c r="B607" s="199"/>
      <c r="C607" s="13"/>
      <c r="D607" s="193" t="s">
        <v>139</v>
      </c>
      <c r="E607" s="200" t="s">
        <v>1</v>
      </c>
      <c r="F607" s="201" t="s">
        <v>175</v>
      </c>
      <c r="G607" s="13"/>
      <c r="H607" s="202">
        <v>7</v>
      </c>
      <c r="I607" s="203"/>
      <c r="J607" s="13"/>
      <c r="K607" s="13"/>
      <c r="L607" s="199"/>
      <c r="M607" s="204"/>
      <c r="N607" s="205"/>
      <c r="O607" s="205"/>
      <c r="P607" s="205"/>
      <c r="Q607" s="205"/>
      <c r="R607" s="205"/>
      <c r="S607" s="205"/>
      <c r="T607" s="20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00" t="s">
        <v>139</v>
      </c>
      <c r="AU607" s="200" t="s">
        <v>83</v>
      </c>
      <c r="AV607" s="13" t="s">
        <v>83</v>
      </c>
      <c r="AW607" s="13" t="s">
        <v>32</v>
      </c>
      <c r="AX607" s="13" t="s">
        <v>81</v>
      </c>
      <c r="AY607" s="200" t="s">
        <v>126</v>
      </c>
    </row>
    <row r="608" s="2" customFormat="1" ht="24.15" customHeight="1">
      <c r="A608" s="38"/>
      <c r="B608" s="179"/>
      <c r="C608" s="180" t="s">
        <v>799</v>
      </c>
      <c r="D608" s="180" t="s">
        <v>128</v>
      </c>
      <c r="E608" s="181" t="s">
        <v>800</v>
      </c>
      <c r="F608" s="182" t="s">
        <v>801</v>
      </c>
      <c r="G608" s="183" t="s">
        <v>131</v>
      </c>
      <c r="H608" s="184">
        <v>8</v>
      </c>
      <c r="I608" s="185"/>
      <c r="J608" s="186">
        <f>ROUND(I608*H608,2)</f>
        <v>0</v>
      </c>
      <c r="K608" s="182" t="s">
        <v>132</v>
      </c>
      <c r="L608" s="39"/>
      <c r="M608" s="187" t="s">
        <v>1</v>
      </c>
      <c r="N608" s="188" t="s">
        <v>40</v>
      </c>
      <c r="O608" s="77"/>
      <c r="P608" s="189">
        <f>O608*H608</f>
        <v>0</v>
      </c>
      <c r="Q608" s="189">
        <v>1.2822400000000001</v>
      </c>
      <c r="R608" s="189">
        <f>Q608*H608</f>
        <v>10.25792</v>
      </c>
      <c r="S608" s="189">
        <v>0</v>
      </c>
      <c r="T608" s="190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191" t="s">
        <v>133</v>
      </c>
      <c r="AT608" s="191" t="s">
        <v>128</v>
      </c>
      <c r="AU608" s="191" t="s">
        <v>83</v>
      </c>
      <c r="AY608" s="19" t="s">
        <v>126</v>
      </c>
      <c r="BE608" s="192">
        <f>IF(N608="základní",J608,0)</f>
        <v>0</v>
      </c>
      <c r="BF608" s="192">
        <f>IF(N608="snížená",J608,0)</f>
        <v>0</v>
      </c>
      <c r="BG608" s="192">
        <f>IF(N608="zákl. přenesená",J608,0)</f>
        <v>0</v>
      </c>
      <c r="BH608" s="192">
        <f>IF(N608="sníž. přenesená",J608,0)</f>
        <v>0</v>
      </c>
      <c r="BI608" s="192">
        <f>IF(N608="nulová",J608,0)</f>
        <v>0</v>
      </c>
      <c r="BJ608" s="19" t="s">
        <v>81</v>
      </c>
      <c r="BK608" s="192">
        <f>ROUND(I608*H608,2)</f>
        <v>0</v>
      </c>
      <c r="BL608" s="19" t="s">
        <v>133</v>
      </c>
      <c r="BM608" s="191" t="s">
        <v>802</v>
      </c>
    </row>
    <row r="609" s="2" customFormat="1">
      <c r="A609" s="38"/>
      <c r="B609" s="39"/>
      <c r="C609" s="38"/>
      <c r="D609" s="193" t="s">
        <v>135</v>
      </c>
      <c r="E609" s="38"/>
      <c r="F609" s="194" t="s">
        <v>803</v>
      </c>
      <c r="G609" s="38"/>
      <c r="H609" s="38"/>
      <c r="I609" s="195"/>
      <c r="J609" s="38"/>
      <c r="K609" s="38"/>
      <c r="L609" s="39"/>
      <c r="M609" s="196"/>
      <c r="N609" s="197"/>
      <c r="O609" s="77"/>
      <c r="P609" s="77"/>
      <c r="Q609" s="77"/>
      <c r="R609" s="77"/>
      <c r="S609" s="77"/>
      <c r="T609" s="7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T609" s="19" t="s">
        <v>135</v>
      </c>
      <c r="AU609" s="19" t="s">
        <v>83</v>
      </c>
    </row>
    <row r="610" s="2" customFormat="1">
      <c r="A610" s="38"/>
      <c r="B610" s="39"/>
      <c r="C610" s="38"/>
      <c r="D610" s="193" t="s">
        <v>137</v>
      </c>
      <c r="E610" s="38"/>
      <c r="F610" s="198" t="s">
        <v>804</v>
      </c>
      <c r="G610" s="38"/>
      <c r="H610" s="38"/>
      <c r="I610" s="195"/>
      <c r="J610" s="38"/>
      <c r="K610" s="38"/>
      <c r="L610" s="39"/>
      <c r="M610" s="196"/>
      <c r="N610" s="197"/>
      <c r="O610" s="77"/>
      <c r="P610" s="77"/>
      <c r="Q610" s="77"/>
      <c r="R610" s="77"/>
      <c r="S610" s="77"/>
      <c r="T610" s="7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9" t="s">
        <v>137</v>
      </c>
      <c r="AU610" s="19" t="s">
        <v>83</v>
      </c>
    </row>
    <row r="611" s="13" customFormat="1">
      <c r="A611" s="13"/>
      <c r="B611" s="199"/>
      <c r="C611" s="13"/>
      <c r="D611" s="193" t="s">
        <v>139</v>
      </c>
      <c r="E611" s="200" t="s">
        <v>1</v>
      </c>
      <c r="F611" s="201" t="s">
        <v>805</v>
      </c>
      <c r="G611" s="13"/>
      <c r="H611" s="202">
        <v>1</v>
      </c>
      <c r="I611" s="203"/>
      <c r="J611" s="13"/>
      <c r="K611" s="13"/>
      <c r="L611" s="199"/>
      <c r="M611" s="204"/>
      <c r="N611" s="205"/>
      <c r="O611" s="205"/>
      <c r="P611" s="205"/>
      <c r="Q611" s="205"/>
      <c r="R611" s="205"/>
      <c r="S611" s="205"/>
      <c r="T611" s="20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00" t="s">
        <v>139</v>
      </c>
      <c r="AU611" s="200" t="s">
        <v>83</v>
      </c>
      <c r="AV611" s="13" t="s">
        <v>83</v>
      </c>
      <c r="AW611" s="13" t="s">
        <v>32</v>
      </c>
      <c r="AX611" s="13" t="s">
        <v>75</v>
      </c>
      <c r="AY611" s="200" t="s">
        <v>126</v>
      </c>
    </row>
    <row r="612" s="13" customFormat="1">
      <c r="A612" s="13"/>
      <c r="B612" s="199"/>
      <c r="C612" s="13"/>
      <c r="D612" s="193" t="s">
        <v>139</v>
      </c>
      <c r="E612" s="200" t="s">
        <v>1</v>
      </c>
      <c r="F612" s="201" t="s">
        <v>806</v>
      </c>
      <c r="G612" s="13"/>
      <c r="H612" s="202">
        <v>7</v>
      </c>
      <c r="I612" s="203"/>
      <c r="J612" s="13"/>
      <c r="K612" s="13"/>
      <c r="L612" s="199"/>
      <c r="M612" s="204"/>
      <c r="N612" s="205"/>
      <c r="O612" s="205"/>
      <c r="P612" s="205"/>
      <c r="Q612" s="205"/>
      <c r="R612" s="205"/>
      <c r="S612" s="205"/>
      <c r="T612" s="20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00" t="s">
        <v>139</v>
      </c>
      <c r="AU612" s="200" t="s">
        <v>83</v>
      </c>
      <c r="AV612" s="13" t="s">
        <v>83</v>
      </c>
      <c r="AW612" s="13" t="s">
        <v>32</v>
      </c>
      <c r="AX612" s="13" t="s">
        <v>75</v>
      </c>
      <c r="AY612" s="200" t="s">
        <v>126</v>
      </c>
    </row>
    <row r="613" s="14" customFormat="1">
      <c r="A613" s="14"/>
      <c r="B613" s="207"/>
      <c r="C613" s="14"/>
      <c r="D613" s="193" t="s">
        <v>139</v>
      </c>
      <c r="E613" s="208" t="s">
        <v>1</v>
      </c>
      <c r="F613" s="209" t="s">
        <v>152</v>
      </c>
      <c r="G613" s="14"/>
      <c r="H613" s="210">
        <v>8</v>
      </c>
      <c r="I613" s="211"/>
      <c r="J613" s="14"/>
      <c r="K613" s="14"/>
      <c r="L613" s="207"/>
      <c r="M613" s="212"/>
      <c r="N613" s="213"/>
      <c r="O613" s="213"/>
      <c r="P613" s="213"/>
      <c r="Q613" s="213"/>
      <c r="R613" s="213"/>
      <c r="S613" s="213"/>
      <c r="T613" s="2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08" t="s">
        <v>139</v>
      </c>
      <c r="AU613" s="208" t="s">
        <v>83</v>
      </c>
      <c r="AV613" s="14" t="s">
        <v>133</v>
      </c>
      <c r="AW613" s="14" t="s">
        <v>32</v>
      </c>
      <c r="AX613" s="14" t="s">
        <v>81</v>
      </c>
      <c r="AY613" s="208" t="s">
        <v>126</v>
      </c>
    </row>
    <row r="614" s="2" customFormat="1" ht="66.75" customHeight="1">
      <c r="A614" s="38"/>
      <c r="B614" s="179"/>
      <c r="C614" s="230" t="s">
        <v>807</v>
      </c>
      <c r="D614" s="230" t="s">
        <v>291</v>
      </c>
      <c r="E614" s="231" t="s">
        <v>808</v>
      </c>
      <c r="F614" s="232" t="s">
        <v>809</v>
      </c>
      <c r="G614" s="233" t="s">
        <v>131</v>
      </c>
      <c r="H614" s="234">
        <v>1</v>
      </c>
      <c r="I614" s="235"/>
      <c r="J614" s="236">
        <f>ROUND(I614*H614,2)</f>
        <v>0</v>
      </c>
      <c r="K614" s="232" t="s">
        <v>1</v>
      </c>
      <c r="L614" s="237"/>
      <c r="M614" s="238" t="s">
        <v>1</v>
      </c>
      <c r="N614" s="239" t="s">
        <v>40</v>
      </c>
      <c r="O614" s="77"/>
      <c r="P614" s="189">
        <f>O614*H614</f>
        <v>0</v>
      </c>
      <c r="Q614" s="189">
        <v>5.75</v>
      </c>
      <c r="R614" s="189">
        <f>Q614*H614</f>
        <v>5.75</v>
      </c>
      <c r="S614" s="189">
        <v>0</v>
      </c>
      <c r="T614" s="190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191" t="s">
        <v>182</v>
      </c>
      <c r="AT614" s="191" t="s">
        <v>291</v>
      </c>
      <c r="AU614" s="191" t="s">
        <v>83</v>
      </c>
      <c r="AY614" s="19" t="s">
        <v>126</v>
      </c>
      <c r="BE614" s="192">
        <f>IF(N614="základní",J614,0)</f>
        <v>0</v>
      </c>
      <c r="BF614" s="192">
        <f>IF(N614="snížená",J614,0)</f>
        <v>0</v>
      </c>
      <c r="BG614" s="192">
        <f>IF(N614="zákl. přenesená",J614,0)</f>
        <v>0</v>
      </c>
      <c r="BH614" s="192">
        <f>IF(N614="sníž. přenesená",J614,0)</f>
        <v>0</v>
      </c>
      <c r="BI614" s="192">
        <f>IF(N614="nulová",J614,0)</f>
        <v>0</v>
      </c>
      <c r="BJ614" s="19" t="s">
        <v>81</v>
      </c>
      <c r="BK614" s="192">
        <f>ROUND(I614*H614,2)</f>
        <v>0</v>
      </c>
      <c r="BL614" s="19" t="s">
        <v>133</v>
      </c>
      <c r="BM614" s="191" t="s">
        <v>810</v>
      </c>
    </row>
    <row r="615" s="2" customFormat="1">
      <c r="A615" s="38"/>
      <c r="B615" s="39"/>
      <c r="C615" s="38"/>
      <c r="D615" s="193" t="s">
        <v>135</v>
      </c>
      <c r="E615" s="38"/>
      <c r="F615" s="194" t="s">
        <v>811</v>
      </c>
      <c r="G615" s="38"/>
      <c r="H615" s="38"/>
      <c r="I615" s="195"/>
      <c r="J615" s="38"/>
      <c r="K615" s="38"/>
      <c r="L615" s="39"/>
      <c r="M615" s="196"/>
      <c r="N615" s="197"/>
      <c r="O615" s="77"/>
      <c r="P615" s="77"/>
      <c r="Q615" s="77"/>
      <c r="R615" s="77"/>
      <c r="S615" s="77"/>
      <c r="T615" s="7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T615" s="19" t="s">
        <v>135</v>
      </c>
      <c r="AU615" s="19" t="s">
        <v>83</v>
      </c>
    </row>
    <row r="616" s="2" customFormat="1">
      <c r="A616" s="38"/>
      <c r="B616" s="39"/>
      <c r="C616" s="38"/>
      <c r="D616" s="193" t="s">
        <v>137</v>
      </c>
      <c r="E616" s="38"/>
      <c r="F616" s="198" t="s">
        <v>812</v>
      </c>
      <c r="G616" s="38"/>
      <c r="H616" s="38"/>
      <c r="I616" s="195"/>
      <c r="J616" s="38"/>
      <c r="K616" s="38"/>
      <c r="L616" s="39"/>
      <c r="M616" s="196"/>
      <c r="N616" s="197"/>
      <c r="O616" s="77"/>
      <c r="P616" s="77"/>
      <c r="Q616" s="77"/>
      <c r="R616" s="77"/>
      <c r="S616" s="77"/>
      <c r="T616" s="7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T616" s="19" t="s">
        <v>137</v>
      </c>
      <c r="AU616" s="19" t="s">
        <v>83</v>
      </c>
    </row>
    <row r="617" s="13" customFormat="1">
      <c r="A617" s="13"/>
      <c r="B617" s="199"/>
      <c r="C617" s="13"/>
      <c r="D617" s="193" t="s">
        <v>139</v>
      </c>
      <c r="E617" s="200" t="s">
        <v>1</v>
      </c>
      <c r="F617" s="201" t="s">
        <v>805</v>
      </c>
      <c r="G617" s="13"/>
      <c r="H617" s="202">
        <v>1</v>
      </c>
      <c r="I617" s="203"/>
      <c r="J617" s="13"/>
      <c r="K617" s="13"/>
      <c r="L617" s="199"/>
      <c r="M617" s="204"/>
      <c r="N617" s="205"/>
      <c r="O617" s="205"/>
      <c r="P617" s="205"/>
      <c r="Q617" s="205"/>
      <c r="R617" s="205"/>
      <c r="S617" s="205"/>
      <c r="T617" s="20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00" t="s">
        <v>139</v>
      </c>
      <c r="AU617" s="200" t="s">
        <v>83</v>
      </c>
      <c r="AV617" s="13" t="s">
        <v>83</v>
      </c>
      <c r="AW617" s="13" t="s">
        <v>32</v>
      </c>
      <c r="AX617" s="13" t="s">
        <v>81</v>
      </c>
      <c r="AY617" s="200" t="s">
        <v>126</v>
      </c>
    </row>
    <row r="618" s="2" customFormat="1" ht="55.5" customHeight="1">
      <c r="A618" s="38"/>
      <c r="B618" s="179"/>
      <c r="C618" s="230" t="s">
        <v>813</v>
      </c>
      <c r="D618" s="230" t="s">
        <v>291</v>
      </c>
      <c r="E618" s="231" t="s">
        <v>814</v>
      </c>
      <c r="F618" s="232" t="s">
        <v>815</v>
      </c>
      <c r="G618" s="233" t="s">
        <v>131</v>
      </c>
      <c r="H618" s="234">
        <v>7</v>
      </c>
      <c r="I618" s="235"/>
      <c r="J618" s="236">
        <f>ROUND(I618*H618,2)</f>
        <v>0</v>
      </c>
      <c r="K618" s="232" t="s">
        <v>132</v>
      </c>
      <c r="L618" s="237"/>
      <c r="M618" s="238" t="s">
        <v>1</v>
      </c>
      <c r="N618" s="239" t="s">
        <v>40</v>
      </c>
      <c r="O618" s="77"/>
      <c r="P618" s="189">
        <f>O618*H618</f>
        <v>0</v>
      </c>
      <c r="Q618" s="189">
        <v>5.75</v>
      </c>
      <c r="R618" s="189">
        <f>Q618*H618</f>
        <v>40.25</v>
      </c>
      <c r="S618" s="189">
        <v>0</v>
      </c>
      <c r="T618" s="190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191" t="s">
        <v>182</v>
      </c>
      <c r="AT618" s="191" t="s">
        <v>291</v>
      </c>
      <c r="AU618" s="191" t="s">
        <v>83</v>
      </c>
      <c r="AY618" s="19" t="s">
        <v>126</v>
      </c>
      <c r="BE618" s="192">
        <f>IF(N618="základní",J618,0)</f>
        <v>0</v>
      </c>
      <c r="BF618" s="192">
        <f>IF(N618="snížená",J618,0)</f>
        <v>0</v>
      </c>
      <c r="BG618" s="192">
        <f>IF(N618="zákl. přenesená",J618,0)</f>
        <v>0</v>
      </c>
      <c r="BH618" s="192">
        <f>IF(N618="sníž. přenesená",J618,0)</f>
        <v>0</v>
      </c>
      <c r="BI618" s="192">
        <f>IF(N618="nulová",J618,0)</f>
        <v>0</v>
      </c>
      <c r="BJ618" s="19" t="s">
        <v>81</v>
      </c>
      <c r="BK618" s="192">
        <f>ROUND(I618*H618,2)</f>
        <v>0</v>
      </c>
      <c r="BL618" s="19" t="s">
        <v>133</v>
      </c>
      <c r="BM618" s="191" t="s">
        <v>816</v>
      </c>
    </row>
    <row r="619" s="2" customFormat="1">
      <c r="A619" s="38"/>
      <c r="B619" s="39"/>
      <c r="C619" s="38"/>
      <c r="D619" s="193" t="s">
        <v>135</v>
      </c>
      <c r="E619" s="38"/>
      <c r="F619" s="194" t="s">
        <v>817</v>
      </c>
      <c r="G619" s="38"/>
      <c r="H619" s="38"/>
      <c r="I619" s="195"/>
      <c r="J619" s="38"/>
      <c r="K619" s="38"/>
      <c r="L619" s="39"/>
      <c r="M619" s="196"/>
      <c r="N619" s="197"/>
      <c r="O619" s="77"/>
      <c r="P619" s="77"/>
      <c r="Q619" s="77"/>
      <c r="R619" s="77"/>
      <c r="S619" s="77"/>
      <c r="T619" s="7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T619" s="19" t="s">
        <v>135</v>
      </c>
      <c r="AU619" s="19" t="s">
        <v>83</v>
      </c>
    </row>
    <row r="620" s="13" customFormat="1">
      <c r="A620" s="13"/>
      <c r="B620" s="199"/>
      <c r="C620" s="13"/>
      <c r="D620" s="193" t="s">
        <v>139</v>
      </c>
      <c r="E620" s="200" t="s">
        <v>1</v>
      </c>
      <c r="F620" s="201" t="s">
        <v>818</v>
      </c>
      <c r="G620" s="13"/>
      <c r="H620" s="202">
        <v>7</v>
      </c>
      <c r="I620" s="203"/>
      <c r="J620" s="13"/>
      <c r="K620" s="13"/>
      <c r="L620" s="199"/>
      <c r="M620" s="204"/>
      <c r="N620" s="205"/>
      <c r="O620" s="205"/>
      <c r="P620" s="205"/>
      <c r="Q620" s="205"/>
      <c r="R620" s="205"/>
      <c r="S620" s="205"/>
      <c r="T620" s="20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00" t="s">
        <v>139</v>
      </c>
      <c r="AU620" s="200" t="s">
        <v>83</v>
      </c>
      <c r="AV620" s="13" t="s">
        <v>83</v>
      </c>
      <c r="AW620" s="13" t="s">
        <v>32</v>
      </c>
      <c r="AX620" s="13" t="s">
        <v>81</v>
      </c>
      <c r="AY620" s="200" t="s">
        <v>126</v>
      </c>
    </row>
    <row r="621" s="2" customFormat="1" ht="24.15" customHeight="1">
      <c r="A621" s="38"/>
      <c r="B621" s="179"/>
      <c r="C621" s="230" t="s">
        <v>819</v>
      </c>
      <c r="D621" s="230" t="s">
        <v>291</v>
      </c>
      <c r="E621" s="231" t="s">
        <v>820</v>
      </c>
      <c r="F621" s="232" t="s">
        <v>821</v>
      </c>
      <c r="G621" s="233" t="s">
        <v>131</v>
      </c>
      <c r="H621" s="234">
        <v>9</v>
      </c>
      <c r="I621" s="235"/>
      <c r="J621" s="236">
        <f>ROUND(I621*H621,2)</f>
        <v>0</v>
      </c>
      <c r="K621" s="232" t="s">
        <v>132</v>
      </c>
      <c r="L621" s="237"/>
      <c r="M621" s="238" t="s">
        <v>1</v>
      </c>
      <c r="N621" s="239" t="s">
        <v>40</v>
      </c>
      <c r="O621" s="77"/>
      <c r="P621" s="189">
        <f>O621*H621</f>
        <v>0</v>
      </c>
      <c r="Q621" s="189">
        <v>0.0040000000000000001</v>
      </c>
      <c r="R621" s="189">
        <f>Q621*H621</f>
        <v>0.036000000000000004</v>
      </c>
      <c r="S621" s="189">
        <v>0</v>
      </c>
      <c r="T621" s="190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191" t="s">
        <v>182</v>
      </c>
      <c r="AT621" s="191" t="s">
        <v>291</v>
      </c>
      <c r="AU621" s="191" t="s">
        <v>83</v>
      </c>
      <c r="AY621" s="19" t="s">
        <v>126</v>
      </c>
      <c r="BE621" s="192">
        <f>IF(N621="základní",J621,0)</f>
        <v>0</v>
      </c>
      <c r="BF621" s="192">
        <f>IF(N621="snížená",J621,0)</f>
        <v>0</v>
      </c>
      <c r="BG621" s="192">
        <f>IF(N621="zákl. přenesená",J621,0)</f>
        <v>0</v>
      </c>
      <c r="BH621" s="192">
        <f>IF(N621="sníž. přenesená",J621,0)</f>
        <v>0</v>
      </c>
      <c r="BI621" s="192">
        <f>IF(N621="nulová",J621,0)</f>
        <v>0</v>
      </c>
      <c r="BJ621" s="19" t="s">
        <v>81</v>
      </c>
      <c r="BK621" s="192">
        <f>ROUND(I621*H621,2)</f>
        <v>0</v>
      </c>
      <c r="BL621" s="19" t="s">
        <v>133</v>
      </c>
      <c r="BM621" s="191" t="s">
        <v>822</v>
      </c>
    </row>
    <row r="622" s="2" customFormat="1">
      <c r="A622" s="38"/>
      <c r="B622" s="39"/>
      <c r="C622" s="38"/>
      <c r="D622" s="193" t="s">
        <v>135</v>
      </c>
      <c r="E622" s="38"/>
      <c r="F622" s="194" t="s">
        <v>821</v>
      </c>
      <c r="G622" s="38"/>
      <c r="H622" s="38"/>
      <c r="I622" s="195"/>
      <c r="J622" s="38"/>
      <c r="K622" s="38"/>
      <c r="L622" s="39"/>
      <c r="M622" s="196"/>
      <c r="N622" s="197"/>
      <c r="O622" s="77"/>
      <c r="P622" s="77"/>
      <c r="Q622" s="77"/>
      <c r="R622" s="77"/>
      <c r="S622" s="77"/>
      <c r="T622" s="7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9" t="s">
        <v>135</v>
      </c>
      <c r="AU622" s="19" t="s">
        <v>83</v>
      </c>
    </row>
    <row r="623" s="13" customFormat="1">
      <c r="A623" s="13"/>
      <c r="B623" s="199"/>
      <c r="C623" s="13"/>
      <c r="D623" s="193" t="s">
        <v>139</v>
      </c>
      <c r="E623" s="200" t="s">
        <v>1</v>
      </c>
      <c r="F623" s="201" t="s">
        <v>823</v>
      </c>
      <c r="G623" s="13"/>
      <c r="H623" s="202">
        <v>9</v>
      </c>
      <c r="I623" s="203"/>
      <c r="J623" s="13"/>
      <c r="K623" s="13"/>
      <c r="L623" s="199"/>
      <c r="M623" s="204"/>
      <c r="N623" s="205"/>
      <c r="O623" s="205"/>
      <c r="P623" s="205"/>
      <c r="Q623" s="205"/>
      <c r="R623" s="205"/>
      <c r="S623" s="205"/>
      <c r="T623" s="20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00" t="s">
        <v>139</v>
      </c>
      <c r="AU623" s="200" t="s">
        <v>83</v>
      </c>
      <c r="AV623" s="13" t="s">
        <v>83</v>
      </c>
      <c r="AW623" s="13" t="s">
        <v>32</v>
      </c>
      <c r="AX623" s="13" t="s">
        <v>81</v>
      </c>
      <c r="AY623" s="200" t="s">
        <v>126</v>
      </c>
    </row>
    <row r="624" s="2" customFormat="1" ht="24.15" customHeight="1">
      <c r="A624" s="38"/>
      <c r="B624" s="179"/>
      <c r="C624" s="180" t="s">
        <v>824</v>
      </c>
      <c r="D624" s="180" t="s">
        <v>128</v>
      </c>
      <c r="E624" s="181" t="s">
        <v>825</v>
      </c>
      <c r="F624" s="182" t="s">
        <v>826</v>
      </c>
      <c r="G624" s="183" t="s">
        <v>131</v>
      </c>
      <c r="H624" s="184">
        <v>1</v>
      </c>
      <c r="I624" s="185"/>
      <c r="J624" s="186">
        <f>ROUND(I624*H624,2)</f>
        <v>0</v>
      </c>
      <c r="K624" s="182" t="s">
        <v>1</v>
      </c>
      <c r="L624" s="39"/>
      <c r="M624" s="187" t="s">
        <v>1</v>
      </c>
      <c r="N624" s="188" t="s">
        <v>40</v>
      </c>
      <c r="O624" s="77"/>
      <c r="P624" s="189">
        <f>O624*H624</f>
        <v>0</v>
      </c>
      <c r="Q624" s="189">
        <v>0.023939999999999999</v>
      </c>
      <c r="R624" s="189">
        <f>Q624*H624</f>
        <v>0.023939999999999999</v>
      </c>
      <c r="S624" s="189">
        <v>0</v>
      </c>
      <c r="T624" s="190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191" t="s">
        <v>133</v>
      </c>
      <c r="AT624" s="191" t="s">
        <v>128</v>
      </c>
      <c r="AU624" s="191" t="s">
        <v>83</v>
      </c>
      <c r="AY624" s="19" t="s">
        <v>126</v>
      </c>
      <c r="BE624" s="192">
        <f>IF(N624="základní",J624,0)</f>
        <v>0</v>
      </c>
      <c r="BF624" s="192">
        <f>IF(N624="snížená",J624,0)</f>
        <v>0</v>
      </c>
      <c r="BG624" s="192">
        <f>IF(N624="zákl. přenesená",J624,0)</f>
        <v>0</v>
      </c>
      <c r="BH624" s="192">
        <f>IF(N624="sníž. přenesená",J624,0)</f>
        <v>0</v>
      </c>
      <c r="BI624" s="192">
        <f>IF(N624="nulová",J624,0)</f>
        <v>0</v>
      </c>
      <c r="BJ624" s="19" t="s">
        <v>81</v>
      </c>
      <c r="BK624" s="192">
        <f>ROUND(I624*H624,2)</f>
        <v>0</v>
      </c>
      <c r="BL624" s="19" t="s">
        <v>133</v>
      </c>
      <c r="BM624" s="191" t="s">
        <v>827</v>
      </c>
    </row>
    <row r="625" s="2" customFormat="1">
      <c r="A625" s="38"/>
      <c r="B625" s="39"/>
      <c r="C625" s="38"/>
      <c r="D625" s="193" t="s">
        <v>135</v>
      </c>
      <c r="E625" s="38"/>
      <c r="F625" s="194" t="s">
        <v>828</v>
      </c>
      <c r="G625" s="38"/>
      <c r="H625" s="38"/>
      <c r="I625" s="195"/>
      <c r="J625" s="38"/>
      <c r="K625" s="38"/>
      <c r="L625" s="39"/>
      <c r="M625" s="196"/>
      <c r="N625" s="197"/>
      <c r="O625" s="77"/>
      <c r="P625" s="77"/>
      <c r="Q625" s="77"/>
      <c r="R625" s="77"/>
      <c r="S625" s="77"/>
      <c r="T625" s="7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T625" s="19" t="s">
        <v>135</v>
      </c>
      <c r="AU625" s="19" t="s">
        <v>83</v>
      </c>
    </row>
    <row r="626" s="2" customFormat="1">
      <c r="A626" s="38"/>
      <c r="B626" s="39"/>
      <c r="C626" s="38"/>
      <c r="D626" s="193" t="s">
        <v>137</v>
      </c>
      <c r="E626" s="38"/>
      <c r="F626" s="198" t="s">
        <v>804</v>
      </c>
      <c r="G626" s="38"/>
      <c r="H626" s="38"/>
      <c r="I626" s="195"/>
      <c r="J626" s="38"/>
      <c r="K626" s="38"/>
      <c r="L626" s="39"/>
      <c r="M626" s="196"/>
      <c r="N626" s="197"/>
      <c r="O626" s="77"/>
      <c r="P626" s="77"/>
      <c r="Q626" s="77"/>
      <c r="R626" s="77"/>
      <c r="S626" s="77"/>
      <c r="T626" s="7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T626" s="19" t="s">
        <v>137</v>
      </c>
      <c r="AU626" s="19" t="s">
        <v>83</v>
      </c>
    </row>
    <row r="627" s="13" customFormat="1">
      <c r="A627" s="13"/>
      <c r="B627" s="199"/>
      <c r="C627" s="13"/>
      <c r="D627" s="193" t="s">
        <v>139</v>
      </c>
      <c r="E627" s="200" t="s">
        <v>1</v>
      </c>
      <c r="F627" s="201" t="s">
        <v>805</v>
      </c>
      <c r="G627" s="13"/>
      <c r="H627" s="202">
        <v>1</v>
      </c>
      <c r="I627" s="203"/>
      <c r="J627" s="13"/>
      <c r="K627" s="13"/>
      <c r="L627" s="199"/>
      <c r="M627" s="204"/>
      <c r="N627" s="205"/>
      <c r="O627" s="205"/>
      <c r="P627" s="205"/>
      <c r="Q627" s="205"/>
      <c r="R627" s="205"/>
      <c r="S627" s="205"/>
      <c r="T627" s="20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00" t="s">
        <v>139</v>
      </c>
      <c r="AU627" s="200" t="s">
        <v>83</v>
      </c>
      <c r="AV627" s="13" t="s">
        <v>83</v>
      </c>
      <c r="AW627" s="13" t="s">
        <v>32</v>
      </c>
      <c r="AX627" s="13" t="s">
        <v>81</v>
      </c>
      <c r="AY627" s="200" t="s">
        <v>126</v>
      </c>
    </row>
    <row r="628" s="2" customFormat="1" ht="55.5" customHeight="1">
      <c r="A628" s="38"/>
      <c r="B628" s="179"/>
      <c r="C628" s="230" t="s">
        <v>829</v>
      </c>
      <c r="D628" s="230" t="s">
        <v>291</v>
      </c>
      <c r="E628" s="231" t="s">
        <v>830</v>
      </c>
      <c r="F628" s="232" t="s">
        <v>831</v>
      </c>
      <c r="G628" s="233" t="s">
        <v>131</v>
      </c>
      <c r="H628" s="234">
        <v>1</v>
      </c>
      <c r="I628" s="235"/>
      <c r="J628" s="236">
        <f>ROUND(I628*H628,2)</f>
        <v>0</v>
      </c>
      <c r="K628" s="232" t="s">
        <v>1</v>
      </c>
      <c r="L628" s="237"/>
      <c r="M628" s="238" t="s">
        <v>1</v>
      </c>
      <c r="N628" s="239" t="s">
        <v>40</v>
      </c>
      <c r="O628" s="77"/>
      <c r="P628" s="189">
        <f>O628*H628</f>
        <v>0</v>
      </c>
      <c r="Q628" s="189">
        <v>2.4500000000000002</v>
      </c>
      <c r="R628" s="189">
        <f>Q628*H628</f>
        <v>2.4500000000000002</v>
      </c>
      <c r="S628" s="189">
        <v>0</v>
      </c>
      <c r="T628" s="190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1" t="s">
        <v>182</v>
      </c>
      <c r="AT628" s="191" t="s">
        <v>291</v>
      </c>
      <c r="AU628" s="191" t="s">
        <v>83</v>
      </c>
      <c r="AY628" s="19" t="s">
        <v>126</v>
      </c>
      <c r="BE628" s="192">
        <f>IF(N628="základní",J628,0)</f>
        <v>0</v>
      </c>
      <c r="BF628" s="192">
        <f>IF(N628="snížená",J628,0)</f>
        <v>0</v>
      </c>
      <c r="BG628" s="192">
        <f>IF(N628="zákl. přenesená",J628,0)</f>
        <v>0</v>
      </c>
      <c r="BH628" s="192">
        <f>IF(N628="sníž. přenesená",J628,0)</f>
        <v>0</v>
      </c>
      <c r="BI628" s="192">
        <f>IF(N628="nulová",J628,0)</f>
        <v>0</v>
      </c>
      <c r="BJ628" s="19" t="s">
        <v>81</v>
      </c>
      <c r="BK628" s="192">
        <f>ROUND(I628*H628,2)</f>
        <v>0</v>
      </c>
      <c r="BL628" s="19" t="s">
        <v>133</v>
      </c>
      <c r="BM628" s="191" t="s">
        <v>832</v>
      </c>
    </row>
    <row r="629" s="2" customFormat="1">
      <c r="A629" s="38"/>
      <c r="B629" s="39"/>
      <c r="C629" s="38"/>
      <c r="D629" s="193" t="s">
        <v>135</v>
      </c>
      <c r="E629" s="38"/>
      <c r="F629" s="194" t="s">
        <v>833</v>
      </c>
      <c r="G629" s="38"/>
      <c r="H629" s="38"/>
      <c r="I629" s="195"/>
      <c r="J629" s="38"/>
      <c r="K629" s="38"/>
      <c r="L629" s="39"/>
      <c r="M629" s="196"/>
      <c r="N629" s="197"/>
      <c r="O629" s="77"/>
      <c r="P629" s="77"/>
      <c r="Q629" s="77"/>
      <c r="R629" s="77"/>
      <c r="S629" s="77"/>
      <c r="T629" s="7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9" t="s">
        <v>135</v>
      </c>
      <c r="AU629" s="19" t="s">
        <v>83</v>
      </c>
    </row>
    <row r="630" s="2" customFormat="1">
      <c r="A630" s="38"/>
      <c r="B630" s="39"/>
      <c r="C630" s="38"/>
      <c r="D630" s="193" t="s">
        <v>137</v>
      </c>
      <c r="E630" s="38"/>
      <c r="F630" s="198" t="s">
        <v>812</v>
      </c>
      <c r="G630" s="38"/>
      <c r="H630" s="38"/>
      <c r="I630" s="195"/>
      <c r="J630" s="38"/>
      <c r="K630" s="38"/>
      <c r="L630" s="39"/>
      <c r="M630" s="196"/>
      <c r="N630" s="197"/>
      <c r="O630" s="77"/>
      <c r="P630" s="77"/>
      <c r="Q630" s="77"/>
      <c r="R630" s="77"/>
      <c r="S630" s="77"/>
      <c r="T630" s="7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9" t="s">
        <v>137</v>
      </c>
      <c r="AU630" s="19" t="s">
        <v>83</v>
      </c>
    </row>
    <row r="631" s="2" customFormat="1" ht="24.15" customHeight="1">
      <c r="A631" s="38"/>
      <c r="B631" s="179"/>
      <c r="C631" s="180" t="s">
        <v>834</v>
      </c>
      <c r="D631" s="180" t="s">
        <v>128</v>
      </c>
      <c r="E631" s="181" t="s">
        <v>835</v>
      </c>
      <c r="F631" s="182" t="s">
        <v>836</v>
      </c>
      <c r="G631" s="183" t="s">
        <v>131</v>
      </c>
      <c r="H631" s="184">
        <v>8</v>
      </c>
      <c r="I631" s="185"/>
      <c r="J631" s="186">
        <f>ROUND(I631*H631,2)</f>
        <v>0</v>
      </c>
      <c r="K631" s="182" t="s">
        <v>132</v>
      </c>
      <c r="L631" s="39"/>
      <c r="M631" s="187" t="s">
        <v>1</v>
      </c>
      <c r="N631" s="188" t="s">
        <v>40</v>
      </c>
      <c r="O631" s="77"/>
      <c r="P631" s="189">
        <f>O631*H631</f>
        <v>0</v>
      </c>
      <c r="Q631" s="189">
        <v>0.023939999999999999</v>
      </c>
      <c r="R631" s="189">
        <f>Q631*H631</f>
        <v>0.19152</v>
      </c>
      <c r="S631" s="189">
        <v>0</v>
      </c>
      <c r="T631" s="190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191" t="s">
        <v>133</v>
      </c>
      <c r="AT631" s="191" t="s">
        <v>128</v>
      </c>
      <c r="AU631" s="191" t="s">
        <v>83</v>
      </c>
      <c r="AY631" s="19" t="s">
        <v>126</v>
      </c>
      <c r="BE631" s="192">
        <f>IF(N631="základní",J631,0)</f>
        <v>0</v>
      </c>
      <c r="BF631" s="192">
        <f>IF(N631="snížená",J631,0)</f>
        <v>0</v>
      </c>
      <c r="BG631" s="192">
        <f>IF(N631="zákl. přenesená",J631,0)</f>
        <v>0</v>
      </c>
      <c r="BH631" s="192">
        <f>IF(N631="sníž. přenesená",J631,0)</f>
        <v>0</v>
      </c>
      <c r="BI631" s="192">
        <f>IF(N631="nulová",J631,0)</f>
        <v>0</v>
      </c>
      <c r="BJ631" s="19" t="s">
        <v>81</v>
      </c>
      <c r="BK631" s="192">
        <f>ROUND(I631*H631,2)</f>
        <v>0</v>
      </c>
      <c r="BL631" s="19" t="s">
        <v>133</v>
      </c>
      <c r="BM631" s="191" t="s">
        <v>837</v>
      </c>
    </row>
    <row r="632" s="2" customFormat="1">
      <c r="A632" s="38"/>
      <c r="B632" s="39"/>
      <c r="C632" s="38"/>
      <c r="D632" s="193" t="s">
        <v>135</v>
      </c>
      <c r="E632" s="38"/>
      <c r="F632" s="194" t="s">
        <v>838</v>
      </c>
      <c r="G632" s="38"/>
      <c r="H632" s="38"/>
      <c r="I632" s="195"/>
      <c r="J632" s="38"/>
      <c r="K632" s="38"/>
      <c r="L632" s="39"/>
      <c r="M632" s="196"/>
      <c r="N632" s="197"/>
      <c r="O632" s="77"/>
      <c r="P632" s="77"/>
      <c r="Q632" s="77"/>
      <c r="R632" s="77"/>
      <c r="S632" s="77"/>
      <c r="T632" s="7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9" t="s">
        <v>135</v>
      </c>
      <c r="AU632" s="19" t="s">
        <v>83</v>
      </c>
    </row>
    <row r="633" s="2" customFormat="1">
      <c r="A633" s="38"/>
      <c r="B633" s="39"/>
      <c r="C633" s="38"/>
      <c r="D633" s="193" t="s">
        <v>137</v>
      </c>
      <c r="E633" s="38"/>
      <c r="F633" s="198" t="s">
        <v>804</v>
      </c>
      <c r="G633" s="38"/>
      <c r="H633" s="38"/>
      <c r="I633" s="195"/>
      <c r="J633" s="38"/>
      <c r="K633" s="38"/>
      <c r="L633" s="39"/>
      <c r="M633" s="196"/>
      <c r="N633" s="197"/>
      <c r="O633" s="77"/>
      <c r="P633" s="77"/>
      <c r="Q633" s="77"/>
      <c r="R633" s="77"/>
      <c r="S633" s="77"/>
      <c r="T633" s="7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T633" s="19" t="s">
        <v>137</v>
      </c>
      <c r="AU633" s="19" t="s">
        <v>83</v>
      </c>
    </row>
    <row r="634" s="13" customFormat="1">
      <c r="A634" s="13"/>
      <c r="B634" s="199"/>
      <c r="C634" s="13"/>
      <c r="D634" s="193" t="s">
        <v>139</v>
      </c>
      <c r="E634" s="200" t="s">
        <v>1</v>
      </c>
      <c r="F634" s="201" t="s">
        <v>839</v>
      </c>
      <c r="G634" s="13"/>
      <c r="H634" s="202">
        <v>8</v>
      </c>
      <c r="I634" s="203"/>
      <c r="J634" s="13"/>
      <c r="K634" s="13"/>
      <c r="L634" s="199"/>
      <c r="M634" s="204"/>
      <c r="N634" s="205"/>
      <c r="O634" s="205"/>
      <c r="P634" s="205"/>
      <c r="Q634" s="205"/>
      <c r="R634" s="205"/>
      <c r="S634" s="205"/>
      <c r="T634" s="20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00" t="s">
        <v>139</v>
      </c>
      <c r="AU634" s="200" t="s">
        <v>83</v>
      </c>
      <c r="AV634" s="13" t="s">
        <v>83</v>
      </c>
      <c r="AW634" s="13" t="s">
        <v>32</v>
      </c>
      <c r="AX634" s="13" t="s">
        <v>81</v>
      </c>
      <c r="AY634" s="200" t="s">
        <v>126</v>
      </c>
    </row>
    <row r="635" s="2" customFormat="1" ht="24.15" customHeight="1">
      <c r="A635" s="38"/>
      <c r="B635" s="179"/>
      <c r="C635" s="230" t="s">
        <v>840</v>
      </c>
      <c r="D635" s="230" t="s">
        <v>291</v>
      </c>
      <c r="E635" s="231" t="s">
        <v>841</v>
      </c>
      <c r="F635" s="232" t="s">
        <v>842</v>
      </c>
      <c r="G635" s="233" t="s">
        <v>131</v>
      </c>
      <c r="H635" s="234">
        <v>8</v>
      </c>
      <c r="I635" s="235"/>
      <c r="J635" s="236">
        <f>ROUND(I635*H635,2)</f>
        <v>0</v>
      </c>
      <c r="K635" s="232" t="s">
        <v>132</v>
      </c>
      <c r="L635" s="237"/>
      <c r="M635" s="238" t="s">
        <v>1</v>
      </c>
      <c r="N635" s="239" t="s">
        <v>40</v>
      </c>
      <c r="O635" s="77"/>
      <c r="P635" s="189">
        <f>O635*H635</f>
        <v>0</v>
      </c>
      <c r="Q635" s="189">
        <v>1.3799999999999999</v>
      </c>
      <c r="R635" s="189">
        <f>Q635*H635</f>
        <v>11.039999999999999</v>
      </c>
      <c r="S635" s="189">
        <v>0</v>
      </c>
      <c r="T635" s="190">
        <f>S635*H635</f>
        <v>0</v>
      </c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R635" s="191" t="s">
        <v>182</v>
      </c>
      <c r="AT635" s="191" t="s">
        <v>291</v>
      </c>
      <c r="AU635" s="191" t="s">
        <v>83</v>
      </c>
      <c r="AY635" s="19" t="s">
        <v>126</v>
      </c>
      <c r="BE635" s="192">
        <f>IF(N635="základní",J635,0)</f>
        <v>0</v>
      </c>
      <c r="BF635" s="192">
        <f>IF(N635="snížená",J635,0)</f>
        <v>0</v>
      </c>
      <c r="BG635" s="192">
        <f>IF(N635="zákl. přenesená",J635,0)</f>
        <v>0</v>
      </c>
      <c r="BH635" s="192">
        <f>IF(N635="sníž. přenesená",J635,0)</f>
        <v>0</v>
      </c>
      <c r="BI635" s="192">
        <f>IF(N635="nulová",J635,0)</f>
        <v>0</v>
      </c>
      <c r="BJ635" s="19" t="s">
        <v>81</v>
      </c>
      <c r="BK635" s="192">
        <f>ROUND(I635*H635,2)</f>
        <v>0</v>
      </c>
      <c r="BL635" s="19" t="s">
        <v>133</v>
      </c>
      <c r="BM635" s="191" t="s">
        <v>843</v>
      </c>
    </row>
    <row r="636" s="2" customFormat="1">
      <c r="A636" s="38"/>
      <c r="B636" s="39"/>
      <c r="C636" s="38"/>
      <c r="D636" s="193" t="s">
        <v>135</v>
      </c>
      <c r="E636" s="38"/>
      <c r="F636" s="194" t="s">
        <v>842</v>
      </c>
      <c r="G636" s="38"/>
      <c r="H636" s="38"/>
      <c r="I636" s="195"/>
      <c r="J636" s="38"/>
      <c r="K636" s="38"/>
      <c r="L636" s="39"/>
      <c r="M636" s="196"/>
      <c r="N636" s="197"/>
      <c r="O636" s="77"/>
      <c r="P636" s="77"/>
      <c r="Q636" s="77"/>
      <c r="R636" s="77"/>
      <c r="S636" s="77"/>
      <c r="T636" s="7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T636" s="19" t="s">
        <v>135</v>
      </c>
      <c r="AU636" s="19" t="s">
        <v>83</v>
      </c>
    </row>
    <row r="637" s="2" customFormat="1" ht="24.15" customHeight="1">
      <c r="A637" s="38"/>
      <c r="B637" s="179"/>
      <c r="C637" s="180" t="s">
        <v>844</v>
      </c>
      <c r="D637" s="180" t="s">
        <v>128</v>
      </c>
      <c r="E637" s="181" t="s">
        <v>845</v>
      </c>
      <c r="F637" s="182" t="s">
        <v>846</v>
      </c>
      <c r="G637" s="183" t="s">
        <v>131</v>
      </c>
      <c r="H637" s="184">
        <v>9</v>
      </c>
      <c r="I637" s="185"/>
      <c r="J637" s="186">
        <f>ROUND(I637*H637,2)</f>
        <v>0</v>
      </c>
      <c r="K637" s="182" t="s">
        <v>132</v>
      </c>
      <c r="L637" s="39"/>
      <c r="M637" s="187" t="s">
        <v>1</v>
      </c>
      <c r="N637" s="188" t="s">
        <v>40</v>
      </c>
      <c r="O637" s="77"/>
      <c r="P637" s="189">
        <f>O637*H637</f>
        <v>0</v>
      </c>
      <c r="Q637" s="189">
        <v>0.010189999999999999</v>
      </c>
      <c r="R637" s="189">
        <f>Q637*H637</f>
        <v>0.09171</v>
      </c>
      <c r="S637" s="189">
        <v>0</v>
      </c>
      <c r="T637" s="190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191" t="s">
        <v>133</v>
      </c>
      <c r="AT637" s="191" t="s">
        <v>128</v>
      </c>
      <c r="AU637" s="191" t="s">
        <v>83</v>
      </c>
      <c r="AY637" s="19" t="s">
        <v>126</v>
      </c>
      <c r="BE637" s="192">
        <f>IF(N637="základní",J637,0)</f>
        <v>0</v>
      </c>
      <c r="BF637" s="192">
        <f>IF(N637="snížená",J637,0)</f>
        <v>0</v>
      </c>
      <c r="BG637" s="192">
        <f>IF(N637="zákl. přenesená",J637,0)</f>
        <v>0</v>
      </c>
      <c r="BH637" s="192">
        <f>IF(N637="sníž. přenesená",J637,0)</f>
        <v>0</v>
      </c>
      <c r="BI637" s="192">
        <f>IF(N637="nulová",J637,0)</f>
        <v>0</v>
      </c>
      <c r="BJ637" s="19" t="s">
        <v>81</v>
      </c>
      <c r="BK637" s="192">
        <f>ROUND(I637*H637,2)</f>
        <v>0</v>
      </c>
      <c r="BL637" s="19" t="s">
        <v>133</v>
      </c>
      <c r="BM637" s="191" t="s">
        <v>847</v>
      </c>
    </row>
    <row r="638" s="2" customFormat="1">
      <c r="A638" s="38"/>
      <c r="B638" s="39"/>
      <c r="C638" s="38"/>
      <c r="D638" s="193" t="s">
        <v>135</v>
      </c>
      <c r="E638" s="38"/>
      <c r="F638" s="194" t="s">
        <v>846</v>
      </c>
      <c r="G638" s="38"/>
      <c r="H638" s="38"/>
      <c r="I638" s="195"/>
      <c r="J638" s="38"/>
      <c r="K638" s="38"/>
      <c r="L638" s="39"/>
      <c r="M638" s="196"/>
      <c r="N638" s="197"/>
      <c r="O638" s="77"/>
      <c r="P638" s="77"/>
      <c r="Q638" s="77"/>
      <c r="R638" s="77"/>
      <c r="S638" s="77"/>
      <c r="T638" s="7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9" t="s">
        <v>135</v>
      </c>
      <c r="AU638" s="19" t="s">
        <v>83</v>
      </c>
    </row>
    <row r="639" s="2" customFormat="1">
      <c r="A639" s="38"/>
      <c r="B639" s="39"/>
      <c r="C639" s="38"/>
      <c r="D639" s="193" t="s">
        <v>137</v>
      </c>
      <c r="E639" s="38"/>
      <c r="F639" s="198" t="s">
        <v>804</v>
      </c>
      <c r="G639" s="38"/>
      <c r="H639" s="38"/>
      <c r="I639" s="195"/>
      <c r="J639" s="38"/>
      <c r="K639" s="38"/>
      <c r="L639" s="39"/>
      <c r="M639" s="196"/>
      <c r="N639" s="197"/>
      <c r="O639" s="77"/>
      <c r="P639" s="77"/>
      <c r="Q639" s="77"/>
      <c r="R639" s="77"/>
      <c r="S639" s="77"/>
      <c r="T639" s="7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9" t="s">
        <v>137</v>
      </c>
      <c r="AU639" s="19" t="s">
        <v>83</v>
      </c>
    </row>
    <row r="640" s="13" customFormat="1">
      <c r="A640" s="13"/>
      <c r="B640" s="199"/>
      <c r="C640" s="13"/>
      <c r="D640" s="193" t="s">
        <v>139</v>
      </c>
      <c r="E640" s="200" t="s">
        <v>1</v>
      </c>
      <c r="F640" s="201" t="s">
        <v>848</v>
      </c>
      <c r="G640" s="13"/>
      <c r="H640" s="202">
        <v>9</v>
      </c>
      <c r="I640" s="203"/>
      <c r="J640" s="13"/>
      <c r="K640" s="13"/>
      <c r="L640" s="199"/>
      <c r="M640" s="204"/>
      <c r="N640" s="205"/>
      <c r="O640" s="205"/>
      <c r="P640" s="205"/>
      <c r="Q640" s="205"/>
      <c r="R640" s="205"/>
      <c r="S640" s="205"/>
      <c r="T640" s="20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00" t="s">
        <v>139</v>
      </c>
      <c r="AU640" s="200" t="s">
        <v>83</v>
      </c>
      <c r="AV640" s="13" t="s">
        <v>83</v>
      </c>
      <c r="AW640" s="13" t="s">
        <v>32</v>
      </c>
      <c r="AX640" s="13" t="s">
        <v>81</v>
      </c>
      <c r="AY640" s="200" t="s">
        <v>126</v>
      </c>
    </row>
    <row r="641" s="2" customFormat="1" ht="33" customHeight="1">
      <c r="A641" s="38"/>
      <c r="B641" s="179"/>
      <c r="C641" s="230" t="s">
        <v>849</v>
      </c>
      <c r="D641" s="230" t="s">
        <v>291</v>
      </c>
      <c r="E641" s="231" t="s">
        <v>850</v>
      </c>
      <c r="F641" s="232" t="s">
        <v>851</v>
      </c>
      <c r="G641" s="233" t="s">
        <v>131</v>
      </c>
      <c r="H641" s="234">
        <v>1</v>
      </c>
      <c r="I641" s="235"/>
      <c r="J641" s="236">
        <f>ROUND(I641*H641,2)</f>
        <v>0</v>
      </c>
      <c r="K641" s="232" t="s">
        <v>132</v>
      </c>
      <c r="L641" s="237"/>
      <c r="M641" s="238" t="s">
        <v>1</v>
      </c>
      <c r="N641" s="239" t="s">
        <v>40</v>
      </c>
      <c r="O641" s="77"/>
      <c r="P641" s="189">
        <f>O641*H641</f>
        <v>0</v>
      </c>
      <c r="Q641" s="189">
        <v>0.254</v>
      </c>
      <c r="R641" s="189">
        <f>Q641*H641</f>
        <v>0.254</v>
      </c>
      <c r="S641" s="189">
        <v>0</v>
      </c>
      <c r="T641" s="190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191" t="s">
        <v>182</v>
      </c>
      <c r="AT641" s="191" t="s">
        <v>291</v>
      </c>
      <c r="AU641" s="191" t="s">
        <v>83</v>
      </c>
      <c r="AY641" s="19" t="s">
        <v>126</v>
      </c>
      <c r="BE641" s="192">
        <f>IF(N641="základní",J641,0)</f>
        <v>0</v>
      </c>
      <c r="BF641" s="192">
        <f>IF(N641="snížená",J641,0)</f>
        <v>0</v>
      </c>
      <c r="BG641" s="192">
        <f>IF(N641="zákl. přenesená",J641,0)</f>
        <v>0</v>
      </c>
      <c r="BH641" s="192">
        <f>IF(N641="sníž. přenesená",J641,0)</f>
        <v>0</v>
      </c>
      <c r="BI641" s="192">
        <f>IF(N641="nulová",J641,0)</f>
        <v>0</v>
      </c>
      <c r="BJ641" s="19" t="s">
        <v>81</v>
      </c>
      <c r="BK641" s="192">
        <f>ROUND(I641*H641,2)</f>
        <v>0</v>
      </c>
      <c r="BL641" s="19" t="s">
        <v>133</v>
      </c>
      <c r="BM641" s="191" t="s">
        <v>852</v>
      </c>
    </row>
    <row r="642" s="2" customFormat="1">
      <c r="A642" s="38"/>
      <c r="B642" s="39"/>
      <c r="C642" s="38"/>
      <c r="D642" s="193" t="s">
        <v>135</v>
      </c>
      <c r="E642" s="38"/>
      <c r="F642" s="194" t="s">
        <v>851</v>
      </c>
      <c r="G642" s="38"/>
      <c r="H642" s="38"/>
      <c r="I642" s="195"/>
      <c r="J642" s="38"/>
      <c r="K642" s="38"/>
      <c r="L642" s="39"/>
      <c r="M642" s="196"/>
      <c r="N642" s="197"/>
      <c r="O642" s="77"/>
      <c r="P642" s="77"/>
      <c r="Q642" s="77"/>
      <c r="R642" s="77"/>
      <c r="S642" s="77"/>
      <c r="T642" s="7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T642" s="19" t="s">
        <v>135</v>
      </c>
      <c r="AU642" s="19" t="s">
        <v>83</v>
      </c>
    </row>
    <row r="643" s="2" customFormat="1" ht="33" customHeight="1">
      <c r="A643" s="38"/>
      <c r="B643" s="179"/>
      <c r="C643" s="230" t="s">
        <v>853</v>
      </c>
      <c r="D643" s="230" t="s">
        <v>291</v>
      </c>
      <c r="E643" s="231" t="s">
        <v>854</v>
      </c>
      <c r="F643" s="232" t="s">
        <v>855</v>
      </c>
      <c r="G643" s="233" t="s">
        <v>131</v>
      </c>
      <c r="H643" s="234">
        <v>2</v>
      </c>
      <c r="I643" s="235"/>
      <c r="J643" s="236">
        <f>ROUND(I643*H643,2)</f>
        <v>0</v>
      </c>
      <c r="K643" s="232" t="s">
        <v>132</v>
      </c>
      <c r="L643" s="237"/>
      <c r="M643" s="238" t="s">
        <v>1</v>
      </c>
      <c r="N643" s="239" t="s">
        <v>40</v>
      </c>
      <c r="O643" s="77"/>
      <c r="P643" s="189">
        <f>O643*H643</f>
        <v>0</v>
      </c>
      <c r="Q643" s="189">
        <v>0.50600000000000001</v>
      </c>
      <c r="R643" s="189">
        <f>Q643*H643</f>
        <v>1.012</v>
      </c>
      <c r="S643" s="189">
        <v>0</v>
      </c>
      <c r="T643" s="190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191" t="s">
        <v>182</v>
      </c>
      <c r="AT643" s="191" t="s">
        <v>291</v>
      </c>
      <c r="AU643" s="191" t="s">
        <v>83</v>
      </c>
      <c r="AY643" s="19" t="s">
        <v>126</v>
      </c>
      <c r="BE643" s="192">
        <f>IF(N643="základní",J643,0)</f>
        <v>0</v>
      </c>
      <c r="BF643" s="192">
        <f>IF(N643="snížená",J643,0)</f>
        <v>0</v>
      </c>
      <c r="BG643" s="192">
        <f>IF(N643="zákl. přenesená",J643,0)</f>
        <v>0</v>
      </c>
      <c r="BH643" s="192">
        <f>IF(N643="sníž. přenesená",J643,0)</f>
        <v>0</v>
      </c>
      <c r="BI643" s="192">
        <f>IF(N643="nulová",J643,0)</f>
        <v>0</v>
      </c>
      <c r="BJ643" s="19" t="s">
        <v>81</v>
      </c>
      <c r="BK643" s="192">
        <f>ROUND(I643*H643,2)</f>
        <v>0</v>
      </c>
      <c r="BL643" s="19" t="s">
        <v>133</v>
      </c>
      <c r="BM643" s="191" t="s">
        <v>856</v>
      </c>
    </row>
    <row r="644" s="2" customFormat="1">
      <c r="A644" s="38"/>
      <c r="B644" s="39"/>
      <c r="C644" s="38"/>
      <c r="D644" s="193" t="s">
        <v>135</v>
      </c>
      <c r="E644" s="38"/>
      <c r="F644" s="194" t="s">
        <v>855</v>
      </c>
      <c r="G644" s="38"/>
      <c r="H644" s="38"/>
      <c r="I644" s="195"/>
      <c r="J644" s="38"/>
      <c r="K644" s="38"/>
      <c r="L644" s="39"/>
      <c r="M644" s="196"/>
      <c r="N644" s="197"/>
      <c r="O644" s="77"/>
      <c r="P644" s="77"/>
      <c r="Q644" s="77"/>
      <c r="R644" s="77"/>
      <c r="S644" s="77"/>
      <c r="T644" s="7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T644" s="19" t="s">
        <v>135</v>
      </c>
      <c r="AU644" s="19" t="s">
        <v>83</v>
      </c>
    </row>
    <row r="645" s="2" customFormat="1" ht="33" customHeight="1">
      <c r="A645" s="38"/>
      <c r="B645" s="179"/>
      <c r="C645" s="230" t="s">
        <v>857</v>
      </c>
      <c r="D645" s="230" t="s">
        <v>291</v>
      </c>
      <c r="E645" s="231" t="s">
        <v>858</v>
      </c>
      <c r="F645" s="232" t="s">
        <v>859</v>
      </c>
      <c r="G645" s="233" t="s">
        <v>131</v>
      </c>
      <c r="H645" s="234">
        <v>6</v>
      </c>
      <c r="I645" s="235"/>
      <c r="J645" s="236">
        <f>ROUND(I645*H645,2)</f>
        <v>0</v>
      </c>
      <c r="K645" s="232" t="s">
        <v>132</v>
      </c>
      <c r="L645" s="237"/>
      <c r="M645" s="238" t="s">
        <v>1</v>
      </c>
      <c r="N645" s="239" t="s">
        <v>40</v>
      </c>
      <c r="O645" s="77"/>
      <c r="P645" s="189">
        <f>O645*H645</f>
        <v>0</v>
      </c>
      <c r="Q645" s="189">
        <v>1.0129999999999999</v>
      </c>
      <c r="R645" s="189">
        <f>Q645*H645</f>
        <v>6.0779999999999994</v>
      </c>
      <c r="S645" s="189">
        <v>0</v>
      </c>
      <c r="T645" s="190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191" t="s">
        <v>182</v>
      </c>
      <c r="AT645" s="191" t="s">
        <v>291</v>
      </c>
      <c r="AU645" s="191" t="s">
        <v>83</v>
      </c>
      <c r="AY645" s="19" t="s">
        <v>126</v>
      </c>
      <c r="BE645" s="192">
        <f>IF(N645="základní",J645,0)</f>
        <v>0</v>
      </c>
      <c r="BF645" s="192">
        <f>IF(N645="snížená",J645,0)</f>
        <v>0</v>
      </c>
      <c r="BG645" s="192">
        <f>IF(N645="zákl. přenesená",J645,0)</f>
        <v>0</v>
      </c>
      <c r="BH645" s="192">
        <f>IF(N645="sníž. přenesená",J645,0)</f>
        <v>0</v>
      </c>
      <c r="BI645" s="192">
        <f>IF(N645="nulová",J645,0)</f>
        <v>0</v>
      </c>
      <c r="BJ645" s="19" t="s">
        <v>81</v>
      </c>
      <c r="BK645" s="192">
        <f>ROUND(I645*H645,2)</f>
        <v>0</v>
      </c>
      <c r="BL645" s="19" t="s">
        <v>133</v>
      </c>
      <c r="BM645" s="191" t="s">
        <v>860</v>
      </c>
    </row>
    <row r="646" s="2" customFormat="1">
      <c r="A646" s="38"/>
      <c r="B646" s="39"/>
      <c r="C646" s="38"/>
      <c r="D646" s="193" t="s">
        <v>135</v>
      </c>
      <c r="E646" s="38"/>
      <c r="F646" s="194" t="s">
        <v>859</v>
      </c>
      <c r="G646" s="38"/>
      <c r="H646" s="38"/>
      <c r="I646" s="195"/>
      <c r="J646" s="38"/>
      <c r="K646" s="38"/>
      <c r="L646" s="39"/>
      <c r="M646" s="196"/>
      <c r="N646" s="197"/>
      <c r="O646" s="77"/>
      <c r="P646" s="77"/>
      <c r="Q646" s="77"/>
      <c r="R646" s="77"/>
      <c r="S646" s="77"/>
      <c r="T646" s="7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9" t="s">
        <v>135</v>
      </c>
      <c r="AU646" s="19" t="s">
        <v>83</v>
      </c>
    </row>
    <row r="647" s="2" customFormat="1" ht="24.15" customHeight="1">
      <c r="A647" s="38"/>
      <c r="B647" s="179"/>
      <c r="C647" s="180" t="s">
        <v>861</v>
      </c>
      <c r="D647" s="180" t="s">
        <v>128</v>
      </c>
      <c r="E647" s="181" t="s">
        <v>862</v>
      </c>
      <c r="F647" s="182" t="s">
        <v>863</v>
      </c>
      <c r="G647" s="183" t="s">
        <v>131</v>
      </c>
      <c r="H647" s="184">
        <v>9</v>
      </c>
      <c r="I647" s="185"/>
      <c r="J647" s="186">
        <f>ROUND(I647*H647,2)</f>
        <v>0</v>
      </c>
      <c r="K647" s="182" t="s">
        <v>132</v>
      </c>
      <c r="L647" s="39"/>
      <c r="M647" s="187" t="s">
        <v>1</v>
      </c>
      <c r="N647" s="188" t="s">
        <v>40</v>
      </c>
      <c r="O647" s="77"/>
      <c r="P647" s="189">
        <f>O647*H647</f>
        <v>0</v>
      </c>
      <c r="Q647" s="189">
        <v>0.01248</v>
      </c>
      <c r="R647" s="189">
        <f>Q647*H647</f>
        <v>0.11232</v>
      </c>
      <c r="S647" s="189">
        <v>0</v>
      </c>
      <c r="T647" s="190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191" t="s">
        <v>133</v>
      </c>
      <c r="AT647" s="191" t="s">
        <v>128</v>
      </c>
      <c r="AU647" s="191" t="s">
        <v>83</v>
      </c>
      <c r="AY647" s="19" t="s">
        <v>126</v>
      </c>
      <c r="BE647" s="192">
        <f>IF(N647="základní",J647,0)</f>
        <v>0</v>
      </c>
      <c r="BF647" s="192">
        <f>IF(N647="snížená",J647,0)</f>
        <v>0</v>
      </c>
      <c r="BG647" s="192">
        <f>IF(N647="zákl. přenesená",J647,0)</f>
        <v>0</v>
      </c>
      <c r="BH647" s="192">
        <f>IF(N647="sníž. přenesená",J647,0)</f>
        <v>0</v>
      </c>
      <c r="BI647" s="192">
        <f>IF(N647="nulová",J647,0)</f>
        <v>0</v>
      </c>
      <c r="BJ647" s="19" t="s">
        <v>81</v>
      </c>
      <c r="BK647" s="192">
        <f>ROUND(I647*H647,2)</f>
        <v>0</v>
      </c>
      <c r="BL647" s="19" t="s">
        <v>133</v>
      </c>
      <c r="BM647" s="191" t="s">
        <v>864</v>
      </c>
    </row>
    <row r="648" s="2" customFormat="1">
      <c r="A648" s="38"/>
      <c r="B648" s="39"/>
      <c r="C648" s="38"/>
      <c r="D648" s="193" t="s">
        <v>135</v>
      </c>
      <c r="E648" s="38"/>
      <c r="F648" s="194" t="s">
        <v>863</v>
      </c>
      <c r="G648" s="38"/>
      <c r="H648" s="38"/>
      <c r="I648" s="195"/>
      <c r="J648" s="38"/>
      <c r="K648" s="38"/>
      <c r="L648" s="39"/>
      <c r="M648" s="196"/>
      <c r="N648" s="197"/>
      <c r="O648" s="77"/>
      <c r="P648" s="77"/>
      <c r="Q648" s="77"/>
      <c r="R648" s="77"/>
      <c r="S648" s="77"/>
      <c r="T648" s="7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9" t="s">
        <v>135</v>
      </c>
      <c r="AU648" s="19" t="s">
        <v>83</v>
      </c>
    </row>
    <row r="649" s="2" customFormat="1">
      <c r="A649" s="38"/>
      <c r="B649" s="39"/>
      <c r="C649" s="38"/>
      <c r="D649" s="193" t="s">
        <v>137</v>
      </c>
      <c r="E649" s="38"/>
      <c r="F649" s="198" t="s">
        <v>804</v>
      </c>
      <c r="G649" s="38"/>
      <c r="H649" s="38"/>
      <c r="I649" s="195"/>
      <c r="J649" s="38"/>
      <c r="K649" s="38"/>
      <c r="L649" s="39"/>
      <c r="M649" s="196"/>
      <c r="N649" s="197"/>
      <c r="O649" s="77"/>
      <c r="P649" s="77"/>
      <c r="Q649" s="77"/>
      <c r="R649" s="77"/>
      <c r="S649" s="77"/>
      <c r="T649" s="7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9" t="s">
        <v>137</v>
      </c>
      <c r="AU649" s="19" t="s">
        <v>83</v>
      </c>
    </row>
    <row r="650" s="13" customFormat="1">
      <c r="A650" s="13"/>
      <c r="B650" s="199"/>
      <c r="C650" s="13"/>
      <c r="D650" s="193" t="s">
        <v>139</v>
      </c>
      <c r="E650" s="200" t="s">
        <v>1</v>
      </c>
      <c r="F650" s="201" t="s">
        <v>189</v>
      </c>
      <c r="G650" s="13"/>
      <c r="H650" s="202">
        <v>9</v>
      </c>
      <c r="I650" s="203"/>
      <c r="J650" s="13"/>
      <c r="K650" s="13"/>
      <c r="L650" s="199"/>
      <c r="M650" s="204"/>
      <c r="N650" s="205"/>
      <c r="O650" s="205"/>
      <c r="P650" s="205"/>
      <c r="Q650" s="205"/>
      <c r="R650" s="205"/>
      <c r="S650" s="205"/>
      <c r="T650" s="20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00" t="s">
        <v>139</v>
      </c>
      <c r="AU650" s="200" t="s">
        <v>83</v>
      </c>
      <c r="AV650" s="13" t="s">
        <v>83</v>
      </c>
      <c r="AW650" s="13" t="s">
        <v>32</v>
      </c>
      <c r="AX650" s="13" t="s">
        <v>81</v>
      </c>
      <c r="AY650" s="200" t="s">
        <v>126</v>
      </c>
    </row>
    <row r="651" s="2" customFormat="1" ht="24.15" customHeight="1">
      <c r="A651" s="38"/>
      <c r="B651" s="179"/>
      <c r="C651" s="230" t="s">
        <v>865</v>
      </c>
      <c r="D651" s="230" t="s">
        <v>291</v>
      </c>
      <c r="E651" s="231" t="s">
        <v>866</v>
      </c>
      <c r="F651" s="232" t="s">
        <v>867</v>
      </c>
      <c r="G651" s="233" t="s">
        <v>131</v>
      </c>
      <c r="H651" s="234">
        <v>9</v>
      </c>
      <c r="I651" s="235"/>
      <c r="J651" s="236">
        <f>ROUND(I651*H651,2)</f>
        <v>0</v>
      </c>
      <c r="K651" s="232" t="s">
        <v>132</v>
      </c>
      <c r="L651" s="237"/>
      <c r="M651" s="238" t="s">
        <v>1</v>
      </c>
      <c r="N651" s="239" t="s">
        <v>40</v>
      </c>
      <c r="O651" s="77"/>
      <c r="P651" s="189">
        <f>O651*H651</f>
        <v>0</v>
      </c>
      <c r="Q651" s="189">
        <v>0.54800000000000004</v>
      </c>
      <c r="R651" s="189">
        <f>Q651*H651</f>
        <v>4.9320000000000004</v>
      </c>
      <c r="S651" s="189">
        <v>0</v>
      </c>
      <c r="T651" s="190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191" t="s">
        <v>182</v>
      </c>
      <c r="AT651" s="191" t="s">
        <v>291</v>
      </c>
      <c r="AU651" s="191" t="s">
        <v>83</v>
      </c>
      <c r="AY651" s="19" t="s">
        <v>126</v>
      </c>
      <c r="BE651" s="192">
        <f>IF(N651="základní",J651,0)</f>
        <v>0</v>
      </c>
      <c r="BF651" s="192">
        <f>IF(N651="snížená",J651,0)</f>
        <v>0</v>
      </c>
      <c r="BG651" s="192">
        <f>IF(N651="zákl. přenesená",J651,0)</f>
        <v>0</v>
      </c>
      <c r="BH651" s="192">
        <f>IF(N651="sníž. přenesená",J651,0)</f>
        <v>0</v>
      </c>
      <c r="BI651" s="192">
        <f>IF(N651="nulová",J651,0)</f>
        <v>0</v>
      </c>
      <c r="BJ651" s="19" t="s">
        <v>81</v>
      </c>
      <c r="BK651" s="192">
        <f>ROUND(I651*H651,2)</f>
        <v>0</v>
      </c>
      <c r="BL651" s="19" t="s">
        <v>133</v>
      </c>
      <c r="BM651" s="191" t="s">
        <v>868</v>
      </c>
    </row>
    <row r="652" s="2" customFormat="1">
      <c r="A652" s="38"/>
      <c r="B652" s="39"/>
      <c r="C652" s="38"/>
      <c r="D652" s="193" t="s">
        <v>135</v>
      </c>
      <c r="E652" s="38"/>
      <c r="F652" s="194" t="s">
        <v>867</v>
      </c>
      <c r="G652" s="38"/>
      <c r="H652" s="38"/>
      <c r="I652" s="195"/>
      <c r="J652" s="38"/>
      <c r="K652" s="38"/>
      <c r="L652" s="39"/>
      <c r="M652" s="196"/>
      <c r="N652" s="197"/>
      <c r="O652" s="77"/>
      <c r="P652" s="77"/>
      <c r="Q652" s="77"/>
      <c r="R652" s="77"/>
      <c r="S652" s="77"/>
      <c r="T652" s="7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T652" s="19" t="s">
        <v>135</v>
      </c>
      <c r="AU652" s="19" t="s">
        <v>83</v>
      </c>
    </row>
    <row r="653" s="2" customFormat="1" ht="24.15" customHeight="1">
      <c r="A653" s="38"/>
      <c r="B653" s="179"/>
      <c r="C653" s="180" t="s">
        <v>869</v>
      </c>
      <c r="D653" s="180" t="s">
        <v>128</v>
      </c>
      <c r="E653" s="181" t="s">
        <v>870</v>
      </c>
      <c r="F653" s="182" t="s">
        <v>871</v>
      </c>
      <c r="G653" s="183" t="s">
        <v>131</v>
      </c>
      <c r="H653" s="184">
        <v>2</v>
      </c>
      <c r="I653" s="185"/>
      <c r="J653" s="186">
        <f>ROUND(I653*H653,2)</f>
        <v>0</v>
      </c>
      <c r="K653" s="182" t="s">
        <v>132</v>
      </c>
      <c r="L653" s="39"/>
      <c r="M653" s="187" t="s">
        <v>1</v>
      </c>
      <c r="N653" s="188" t="s">
        <v>40</v>
      </c>
      <c r="O653" s="77"/>
      <c r="P653" s="189">
        <f>O653*H653</f>
        <v>0</v>
      </c>
      <c r="Q653" s="189">
        <v>0.028539999999999999</v>
      </c>
      <c r="R653" s="189">
        <f>Q653*H653</f>
        <v>0.057079999999999999</v>
      </c>
      <c r="S653" s="189">
        <v>0</v>
      </c>
      <c r="T653" s="190">
        <f>S653*H653</f>
        <v>0</v>
      </c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R653" s="191" t="s">
        <v>133</v>
      </c>
      <c r="AT653" s="191" t="s">
        <v>128</v>
      </c>
      <c r="AU653" s="191" t="s">
        <v>83</v>
      </c>
      <c r="AY653" s="19" t="s">
        <v>126</v>
      </c>
      <c r="BE653" s="192">
        <f>IF(N653="základní",J653,0)</f>
        <v>0</v>
      </c>
      <c r="BF653" s="192">
        <f>IF(N653="snížená",J653,0)</f>
        <v>0</v>
      </c>
      <c r="BG653" s="192">
        <f>IF(N653="zákl. přenesená",J653,0)</f>
        <v>0</v>
      </c>
      <c r="BH653" s="192">
        <f>IF(N653="sníž. přenesená",J653,0)</f>
        <v>0</v>
      </c>
      <c r="BI653" s="192">
        <f>IF(N653="nulová",J653,0)</f>
        <v>0</v>
      </c>
      <c r="BJ653" s="19" t="s">
        <v>81</v>
      </c>
      <c r="BK653" s="192">
        <f>ROUND(I653*H653,2)</f>
        <v>0</v>
      </c>
      <c r="BL653" s="19" t="s">
        <v>133</v>
      </c>
      <c r="BM653" s="191" t="s">
        <v>872</v>
      </c>
    </row>
    <row r="654" s="2" customFormat="1">
      <c r="A654" s="38"/>
      <c r="B654" s="39"/>
      <c r="C654" s="38"/>
      <c r="D654" s="193" t="s">
        <v>135</v>
      </c>
      <c r="E654" s="38"/>
      <c r="F654" s="194" t="s">
        <v>871</v>
      </c>
      <c r="G654" s="38"/>
      <c r="H654" s="38"/>
      <c r="I654" s="195"/>
      <c r="J654" s="38"/>
      <c r="K654" s="38"/>
      <c r="L654" s="39"/>
      <c r="M654" s="196"/>
      <c r="N654" s="197"/>
      <c r="O654" s="77"/>
      <c r="P654" s="77"/>
      <c r="Q654" s="77"/>
      <c r="R654" s="77"/>
      <c r="S654" s="77"/>
      <c r="T654" s="7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9" t="s">
        <v>135</v>
      </c>
      <c r="AU654" s="19" t="s">
        <v>83</v>
      </c>
    </row>
    <row r="655" s="2" customFormat="1">
      <c r="A655" s="38"/>
      <c r="B655" s="39"/>
      <c r="C655" s="38"/>
      <c r="D655" s="193" t="s">
        <v>137</v>
      </c>
      <c r="E655" s="38"/>
      <c r="F655" s="198" t="s">
        <v>804</v>
      </c>
      <c r="G655" s="38"/>
      <c r="H655" s="38"/>
      <c r="I655" s="195"/>
      <c r="J655" s="38"/>
      <c r="K655" s="38"/>
      <c r="L655" s="39"/>
      <c r="M655" s="196"/>
      <c r="N655" s="197"/>
      <c r="O655" s="77"/>
      <c r="P655" s="77"/>
      <c r="Q655" s="77"/>
      <c r="R655" s="77"/>
      <c r="S655" s="77"/>
      <c r="T655" s="7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9" t="s">
        <v>137</v>
      </c>
      <c r="AU655" s="19" t="s">
        <v>83</v>
      </c>
    </row>
    <row r="656" s="13" customFormat="1">
      <c r="A656" s="13"/>
      <c r="B656" s="199"/>
      <c r="C656" s="13"/>
      <c r="D656" s="193" t="s">
        <v>139</v>
      </c>
      <c r="E656" s="200" t="s">
        <v>1</v>
      </c>
      <c r="F656" s="201" t="s">
        <v>873</v>
      </c>
      <c r="G656" s="13"/>
      <c r="H656" s="202">
        <v>2</v>
      </c>
      <c r="I656" s="203"/>
      <c r="J656" s="13"/>
      <c r="K656" s="13"/>
      <c r="L656" s="199"/>
      <c r="M656" s="204"/>
      <c r="N656" s="205"/>
      <c r="O656" s="205"/>
      <c r="P656" s="205"/>
      <c r="Q656" s="205"/>
      <c r="R656" s="205"/>
      <c r="S656" s="205"/>
      <c r="T656" s="20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00" t="s">
        <v>139</v>
      </c>
      <c r="AU656" s="200" t="s">
        <v>83</v>
      </c>
      <c r="AV656" s="13" t="s">
        <v>83</v>
      </c>
      <c r="AW656" s="13" t="s">
        <v>32</v>
      </c>
      <c r="AX656" s="13" t="s">
        <v>81</v>
      </c>
      <c r="AY656" s="200" t="s">
        <v>126</v>
      </c>
    </row>
    <row r="657" s="2" customFormat="1" ht="66.75" customHeight="1">
      <c r="A657" s="38"/>
      <c r="B657" s="179"/>
      <c r="C657" s="230" t="s">
        <v>874</v>
      </c>
      <c r="D657" s="230" t="s">
        <v>291</v>
      </c>
      <c r="E657" s="231" t="s">
        <v>875</v>
      </c>
      <c r="F657" s="232" t="s">
        <v>876</v>
      </c>
      <c r="G657" s="233" t="s">
        <v>131</v>
      </c>
      <c r="H657" s="234">
        <v>2</v>
      </c>
      <c r="I657" s="235"/>
      <c r="J657" s="236">
        <f>ROUND(I657*H657,2)</f>
        <v>0</v>
      </c>
      <c r="K657" s="232" t="s">
        <v>132</v>
      </c>
      <c r="L657" s="237"/>
      <c r="M657" s="238" t="s">
        <v>1</v>
      </c>
      <c r="N657" s="239" t="s">
        <v>40</v>
      </c>
      <c r="O657" s="77"/>
      <c r="P657" s="189">
        <f>O657*H657</f>
        <v>0</v>
      </c>
      <c r="Q657" s="189">
        <v>1.6000000000000001</v>
      </c>
      <c r="R657" s="189">
        <f>Q657*H657</f>
        <v>3.2000000000000002</v>
      </c>
      <c r="S657" s="189">
        <v>0</v>
      </c>
      <c r="T657" s="190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191" t="s">
        <v>182</v>
      </c>
      <c r="AT657" s="191" t="s">
        <v>291</v>
      </c>
      <c r="AU657" s="191" t="s">
        <v>83</v>
      </c>
      <c r="AY657" s="19" t="s">
        <v>126</v>
      </c>
      <c r="BE657" s="192">
        <f>IF(N657="základní",J657,0)</f>
        <v>0</v>
      </c>
      <c r="BF657" s="192">
        <f>IF(N657="snížená",J657,0)</f>
        <v>0</v>
      </c>
      <c r="BG657" s="192">
        <f>IF(N657="zákl. přenesená",J657,0)</f>
        <v>0</v>
      </c>
      <c r="BH657" s="192">
        <f>IF(N657="sníž. přenesená",J657,0)</f>
        <v>0</v>
      </c>
      <c r="BI657" s="192">
        <f>IF(N657="nulová",J657,0)</f>
        <v>0</v>
      </c>
      <c r="BJ657" s="19" t="s">
        <v>81</v>
      </c>
      <c r="BK657" s="192">
        <f>ROUND(I657*H657,2)</f>
        <v>0</v>
      </c>
      <c r="BL657" s="19" t="s">
        <v>133</v>
      </c>
      <c r="BM657" s="191" t="s">
        <v>877</v>
      </c>
    </row>
    <row r="658" s="2" customFormat="1">
      <c r="A658" s="38"/>
      <c r="B658" s="39"/>
      <c r="C658" s="38"/>
      <c r="D658" s="193" t="s">
        <v>135</v>
      </c>
      <c r="E658" s="38"/>
      <c r="F658" s="194" t="s">
        <v>876</v>
      </c>
      <c r="G658" s="38"/>
      <c r="H658" s="38"/>
      <c r="I658" s="195"/>
      <c r="J658" s="38"/>
      <c r="K658" s="38"/>
      <c r="L658" s="39"/>
      <c r="M658" s="196"/>
      <c r="N658" s="197"/>
      <c r="O658" s="77"/>
      <c r="P658" s="77"/>
      <c r="Q658" s="77"/>
      <c r="R658" s="77"/>
      <c r="S658" s="77"/>
      <c r="T658" s="7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T658" s="19" t="s">
        <v>135</v>
      </c>
      <c r="AU658" s="19" t="s">
        <v>83</v>
      </c>
    </row>
    <row r="659" s="2" customFormat="1" ht="24.15" customHeight="1">
      <c r="A659" s="38"/>
      <c r="B659" s="179"/>
      <c r="C659" s="230" t="s">
        <v>878</v>
      </c>
      <c r="D659" s="230" t="s">
        <v>291</v>
      </c>
      <c r="E659" s="231" t="s">
        <v>879</v>
      </c>
      <c r="F659" s="232" t="s">
        <v>880</v>
      </c>
      <c r="G659" s="233" t="s">
        <v>131</v>
      </c>
      <c r="H659" s="234">
        <v>19</v>
      </c>
      <c r="I659" s="235"/>
      <c r="J659" s="236">
        <f>ROUND(I659*H659,2)</f>
        <v>0</v>
      </c>
      <c r="K659" s="232" t="s">
        <v>132</v>
      </c>
      <c r="L659" s="237"/>
      <c r="M659" s="238" t="s">
        <v>1</v>
      </c>
      <c r="N659" s="239" t="s">
        <v>40</v>
      </c>
      <c r="O659" s="77"/>
      <c r="P659" s="189">
        <f>O659*H659</f>
        <v>0</v>
      </c>
      <c r="Q659" s="189">
        <v>0.002</v>
      </c>
      <c r="R659" s="189">
        <f>Q659*H659</f>
        <v>0.037999999999999999</v>
      </c>
      <c r="S659" s="189">
        <v>0</v>
      </c>
      <c r="T659" s="190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191" t="s">
        <v>182</v>
      </c>
      <c r="AT659" s="191" t="s">
        <v>291</v>
      </c>
      <c r="AU659" s="191" t="s">
        <v>83</v>
      </c>
      <c r="AY659" s="19" t="s">
        <v>126</v>
      </c>
      <c r="BE659" s="192">
        <f>IF(N659="základní",J659,0)</f>
        <v>0</v>
      </c>
      <c r="BF659" s="192">
        <f>IF(N659="snížená",J659,0)</f>
        <v>0</v>
      </c>
      <c r="BG659" s="192">
        <f>IF(N659="zákl. přenesená",J659,0)</f>
        <v>0</v>
      </c>
      <c r="BH659" s="192">
        <f>IF(N659="sníž. přenesená",J659,0)</f>
        <v>0</v>
      </c>
      <c r="BI659" s="192">
        <f>IF(N659="nulová",J659,0)</f>
        <v>0</v>
      </c>
      <c r="BJ659" s="19" t="s">
        <v>81</v>
      </c>
      <c r="BK659" s="192">
        <f>ROUND(I659*H659,2)</f>
        <v>0</v>
      </c>
      <c r="BL659" s="19" t="s">
        <v>133</v>
      </c>
      <c r="BM659" s="191" t="s">
        <v>881</v>
      </c>
    </row>
    <row r="660" s="2" customFormat="1">
      <c r="A660" s="38"/>
      <c r="B660" s="39"/>
      <c r="C660" s="38"/>
      <c r="D660" s="193" t="s">
        <v>135</v>
      </c>
      <c r="E660" s="38"/>
      <c r="F660" s="194" t="s">
        <v>880</v>
      </c>
      <c r="G660" s="38"/>
      <c r="H660" s="38"/>
      <c r="I660" s="195"/>
      <c r="J660" s="38"/>
      <c r="K660" s="38"/>
      <c r="L660" s="39"/>
      <c r="M660" s="196"/>
      <c r="N660" s="197"/>
      <c r="O660" s="77"/>
      <c r="P660" s="77"/>
      <c r="Q660" s="77"/>
      <c r="R660" s="77"/>
      <c r="S660" s="77"/>
      <c r="T660" s="7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9" t="s">
        <v>135</v>
      </c>
      <c r="AU660" s="19" t="s">
        <v>83</v>
      </c>
    </row>
    <row r="661" s="13" customFormat="1">
      <c r="A661" s="13"/>
      <c r="B661" s="199"/>
      <c r="C661" s="13"/>
      <c r="D661" s="193" t="s">
        <v>139</v>
      </c>
      <c r="E661" s="200" t="s">
        <v>1</v>
      </c>
      <c r="F661" s="201" t="s">
        <v>278</v>
      </c>
      <c r="G661" s="13"/>
      <c r="H661" s="202">
        <v>19</v>
      </c>
      <c r="I661" s="203"/>
      <c r="J661" s="13"/>
      <c r="K661" s="13"/>
      <c r="L661" s="199"/>
      <c r="M661" s="204"/>
      <c r="N661" s="205"/>
      <c r="O661" s="205"/>
      <c r="P661" s="205"/>
      <c r="Q661" s="205"/>
      <c r="R661" s="205"/>
      <c r="S661" s="205"/>
      <c r="T661" s="20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00" t="s">
        <v>139</v>
      </c>
      <c r="AU661" s="200" t="s">
        <v>83</v>
      </c>
      <c r="AV661" s="13" t="s">
        <v>83</v>
      </c>
      <c r="AW661" s="13" t="s">
        <v>32</v>
      </c>
      <c r="AX661" s="13" t="s">
        <v>81</v>
      </c>
      <c r="AY661" s="200" t="s">
        <v>126</v>
      </c>
    </row>
    <row r="662" s="2" customFormat="1" ht="24.15" customHeight="1">
      <c r="A662" s="38"/>
      <c r="B662" s="179"/>
      <c r="C662" s="180" t="s">
        <v>882</v>
      </c>
      <c r="D662" s="180" t="s">
        <v>128</v>
      </c>
      <c r="E662" s="181" t="s">
        <v>883</v>
      </c>
      <c r="F662" s="182" t="s">
        <v>884</v>
      </c>
      <c r="G662" s="183" t="s">
        <v>131</v>
      </c>
      <c r="H662" s="184">
        <v>1</v>
      </c>
      <c r="I662" s="185"/>
      <c r="J662" s="186">
        <f>ROUND(I662*H662,2)</f>
        <v>0</v>
      </c>
      <c r="K662" s="182" t="s">
        <v>132</v>
      </c>
      <c r="L662" s="39"/>
      <c r="M662" s="187" t="s">
        <v>1</v>
      </c>
      <c r="N662" s="188" t="s">
        <v>40</v>
      </c>
      <c r="O662" s="77"/>
      <c r="P662" s="189">
        <f>O662*H662</f>
        <v>0</v>
      </c>
      <c r="Q662" s="189">
        <v>0.039269999999999999</v>
      </c>
      <c r="R662" s="189">
        <f>Q662*H662</f>
        <v>0.039269999999999999</v>
      </c>
      <c r="S662" s="189">
        <v>0</v>
      </c>
      <c r="T662" s="190">
        <f>S662*H662</f>
        <v>0</v>
      </c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R662" s="191" t="s">
        <v>133</v>
      </c>
      <c r="AT662" s="191" t="s">
        <v>128</v>
      </c>
      <c r="AU662" s="191" t="s">
        <v>83</v>
      </c>
      <c r="AY662" s="19" t="s">
        <v>126</v>
      </c>
      <c r="BE662" s="192">
        <f>IF(N662="základní",J662,0)</f>
        <v>0</v>
      </c>
      <c r="BF662" s="192">
        <f>IF(N662="snížená",J662,0)</f>
        <v>0</v>
      </c>
      <c r="BG662" s="192">
        <f>IF(N662="zákl. přenesená",J662,0)</f>
        <v>0</v>
      </c>
      <c r="BH662" s="192">
        <f>IF(N662="sníž. přenesená",J662,0)</f>
        <v>0</v>
      </c>
      <c r="BI662" s="192">
        <f>IF(N662="nulová",J662,0)</f>
        <v>0</v>
      </c>
      <c r="BJ662" s="19" t="s">
        <v>81</v>
      </c>
      <c r="BK662" s="192">
        <f>ROUND(I662*H662,2)</f>
        <v>0</v>
      </c>
      <c r="BL662" s="19" t="s">
        <v>133</v>
      </c>
      <c r="BM662" s="191" t="s">
        <v>885</v>
      </c>
    </row>
    <row r="663" s="2" customFormat="1">
      <c r="A663" s="38"/>
      <c r="B663" s="39"/>
      <c r="C663" s="38"/>
      <c r="D663" s="193" t="s">
        <v>135</v>
      </c>
      <c r="E663" s="38"/>
      <c r="F663" s="194" t="s">
        <v>884</v>
      </c>
      <c r="G663" s="38"/>
      <c r="H663" s="38"/>
      <c r="I663" s="195"/>
      <c r="J663" s="38"/>
      <c r="K663" s="38"/>
      <c r="L663" s="39"/>
      <c r="M663" s="196"/>
      <c r="N663" s="197"/>
      <c r="O663" s="77"/>
      <c r="P663" s="77"/>
      <c r="Q663" s="77"/>
      <c r="R663" s="77"/>
      <c r="S663" s="77"/>
      <c r="T663" s="7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9" t="s">
        <v>135</v>
      </c>
      <c r="AU663" s="19" t="s">
        <v>83</v>
      </c>
    </row>
    <row r="664" s="2" customFormat="1">
      <c r="A664" s="38"/>
      <c r="B664" s="39"/>
      <c r="C664" s="38"/>
      <c r="D664" s="193" t="s">
        <v>137</v>
      </c>
      <c r="E664" s="38"/>
      <c r="F664" s="198" t="s">
        <v>804</v>
      </c>
      <c r="G664" s="38"/>
      <c r="H664" s="38"/>
      <c r="I664" s="195"/>
      <c r="J664" s="38"/>
      <c r="K664" s="38"/>
      <c r="L664" s="39"/>
      <c r="M664" s="196"/>
      <c r="N664" s="197"/>
      <c r="O664" s="77"/>
      <c r="P664" s="77"/>
      <c r="Q664" s="77"/>
      <c r="R664" s="77"/>
      <c r="S664" s="77"/>
      <c r="T664" s="7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T664" s="19" t="s">
        <v>137</v>
      </c>
      <c r="AU664" s="19" t="s">
        <v>83</v>
      </c>
    </row>
    <row r="665" s="13" customFormat="1">
      <c r="A665" s="13"/>
      <c r="B665" s="199"/>
      <c r="C665" s="13"/>
      <c r="D665" s="193" t="s">
        <v>139</v>
      </c>
      <c r="E665" s="200" t="s">
        <v>1</v>
      </c>
      <c r="F665" s="201" t="s">
        <v>81</v>
      </c>
      <c r="G665" s="13"/>
      <c r="H665" s="202">
        <v>1</v>
      </c>
      <c r="I665" s="203"/>
      <c r="J665" s="13"/>
      <c r="K665" s="13"/>
      <c r="L665" s="199"/>
      <c r="M665" s="204"/>
      <c r="N665" s="205"/>
      <c r="O665" s="205"/>
      <c r="P665" s="205"/>
      <c r="Q665" s="205"/>
      <c r="R665" s="205"/>
      <c r="S665" s="205"/>
      <c r="T665" s="20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00" t="s">
        <v>139</v>
      </c>
      <c r="AU665" s="200" t="s">
        <v>83</v>
      </c>
      <c r="AV665" s="13" t="s">
        <v>83</v>
      </c>
      <c r="AW665" s="13" t="s">
        <v>32</v>
      </c>
      <c r="AX665" s="13" t="s">
        <v>81</v>
      </c>
      <c r="AY665" s="200" t="s">
        <v>126</v>
      </c>
    </row>
    <row r="666" s="2" customFormat="1" ht="24.15" customHeight="1">
      <c r="A666" s="38"/>
      <c r="B666" s="179"/>
      <c r="C666" s="230" t="s">
        <v>886</v>
      </c>
      <c r="D666" s="230" t="s">
        <v>291</v>
      </c>
      <c r="E666" s="231" t="s">
        <v>887</v>
      </c>
      <c r="F666" s="232" t="s">
        <v>888</v>
      </c>
      <c r="G666" s="233" t="s">
        <v>131</v>
      </c>
      <c r="H666" s="234">
        <v>1</v>
      </c>
      <c r="I666" s="235"/>
      <c r="J666" s="236">
        <f>ROUND(I666*H666,2)</f>
        <v>0</v>
      </c>
      <c r="K666" s="232" t="s">
        <v>132</v>
      </c>
      <c r="L666" s="237"/>
      <c r="M666" s="238" t="s">
        <v>1</v>
      </c>
      <c r="N666" s="239" t="s">
        <v>40</v>
      </c>
      <c r="O666" s="77"/>
      <c r="P666" s="189">
        <f>O666*H666</f>
        <v>0</v>
      </c>
      <c r="Q666" s="189">
        <v>0.44900000000000001</v>
      </c>
      <c r="R666" s="189">
        <f>Q666*H666</f>
        <v>0.44900000000000001</v>
      </c>
      <c r="S666" s="189">
        <v>0</v>
      </c>
      <c r="T666" s="190">
        <f>S666*H666</f>
        <v>0</v>
      </c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191" t="s">
        <v>182</v>
      </c>
      <c r="AT666" s="191" t="s">
        <v>291</v>
      </c>
      <c r="AU666" s="191" t="s">
        <v>83</v>
      </c>
      <c r="AY666" s="19" t="s">
        <v>126</v>
      </c>
      <c r="BE666" s="192">
        <f>IF(N666="základní",J666,0)</f>
        <v>0</v>
      </c>
      <c r="BF666" s="192">
        <f>IF(N666="snížená",J666,0)</f>
        <v>0</v>
      </c>
      <c r="BG666" s="192">
        <f>IF(N666="zákl. přenesená",J666,0)</f>
        <v>0</v>
      </c>
      <c r="BH666" s="192">
        <f>IF(N666="sníž. přenesená",J666,0)</f>
        <v>0</v>
      </c>
      <c r="BI666" s="192">
        <f>IF(N666="nulová",J666,0)</f>
        <v>0</v>
      </c>
      <c r="BJ666" s="19" t="s">
        <v>81</v>
      </c>
      <c r="BK666" s="192">
        <f>ROUND(I666*H666,2)</f>
        <v>0</v>
      </c>
      <c r="BL666" s="19" t="s">
        <v>133</v>
      </c>
      <c r="BM666" s="191" t="s">
        <v>889</v>
      </c>
    </row>
    <row r="667" s="2" customFormat="1">
      <c r="A667" s="38"/>
      <c r="B667" s="39"/>
      <c r="C667" s="38"/>
      <c r="D667" s="193" t="s">
        <v>135</v>
      </c>
      <c r="E667" s="38"/>
      <c r="F667" s="194" t="s">
        <v>888</v>
      </c>
      <c r="G667" s="38"/>
      <c r="H667" s="38"/>
      <c r="I667" s="195"/>
      <c r="J667" s="38"/>
      <c r="K667" s="38"/>
      <c r="L667" s="39"/>
      <c r="M667" s="196"/>
      <c r="N667" s="197"/>
      <c r="O667" s="77"/>
      <c r="P667" s="77"/>
      <c r="Q667" s="77"/>
      <c r="R667" s="77"/>
      <c r="S667" s="77"/>
      <c r="T667" s="7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T667" s="19" t="s">
        <v>135</v>
      </c>
      <c r="AU667" s="19" t="s">
        <v>83</v>
      </c>
    </row>
    <row r="668" s="2" customFormat="1" ht="24.15" customHeight="1">
      <c r="A668" s="38"/>
      <c r="B668" s="179"/>
      <c r="C668" s="180" t="s">
        <v>890</v>
      </c>
      <c r="D668" s="180" t="s">
        <v>128</v>
      </c>
      <c r="E668" s="181" t="s">
        <v>891</v>
      </c>
      <c r="F668" s="182" t="s">
        <v>892</v>
      </c>
      <c r="G668" s="183" t="s">
        <v>131</v>
      </c>
      <c r="H668" s="184">
        <v>10</v>
      </c>
      <c r="I668" s="185"/>
      <c r="J668" s="186">
        <f>ROUND(I668*H668,2)</f>
        <v>0</v>
      </c>
      <c r="K668" s="182" t="s">
        <v>132</v>
      </c>
      <c r="L668" s="39"/>
      <c r="M668" s="187" t="s">
        <v>1</v>
      </c>
      <c r="N668" s="188" t="s">
        <v>40</v>
      </c>
      <c r="O668" s="77"/>
      <c r="P668" s="189">
        <f>O668*H668</f>
        <v>0</v>
      </c>
      <c r="Q668" s="189">
        <v>0.21734000000000001</v>
      </c>
      <c r="R668" s="189">
        <f>Q668*H668</f>
        <v>2.1734</v>
      </c>
      <c r="S668" s="189">
        <v>0</v>
      </c>
      <c r="T668" s="190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191" t="s">
        <v>133</v>
      </c>
      <c r="AT668" s="191" t="s">
        <v>128</v>
      </c>
      <c r="AU668" s="191" t="s">
        <v>83</v>
      </c>
      <c r="AY668" s="19" t="s">
        <v>126</v>
      </c>
      <c r="BE668" s="192">
        <f>IF(N668="základní",J668,0)</f>
        <v>0</v>
      </c>
      <c r="BF668" s="192">
        <f>IF(N668="snížená",J668,0)</f>
        <v>0</v>
      </c>
      <c r="BG668" s="192">
        <f>IF(N668="zákl. přenesená",J668,0)</f>
        <v>0</v>
      </c>
      <c r="BH668" s="192">
        <f>IF(N668="sníž. přenesená",J668,0)</f>
        <v>0</v>
      </c>
      <c r="BI668" s="192">
        <f>IF(N668="nulová",J668,0)</f>
        <v>0</v>
      </c>
      <c r="BJ668" s="19" t="s">
        <v>81</v>
      </c>
      <c r="BK668" s="192">
        <f>ROUND(I668*H668,2)</f>
        <v>0</v>
      </c>
      <c r="BL668" s="19" t="s">
        <v>133</v>
      </c>
      <c r="BM668" s="191" t="s">
        <v>893</v>
      </c>
    </row>
    <row r="669" s="2" customFormat="1">
      <c r="A669" s="38"/>
      <c r="B669" s="39"/>
      <c r="C669" s="38"/>
      <c r="D669" s="193" t="s">
        <v>135</v>
      </c>
      <c r="E669" s="38"/>
      <c r="F669" s="194" t="s">
        <v>894</v>
      </c>
      <c r="G669" s="38"/>
      <c r="H669" s="38"/>
      <c r="I669" s="195"/>
      <c r="J669" s="38"/>
      <c r="K669" s="38"/>
      <c r="L669" s="39"/>
      <c r="M669" s="196"/>
      <c r="N669" s="197"/>
      <c r="O669" s="77"/>
      <c r="P669" s="77"/>
      <c r="Q669" s="77"/>
      <c r="R669" s="77"/>
      <c r="S669" s="77"/>
      <c r="T669" s="7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T669" s="19" t="s">
        <v>135</v>
      </c>
      <c r="AU669" s="19" t="s">
        <v>83</v>
      </c>
    </row>
    <row r="670" s="2" customFormat="1">
      <c r="A670" s="38"/>
      <c r="B670" s="39"/>
      <c r="C670" s="38"/>
      <c r="D670" s="193" t="s">
        <v>137</v>
      </c>
      <c r="E670" s="38"/>
      <c r="F670" s="198" t="s">
        <v>895</v>
      </c>
      <c r="G670" s="38"/>
      <c r="H670" s="38"/>
      <c r="I670" s="195"/>
      <c r="J670" s="38"/>
      <c r="K670" s="38"/>
      <c r="L670" s="39"/>
      <c r="M670" s="196"/>
      <c r="N670" s="197"/>
      <c r="O670" s="77"/>
      <c r="P670" s="77"/>
      <c r="Q670" s="77"/>
      <c r="R670" s="77"/>
      <c r="S670" s="77"/>
      <c r="T670" s="7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9" t="s">
        <v>137</v>
      </c>
      <c r="AU670" s="19" t="s">
        <v>83</v>
      </c>
    </row>
    <row r="671" s="13" customFormat="1">
      <c r="A671" s="13"/>
      <c r="B671" s="199"/>
      <c r="C671" s="13"/>
      <c r="D671" s="193" t="s">
        <v>139</v>
      </c>
      <c r="E671" s="200" t="s">
        <v>1</v>
      </c>
      <c r="F671" s="201" t="s">
        <v>896</v>
      </c>
      <c r="G671" s="13"/>
      <c r="H671" s="202">
        <v>10</v>
      </c>
      <c r="I671" s="203"/>
      <c r="J671" s="13"/>
      <c r="K671" s="13"/>
      <c r="L671" s="199"/>
      <c r="M671" s="204"/>
      <c r="N671" s="205"/>
      <c r="O671" s="205"/>
      <c r="P671" s="205"/>
      <c r="Q671" s="205"/>
      <c r="R671" s="205"/>
      <c r="S671" s="205"/>
      <c r="T671" s="20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00" t="s">
        <v>139</v>
      </c>
      <c r="AU671" s="200" t="s">
        <v>83</v>
      </c>
      <c r="AV671" s="13" t="s">
        <v>83</v>
      </c>
      <c r="AW671" s="13" t="s">
        <v>32</v>
      </c>
      <c r="AX671" s="13" t="s">
        <v>81</v>
      </c>
      <c r="AY671" s="200" t="s">
        <v>126</v>
      </c>
    </row>
    <row r="672" s="2" customFormat="1" ht="33" customHeight="1">
      <c r="A672" s="38"/>
      <c r="B672" s="179"/>
      <c r="C672" s="230" t="s">
        <v>897</v>
      </c>
      <c r="D672" s="230" t="s">
        <v>291</v>
      </c>
      <c r="E672" s="231" t="s">
        <v>898</v>
      </c>
      <c r="F672" s="232" t="s">
        <v>899</v>
      </c>
      <c r="G672" s="233" t="s">
        <v>131</v>
      </c>
      <c r="H672" s="234">
        <v>7</v>
      </c>
      <c r="I672" s="235"/>
      <c r="J672" s="236">
        <f>ROUND(I672*H672,2)</f>
        <v>0</v>
      </c>
      <c r="K672" s="232" t="s">
        <v>1</v>
      </c>
      <c r="L672" s="237"/>
      <c r="M672" s="238" t="s">
        <v>1</v>
      </c>
      <c r="N672" s="239" t="s">
        <v>40</v>
      </c>
      <c r="O672" s="77"/>
      <c r="P672" s="189">
        <f>O672*H672</f>
        <v>0</v>
      </c>
      <c r="Q672" s="189">
        <v>0.056300000000000003</v>
      </c>
      <c r="R672" s="189">
        <f>Q672*H672</f>
        <v>0.39410000000000001</v>
      </c>
      <c r="S672" s="189">
        <v>0</v>
      </c>
      <c r="T672" s="190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191" t="s">
        <v>182</v>
      </c>
      <c r="AT672" s="191" t="s">
        <v>291</v>
      </c>
      <c r="AU672" s="191" t="s">
        <v>83</v>
      </c>
      <c r="AY672" s="19" t="s">
        <v>126</v>
      </c>
      <c r="BE672" s="192">
        <f>IF(N672="základní",J672,0)</f>
        <v>0</v>
      </c>
      <c r="BF672" s="192">
        <f>IF(N672="snížená",J672,0)</f>
        <v>0</v>
      </c>
      <c r="BG672" s="192">
        <f>IF(N672="zákl. přenesená",J672,0)</f>
        <v>0</v>
      </c>
      <c r="BH672" s="192">
        <f>IF(N672="sníž. přenesená",J672,0)</f>
        <v>0</v>
      </c>
      <c r="BI672" s="192">
        <f>IF(N672="nulová",J672,0)</f>
        <v>0</v>
      </c>
      <c r="BJ672" s="19" t="s">
        <v>81</v>
      </c>
      <c r="BK672" s="192">
        <f>ROUND(I672*H672,2)</f>
        <v>0</v>
      </c>
      <c r="BL672" s="19" t="s">
        <v>133</v>
      </c>
      <c r="BM672" s="191" t="s">
        <v>900</v>
      </c>
    </row>
    <row r="673" s="2" customFormat="1">
      <c r="A673" s="38"/>
      <c r="B673" s="39"/>
      <c r="C673" s="38"/>
      <c r="D673" s="193" t="s">
        <v>135</v>
      </c>
      <c r="E673" s="38"/>
      <c r="F673" s="194" t="s">
        <v>901</v>
      </c>
      <c r="G673" s="38"/>
      <c r="H673" s="38"/>
      <c r="I673" s="195"/>
      <c r="J673" s="38"/>
      <c r="K673" s="38"/>
      <c r="L673" s="39"/>
      <c r="M673" s="196"/>
      <c r="N673" s="197"/>
      <c r="O673" s="77"/>
      <c r="P673" s="77"/>
      <c r="Q673" s="77"/>
      <c r="R673" s="77"/>
      <c r="S673" s="77"/>
      <c r="T673" s="7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T673" s="19" t="s">
        <v>135</v>
      </c>
      <c r="AU673" s="19" t="s">
        <v>83</v>
      </c>
    </row>
    <row r="674" s="2" customFormat="1" ht="37.8" customHeight="1">
      <c r="A674" s="38"/>
      <c r="B674" s="179"/>
      <c r="C674" s="230" t="s">
        <v>902</v>
      </c>
      <c r="D674" s="230" t="s">
        <v>291</v>
      </c>
      <c r="E674" s="231" t="s">
        <v>903</v>
      </c>
      <c r="F674" s="232" t="s">
        <v>904</v>
      </c>
      <c r="G674" s="233" t="s">
        <v>131</v>
      </c>
      <c r="H674" s="234">
        <v>2</v>
      </c>
      <c r="I674" s="235"/>
      <c r="J674" s="236">
        <f>ROUND(I674*H674,2)</f>
        <v>0</v>
      </c>
      <c r="K674" s="232" t="s">
        <v>1</v>
      </c>
      <c r="L674" s="237"/>
      <c r="M674" s="238" t="s">
        <v>1</v>
      </c>
      <c r="N674" s="239" t="s">
        <v>40</v>
      </c>
      <c r="O674" s="77"/>
      <c r="P674" s="189">
        <f>O674*H674</f>
        <v>0</v>
      </c>
      <c r="Q674" s="189">
        <v>0.056300000000000003</v>
      </c>
      <c r="R674" s="189">
        <f>Q674*H674</f>
        <v>0.11260000000000001</v>
      </c>
      <c r="S674" s="189">
        <v>0</v>
      </c>
      <c r="T674" s="19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191" t="s">
        <v>182</v>
      </c>
      <c r="AT674" s="191" t="s">
        <v>291</v>
      </c>
      <c r="AU674" s="191" t="s">
        <v>83</v>
      </c>
      <c r="AY674" s="19" t="s">
        <v>126</v>
      </c>
      <c r="BE674" s="192">
        <f>IF(N674="základní",J674,0)</f>
        <v>0</v>
      </c>
      <c r="BF674" s="192">
        <f>IF(N674="snížená",J674,0)</f>
        <v>0</v>
      </c>
      <c r="BG674" s="192">
        <f>IF(N674="zákl. přenesená",J674,0)</f>
        <v>0</v>
      </c>
      <c r="BH674" s="192">
        <f>IF(N674="sníž. přenesená",J674,0)</f>
        <v>0</v>
      </c>
      <c r="BI674" s="192">
        <f>IF(N674="nulová",J674,0)</f>
        <v>0</v>
      </c>
      <c r="BJ674" s="19" t="s">
        <v>81</v>
      </c>
      <c r="BK674" s="192">
        <f>ROUND(I674*H674,2)</f>
        <v>0</v>
      </c>
      <c r="BL674" s="19" t="s">
        <v>133</v>
      </c>
      <c r="BM674" s="191" t="s">
        <v>905</v>
      </c>
    </row>
    <row r="675" s="2" customFormat="1">
      <c r="A675" s="38"/>
      <c r="B675" s="39"/>
      <c r="C675" s="38"/>
      <c r="D675" s="193" t="s">
        <v>135</v>
      </c>
      <c r="E675" s="38"/>
      <c r="F675" s="194" t="s">
        <v>904</v>
      </c>
      <c r="G675" s="38"/>
      <c r="H675" s="38"/>
      <c r="I675" s="195"/>
      <c r="J675" s="38"/>
      <c r="K675" s="38"/>
      <c r="L675" s="39"/>
      <c r="M675" s="196"/>
      <c r="N675" s="197"/>
      <c r="O675" s="77"/>
      <c r="P675" s="77"/>
      <c r="Q675" s="77"/>
      <c r="R675" s="77"/>
      <c r="S675" s="77"/>
      <c r="T675" s="7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T675" s="19" t="s">
        <v>135</v>
      </c>
      <c r="AU675" s="19" t="s">
        <v>83</v>
      </c>
    </row>
    <row r="676" s="2" customFormat="1" ht="37.8" customHeight="1">
      <c r="A676" s="38"/>
      <c r="B676" s="179"/>
      <c r="C676" s="230" t="s">
        <v>906</v>
      </c>
      <c r="D676" s="230" t="s">
        <v>291</v>
      </c>
      <c r="E676" s="231" t="s">
        <v>907</v>
      </c>
      <c r="F676" s="232" t="s">
        <v>908</v>
      </c>
      <c r="G676" s="233" t="s">
        <v>131</v>
      </c>
      <c r="H676" s="234">
        <v>1</v>
      </c>
      <c r="I676" s="235"/>
      <c r="J676" s="236">
        <f>ROUND(I676*H676,2)</f>
        <v>0</v>
      </c>
      <c r="K676" s="232" t="s">
        <v>1</v>
      </c>
      <c r="L676" s="237"/>
      <c r="M676" s="238" t="s">
        <v>1</v>
      </c>
      <c r="N676" s="239" t="s">
        <v>40</v>
      </c>
      <c r="O676" s="77"/>
      <c r="P676" s="189">
        <f>O676*H676</f>
        <v>0</v>
      </c>
      <c r="Q676" s="189">
        <v>0.056300000000000003</v>
      </c>
      <c r="R676" s="189">
        <f>Q676*H676</f>
        <v>0.056300000000000003</v>
      </c>
      <c r="S676" s="189">
        <v>0</v>
      </c>
      <c r="T676" s="190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191" t="s">
        <v>182</v>
      </c>
      <c r="AT676" s="191" t="s">
        <v>291</v>
      </c>
      <c r="AU676" s="191" t="s">
        <v>83</v>
      </c>
      <c r="AY676" s="19" t="s">
        <v>126</v>
      </c>
      <c r="BE676" s="192">
        <f>IF(N676="základní",J676,0)</f>
        <v>0</v>
      </c>
      <c r="BF676" s="192">
        <f>IF(N676="snížená",J676,0)</f>
        <v>0</v>
      </c>
      <c r="BG676" s="192">
        <f>IF(N676="zákl. přenesená",J676,0)</f>
        <v>0</v>
      </c>
      <c r="BH676" s="192">
        <f>IF(N676="sníž. přenesená",J676,0)</f>
        <v>0</v>
      </c>
      <c r="BI676" s="192">
        <f>IF(N676="nulová",J676,0)</f>
        <v>0</v>
      </c>
      <c r="BJ676" s="19" t="s">
        <v>81</v>
      </c>
      <c r="BK676" s="192">
        <f>ROUND(I676*H676,2)</f>
        <v>0</v>
      </c>
      <c r="BL676" s="19" t="s">
        <v>133</v>
      </c>
      <c r="BM676" s="191" t="s">
        <v>909</v>
      </c>
    </row>
    <row r="677" s="2" customFormat="1">
      <c r="A677" s="38"/>
      <c r="B677" s="39"/>
      <c r="C677" s="38"/>
      <c r="D677" s="193" t="s">
        <v>135</v>
      </c>
      <c r="E677" s="38"/>
      <c r="F677" s="194" t="s">
        <v>908</v>
      </c>
      <c r="G677" s="38"/>
      <c r="H677" s="38"/>
      <c r="I677" s="195"/>
      <c r="J677" s="38"/>
      <c r="K677" s="38"/>
      <c r="L677" s="39"/>
      <c r="M677" s="196"/>
      <c r="N677" s="197"/>
      <c r="O677" s="77"/>
      <c r="P677" s="77"/>
      <c r="Q677" s="77"/>
      <c r="R677" s="77"/>
      <c r="S677" s="77"/>
      <c r="T677" s="7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T677" s="19" t="s">
        <v>135</v>
      </c>
      <c r="AU677" s="19" t="s">
        <v>83</v>
      </c>
    </row>
    <row r="678" s="2" customFormat="1" ht="66.75" customHeight="1">
      <c r="A678" s="38"/>
      <c r="B678" s="179"/>
      <c r="C678" s="180" t="s">
        <v>910</v>
      </c>
      <c r="D678" s="180" t="s">
        <v>128</v>
      </c>
      <c r="E678" s="181" t="s">
        <v>911</v>
      </c>
      <c r="F678" s="182" t="s">
        <v>912</v>
      </c>
      <c r="G678" s="183" t="s">
        <v>197</v>
      </c>
      <c r="H678" s="184">
        <v>1</v>
      </c>
      <c r="I678" s="185"/>
      <c r="J678" s="186">
        <f>ROUND(I678*H678,2)</f>
        <v>0</v>
      </c>
      <c r="K678" s="182" t="s">
        <v>1</v>
      </c>
      <c r="L678" s="39"/>
      <c r="M678" s="187" t="s">
        <v>1</v>
      </c>
      <c r="N678" s="188" t="s">
        <v>40</v>
      </c>
      <c r="O678" s="77"/>
      <c r="P678" s="189">
        <f>O678*H678</f>
        <v>0</v>
      </c>
      <c r="Q678" s="189">
        <v>0</v>
      </c>
      <c r="R678" s="189">
        <f>Q678*H678</f>
        <v>0</v>
      </c>
      <c r="S678" s="189">
        <v>0</v>
      </c>
      <c r="T678" s="190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191" t="s">
        <v>133</v>
      </c>
      <c r="AT678" s="191" t="s">
        <v>128</v>
      </c>
      <c r="AU678" s="191" t="s">
        <v>83</v>
      </c>
      <c r="AY678" s="19" t="s">
        <v>126</v>
      </c>
      <c r="BE678" s="192">
        <f>IF(N678="základní",J678,0)</f>
        <v>0</v>
      </c>
      <c r="BF678" s="192">
        <f>IF(N678="snížená",J678,0)</f>
        <v>0</v>
      </c>
      <c r="BG678" s="192">
        <f>IF(N678="zákl. přenesená",J678,0)</f>
        <v>0</v>
      </c>
      <c r="BH678" s="192">
        <f>IF(N678="sníž. přenesená",J678,0)</f>
        <v>0</v>
      </c>
      <c r="BI678" s="192">
        <f>IF(N678="nulová",J678,0)</f>
        <v>0</v>
      </c>
      <c r="BJ678" s="19" t="s">
        <v>81</v>
      </c>
      <c r="BK678" s="192">
        <f>ROUND(I678*H678,2)</f>
        <v>0</v>
      </c>
      <c r="BL678" s="19" t="s">
        <v>133</v>
      </c>
      <c r="BM678" s="191" t="s">
        <v>913</v>
      </c>
    </row>
    <row r="679" s="2" customFormat="1">
      <c r="A679" s="38"/>
      <c r="B679" s="39"/>
      <c r="C679" s="38"/>
      <c r="D679" s="193" t="s">
        <v>135</v>
      </c>
      <c r="E679" s="38"/>
      <c r="F679" s="194" t="s">
        <v>914</v>
      </c>
      <c r="G679" s="38"/>
      <c r="H679" s="38"/>
      <c r="I679" s="195"/>
      <c r="J679" s="38"/>
      <c r="K679" s="38"/>
      <c r="L679" s="39"/>
      <c r="M679" s="196"/>
      <c r="N679" s="197"/>
      <c r="O679" s="77"/>
      <c r="P679" s="77"/>
      <c r="Q679" s="77"/>
      <c r="R679" s="77"/>
      <c r="S679" s="77"/>
      <c r="T679" s="7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9" t="s">
        <v>135</v>
      </c>
      <c r="AU679" s="19" t="s">
        <v>83</v>
      </c>
    </row>
    <row r="680" s="2" customFormat="1">
      <c r="A680" s="38"/>
      <c r="B680" s="39"/>
      <c r="C680" s="38"/>
      <c r="D680" s="193" t="s">
        <v>137</v>
      </c>
      <c r="E680" s="38"/>
      <c r="F680" s="198" t="s">
        <v>157</v>
      </c>
      <c r="G680" s="38"/>
      <c r="H680" s="38"/>
      <c r="I680" s="195"/>
      <c r="J680" s="38"/>
      <c r="K680" s="38"/>
      <c r="L680" s="39"/>
      <c r="M680" s="196"/>
      <c r="N680" s="197"/>
      <c r="O680" s="77"/>
      <c r="P680" s="77"/>
      <c r="Q680" s="77"/>
      <c r="R680" s="77"/>
      <c r="S680" s="77"/>
      <c r="T680" s="7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9" t="s">
        <v>137</v>
      </c>
      <c r="AU680" s="19" t="s">
        <v>83</v>
      </c>
    </row>
    <row r="681" s="13" customFormat="1">
      <c r="A681" s="13"/>
      <c r="B681" s="199"/>
      <c r="C681" s="13"/>
      <c r="D681" s="193" t="s">
        <v>139</v>
      </c>
      <c r="E681" s="200" t="s">
        <v>1</v>
      </c>
      <c r="F681" s="201" t="s">
        <v>805</v>
      </c>
      <c r="G681" s="13"/>
      <c r="H681" s="202">
        <v>1</v>
      </c>
      <c r="I681" s="203"/>
      <c r="J681" s="13"/>
      <c r="K681" s="13"/>
      <c r="L681" s="199"/>
      <c r="M681" s="204"/>
      <c r="N681" s="205"/>
      <c r="O681" s="205"/>
      <c r="P681" s="205"/>
      <c r="Q681" s="205"/>
      <c r="R681" s="205"/>
      <c r="S681" s="205"/>
      <c r="T681" s="20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00" t="s">
        <v>139</v>
      </c>
      <c r="AU681" s="200" t="s">
        <v>83</v>
      </c>
      <c r="AV681" s="13" t="s">
        <v>83</v>
      </c>
      <c r="AW681" s="13" t="s">
        <v>32</v>
      </c>
      <c r="AX681" s="13" t="s">
        <v>81</v>
      </c>
      <c r="AY681" s="200" t="s">
        <v>126</v>
      </c>
    </row>
    <row r="682" s="2" customFormat="1" ht="37.8" customHeight="1">
      <c r="A682" s="38"/>
      <c r="B682" s="179"/>
      <c r="C682" s="180" t="s">
        <v>915</v>
      </c>
      <c r="D682" s="180" t="s">
        <v>128</v>
      </c>
      <c r="E682" s="181" t="s">
        <v>916</v>
      </c>
      <c r="F682" s="182" t="s">
        <v>917</v>
      </c>
      <c r="G682" s="183" t="s">
        <v>197</v>
      </c>
      <c r="H682" s="184">
        <v>1</v>
      </c>
      <c r="I682" s="185"/>
      <c r="J682" s="186">
        <f>ROUND(I682*H682,2)</f>
        <v>0</v>
      </c>
      <c r="K682" s="182" t="s">
        <v>1</v>
      </c>
      <c r="L682" s="39"/>
      <c r="M682" s="187" t="s">
        <v>1</v>
      </c>
      <c r="N682" s="188" t="s">
        <v>40</v>
      </c>
      <c r="O682" s="77"/>
      <c r="P682" s="189">
        <f>O682*H682</f>
        <v>0</v>
      </c>
      <c r="Q682" s="189">
        <v>0</v>
      </c>
      <c r="R682" s="189">
        <f>Q682*H682</f>
        <v>0</v>
      </c>
      <c r="S682" s="189">
        <v>0</v>
      </c>
      <c r="T682" s="190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191" t="s">
        <v>133</v>
      </c>
      <c r="AT682" s="191" t="s">
        <v>128</v>
      </c>
      <c r="AU682" s="191" t="s">
        <v>83</v>
      </c>
      <c r="AY682" s="19" t="s">
        <v>126</v>
      </c>
      <c r="BE682" s="192">
        <f>IF(N682="základní",J682,0)</f>
        <v>0</v>
      </c>
      <c r="BF682" s="192">
        <f>IF(N682="snížená",J682,0)</f>
        <v>0</v>
      </c>
      <c r="BG682" s="192">
        <f>IF(N682="zákl. přenesená",J682,0)</f>
        <v>0</v>
      </c>
      <c r="BH682" s="192">
        <f>IF(N682="sníž. přenesená",J682,0)</f>
        <v>0</v>
      </c>
      <c r="BI682" s="192">
        <f>IF(N682="nulová",J682,0)</f>
        <v>0</v>
      </c>
      <c r="BJ682" s="19" t="s">
        <v>81</v>
      </c>
      <c r="BK682" s="192">
        <f>ROUND(I682*H682,2)</f>
        <v>0</v>
      </c>
      <c r="BL682" s="19" t="s">
        <v>133</v>
      </c>
      <c r="BM682" s="191" t="s">
        <v>918</v>
      </c>
    </row>
    <row r="683" s="2" customFormat="1">
      <c r="A683" s="38"/>
      <c r="B683" s="39"/>
      <c r="C683" s="38"/>
      <c r="D683" s="193" t="s">
        <v>135</v>
      </c>
      <c r="E683" s="38"/>
      <c r="F683" s="194" t="s">
        <v>917</v>
      </c>
      <c r="G683" s="38"/>
      <c r="H683" s="38"/>
      <c r="I683" s="195"/>
      <c r="J683" s="38"/>
      <c r="K683" s="38"/>
      <c r="L683" s="39"/>
      <c r="M683" s="196"/>
      <c r="N683" s="197"/>
      <c r="O683" s="77"/>
      <c r="P683" s="77"/>
      <c r="Q683" s="77"/>
      <c r="R683" s="77"/>
      <c r="S683" s="77"/>
      <c r="T683" s="7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T683" s="19" t="s">
        <v>135</v>
      </c>
      <c r="AU683" s="19" t="s">
        <v>83</v>
      </c>
    </row>
    <row r="684" s="2" customFormat="1">
      <c r="A684" s="38"/>
      <c r="B684" s="39"/>
      <c r="C684" s="38"/>
      <c r="D684" s="193" t="s">
        <v>137</v>
      </c>
      <c r="E684" s="38"/>
      <c r="F684" s="198" t="s">
        <v>157</v>
      </c>
      <c r="G684" s="38"/>
      <c r="H684" s="38"/>
      <c r="I684" s="195"/>
      <c r="J684" s="38"/>
      <c r="K684" s="38"/>
      <c r="L684" s="39"/>
      <c r="M684" s="196"/>
      <c r="N684" s="197"/>
      <c r="O684" s="77"/>
      <c r="P684" s="77"/>
      <c r="Q684" s="77"/>
      <c r="R684" s="77"/>
      <c r="S684" s="77"/>
      <c r="T684" s="7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T684" s="19" t="s">
        <v>137</v>
      </c>
      <c r="AU684" s="19" t="s">
        <v>83</v>
      </c>
    </row>
    <row r="685" s="13" customFormat="1">
      <c r="A685" s="13"/>
      <c r="B685" s="199"/>
      <c r="C685" s="13"/>
      <c r="D685" s="193" t="s">
        <v>139</v>
      </c>
      <c r="E685" s="200" t="s">
        <v>1</v>
      </c>
      <c r="F685" s="201" t="s">
        <v>919</v>
      </c>
      <c r="G685" s="13"/>
      <c r="H685" s="202">
        <v>1</v>
      </c>
      <c r="I685" s="203"/>
      <c r="J685" s="13"/>
      <c r="K685" s="13"/>
      <c r="L685" s="199"/>
      <c r="M685" s="204"/>
      <c r="N685" s="205"/>
      <c r="O685" s="205"/>
      <c r="P685" s="205"/>
      <c r="Q685" s="205"/>
      <c r="R685" s="205"/>
      <c r="S685" s="205"/>
      <c r="T685" s="20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00" t="s">
        <v>139</v>
      </c>
      <c r="AU685" s="200" t="s">
        <v>83</v>
      </c>
      <c r="AV685" s="13" t="s">
        <v>83</v>
      </c>
      <c r="AW685" s="13" t="s">
        <v>32</v>
      </c>
      <c r="AX685" s="13" t="s">
        <v>81</v>
      </c>
      <c r="AY685" s="200" t="s">
        <v>126</v>
      </c>
    </row>
    <row r="686" s="2" customFormat="1" ht="24.15" customHeight="1">
      <c r="A686" s="38"/>
      <c r="B686" s="179"/>
      <c r="C686" s="180" t="s">
        <v>920</v>
      </c>
      <c r="D686" s="180" t="s">
        <v>128</v>
      </c>
      <c r="E686" s="181" t="s">
        <v>921</v>
      </c>
      <c r="F686" s="182" t="s">
        <v>922</v>
      </c>
      <c r="G686" s="183" t="s">
        <v>239</v>
      </c>
      <c r="H686" s="184">
        <v>0.626</v>
      </c>
      <c r="I686" s="185"/>
      <c r="J686" s="186">
        <f>ROUND(I686*H686,2)</f>
        <v>0</v>
      </c>
      <c r="K686" s="182" t="s">
        <v>132</v>
      </c>
      <c r="L686" s="39"/>
      <c r="M686" s="187" t="s">
        <v>1</v>
      </c>
      <c r="N686" s="188" t="s">
        <v>40</v>
      </c>
      <c r="O686" s="77"/>
      <c r="P686" s="189">
        <f>O686*H686</f>
        <v>0</v>
      </c>
      <c r="Q686" s="189">
        <v>0</v>
      </c>
      <c r="R686" s="189">
        <f>Q686*H686</f>
        <v>0</v>
      </c>
      <c r="S686" s="189">
        <v>0</v>
      </c>
      <c r="T686" s="190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191" t="s">
        <v>133</v>
      </c>
      <c r="AT686" s="191" t="s">
        <v>128</v>
      </c>
      <c r="AU686" s="191" t="s">
        <v>83</v>
      </c>
      <c r="AY686" s="19" t="s">
        <v>126</v>
      </c>
      <c r="BE686" s="192">
        <f>IF(N686="základní",J686,0)</f>
        <v>0</v>
      </c>
      <c r="BF686" s="192">
        <f>IF(N686="snížená",J686,0)</f>
        <v>0</v>
      </c>
      <c r="BG686" s="192">
        <f>IF(N686="zákl. přenesená",J686,0)</f>
        <v>0</v>
      </c>
      <c r="BH686" s="192">
        <f>IF(N686="sníž. přenesená",J686,0)</f>
        <v>0</v>
      </c>
      <c r="BI686" s="192">
        <f>IF(N686="nulová",J686,0)</f>
        <v>0</v>
      </c>
      <c r="BJ686" s="19" t="s">
        <v>81</v>
      </c>
      <c r="BK686" s="192">
        <f>ROUND(I686*H686,2)</f>
        <v>0</v>
      </c>
      <c r="BL686" s="19" t="s">
        <v>133</v>
      </c>
      <c r="BM686" s="191" t="s">
        <v>923</v>
      </c>
    </row>
    <row r="687" s="2" customFormat="1">
      <c r="A687" s="38"/>
      <c r="B687" s="39"/>
      <c r="C687" s="38"/>
      <c r="D687" s="193" t="s">
        <v>135</v>
      </c>
      <c r="E687" s="38"/>
      <c r="F687" s="194" t="s">
        <v>924</v>
      </c>
      <c r="G687" s="38"/>
      <c r="H687" s="38"/>
      <c r="I687" s="195"/>
      <c r="J687" s="38"/>
      <c r="K687" s="38"/>
      <c r="L687" s="39"/>
      <c r="M687" s="196"/>
      <c r="N687" s="197"/>
      <c r="O687" s="77"/>
      <c r="P687" s="77"/>
      <c r="Q687" s="77"/>
      <c r="R687" s="77"/>
      <c r="S687" s="77"/>
      <c r="T687" s="7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9" t="s">
        <v>135</v>
      </c>
      <c r="AU687" s="19" t="s">
        <v>83</v>
      </c>
    </row>
    <row r="688" s="2" customFormat="1">
      <c r="A688" s="38"/>
      <c r="B688" s="39"/>
      <c r="C688" s="38"/>
      <c r="D688" s="193" t="s">
        <v>137</v>
      </c>
      <c r="E688" s="38"/>
      <c r="F688" s="198" t="s">
        <v>157</v>
      </c>
      <c r="G688" s="38"/>
      <c r="H688" s="38"/>
      <c r="I688" s="195"/>
      <c r="J688" s="38"/>
      <c r="K688" s="38"/>
      <c r="L688" s="39"/>
      <c r="M688" s="196"/>
      <c r="N688" s="197"/>
      <c r="O688" s="77"/>
      <c r="P688" s="77"/>
      <c r="Q688" s="77"/>
      <c r="R688" s="77"/>
      <c r="S688" s="77"/>
      <c r="T688" s="7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T688" s="19" t="s">
        <v>137</v>
      </c>
      <c r="AU688" s="19" t="s">
        <v>83</v>
      </c>
    </row>
    <row r="689" s="13" customFormat="1">
      <c r="A689" s="13"/>
      <c r="B689" s="199"/>
      <c r="C689" s="13"/>
      <c r="D689" s="193" t="s">
        <v>139</v>
      </c>
      <c r="E689" s="200" t="s">
        <v>1</v>
      </c>
      <c r="F689" s="201" t="s">
        <v>925</v>
      </c>
      <c r="G689" s="13"/>
      <c r="H689" s="202">
        <v>0.626</v>
      </c>
      <c r="I689" s="203"/>
      <c r="J689" s="13"/>
      <c r="K689" s="13"/>
      <c r="L689" s="199"/>
      <c r="M689" s="204"/>
      <c r="N689" s="205"/>
      <c r="O689" s="205"/>
      <c r="P689" s="205"/>
      <c r="Q689" s="205"/>
      <c r="R689" s="205"/>
      <c r="S689" s="205"/>
      <c r="T689" s="20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00" t="s">
        <v>139</v>
      </c>
      <c r="AU689" s="200" t="s">
        <v>83</v>
      </c>
      <c r="AV689" s="13" t="s">
        <v>83</v>
      </c>
      <c r="AW689" s="13" t="s">
        <v>32</v>
      </c>
      <c r="AX689" s="13" t="s">
        <v>81</v>
      </c>
      <c r="AY689" s="200" t="s">
        <v>126</v>
      </c>
    </row>
    <row r="690" s="2" customFormat="1" ht="21.75" customHeight="1">
      <c r="A690" s="38"/>
      <c r="B690" s="179"/>
      <c r="C690" s="180" t="s">
        <v>926</v>
      </c>
      <c r="D690" s="180" t="s">
        <v>128</v>
      </c>
      <c r="E690" s="181" t="s">
        <v>927</v>
      </c>
      <c r="F690" s="182" t="s">
        <v>928</v>
      </c>
      <c r="G690" s="183" t="s">
        <v>147</v>
      </c>
      <c r="H690" s="184">
        <v>2.4489999999999998</v>
      </c>
      <c r="I690" s="185"/>
      <c r="J690" s="186">
        <f>ROUND(I690*H690,2)</f>
        <v>0</v>
      </c>
      <c r="K690" s="182" t="s">
        <v>132</v>
      </c>
      <c r="L690" s="39"/>
      <c r="M690" s="187" t="s">
        <v>1</v>
      </c>
      <c r="N690" s="188" t="s">
        <v>40</v>
      </c>
      <c r="O690" s="77"/>
      <c r="P690" s="189">
        <f>O690*H690</f>
        <v>0</v>
      </c>
      <c r="Q690" s="189">
        <v>0.0045999999999999999</v>
      </c>
      <c r="R690" s="189">
        <f>Q690*H690</f>
        <v>0.011265399999999998</v>
      </c>
      <c r="S690" s="189">
        <v>0</v>
      </c>
      <c r="T690" s="190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191" t="s">
        <v>133</v>
      </c>
      <c r="AT690" s="191" t="s">
        <v>128</v>
      </c>
      <c r="AU690" s="191" t="s">
        <v>83</v>
      </c>
      <c r="AY690" s="19" t="s">
        <v>126</v>
      </c>
      <c r="BE690" s="192">
        <f>IF(N690="základní",J690,0)</f>
        <v>0</v>
      </c>
      <c r="BF690" s="192">
        <f>IF(N690="snížená",J690,0)</f>
        <v>0</v>
      </c>
      <c r="BG690" s="192">
        <f>IF(N690="zákl. přenesená",J690,0)</f>
        <v>0</v>
      </c>
      <c r="BH690" s="192">
        <f>IF(N690="sníž. přenesená",J690,0)</f>
        <v>0</v>
      </c>
      <c r="BI690" s="192">
        <f>IF(N690="nulová",J690,0)</f>
        <v>0</v>
      </c>
      <c r="BJ690" s="19" t="s">
        <v>81</v>
      </c>
      <c r="BK690" s="192">
        <f>ROUND(I690*H690,2)</f>
        <v>0</v>
      </c>
      <c r="BL690" s="19" t="s">
        <v>133</v>
      </c>
      <c r="BM690" s="191" t="s">
        <v>929</v>
      </c>
    </row>
    <row r="691" s="2" customFormat="1">
      <c r="A691" s="38"/>
      <c r="B691" s="39"/>
      <c r="C691" s="38"/>
      <c r="D691" s="193" t="s">
        <v>135</v>
      </c>
      <c r="E691" s="38"/>
      <c r="F691" s="194" t="s">
        <v>930</v>
      </c>
      <c r="G691" s="38"/>
      <c r="H691" s="38"/>
      <c r="I691" s="195"/>
      <c r="J691" s="38"/>
      <c r="K691" s="38"/>
      <c r="L691" s="39"/>
      <c r="M691" s="196"/>
      <c r="N691" s="197"/>
      <c r="O691" s="77"/>
      <c r="P691" s="77"/>
      <c r="Q691" s="77"/>
      <c r="R691" s="77"/>
      <c r="S691" s="77"/>
      <c r="T691" s="7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9" t="s">
        <v>135</v>
      </c>
      <c r="AU691" s="19" t="s">
        <v>83</v>
      </c>
    </row>
    <row r="692" s="2" customFormat="1">
      <c r="A692" s="38"/>
      <c r="B692" s="39"/>
      <c r="C692" s="38"/>
      <c r="D692" s="193" t="s">
        <v>137</v>
      </c>
      <c r="E692" s="38"/>
      <c r="F692" s="198" t="s">
        <v>157</v>
      </c>
      <c r="G692" s="38"/>
      <c r="H692" s="38"/>
      <c r="I692" s="195"/>
      <c r="J692" s="38"/>
      <c r="K692" s="38"/>
      <c r="L692" s="39"/>
      <c r="M692" s="196"/>
      <c r="N692" s="197"/>
      <c r="O692" s="77"/>
      <c r="P692" s="77"/>
      <c r="Q692" s="77"/>
      <c r="R692" s="77"/>
      <c r="S692" s="77"/>
      <c r="T692" s="7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9" t="s">
        <v>137</v>
      </c>
      <c r="AU692" s="19" t="s">
        <v>83</v>
      </c>
    </row>
    <row r="693" s="13" customFormat="1">
      <c r="A693" s="13"/>
      <c r="B693" s="199"/>
      <c r="C693" s="13"/>
      <c r="D693" s="193" t="s">
        <v>139</v>
      </c>
      <c r="E693" s="200" t="s">
        <v>1</v>
      </c>
      <c r="F693" s="201" t="s">
        <v>931</v>
      </c>
      <c r="G693" s="13"/>
      <c r="H693" s="202">
        <v>2.4489999999999998</v>
      </c>
      <c r="I693" s="203"/>
      <c r="J693" s="13"/>
      <c r="K693" s="13"/>
      <c r="L693" s="199"/>
      <c r="M693" s="204"/>
      <c r="N693" s="205"/>
      <c r="O693" s="205"/>
      <c r="P693" s="205"/>
      <c r="Q693" s="205"/>
      <c r="R693" s="205"/>
      <c r="S693" s="205"/>
      <c r="T693" s="20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00" t="s">
        <v>139</v>
      </c>
      <c r="AU693" s="200" t="s">
        <v>83</v>
      </c>
      <c r="AV693" s="13" t="s">
        <v>83</v>
      </c>
      <c r="AW693" s="13" t="s">
        <v>32</v>
      </c>
      <c r="AX693" s="13" t="s">
        <v>81</v>
      </c>
      <c r="AY693" s="200" t="s">
        <v>126</v>
      </c>
    </row>
    <row r="694" s="2" customFormat="1" ht="24.15" customHeight="1">
      <c r="A694" s="38"/>
      <c r="B694" s="179"/>
      <c r="C694" s="180" t="s">
        <v>932</v>
      </c>
      <c r="D694" s="180" t="s">
        <v>128</v>
      </c>
      <c r="E694" s="181" t="s">
        <v>933</v>
      </c>
      <c r="F694" s="182" t="s">
        <v>934</v>
      </c>
      <c r="G694" s="183" t="s">
        <v>147</v>
      </c>
      <c r="H694" s="184">
        <v>2.4489999999999998</v>
      </c>
      <c r="I694" s="185"/>
      <c r="J694" s="186">
        <f>ROUND(I694*H694,2)</f>
        <v>0</v>
      </c>
      <c r="K694" s="182" t="s">
        <v>132</v>
      </c>
      <c r="L694" s="39"/>
      <c r="M694" s="187" t="s">
        <v>1</v>
      </c>
      <c r="N694" s="188" t="s">
        <v>40</v>
      </c>
      <c r="O694" s="77"/>
      <c r="P694" s="189">
        <f>O694*H694</f>
        <v>0</v>
      </c>
      <c r="Q694" s="189">
        <v>0</v>
      </c>
      <c r="R694" s="189">
        <f>Q694*H694</f>
        <v>0</v>
      </c>
      <c r="S694" s="189">
        <v>0</v>
      </c>
      <c r="T694" s="19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191" t="s">
        <v>133</v>
      </c>
      <c r="AT694" s="191" t="s">
        <v>128</v>
      </c>
      <c r="AU694" s="191" t="s">
        <v>83</v>
      </c>
      <c r="AY694" s="19" t="s">
        <v>126</v>
      </c>
      <c r="BE694" s="192">
        <f>IF(N694="základní",J694,0)</f>
        <v>0</v>
      </c>
      <c r="BF694" s="192">
        <f>IF(N694="snížená",J694,0)</f>
        <v>0</v>
      </c>
      <c r="BG694" s="192">
        <f>IF(N694="zákl. přenesená",J694,0)</f>
        <v>0</v>
      </c>
      <c r="BH694" s="192">
        <f>IF(N694="sníž. přenesená",J694,0)</f>
        <v>0</v>
      </c>
      <c r="BI694" s="192">
        <f>IF(N694="nulová",J694,0)</f>
        <v>0</v>
      </c>
      <c r="BJ694" s="19" t="s">
        <v>81</v>
      </c>
      <c r="BK694" s="192">
        <f>ROUND(I694*H694,2)</f>
        <v>0</v>
      </c>
      <c r="BL694" s="19" t="s">
        <v>133</v>
      </c>
      <c r="BM694" s="191" t="s">
        <v>935</v>
      </c>
    </row>
    <row r="695" s="2" customFormat="1">
      <c r="A695" s="38"/>
      <c r="B695" s="39"/>
      <c r="C695" s="38"/>
      <c r="D695" s="193" t="s">
        <v>135</v>
      </c>
      <c r="E695" s="38"/>
      <c r="F695" s="194" t="s">
        <v>936</v>
      </c>
      <c r="G695" s="38"/>
      <c r="H695" s="38"/>
      <c r="I695" s="195"/>
      <c r="J695" s="38"/>
      <c r="K695" s="38"/>
      <c r="L695" s="39"/>
      <c r="M695" s="196"/>
      <c r="N695" s="197"/>
      <c r="O695" s="77"/>
      <c r="P695" s="77"/>
      <c r="Q695" s="77"/>
      <c r="R695" s="77"/>
      <c r="S695" s="77"/>
      <c r="T695" s="7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9" t="s">
        <v>135</v>
      </c>
      <c r="AU695" s="19" t="s">
        <v>83</v>
      </c>
    </row>
    <row r="696" s="2" customFormat="1" ht="24.15" customHeight="1">
      <c r="A696" s="38"/>
      <c r="B696" s="179"/>
      <c r="C696" s="180" t="s">
        <v>937</v>
      </c>
      <c r="D696" s="180" t="s">
        <v>128</v>
      </c>
      <c r="E696" s="181" t="s">
        <v>938</v>
      </c>
      <c r="F696" s="182" t="s">
        <v>939</v>
      </c>
      <c r="G696" s="183" t="s">
        <v>131</v>
      </c>
      <c r="H696" s="184">
        <v>10</v>
      </c>
      <c r="I696" s="185"/>
      <c r="J696" s="186">
        <f>ROUND(I696*H696,2)</f>
        <v>0</v>
      </c>
      <c r="K696" s="182" t="s">
        <v>132</v>
      </c>
      <c r="L696" s="39"/>
      <c r="M696" s="187" t="s">
        <v>1</v>
      </c>
      <c r="N696" s="188" t="s">
        <v>40</v>
      </c>
      <c r="O696" s="77"/>
      <c r="P696" s="189">
        <f>O696*H696</f>
        <v>0</v>
      </c>
      <c r="Q696" s="189">
        <v>0.00092000000000000003</v>
      </c>
      <c r="R696" s="189">
        <f>Q696*H696</f>
        <v>0.0091999999999999998</v>
      </c>
      <c r="S696" s="189">
        <v>0</v>
      </c>
      <c r="T696" s="190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91" t="s">
        <v>133</v>
      </c>
      <c r="AT696" s="191" t="s">
        <v>128</v>
      </c>
      <c r="AU696" s="191" t="s">
        <v>83</v>
      </c>
      <c r="AY696" s="19" t="s">
        <v>126</v>
      </c>
      <c r="BE696" s="192">
        <f>IF(N696="základní",J696,0)</f>
        <v>0</v>
      </c>
      <c r="BF696" s="192">
        <f>IF(N696="snížená",J696,0)</f>
        <v>0</v>
      </c>
      <c r="BG696" s="192">
        <f>IF(N696="zákl. přenesená",J696,0)</f>
        <v>0</v>
      </c>
      <c r="BH696" s="192">
        <f>IF(N696="sníž. přenesená",J696,0)</f>
        <v>0</v>
      </c>
      <c r="BI696" s="192">
        <f>IF(N696="nulová",J696,0)</f>
        <v>0</v>
      </c>
      <c r="BJ696" s="19" t="s">
        <v>81</v>
      </c>
      <c r="BK696" s="192">
        <f>ROUND(I696*H696,2)</f>
        <v>0</v>
      </c>
      <c r="BL696" s="19" t="s">
        <v>133</v>
      </c>
      <c r="BM696" s="191" t="s">
        <v>940</v>
      </c>
    </row>
    <row r="697" s="2" customFormat="1">
      <c r="A697" s="38"/>
      <c r="B697" s="39"/>
      <c r="C697" s="38"/>
      <c r="D697" s="193" t="s">
        <v>135</v>
      </c>
      <c r="E697" s="38"/>
      <c r="F697" s="194" t="s">
        <v>941</v>
      </c>
      <c r="G697" s="38"/>
      <c r="H697" s="38"/>
      <c r="I697" s="195"/>
      <c r="J697" s="38"/>
      <c r="K697" s="38"/>
      <c r="L697" s="39"/>
      <c r="M697" s="196"/>
      <c r="N697" s="197"/>
      <c r="O697" s="77"/>
      <c r="P697" s="77"/>
      <c r="Q697" s="77"/>
      <c r="R697" s="77"/>
      <c r="S697" s="77"/>
      <c r="T697" s="7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9" t="s">
        <v>135</v>
      </c>
      <c r="AU697" s="19" t="s">
        <v>83</v>
      </c>
    </row>
    <row r="698" s="13" customFormat="1">
      <c r="A698" s="13"/>
      <c r="B698" s="199"/>
      <c r="C698" s="13"/>
      <c r="D698" s="193" t="s">
        <v>139</v>
      </c>
      <c r="E698" s="200" t="s">
        <v>1</v>
      </c>
      <c r="F698" s="201" t="s">
        <v>942</v>
      </c>
      <c r="G698" s="13"/>
      <c r="H698" s="202">
        <v>10</v>
      </c>
      <c r="I698" s="203"/>
      <c r="J698" s="13"/>
      <c r="K698" s="13"/>
      <c r="L698" s="199"/>
      <c r="M698" s="204"/>
      <c r="N698" s="205"/>
      <c r="O698" s="205"/>
      <c r="P698" s="205"/>
      <c r="Q698" s="205"/>
      <c r="R698" s="205"/>
      <c r="S698" s="205"/>
      <c r="T698" s="20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00" t="s">
        <v>139</v>
      </c>
      <c r="AU698" s="200" t="s">
        <v>83</v>
      </c>
      <c r="AV698" s="13" t="s">
        <v>83</v>
      </c>
      <c r="AW698" s="13" t="s">
        <v>32</v>
      </c>
      <c r="AX698" s="13" t="s">
        <v>81</v>
      </c>
      <c r="AY698" s="200" t="s">
        <v>126</v>
      </c>
    </row>
    <row r="699" s="2" customFormat="1" ht="21.75" customHeight="1">
      <c r="A699" s="38"/>
      <c r="B699" s="179"/>
      <c r="C699" s="180" t="s">
        <v>943</v>
      </c>
      <c r="D699" s="180" t="s">
        <v>128</v>
      </c>
      <c r="E699" s="181" t="s">
        <v>944</v>
      </c>
      <c r="F699" s="182" t="s">
        <v>945</v>
      </c>
      <c r="G699" s="183" t="s">
        <v>131</v>
      </c>
      <c r="H699" s="184">
        <v>2</v>
      </c>
      <c r="I699" s="185"/>
      <c r="J699" s="186">
        <f>ROUND(I699*H699,2)</f>
        <v>0</v>
      </c>
      <c r="K699" s="182" t="s">
        <v>132</v>
      </c>
      <c r="L699" s="39"/>
      <c r="M699" s="187" t="s">
        <v>1</v>
      </c>
      <c r="N699" s="188" t="s">
        <v>40</v>
      </c>
      <c r="O699" s="77"/>
      <c r="P699" s="189">
        <f>O699*H699</f>
        <v>0</v>
      </c>
      <c r="Q699" s="189">
        <v>0.0011900000000000001</v>
      </c>
      <c r="R699" s="189">
        <f>Q699*H699</f>
        <v>0.0023800000000000002</v>
      </c>
      <c r="S699" s="189">
        <v>0</v>
      </c>
      <c r="T699" s="190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191" t="s">
        <v>133</v>
      </c>
      <c r="AT699" s="191" t="s">
        <v>128</v>
      </c>
      <c r="AU699" s="191" t="s">
        <v>83</v>
      </c>
      <c r="AY699" s="19" t="s">
        <v>126</v>
      </c>
      <c r="BE699" s="192">
        <f>IF(N699="základní",J699,0)</f>
        <v>0</v>
      </c>
      <c r="BF699" s="192">
        <f>IF(N699="snížená",J699,0)</f>
        <v>0</v>
      </c>
      <c r="BG699" s="192">
        <f>IF(N699="zákl. přenesená",J699,0)</f>
        <v>0</v>
      </c>
      <c r="BH699" s="192">
        <f>IF(N699="sníž. přenesená",J699,0)</f>
        <v>0</v>
      </c>
      <c r="BI699" s="192">
        <f>IF(N699="nulová",J699,0)</f>
        <v>0</v>
      </c>
      <c r="BJ699" s="19" t="s">
        <v>81</v>
      </c>
      <c r="BK699" s="192">
        <f>ROUND(I699*H699,2)</f>
        <v>0</v>
      </c>
      <c r="BL699" s="19" t="s">
        <v>133</v>
      </c>
      <c r="BM699" s="191" t="s">
        <v>946</v>
      </c>
    </row>
    <row r="700" s="2" customFormat="1">
      <c r="A700" s="38"/>
      <c r="B700" s="39"/>
      <c r="C700" s="38"/>
      <c r="D700" s="193" t="s">
        <v>135</v>
      </c>
      <c r="E700" s="38"/>
      <c r="F700" s="194" t="s">
        <v>947</v>
      </c>
      <c r="G700" s="38"/>
      <c r="H700" s="38"/>
      <c r="I700" s="195"/>
      <c r="J700" s="38"/>
      <c r="K700" s="38"/>
      <c r="L700" s="39"/>
      <c r="M700" s="196"/>
      <c r="N700" s="197"/>
      <c r="O700" s="77"/>
      <c r="P700" s="77"/>
      <c r="Q700" s="77"/>
      <c r="R700" s="77"/>
      <c r="S700" s="77"/>
      <c r="T700" s="7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9" t="s">
        <v>135</v>
      </c>
      <c r="AU700" s="19" t="s">
        <v>83</v>
      </c>
    </row>
    <row r="701" s="13" customFormat="1">
      <c r="A701" s="13"/>
      <c r="B701" s="199"/>
      <c r="C701" s="13"/>
      <c r="D701" s="193" t="s">
        <v>139</v>
      </c>
      <c r="E701" s="200" t="s">
        <v>1</v>
      </c>
      <c r="F701" s="201" t="s">
        <v>948</v>
      </c>
      <c r="G701" s="13"/>
      <c r="H701" s="202">
        <v>2</v>
      </c>
      <c r="I701" s="203"/>
      <c r="J701" s="13"/>
      <c r="K701" s="13"/>
      <c r="L701" s="199"/>
      <c r="M701" s="204"/>
      <c r="N701" s="205"/>
      <c r="O701" s="205"/>
      <c r="P701" s="205"/>
      <c r="Q701" s="205"/>
      <c r="R701" s="205"/>
      <c r="S701" s="205"/>
      <c r="T701" s="20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00" t="s">
        <v>139</v>
      </c>
      <c r="AU701" s="200" t="s">
        <v>83</v>
      </c>
      <c r="AV701" s="13" t="s">
        <v>83</v>
      </c>
      <c r="AW701" s="13" t="s">
        <v>32</v>
      </c>
      <c r="AX701" s="13" t="s">
        <v>81</v>
      </c>
      <c r="AY701" s="200" t="s">
        <v>126</v>
      </c>
    </row>
    <row r="702" s="12" customFormat="1" ht="22.8" customHeight="1">
      <c r="A702" s="12"/>
      <c r="B702" s="166"/>
      <c r="C702" s="12"/>
      <c r="D702" s="167" t="s">
        <v>74</v>
      </c>
      <c r="E702" s="177" t="s">
        <v>189</v>
      </c>
      <c r="F702" s="177" t="s">
        <v>949</v>
      </c>
      <c r="G702" s="12"/>
      <c r="H702" s="12"/>
      <c r="I702" s="169"/>
      <c r="J702" s="178">
        <f>BK702</f>
        <v>0</v>
      </c>
      <c r="K702" s="12"/>
      <c r="L702" s="166"/>
      <c r="M702" s="171"/>
      <c r="N702" s="172"/>
      <c r="O702" s="172"/>
      <c r="P702" s="173">
        <f>SUM(P703:P742)</f>
        <v>0</v>
      </c>
      <c r="Q702" s="172"/>
      <c r="R702" s="173">
        <f>SUM(R703:R742)</f>
        <v>0.73515600000000003</v>
      </c>
      <c r="S702" s="172"/>
      <c r="T702" s="174">
        <f>SUM(T703:T742)</f>
        <v>9.5999999999999996</v>
      </c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R702" s="167" t="s">
        <v>81</v>
      </c>
      <c r="AT702" s="175" t="s">
        <v>74</v>
      </c>
      <c r="AU702" s="175" t="s">
        <v>81</v>
      </c>
      <c r="AY702" s="167" t="s">
        <v>126</v>
      </c>
      <c r="BK702" s="176">
        <f>SUM(BK703:BK742)</f>
        <v>0</v>
      </c>
    </row>
    <row r="703" s="2" customFormat="1" ht="37.8" customHeight="1">
      <c r="A703" s="38"/>
      <c r="B703" s="179"/>
      <c r="C703" s="180" t="s">
        <v>950</v>
      </c>
      <c r="D703" s="180" t="s">
        <v>128</v>
      </c>
      <c r="E703" s="181" t="s">
        <v>951</v>
      </c>
      <c r="F703" s="182" t="s">
        <v>952</v>
      </c>
      <c r="G703" s="183" t="s">
        <v>185</v>
      </c>
      <c r="H703" s="184">
        <v>18</v>
      </c>
      <c r="I703" s="185"/>
      <c r="J703" s="186">
        <f>ROUND(I703*H703,2)</f>
        <v>0</v>
      </c>
      <c r="K703" s="182" t="s">
        <v>1</v>
      </c>
      <c r="L703" s="39"/>
      <c r="M703" s="187" t="s">
        <v>1</v>
      </c>
      <c r="N703" s="188" t="s">
        <v>40</v>
      </c>
      <c r="O703" s="77"/>
      <c r="P703" s="189">
        <f>O703*H703</f>
        <v>0</v>
      </c>
      <c r="Q703" s="189">
        <v>0</v>
      </c>
      <c r="R703" s="189">
        <f>Q703*H703</f>
        <v>0</v>
      </c>
      <c r="S703" s="189">
        <v>0</v>
      </c>
      <c r="T703" s="190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191" t="s">
        <v>133</v>
      </c>
      <c r="AT703" s="191" t="s">
        <v>128</v>
      </c>
      <c r="AU703" s="191" t="s">
        <v>83</v>
      </c>
      <c r="AY703" s="19" t="s">
        <v>126</v>
      </c>
      <c r="BE703" s="192">
        <f>IF(N703="základní",J703,0)</f>
        <v>0</v>
      </c>
      <c r="BF703" s="192">
        <f>IF(N703="snížená",J703,0)</f>
        <v>0</v>
      </c>
      <c r="BG703" s="192">
        <f>IF(N703="zákl. přenesená",J703,0)</f>
        <v>0</v>
      </c>
      <c r="BH703" s="192">
        <f>IF(N703="sníž. přenesená",J703,0)</f>
        <v>0</v>
      </c>
      <c r="BI703" s="192">
        <f>IF(N703="nulová",J703,0)</f>
        <v>0</v>
      </c>
      <c r="BJ703" s="19" t="s">
        <v>81</v>
      </c>
      <c r="BK703" s="192">
        <f>ROUND(I703*H703,2)</f>
        <v>0</v>
      </c>
      <c r="BL703" s="19" t="s">
        <v>133</v>
      </c>
      <c r="BM703" s="191" t="s">
        <v>953</v>
      </c>
    </row>
    <row r="704" s="2" customFormat="1">
      <c r="A704" s="38"/>
      <c r="B704" s="39"/>
      <c r="C704" s="38"/>
      <c r="D704" s="193" t="s">
        <v>135</v>
      </c>
      <c r="E704" s="38"/>
      <c r="F704" s="194" t="s">
        <v>952</v>
      </c>
      <c r="G704" s="38"/>
      <c r="H704" s="38"/>
      <c r="I704" s="195"/>
      <c r="J704" s="38"/>
      <c r="K704" s="38"/>
      <c r="L704" s="39"/>
      <c r="M704" s="196"/>
      <c r="N704" s="197"/>
      <c r="O704" s="77"/>
      <c r="P704" s="77"/>
      <c r="Q704" s="77"/>
      <c r="R704" s="77"/>
      <c r="S704" s="77"/>
      <c r="T704" s="7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9" t="s">
        <v>135</v>
      </c>
      <c r="AU704" s="19" t="s">
        <v>83</v>
      </c>
    </row>
    <row r="705" s="2" customFormat="1">
      <c r="A705" s="38"/>
      <c r="B705" s="39"/>
      <c r="C705" s="38"/>
      <c r="D705" s="193" t="s">
        <v>137</v>
      </c>
      <c r="E705" s="38"/>
      <c r="F705" s="198" t="s">
        <v>157</v>
      </c>
      <c r="G705" s="38"/>
      <c r="H705" s="38"/>
      <c r="I705" s="195"/>
      <c r="J705" s="38"/>
      <c r="K705" s="38"/>
      <c r="L705" s="39"/>
      <c r="M705" s="196"/>
      <c r="N705" s="197"/>
      <c r="O705" s="77"/>
      <c r="P705" s="77"/>
      <c r="Q705" s="77"/>
      <c r="R705" s="77"/>
      <c r="S705" s="77"/>
      <c r="T705" s="7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9" t="s">
        <v>137</v>
      </c>
      <c r="AU705" s="19" t="s">
        <v>83</v>
      </c>
    </row>
    <row r="706" s="13" customFormat="1">
      <c r="A706" s="13"/>
      <c r="B706" s="199"/>
      <c r="C706" s="13"/>
      <c r="D706" s="193" t="s">
        <v>139</v>
      </c>
      <c r="E706" s="200" t="s">
        <v>1</v>
      </c>
      <c r="F706" s="201" t="s">
        <v>954</v>
      </c>
      <c r="G706" s="13"/>
      <c r="H706" s="202">
        <v>18</v>
      </c>
      <c r="I706" s="203"/>
      <c r="J706" s="13"/>
      <c r="K706" s="13"/>
      <c r="L706" s="199"/>
      <c r="M706" s="204"/>
      <c r="N706" s="205"/>
      <c r="O706" s="205"/>
      <c r="P706" s="205"/>
      <c r="Q706" s="205"/>
      <c r="R706" s="205"/>
      <c r="S706" s="205"/>
      <c r="T706" s="20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00" t="s">
        <v>139</v>
      </c>
      <c r="AU706" s="200" t="s">
        <v>83</v>
      </c>
      <c r="AV706" s="13" t="s">
        <v>83</v>
      </c>
      <c r="AW706" s="13" t="s">
        <v>32</v>
      </c>
      <c r="AX706" s="13" t="s">
        <v>81</v>
      </c>
      <c r="AY706" s="200" t="s">
        <v>126</v>
      </c>
    </row>
    <row r="707" s="2" customFormat="1" ht="33" customHeight="1">
      <c r="A707" s="38"/>
      <c r="B707" s="179"/>
      <c r="C707" s="180" t="s">
        <v>955</v>
      </c>
      <c r="D707" s="180" t="s">
        <v>128</v>
      </c>
      <c r="E707" s="181" t="s">
        <v>956</v>
      </c>
      <c r="F707" s="182" t="s">
        <v>957</v>
      </c>
      <c r="G707" s="183" t="s">
        <v>147</v>
      </c>
      <c r="H707" s="184">
        <v>25</v>
      </c>
      <c r="I707" s="185"/>
      <c r="J707" s="186">
        <f>ROUND(I707*H707,2)</f>
        <v>0</v>
      </c>
      <c r="K707" s="182" t="s">
        <v>1</v>
      </c>
      <c r="L707" s="39"/>
      <c r="M707" s="187" t="s">
        <v>1</v>
      </c>
      <c r="N707" s="188" t="s">
        <v>40</v>
      </c>
      <c r="O707" s="77"/>
      <c r="P707" s="189">
        <f>O707*H707</f>
        <v>0</v>
      </c>
      <c r="Q707" s="189">
        <v>0</v>
      </c>
      <c r="R707" s="189">
        <f>Q707*H707</f>
        <v>0</v>
      </c>
      <c r="S707" s="189">
        <v>0</v>
      </c>
      <c r="T707" s="190">
        <f>S707*H707</f>
        <v>0</v>
      </c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R707" s="191" t="s">
        <v>133</v>
      </c>
      <c r="AT707" s="191" t="s">
        <v>128</v>
      </c>
      <c r="AU707" s="191" t="s">
        <v>83</v>
      </c>
      <c r="AY707" s="19" t="s">
        <v>126</v>
      </c>
      <c r="BE707" s="192">
        <f>IF(N707="základní",J707,0)</f>
        <v>0</v>
      </c>
      <c r="BF707" s="192">
        <f>IF(N707="snížená",J707,0)</f>
        <v>0</v>
      </c>
      <c r="BG707" s="192">
        <f>IF(N707="zákl. přenesená",J707,0)</f>
        <v>0</v>
      </c>
      <c r="BH707" s="192">
        <f>IF(N707="sníž. přenesená",J707,0)</f>
        <v>0</v>
      </c>
      <c r="BI707" s="192">
        <f>IF(N707="nulová",J707,0)</f>
        <v>0</v>
      </c>
      <c r="BJ707" s="19" t="s">
        <v>81</v>
      </c>
      <c r="BK707" s="192">
        <f>ROUND(I707*H707,2)</f>
        <v>0</v>
      </c>
      <c r="BL707" s="19" t="s">
        <v>133</v>
      </c>
      <c r="BM707" s="191" t="s">
        <v>958</v>
      </c>
    </row>
    <row r="708" s="2" customFormat="1">
      <c r="A708" s="38"/>
      <c r="B708" s="39"/>
      <c r="C708" s="38"/>
      <c r="D708" s="193" t="s">
        <v>135</v>
      </c>
      <c r="E708" s="38"/>
      <c r="F708" s="194" t="s">
        <v>957</v>
      </c>
      <c r="G708" s="38"/>
      <c r="H708" s="38"/>
      <c r="I708" s="195"/>
      <c r="J708" s="38"/>
      <c r="K708" s="38"/>
      <c r="L708" s="39"/>
      <c r="M708" s="196"/>
      <c r="N708" s="197"/>
      <c r="O708" s="77"/>
      <c r="P708" s="77"/>
      <c r="Q708" s="77"/>
      <c r="R708" s="77"/>
      <c r="S708" s="77"/>
      <c r="T708" s="7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9" t="s">
        <v>135</v>
      </c>
      <c r="AU708" s="19" t="s">
        <v>83</v>
      </c>
    </row>
    <row r="709" s="2" customFormat="1">
      <c r="A709" s="38"/>
      <c r="B709" s="39"/>
      <c r="C709" s="38"/>
      <c r="D709" s="193" t="s">
        <v>137</v>
      </c>
      <c r="E709" s="38"/>
      <c r="F709" s="198" t="s">
        <v>157</v>
      </c>
      <c r="G709" s="38"/>
      <c r="H709" s="38"/>
      <c r="I709" s="195"/>
      <c r="J709" s="38"/>
      <c r="K709" s="38"/>
      <c r="L709" s="39"/>
      <c r="M709" s="196"/>
      <c r="N709" s="197"/>
      <c r="O709" s="77"/>
      <c r="P709" s="77"/>
      <c r="Q709" s="77"/>
      <c r="R709" s="77"/>
      <c r="S709" s="77"/>
      <c r="T709" s="7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9" t="s">
        <v>137</v>
      </c>
      <c r="AU709" s="19" t="s">
        <v>83</v>
      </c>
    </row>
    <row r="710" s="13" customFormat="1">
      <c r="A710" s="13"/>
      <c r="B710" s="199"/>
      <c r="C710" s="13"/>
      <c r="D710" s="193" t="s">
        <v>139</v>
      </c>
      <c r="E710" s="200" t="s">
        <v>1</v>
      </c>
      <c r="F710" s="201" t="s">
        <v>650</v>
      </c>
      <c r="G710" s="13"/>
      <c r="H710" s="202">
        <v>25</v>
      </c>
      <c r="I710" s="203"/>
      <c r="J710" s="13"/>
      <c r="K710" s="13"/>
      <c r="L710" s="199"/>
      <c r="M710" s="204"/>
      <c r="N710" s="205"/>
      <c r="O710" s="205"/>
      <c r="P710" s="205"/>
      <c r="Q710" s="205"/>
      <c r="R710" s="205"/>
      <c r="S710" s="205"/>
      <c r="T710" s="20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00" t="s">
        <v>139</v>
      </c>
      <c r="AU710" s="200" t="s">
        <v>83</v>
      </c>
      <c r="AV710" s="13" t="s">
        <v>83</v>
      </c>
      <c r="AW710" s="13" t="s">
        <v>32</v>
      </c>
      <c r="AX710" s="13" t="s">
        <v>81</v>
      </c>
      <c r="AY710" s="200" t="s">
        <v>126</v>
      </c>
    </row>
    <row r="711" s="2" customFormat="1" ht="33" customHeight="1">
      <c r="A711" s="38"/>
      <c r="B711" s="179"/>
      <c r="C711" s="180" t="s">
        <v>959</v>
      </c>
      <c r="D711" s="180" t="s">
        <v>128</v>
      </c>
      <c r="E711" s="181" t="s">
        <v>960</v>
      </c>
      <c r="F711" s="182" t="s">
        <v>961</v>
      </c>
      <c r="G711" s="183" t="s">
        <v>185</v>
      </c>
      <c r="H711" s="184">
        <v>3</v>
      </c>
      <c r="I711" s="185"/>
      <c r="J711" s="186">
        <f>ROUND(I711*H711,2)</f>
        <v>0</v>
      </c>
      <c r="K711" s="182" t="s">
        <v>962</v>
      </c>
      <c r="L711" s="39"/>
      <c r="M711" s="187" t="s">
        <v>1</v>
      </c>
      <c r="N711" s="188" t="s">
        <v>40</v>
      </c>
      <c r="O711" s="77"/>
      <c r="P711" s="189">
        <f>O711*H711</f>
        <v>0</v>
      </c>
      <c r="Q711" s="189">
        <v>0.15540000000000001</v>
      </c>
      <c r="R711" s="189">
        <f>Q711*H711</f>
        <v>0.46620000000000006</v>
      </c>
      <c r="S711" s="189">
        <v>0</v>
      </c>
      <c r="T711" s="190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191" t="s">
        <v>133</v>
      </c>
      <c r="AT711" s="191" t="s">
        <v>128</v>
      </c>
      <c r="AU711" s="191" t="s">
        <v>83</v>
      </c>
      <c r="AY711" s="19" t="s">
        <v>126</v>
      </c>
      <c r="BE711" s="192">
        <f>IF(N711="základní",J711,0)</f>
        <v>0</v>
      </c>
      <c r="BF711" s="192">
        <f>IF(N711="snížená",J711,0)</f>
        <v>0</v>
      </c>
      <c r="BG711" s="192">
        <f>IF(N711="zákl. přenesená",J711,0)</f>
        <v>0</v>
      </c>
      <c r="BH711" s="192">
        <f>IF(N711="sníž. přenesená",J711,0)</f>
        <v>0</v>
      </c>
      <c r="BI711" s="192">
        <f>IF(N711="nulová",J711,0)</f>
        <v>0</v>
      </c>
      <c r="BJ711" s="19" t="s">
        <v>81</v>
      </c>
      <c r="BK711" s="192">
        <f>ROUND(I711*H711,2)</f>
        <v>0</v>
      </c>
      <c r="BL711" s="19" t="s">
        <v>133</v>
      </c>
      <c r="BM711" s="191" t="s">
        <v>963</v>
      </c>
    </row>
    <row r="712" s="2" customFormat="1">
      <c r="A712" s="38"/>
      <c r="B712" s="39"/>
      <c r="C712" s="38"/>
      <c r="D712" s="193" t="s">
        <v>135</v>
      </c>
      <c r="E712" s="38"/>
      <c r="F712" s="194" t="s">
        <v>964</v>
      </c>
      <c r="G712" s="38"/>
      <c r="H712" s="38"/>
      <c r="I712" s="195"/>
      <c r="J712" s="38"/>
      <c r="K712" s="38"/>
      <c r="L712" s="39"/>
      <c r="M712" s="196"/>
      <c r="N712" s="197"/>
      <c r="O712" s="77"/>
      <c r="P712" s="77"/>
      <c r="Q712" s="77"/>
      <c r="R712" s="77"/>
      <c r="S712" s="77"/>
      <c r="T712" s="7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9" t="s">
        <v>135</v>
      </c>
      <c r="AU712" s="19" t="s">
        <v>83</v>
      </c>
    </row>
    <row r="713" s="2" customFormat="1">
      <c r="A713" s="38"/>
      <c r="B713" s="39"/>
      <c r="C713" s="38"/>
      <c r="D713" s="193" t="s">
        <v>137</v>
      </c>
      <c r="E713" s="38"/>
      <c r="F713" s="198" t="s">
        <v>157</v>
      </c>
      <c r="G713" s="38"/>
      <c r="H713" s="38"/>
      <c r="I713" s="195"/>
      <c r="J713" s="38"/>
      <c r="K713" s="38"/>
      <c r="L713" s="39"/>
      <c r="M713" s="196"/>
      <c r="N713" s="197"/>
      <c r="O713" s="77"/>
      <c r="P713" s="77"/>
      <c r="Q713" s="77"/>
      <c r="R713" s="77"/>
      <c r="S713" s="77"/>
      <c r="T713" s="7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9" t="s">
        <v>137</v>
      </c>
      <c r="AU713" s="19" t="s">
        <v>83</v>
      </c>
    </row>
    <row r="714" s="15" customFormat="1">
      <c r="A714" s="15"/>
      <c r="B714" s="215"/>
      <c r="C714" s="15"/>
      <c r="D714" s="193" t="s">
        <v>139</v>
      </c>
      <c r="E714" s="216" t="s">
        <v>1</v>
      </c>
      <c r="F714" s="217" t="s">
        <v>965</v>
      </c>
      <c r="G714" s="15"/>
      <c r="H714" s="216" t="s">
        <v>1</v>
      </c>
      <c r="I714" s="218"/>
      <c r="J714" s="15"/>
      <c r="K714" s="15"/>
      <c r="L714" s="215"/>
      <c r="M714" s="219"/>
      <c r="N714" s="220"/>
      <c r="O714" s="220"/>
      <c r="P714" s="220"/>
      <c r="Q714" s="220"/>
      <c r="R714" s="220"/>
      <c r="S714" s="220"/>
      <c r="T714" s="221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16" t="s">
        <v>139</v>
      </c>
      <c r="AU714" s="216" t="s">
        <v>83</v>
      </c>
      <c r="AV714" s="15" t="s">
        <v>81</v>
      </c>
      <c r="AW714" s="15" t="s">
        <v>32</v>
      </c>
      <c r="AX714" s="15" t="s">
        <v>75</v>
      </c>
      <c r="AY714" s="216" t="s">
        <v>126</v>
      </c>
    </row>
    <row r="715" s="13" customFormat="1">
      <c r="A715" s="13"/>
      <c r="B715" s="199"/>
      <c r="C715" s="13"/>
      <c r="D715" s="193" t="s">
        <v>139</v>
      </c>
      <c r="E715" s="200" t="s">
        <v>1</v>
      </c>
      <c r="F715" s="201" t="s">
        <v>144</v>
      </c>
      <c r="G715" s="13"/>
      <c r="H715" s="202">
        <v>3</v>
      </c>
      <c r="I715" s="203"/>
      <c r="J715" s="13"/>
      <c r="K715" s="13"/>
      <c r="L715" s="199"/>
      <c r="M715" s="204"/>
      <c r="N715" s="205"/>
      <c r="O715" s="205"/>
      <c r="P715" s="205"/>
      <c r="Q715" s="205"/>
      <c r="R715" s="205"/>
      <c r="S715" s="205"/>
      <c r="T715" s="20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00" t="s">
        <v>139</v>
      </c>
      <c r="AU715" s="200" t="s">
        <v>83</v>
      </c>
      <c r="AV715" s="13" t="s">
        <v>83</v>
      </c>
      <c r="AW715" s="13" t="s">
        <v>32</v>
      </c>
      <c r="AX715" s="13" t="s">
        <v>81</v>
      </c>
      <c r="AY715" s="200" t="s">
        <v>126</v>
      </c>
    </row>
    <row r="716" s="2" customFormat="1" ht="16.5" customHeight="1">
      <c r="A716" s="38"/>
      <c r="B716" s="179"/>
      <c r="C716" s="230" t="s">
        <v>966</v>
      </c>
      <c r="D716" s="230" t="s">
        <v>291</v>
      </c>
      <c r="E716" s="231" t="s">
        <v>967</v>
      </c>
      <c r="F716" s="232" t="s">
        <v>968</v>
      </c>
      <c r="G716" s="233" t="s">
        <v>185</v>
      </c>
      <c r="H716" s="234">
        <v>3.1499999999999999</v>
      </c>
      <c r="I716" s="235"/>
      <c r="J716" s="236">
        <f>ROUND(I716*H716,2)</f>
        <v>0</v>
      </c>
      <c r="K716" s="232" t="s">
        <v>132</v>
      </c>
      <c r="L716" s="237"/>
      <c r="M716" s="238" t="s">
        <v>1</v>
      </c>
      <c r="N716" s="239" t="s">
        <v>40</v>
      </c>
      <c r="O716" s="77"/>
      <c r="P716" s="189">
        <f>O716*H716</f>
        <v>0</v>
      </c>
      <c r="Q716" s="189">
        <v>0.080000000000000002</v>
      </c>
      <c r="R716" s="189">
        <f>Q716*H716</f>
        <v>0.252</v>
      </c>
      <c r="S716" s="189">
        <v>0</v>
      </c>
      <c r="T716" s="190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191" t="s">
        <v>182</v>
      </c>
      <c r="AT716" s="191" t="s">
        <v>291</v>
      </c>
      <c r="AU716" s="191" t="s">
        <v>83</v>
      </c>
      <c r="AY716" s="19" t="s">
        <v>126</v>
      </c>
      <c r="BE716" s="192">
        <f>IF(N716="základní",J716,0)</f>
        <v>0</v>
      </c>
      <c r="BF716" s="192">
        <f>IF(N716="snížená",J716,0)</f>
        <v>0</v>
      </c>
      <c r="BG716" s="192">
        <f>IF(N716="zákl. přenesená",J716,0)</f>
        <v>0</v>
      </c>
      <c r="BH716" s="192">
        <f>IF(N716="sníž. přenesená",J716,0)</f>
        <v>0</v>
      </c>
      <c r="BI716" s="192">
        <f>IF(N716="nulová",J716,0)</f>
        <v>0</v>
      </c>
      <c r="BJ716" s="19" t="s">
        <v>81</v>
      </c>
      <c r="BK716" s="192">
        <f>ROUND(I716*H716,2)</f>
        <v>0</v>
      </c>
      <c r="BL716" s="19" t="s">
        <v>133</v>
      </c>
      <c r="BM716" s="191" t="s">
        <v>969</v>
      </c>
    </row>
    <row r="717" s="2" customFormat="1">
      <c r="A717" s="38"/>
      <c r="B717" s="39"/>
      <c r="C717" s="38"/>
      <c r="D717" s="193" t="s">
        <v>135</v>
      </c>
      <c r="E717" s="38"/>
      <c r="F717" s="194" t="s">
        <v>968</v>
      </c>
      <c r="G717" s="38"/>
      <c r="H717" s="38"/>
      <c r="I717" s="195"/>
      <c r="J717" s="38"/>
      <c r="K717" s="38"/>
      <c r="L717" s="39"/>
      <c r="M717" s="196"/>
      <c r="N717" s="197"/>
      <c r="O717" s="77"/>
      <c r="P717" s="77"/>
      <c r="Q717" s="77"/>
      <c r="R717" s="77"/>
      <c r="S717" s="77"/>
      <c r="T717" s="7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T717" s="19" t="s">
        <v>135</v>
      </c>
      <c r="AU717" s="19" t="s">
        <v>83</v>
      </c>
    </row>
    <row r="718" s="13" customFormat="1">
      <c r="A718" s="13"/>
      <c r="B718" s="199"/>
      <c r="C718" s="13"/>
      <c r="D718" s="193" t="s">
        <v>139</v>
      </c>
      <c r="E718" s="13"/>
      <c r="F718" s="201" t="s">
        <v>970</v>
      </c>
      <c r="G718" s="13"/>
      <c r="H718" s="202">
        <v>3.1499999999999999</v>
      </c>
      <c r="I718" s="203"/>
      <c r="J718" s="13"/>
      <c r="K718" s="13"/>
      <c r="L718" s="199"/>
      <c r="M718" s="204"/>
      <c r="N718" s="205"/>
      <c r="O718" s="205"/>
      <c r="P718" s="205"/>
      <c r="Q718" s="205"/>
      <c r="R718" s="205"/>
      <c r="S718" s="205"/>
      <c r="T718" s="20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00" t="s">
        <v>139</v>
      </c>
      <c r="AU718" s="200" t="s">
        <v>83</v>
      </c>
      <c r="AV718" s="13" t="s">
        <v>83</v>
      </c>
      <c r="AW718" s="13" t="s">
        <v>3</v>
      </c>
      <c r="AX718" s="13" t="s">
        <v>81</v>
      </c>
      <c r="AY718" s="200" t="s">
        <v>126</v>
      </c>
    </row>
    <row r="719" s="2" customFormat="1" ht="24.15" customHeight="1">
      <c r="A719" s="38"/>
      <c r="B719" s="179"/>
      <c r="C719" s="180" t="s">
        <v>971</v>
      </c>
      <c r="D719" s="180" t="s">
        <v>128</v>
      </c>
      <c r="E719" s="181" t="s">
        <v>972</v>
      </c>
      <c r="F719" s="182" t="s">
        <v>973</v>
      </c>
      <c r="G719" s="183" t="s">
        <v>185</v>
      </c>
      <c r="H719" s="184">
        <v>27.399999999999999</v>
      </c>
      <c r="I719" s="185"/>
      <c r="J719" s="186">
        <f>ROUND(I719*H719,2)</f>
        <v>0</v>
      </c>
      <c r="K719" s="182" t="s">
        <v>132</v>
      </c>
      <c r="L719" s="39"/>
      <c r="M719" s="187" t="s">
        <v>1</v>
      </c>
      <c r="N719" s="188" t="s">
        <v>40</v>
      </c>
      <c r="O719" s="77"/>
      <c r="P719" s="189">
        <f>O719*H719</f>
        <v>0</v>
      </c>
      <c r="Q719" s="189">
        <v>9.0000000000000006E-05</v>
      </c>
      <c r="R719" s="189">
        <f>Q719*H719</f>
        <v>0.0024659999999999999</v>
      </c>
      <c r="S719" s="189">
        <v>0</v>
      </c>
      <c r="T719" s="190">
        <f>S719*H719</f>
        <v>0</v>
      </c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R719" s="191" t="s">
        <v>133</v>
      </c>
      <c r="AT719" s="191" t="s">
        <v>128</v>
      </c>
      <c r="AU719" s="191" t="s">
        <v>83</v>
      </c>
      <c r="AY719" s="19" t="s">
        <v>126</v>
      </c>
      <c r="BE719" s="192">
        <f>IF(N719="základní",J719,0)</f>
        <v>0</v>
      </c>
      <c r="BF719" s="192">
        <f>IF(N719="snížená",J719,0)</f>
        <v>0</v>
      </c>
      <c r="BG719" s="192">
        <f>IF(N719="zákl. přenesená",J719,0)</f>
        <v>0</v>
      </c>
      <c r="BH719" s="192">
        <f>IF(N719="sníž. přenesená",J719,0)</f>
        <v>0</v>
      </c>
      <c r="BI719" s="192">
        <f>IF(N719="nulová",J719,0)</f>
        <v>0</v>
      </c>
      <c r="BJ719" s="19" t="s">
        <v>81</v>
      </c>
      <c r="BK719" s="192">
        <f>ROUND(I719*H719,2)</f>
        <v>0</v>
      </c>
      <c r="BL719" s="19" t="s">
        <v>133</v>
      </c>
      <c r="BM719" s="191" t="s">
        <v>974</v>
      </c>
    </row>
    <row r="720" s="2" customFormat="1">
      <c r="A720" s="38"/>
      <c r="B720" s="39"/>
      <c r="C720" s="38"/>
      <c r="D720" s="193" t="s">
        <v>135</v>
      </c>
      <c r="E720" s="38"/>
      <c r="F720" s="194" t="s">
        <v>975</v>
      </c>
      <c r="G720" s="38"/>
      <c r="H720" s="38"/>
      <c r="I720" s="195"/>
      <c r="J720" s="38"/>
      <c r="K720" s="38"/>
      <c r="L720" s="39"/>
      <c r="M720" s="196"/>
      <c r="N720" s="197"/>
      <c r="O720" s="77"/>
      <c r="P720" s="77"/>
      <c r="Q720" s="77"/>
      <c r="R720" s="77"/>
      <c r="S720" s="77"/>
      <c r="T720" s="7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T720" s="19" t="s">
        <v>135</v>
      </c>
      <c r="AU720" s="19" t="s">
        <v>83</v>
      </c>
    </row>
    <row r="721" s="2" customFormat="1" ht="24.15" customHeight="1">
      <c r="A721" s="38"/>
      <c r="B721" s="179"/>
      <c r="C721" s="180" t="s">
        <v>976</v>
      </c>
      <c r="D721" s="180" t="s">
        <v>128</v>
      </c>
      <c r="E721" s="181" t="s">
        <v>977</v>
      </c>
      <c r="F721" s="182" t="s">
        <v>978</v>
      </c>
      <c r="G721" s="183" t="s">
        <v>147</v>
      </c>
      <c r="H721" s="184">
        <v>21</v>
      </c>
      <c r="I721" s="185"/>
      <c r="J721" s="186">
        <f>ROUND(I721*H721,2)</f>
        <v>0</v>
      </c>
      <c r="K721" s="182" t="s">
        <v>132</v>
      </c>
      <c r="L721" s="39"/>
      <c r="M721" s="187" t="s">
        <v>1</v>
      </c>
      <c r="N721" s="188" t="s">
        <v>40</v>
      </c>
      <c r="O721" s="77"/>
      <c r="P721" s="189">
        <f>O721*H721</f>
        <v>0</v>
      </c>
      <c r="Q721" s="189">
        <v>0.00068999999999999997</v>
      </c>
      <c r="R721" s="189">
        <f>Q721*H721</f>
        <v>0.014489999999999999</v>
      </c>
      <c r="S721" s="189">
        <v>0</v>
      </c>
      <c r="T721" s="190">
        <f>S721*H721</f>
        <v>0</v>
      </c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R721" s="191" t="s">
        <v>133</v>
      </c>
      <c r="AT721" s="191" t="s">
        <v>128</v>
      </c>
      <c r="AU721" s="191" t="s">
        <v>83</v>
      </c>
      <c r="AY721" s="19" t="s">
        <v>126</v>
      </c>
      <c r="BE721" s="192">
        <f>IF(N721="základní",J721,0)</f>
        <v>0</v>
      </c>
      <c r="BF721" s="192">
        <f>IF(N721="snížená",J721,0)</f>
        <v>0</v>
      </c>
      <c r="BG721" s="192">
        <f>IF(N721="zákl. přenesená",J721,0)</f>
        <v>0</v>
      </c>
      <c r="BH721" s="192">
        <f>IF(N721="sníž. přenesená",J721,0)</f>
        <v>0</v>
      </c>
      <c r="BI721" s="192">
        <f>IF(N721="nulová",J721,0)</f>
        <v>0</v>
      </c>
      <c r="BJ721" s="19" t="s">
        <v>81</v>
      </c>
      <c r="BK721" s="192">
        <f>ROUND(I721*H721,2)</f>
        <v>0</v>
      </c>
      <c r="BL721" s="19" t="s">
        <v>133</v>
      </c>
      <c r="BM721" s="191" t="s">
        <v>979</v>
      </c>
    </row>
    <row r="722" s="2" customFormat="1">
      <c r="A722" s="38"/>
      <c r="B722" s="39"/>
      <c r="C722" s="38"/>
      <c r="D722" s="193" t="s">
        <v>135</v>
      </c>
      <c r="E722" s="38"/>
      <c r="F722" s="194" t="s">
        <v>980</v>
      </c>
      <c r="G722" s="38"/>
      <c r="H722" s="38"/>
      <c r="I722" s="195"/>
      <c r="J722" s="38"/>
      <c r="K722" s="38"/>
      <c r="L722" s="39"/>
      <c r="M722" s="196"/>
      <c r="N722" s="197"/>
      <c r="O722" s="77"/>
      <c r="P722" s="77"/>
      <c r="Q722" s="77"/>
      <c r="R722" s="77"/>
      <c r="S722" s="77"/>
      <c r="T722" s="7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9" t="s">
        <v>135</v>
      </c>
      <c r="AU722" s="19" t="s">
        <v>83</v>
      </c>
    </row>
    <row r="723" s="2" customFormat="1">
      <c r="A723" s="38"/>
      <c r="B723" s="39"/>
      <c r="C723" s="38"/>
      <c r="D723" s="193" t="s">
        <v>137</v>
      </c>
      <c r="E723" s="38"/>
      <c r="F723" s="198" t="s">
        <v>645</v>
      </c>
      <c r="G723" s="38"/>
      <c r="H723" s="38"/>
      <c r="I723" s="195"/>
      <c r="J723" s="38"/>
      <c r="K723" s="38"/>
      <c r="L723" s="39"/>
      <c r="M723" s="196"/>
      <c r="N723" s="197"/>
      <c r="O723" s="77"/>
      <c r="P723" s="77"/>
      <c r="Q723" s="77"/>
      <c r="R723" s="77"/>
      <c r="S723" s="77"/>
      <c r="T723" s="7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9" t="s">
        <v>137</v>
      </c>
      <c r="AU723" s="19" t="s">
        <v>83</v>
      </c>
    </row>
    <row r="724" s="13" customFormat="1">
      <c r="A724" s="13"/>
      <c r="B724" s="199"/>
      <c r="C724" s="13"/>
      <c r="D724" s="193" t="s">
        <v>139</v>
      </c>
      <c r="E724" s="200" t="s">
        <v>1</v>
      </c>
      <c r="F724" s="201" t="s">
        <v>158</v>
      </c>
      <c r="G724" s="13"/>
      <c r="H724" s="202">
        <v>21</v>
      </c>
      <c r="I724" s="203"/>
      <c r="J724" s="13"/>
      <c r="K724" s="13"/>
      <c r="L724" s="199"/>
      <c r="M724" s="204"/>
      <c r="N724" s="205"/>
      <c r="O724" s="205"/>
      <c r="P724" s="205"/>
      <c r="Q724" s="205"/>
      <c r="R724" s="205"/>
      <c r="S724" s="205"/>
      <c r="T724" s="20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00" t="s">
        <v>139</v>
      </c>
      <c r="AU724" s="200" t="s">
        <v>83</v>
      </c>
      <c r="AV724" s="13" t="s">
        <v>83</v>
      </c>
      <c r="AW724" s="13" t="s">
        <v>32</v>
      </c>
      <c r="AX724" s="13" t="s">
        <v>81</v>
      </c>
      <c r="AY724" s="200" t="s">
        <v>126</v>
      </c>
    </row>
    <row r="725" s="2" customFormat="1" ht="16.5" customHeight="1">
      <c r="A725" s="38"/>
      <c r="B725" s="179"/>
      <c r="C725" s="180" t="s">
        <v>981</v>
      </c>
      <c r="D725" s="180" t="s">
        <v>128</v>
      </c>
      <c r="E725" s="181" t="s">
        <v>982</v>
      </c>
      <c r="F725" s="182" t="s">
        <v>983</v>
      </c>
      <c r="G725" s="183" t="s">
        <v>185</v>
      </c>
      <c r="H725" s="184">
        <v>27.399999999999999</v>
      </c>
      <c r="I725" s="185"/>
      <c r="J725" s="186">
        <f>ROUND(I725*H725,2)</f>
        <v>0</v>
      </c>
      <c r="K725" s="182" t="s">
        <v>132</v>
      </c>
      <c r="L725" s="39"/>
      <c r="M725" s="187" t="s">
        <v>1</v>
      </c>
      <c r="N725" s="188" t="s">
        <v>40</v>
      </c>
      <c r="O725" s="77"/>
      <c r="P725" s="189">
        <f>O725*H725</f>
        <v>0</v>
      </c>
      <c r="Q725" s="189">
        <v>0</v>
      </c>
      <c r="R725" s="189">
        <f>Q725*H725</f>
        <v>0</v>
      </c>
      <c r="S725" s="189">
        <v>0</v>
      </c>
      <c r="T725" s="190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191" t="s">
        <v>133</v>
      </c>
      <c r="AT725" s="191" t="s">
        <v>128</v>
      </c>
      <c r="AU725" s="191" t="s">
        <v>83</v>
      </c>
      <c r="AY725" s="19" t="s">
        <v>126</v>
      </c>
      <c r="BE725" s="192">
        <f>IF(N725="základní",J725,0)</f>
        <v>0</v>
      </c>
      <c r="BF725" s="192">
        <f>IF(N725="snížená",J725,0)</f>
        <v>0</v>
      </c>
      <c r="BG725" s="192">
        <f>IF(N725="zákl. přenesená",J725,0)</f>
        <v>0</v>
      </c>
      <c r="BH725" s="192">
        <f>IF(N725="sníž. přenesená",J725,0)</f>
        <v>0</v>
      </c>
      <c r="BI725" s="192">
        <f>IF(N725="nulová",J725,0)</f>
        <v>0</v>
      </c>
      <c r="BJ725" s="19" t="s">
        <v>81</v>
      </c>
      <c r="BK725" s="192">
        <f>ROUND(I725*H725,2)</f>
        <v>0</v>
      </c>
      <c r="BL725" s="19" t="s">
        <v>133</v>
      </c>
      <c r="BM725" s="191" t="s">
        <v>984</v>
      </c>
    </row>
    <row r="726" s="2" customFormat="1">
      <c r="A726" s="38"/>
      <c r="B726" s="39"/>
      <c r="C726" s="38"/>
      <c r="D726" s="193" t="s">
        <v>135</v>
      </c>
      <c r="E726" s="38"/>
      <c r="F726" s="194" t="s">
        <v>985</v>
      </c>
      <c r="G726" s="38"/>
      <c r="H726" s="38"/>
      <c r="I726" s="195"/>
      <c r="J726" s="38"/>
      <c r="K726" s="38"/>
      <c r="L726" s="39"/>
      <c r="M726" s="196"/>
      <c r="N726" s="197"/>
      <c r="O726" s="77"/>
      <c r="P726" s="77"/>
      <c r="Q726" s="77"/>
      <c r="R726" s="77"/>
      <c r="S726" s="77"/>
      <c r="T726" s="7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9" t="s">
        <v>135</v>
      </c>
      <c r="AU726" s="19" t="s">
        <v>83</v>
      </c>
    </row>
    <row r="727" s="2" customFormat="1">
      <c r="A727" s="38"/>
      <c r="B727" s="39"/>
      <c r="C727" s="38"/>
      <c r="D727" s="193" t="s">
        <v>137</v>
      </c>
      <c r="E727" s="38"/>
      <c r="F727" s="198" t="s">
        <v>157</v>
      </c>
      <c r="G727" s="38"/>
      <c r="H727" s="38"/>
      <c r="I727" s="195"/>
      <c r="J727" s="38"/>
      <c r="K727" s="38"/>
      <c r="L727" s="39"/>
      <c r="M727" s="196"/>
      <c r="N727" s="197"/>
      <c r="O727" s="77"/>
      <c r="P727" s="77"/>
      <c r="Q727" s="77"/>
      <c r="R727" s="77"/>
      <c r="S727" s="77"/>
      <c r="T727" s="7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9" t="s">
        <v>137</v>
      </c>
      <c r="AU727" s="19" t="s">
        <v>83</v>
      </c>
    </row>
    <row r="728" s="13" customFormat="1">
      <c r="A728" s="13"/>
      <c r="B728" s="199"/>
      <c r="C728" s="13"/>
      <c r="D728" s="193" t="s">
        <v>139</v>
      </c>
      <c r="E728" s="200" t="s">
        <v>1</v>
      </c>
      <c r="F728" s="201" t="s">
        <v>986</v>
      </c>
      <c r="G728" s="13"/>
      <c r="H728" s="202">
        <v>16</v>
      </c>
      <c r="I728" s="203"/>
      <c r="J728" s="13"/>
      <c r="K728" s="13"/>
      <c r="L728" s="199"/>
      <c r="M728" s="204"/>
      <c r="N728" s="205"/>
      <c r="O728" s="205"/>
      <c r="P728" s="205"/>
      <c r="Q728" s="205"/>
      <c r="R728" s="205"/>
      <c r="S728" s="205"/>
      <c r="T728" s="20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00" t="s">
        <v>139</v>
      </c>
      <c r="AU728" s="200" t="s">
        <v>83</v>
      </c>
      <c r="AV728" s="13" t="s">
        <v>83</v>
      </c>
      <c r="AW728" s="13" t="s">
        <v>32</v>
      </c>
      <c r="AX728" s="13" t="s">
        <v>75</v>
      </c>
      <c r="AY728" s="200" t="s">
        <v>126</v>
      </c>
    </row>
    <row r="729" s="13" customFormat="1">
      <c r="A729" s="13"/>
      <c r="B729" s="199"/>
      <c r="C729" s="13"/>
      <c r="D729" s="193" t="s">
        <v>139</v>
      </c>
      <c r="E729" s="200" t="s">
        <v>1</v>
      </c>
      <c r="F729" s="201" t="s">
        <v>987</v>
      </c>
      <c r="G729" s="13"/>
      <c r="H729" s="202">
        <v>8.4000000000000004</v>
      </c>
      <c r="I729" s="203"/>
      <c r="J729" s="13"/>
      <c r="K729" s="13"/>
      <c r="L729" s="199"/>
      <c r="M729" s="204"/>
      <c r="N729" s="205"/>
      <c r="O729" s="205"/>
      <c r="P729" s="205"/>
      <c r="Q729" s="205"/>
      <c r="R729" s="205"/>
      <c r="S729" s="205"/>
      <c r="T729" s="20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00" t="s">
        <v>139</v>
      </c>
      <c r="AU729" s="200" t="s">
        <v>83</v>
      </c>
      <c r="AV729" s="13" t="s">
        <v>83</v>
      </c>
      <c r="AW729" s="13" t="s">
        <v>32</v>
      </c>
      <c r="AX729" s="13" t="s">
        <v>75</v>
      </c>
      <c r="AY729" s="200" t="s">
        <v>126</v>
      </c>
    </row>
    <row r="730" s="13" customFormat="1">
      <c r="A730" s="13"/>
      <c r="B730" s="199"/>
      <c r="C730" s="13"/>
      <c r="D730" s="193" t="s">
        <v>139</v>
      </c>
      <c r="E730" s="200" t="s">
        <v>1</v>
      </c>
      <c r="F730" s="201" t="s">
        <v>988</v>
      </c>
      <c r="G730" s="13"/>
      <c r="H730" s="202">
        <v>3</v>
      </c>
      <c r="I730" s="203"/>
      <c r="J730" s="13"/>
      <c r="K730" s="13"/>
      <c r="L730" s="199"/>
      <c r="M730" s="204"/>
      <c r="N730" s="205"/>
      <c r="O730" s="205"/>
      <c r="P730" s="205"/>
      <c r="Q730" s="205"/>
      <c r="R730" s="205"/>
      <c r="S730" s="205"/>
      <c r="T730" s="20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00" t="s">
        <v>139</v>
      </c>
      <c r="AU730" s="200" t="s">
        <v>83</v>
      </c>
      <c r="AV730" s="13" t="s">
        <v>83</v>
      </c>
      <c r="AW730" s="13" t="s">
        <v>32</v>
      </c>
      <c r="AX730" s="13" t="s">
        <v>75</v>
      </c>
      <c r="AY730" s="200" t="s">
        <v>126</v>
      </c>
    </row>
    <row r="731" s="14" customFormat="1">
      <c r="A731" s="14"/>
      <c r="B731" s="207"/>
      <c r="C731" s="14"/>
      <c r="D731" s="193" t="s">
        <v>139</v>
      </c>
      <c r="E731" s="208" t="s">
        <v>1</v>
      </c>
      <c r="F731" s="209" t="s">
        <v>152</v>
      </c>
      <c r="G731" s="14"/>
      <c r="H731" s="210">
        <v>27.399999999999999</v>
      </c>
      <c r="I731" s="211"/>
      <c r="J731" s="14"/>
      <c r="K731" s="14"/>
      <c r="L731" s="207"/>
      <c r="M731" s="212"/>
      <c r="N731" s="213"/>
      <c r="O731" s="213"/>
      <c r="P731" s="213"/>
      <c r="Q731" s="213"/>
      <c r="R731" s="213"/>
      <c r="S731" s="213"/>
      <c r="T731" s="2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08" t="s">
        <v>139</v>
      </c>
      <c r="AU731" s="208" t="s">
        <v>83</v>
      </c>
      <c r="AV731" s="14" t="s">
        <v>133</v>
      </c>
      <c r="AW731" s="14" t="s">
        <v>32</v>
      </c>
      <c r="AX731" s="14" t="s">
        <v>81</v>
      </c>
      <c r="AY731" s="208" t="s">
        <v>126</v>
      </c>
    </row>
    <row r="732" s="2" customFormat="1" ht="24.15" customHeight="1">
      <c r="A732" s="38"/>
      <c r="B732" s="179"/>
      <c r="C732" s="180" t="s">
        <v>989</v>
      </c>
      <c r="D732" s="180" t="s">
        <v>128</v>
      </c>
      <c r="E732" s="181" t="s">
        <v>990</v>
      </c>
      <c r="F732" s="182" t="s">
        <v>991</v>
      </c>
      <c r="G732" s="183" t="s">
        <v>185</v>
      </c>
      <c r="H732" s="184">
        <v>18</v>
      </c>
      <c r="I732" s="185"/>
      <c r="J732" s="186">
        <f>ROUND(I732*H732,2)</f>
        <v>0</v>
      </c>
      <c r="K732" s="182" t="s">
        <v>1</v>
      </c>
      <c r="L732" s="39"/>
      <c r="M732" s="187" t="s">
        <v>1</v>
      </c>
      <c r="N732" s="188" t="s">
        <v>40</v>
      </c>
      <c r="O732" s="77"/>
      <c r="P732" s="189">
        <f>O732*H732</f>
        <v>0</v>
      </c>
      <c r="Q732" s="189">
        <v>0</v>
      </c>
      <c r="R732" s="189">
        <f>Q732*H732</f>
        <v>0</v>
      </c>
      <c r="S732" s="189">
        <v>0</v>
      </c>
      <c r="T732" s="190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191" t="s">
        <v>133</v>
      </c>
      <c r="AT732" s="191" t="s">
        <v>128</v>
      </c>
      <c r="AU732" s="191" t="s">
        <v>83</v>
      </c>
      <c r="AY732" s="19" t="s">
        <v>126</v>
      </c>
      <c r="BE732" s="192">
        <f>IF(N732="základní",J732,0)</f>
        <v>0</v>
      </c>
      <c r="BF732" s="192">
        <f>IF(N732="snížená",J732,0)</f>
        <v>0</v>
      </c>
      <c r="BG732" s="192">
        <f>IF(N732="zákl. přenesená",J732,0)</f>
        <v>0</v>
      </c>
      <c r="BH732" s="192">
        <f>IF(N732="sníž. přenesená",J732,0)</f>
        <v>0</v>
      </c>
      <c r="BI732" s="192">
        <f>IF(N732="nulová",J732,0)</f>
        <v>0</v>
      </c>
      <c r="BJ732" s="19" t="s">
        <v>81</v>
      </c>
      <c r="BK732" s="192">
        <f>ROUND(I732*H732,2)</f>
        <v>0</v>
      </c>
      <c r="BL732" s="19" t="s">
        <v>133</v>
      </c>
      <c r="BM732" s="191" t="s">
        <v>992</v>
      </c>
    </row>
    <row r="733" s="2" customFormat="1">
      <c r="A733" s="38"/>
      <c r="B733" s="39"/>
      <c r="C733" s="38"/>
      <c r="D733" s="193" t="s">
        <v>135</v>
      </c>
      <c r="E733" s="38"/>
      <c r="F733" s="194" t="s">
        <v>991</v>
      </c>
      <c r="G733" s="38"/>
      <c r="H733" s="38"/>
      <c r="I733" s="195"/>
      <c r="J733" s="38"/>
      <c r="K733" s="38"/>
      <c r="L733" s="39"/>
      <c r="M733" s="196"/>
      <c r="N733" s="197"/>
      <c r="O733" s="77"/>
      <c r="P733" s="77"/>
      <c r="Q733" s="77"/>
      <c r="R733" s="77"/>
      <c r="S733" s="77"/>
      <c r="T733" s="7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9" t="s">
        <v>135</v>
      </c>
      <c r="AU733" s="19" t="s">
        <v>83</v>
      </c>
    </row>
    <row r="734" s="2" customFormat="1">
      <c r="A734" s="38"/>
      <c r="B734" s="39"/>
      <c r="C734" s="38"/>
      <c r="D734" s="193" t="s">
        <v>137</v>
      </c>
      <c r="E734" s="38"/>
      <c r="F734" s="198" t="s">
        <v>157</v>
      </c>
      <c r="G734" s="38"/>
      <c r="H734" s="38"/>
      <c r="I734" s="195"/>
      <c r="J734" s="38"/>
      <c r="K734" s="38"/>
      <c r="L734" s="39"/>
      <c r="M734" s="196"/>
      <c r="N734" s="197"/>
      <c r="O734" s="77"/>
      <c r="P734" s="77"/>
      <c r="Q734" s="77"/>
      <c r="R734" s="77"/>
      <c r="S734" s="77"/>
      <c r="T734" s="7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9" t="s">
        <v>137</v>
      </c>
      <c r="AU734" s="19" t="s">
        <v>83</v>
      </c>
    </row>
    <row r="735" s="13" customFormat="1">
      <c r="A735" s="13"/>
      <c r="B735" s="199"/>
      <c r="C735" s="13"/>
      <c r="D735" s="193" t="s">
        <v>139</v>
      </c>
      <c r="E735" s="200" t="s">
        <v>1</v>
      </c>
      <c r="F735" s="201" t="s">
        <v>954</v>
      </c>
      <c r="G735" s="13"/>
      <c r="H735" s="202">
        <v>18</v>
      </c>
      <c r="I735" s="203"/>
      <c r="J735" s="13"/>
      <c r="K735" s="13"/>
      <c r="L735" s="199"/>
      <c r="M735" s="204"/>
      <c r="N735" s="205"/>
      <c r="O735" s="205"/>
      <c r="P735" s="205"/>
      <c r="Q735" s="205"/>
      <c r="R735" s="205"/>
      <c r="S735" s="205"/>
      <c r="T735" s="20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00" t="s">
        <v>139</v>
      </c>
      <c r="AU735" s="200" t="s">
        <v>83</v>
      </c>
      <c r="AV735" s="13" t="s">
        <v>83</v>
      </c>
      <c r="AW735" s="13" t="s">
        <v>32</v>
      </c>
      <c r="AX735" s="13" t="s">
        <v>81</v>
      </c>
      <c r="AY735" s="200" t="s">
        <v>126</v>
      </c>
    </row>
    <row r="736" s="2" customFormat="1" ht="49.05" customHeight="1">
      <c r="A736" s="38"/>
      <c r="B736" s="179"/>
      <c r="C736" s="180" t="s">
        <v>993</v>
      </c>
      <c r="D736" s="180" t="s">
        <v>128</v>
      </c>
      <c r="E736" s="181" t="s">
        <v>994</v>
      </c>
      <c r="F736" s="182" t="s">
        <v>995</v>
      </c>
      <c r="G736" s="183" t="s">
        <v>996</v>
      </c>
      <c r="H736" s="184">
        <v>1</v>
      </c>
      <c r="I736" s="185"/>
      <c r="J736" s="186">
        <f>ROUND(I736*H736,2)</f>
        <v>0</v>
      </c>
      <c r="K736" s="182" t="s">
        <v>1</v>
      </c>
      <c r="L736" s="39"/>
      <c r="M736" s="187" t="s">
        <v>1</v>
      </c>
      <c r="N736" s="188" t="s">
        <v>40</v>
      </c>
      <c r="O736" s="77"/>
      <c r="P736" s="189">
        <f>O736*H736</f>
        <v>0</v>
      </c>
      <c r="Q736" s="189">
        <v>0</v>
      </c>
      <c r="R736" s="189">
        <f>Q736*H736</f>
        <v>0</v>
      </c>
      <c r="S736" s="189">
        <v>0</v>
      </c>
      <c r="T736" s="190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1" t="s">
        <v>133</v>
      </c>
      <c r="AT736" s="191" t="s">
        <v>128</v>
      </c>
      <c r="AU736" s="191" t="s">
        <v>83</v>
      </c>
      <c r="AY736" s="19" t="s">
        <v>126</v>
      </c>
      <c r="BE736" s="192">
        <f>IF(N736="základní",J736,0)</f>
        <v>0</v>
      </c>
      <c r="BF736" s="192">
        <f>IF(N736="snížená",J736,0)</f>
        <v>0</v>
      </c>
      <c r="BG736" s="192">
        <f>IF(N736="zákl. přenesená",J736,0)</f>
        <v>0</v>
      </c>
      <c r="BH736" s="192">
        <f>IF(N736="sníž. přenesená",J736,0)</f>
        <v>0</v>
      </c>
      <c r="BI736" s="192">
        <f>IF(N736="nulová",J736,0)</f>
        <v>0</v>
      </c>
      <c r="BJ736" s="19" t="s">
        <v>81</v>
      </c>
      <c r="BK736" s="192">
        <f>ROUND(I736*H736,2)</f>
        <v>0</v>
      </c>
      <c r="BL736" s="19" t="s">
        <v>133</v>
      </c>
      <c r="BM736" s="191" t="s">
        <v>997</v>
      </c>
    </row>
    <row r="737" s="2" customFormat="1">
      <c r="A737" s="38"/>
      <c r="B737" s="39"/>
      <c r="C737" s="38"/>
      <c r="D737" s="193" t="s">
        <v>135</v>
      </c>
      <c r="E737" s="38"/>
      <c r="F737" s="194" t="s">
        <v>995</v>
      </c>
      <c r="G737" s="38"/>
      <c r="H737" s="38"/>
      <c r="I737" s="195"/>
      <c r="J737" s="38"/>
      <c r="K737" s="38"/>
      <c r="L737" s="39"/>
      <c r="M737" s="196"/>
      <c r="N737" s="197"/>
      <c r="O737" s="77"/>
      <c r="P737" s="77"/>
      <c r="Q737" s="77"/>
      <c r="R737" s="77"/>
      <c r="S737" s="77"/>
      <c r="T737" s="7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9" t="s">
        <v>135</v>
      </c>
      <c r="AU737" s="19" t="s">
        <v>83</v>
      </c>
    </row>
    <row r="738" s="2" customFormat="1">
      <c r="A738" s="38"/>
      <c r="B738" s="39"/>
      <c r="C738" s="38"/>
      <c r="D738" s="193" t="s">
        <v>137</v>
      </c>
      <c r="E738" s="38"/>
      <c r="F738" s="198" t="s">
        <v>998</v>
      </c>
      <c r="G738" s="38"/>
      <c r="H738" s="38"/>
      <c r="I738" s="195"/>
      <c r="J738" s="38"/>
      <c r="K738" s="38"/>
      <c r="L738" s="39"/>
      <c r="M738" s="196"/>
      <c r="N738" s="197"/>
      <c r="O738" s="77"/>
      <c r="P738" s="77"/>
      <c r="Q738" s="77"/>
      <c r="R738" s="77"/>
      <c r="S738" s="77"/>
      <c r="T738" s="7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9" t="s">
        <v>137</v>
      </c>
      <c r="AU738" s="19" t="s">
        <v>83</v>
      </c>
    </row>
    <row r="739" s="13" customFormat="1">
      <c r="A739" s="13"/>
      <c r="B739" s="199"/>
      <c r="C739" s="13"/>
      <c r="D739" s="193" t="s">
        <v>139</v>
      </c>
      <c r="E739" s="200" t="s">
        <v>1</v>
      </c>
      <c r="F739" s="201" t="s">
        <v>81</v>
      </c>
      <c r="G739" s="13"/>
      <c r="H739" s="202">
        <v>1</v>
      </c>
      <c r="I739" s="203"/>
      <c r="J739" s="13"/>
      <c r="K739" s="13"/>
      <c r="L739" s="199"/>
      <c r="M739" s="204"/>
      <c r="N739" s="205"/>
      <c r="O739" s="205"/>
      <c r="P739" s="205"/>
      <c r="Q739" s="205"/>
      <c r="R739" s="205"/>
      <c r="S739" s="205"/>
      <c r="T739" s="20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00" t="s">
        <v>139</v>
      </c>
      <c r="AU739" s="200" t="s">
        <v>83</v>
      </c>
      <c r="AV739" s="13" t="s">
        <v>83</v>
      </c>
      <c r="AW739" s="13" t="s">
        <v>32</v>
      </c>
      <c r="AX739" s="13" t="s">
        <v>81</v>
      </c>
      <c r="AY739" s="200" t="s">
        <v>126</v>
      </c>
    </row>
    <row r="740" s="2" customFormat="1" ht="37.8" customHeight="1">
      <c r="A740" s="38"/>
      <c r="B740" s="179"/>
      <c r="C740" s="180" t="s">
        <v>999</v>
      </c>
      <c r="D740" s="180" t="s">
        <v>128</v>
      </c>
      <c r="E740" s="181" t="s">
        <v>1000</v>
      </c>
      <c r="F740" s="182" t="s">
        <v>1001</v>
      </c>
      <c r="G740" s="183" t="s">
        <v>185</v>
      </c>
      <c r="H740" s="184">
        <v>8</v>
      </c>
      <c r="I740" s="185"/>
      <c r="J740" s="186">
        <f>ROUND(I740*H740,2)</f>
        <v>0</v>
      </c>
      <c r="K740" s="182" t="s">
        <v>1</v>
      </c>
      <c r="L740" s="39"/>
      <c r="M740" s="187" t="s">
        <v>1</v>
      </c>
      <c r="N740" s="188" t="s">
        <v>40</v>
      </c>
      <c r="O740" s="77"/>
      <c r="P740" s="189">
        <f>O740*H740</f>
        <v>0</v>
      </c>
      <c r="Q740" s="189">
        <v>0</v>
      </c>
      <c r="R740" s="189">
        <f>Q740*H740</f>
        <v>0</v>
      </c>
      <c r="S740" s="189">
        <v>1.2</v>
      </c>
      <c r="T740" s="190">
        <f>S740*H740</f>
        <v>9.5999999999999996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191" t="s">
        <v>133</v>
      </c>
      <c r="AT740" s="191" t="s">
        <v>128</v>
      </c>
      <c r="AU740" s="191" t="s">
        <v>83</v>
      </c>
      <c r="AY740" s="19" t="s">
        <v>126</v>
      </c>
      <c r="BE740" s="192">
        <f>IF(N740="základní",J740,0)</f>
        <v>0</v>
      </c>
      <c r="BF740" s="192">
        <f>IF(N740="snížená",J740,0)</f>
        <v>0</v>
      </c>
      <c r="BG740" s="192">
        <f>IF(N740="zákl. přenesená",J740,0)</f>
        <v>0</v>
      </c>
      <c r="BH740" s="192">
        <f>IF(N740="sníž. přenesená",J740,0)</f>
        <v>0</v>
      </c>
      <c r="BI740" s="192">
        <f>IF(N740="nulová",J740,0)</f>
        <v>0</v>
      </c>
      <c r="BJ740" s="19" t="s">
        <v>81</v>
      </c>
      <c r="BK740" s="192">
        <f>ROUND(I740*H740,2)</f>
        <v>0</v>
      </c>
      <c r="BL740" s="19" t="s">
        <v>133</v>
      </c>
      <c r="BM740" s="191" t="s">
        <v>1002</v>
      </c>
    </row>
    <row r="741" s="2" customFormat="1">
      <c r="A741" s="38"/>
      <c r="B741" s="39"/>
      <c r="C741" s="38"/>
      <c r="D741" s="193" t="s">
        <v>135</v>
      </c>
      <c r="E741" s="38"/>
      <c r="F741" s="194" t="s">
        <v>1001</v>
      </c>
      <c r="G741" s="38"/>
      <c r="H741" s="38"/>
      <c r="I741" s="195"/>
      <c r="J741" s="38"/>
      <c r="K741" s="38"/>
      <c r="L741" s="39"/>
      <c r="M741" s="196"/>
      <c r="N741" s="197"/>
      <c r="O741" s="77"/>
      <c r="P741" s="77"/>
      <c r="Q741" s="77"/>
      <c r="R741" s="77"/>
      <c r="S741" s="77"/>
      <c r="T741" s="7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9" t="s">
        <v>135</v>
      </c>
      <c r="AU741" s="19" t="s">
        <v>83</v>
      </c>
    </row>
    <row r="742" s="13" customFormat="1">
      <c r="A742" s="13"/>
      <c r="B742" s="199"/>
      <c r="C742" s="13"/>
      <c r="D742" s="193" t="s">
        <v>139</v>
      </c>
      <c r="E742" s="200" t="s">
        <v>1</v>
      </c>
      <c r="F742" s="201" t="s">
        <v>1003</v>
      </c>
      <c r="G742" s="13"/>
      <c r="H742" s="202">
        <v>8</v>
      </c>
      <c r="I742" s="203"/>
      <c r="J742" s="13"/>
      <c r="K742" s="13"/>
      <c r="L742" s="199"/>
      <c r="M742" s="204"/>
      <c r="N742" s="205"/>
      <c r="O742" s="205"/>
      <c r="P742" s="205"/>
      <c r="Q742" s="205"/>
      <c r="R742" s="205"/>
      <c r="S742" s="205"/>
      <c r="T742" s="20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00" t="s">
        <v>139</v>
      </c>
      <c r="AU742" s="200" t="s">
        <v>83</v>
      </c>
      <c r="AV742" s="13" t="s">
        <v>83</v>
      </c>
      <c r="AW742" s="13" t="s">
        <v>32</v>
      </c>
      <c r="AX742" s="13" t="s">
        <v>81</v>
      </c>
      <c r="AY742" s="200" t="s">
        <v>126</v>
      </c>
    </row>
    <row r="743" s="12" customFormat="1" ht="22.8" customHeight="1">
      <c r="A743" s="12"/>
      <c r="B743" s="166"/>
      <c r="C743" s="12"/>
      <c r="D743" s="167" t="s">
        <v>74</v>
      </c>
      <c r="E743" s="177" t="s">
        <v>1004</v>
      </c>
      <c r="F743" s="177" t="s">
        <v>1005</v>
      </c>
      <c r="G743" s="12"/>
      <c r="H743" s="12"/>
      <c r="I743" s="169"/>
      <c r="J743" s="178">
        <f>BK743</f>
        <v>0</v>
      </c>
      <c r="K743" s="12"/>
      <c r="L743" s="166"/>
      <c r="M743" s="171"/>
      <c r="N743" s="172"/>
      <c r="O743" s="172"/>
      <c r="P743" s="173">
        <f>SUM(P744:P777)</f>
        <v>0</v>
      </c>
      <c r="Q743" s="172"/>
      <c r="R743" s="173">
        <f>SUM(R744:R777)</f>
        <v>0</v>
      </c>
      <c r="S743" s="172"/>
      <c r="T743" s="174">
        <f>SUM(T744:T777)</f>
        <v>0</v>
      </c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R743" s="167" t="s">
        <v>81</v>
      </c>
      <c r="AT743" s="175" t="s">
        <v>74</v>
      </c>
      <c r="AU743" s="175" t="s">
        <v>81</v>
      </c>
      <c r="AY743" s="167" t="s">
        <v>126</v>
      </c>
      <c r="BK743" s="176">
        <f>SUM(BK744:BK777)</f>
        <v>0</v>
      </c>
    </row>
    <row r="744" s="2" customFormat="1" ht="21.75" customHeight="1">
      <c r="A744" s="38"/>
      <c r="B744" s="179"/>
      <c r="C744" s="180" t="s">
        <v>1006</v>
      </c>
      <c r="D744" s="180" t="s">
        <v>128</v>
      </c>
      <c r="E744" s="181" t="s">
        <v>1007</v>
      </c>
      <c r="F744" s="182" t="s">
        <v>1008</v>
      </c>
      <c r="G744" s="183" t="s">
        <v>438</v>
      </c>
      <c r="H744" s="184">
        <v>210.41200000000001</v>
      </c>
      <c r="I744" s="185"/>
      <c r="J744" s="186">
        <f>ROUND(I744*H744,2)</f>
        <v>0</v>
      </c>
      <c r="K744" s="182" t="s">
        <v>132</v>
      </c>
      <c r="L744" s="39"/>
      <c r="M744" s="187" t="s">
        <v>1</v>
      </c>
      <c r="N744" s="188" t="s">
        <v>40</v>
      </c>
      <c r="O744" s="77"/>
      <c r="P744" s="189">
        <f>O744*H744</f>
        <v>0</v>
      </c>
      <c r="Q744" s="189">
        <v>0</v>
      </c>
      <c r="R744" s="189">
        <f>Q744*H744</f>
        <v>0</v>
      </c>
      <c r="S744" s="189">
        <v>0</v>
      </c>
      <c r="T744" s="190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191" t="s">
        <v>133</v>
      </c>
      <c r="AT744" s="191" t="s">
        <v>128</v>
      </c>
      <c r="AU744" s="191" t="s">
        <v>83</v>
      </c>
      <c r="AY744" s="19" t="s">
        <v>126</v>
      </c>
      <c r="BE744" s="192">
        <f>IF(N744="základní",J744,0)</f>
        <v>0</v>
      </c>
      <c r="BF744" s="192">
        <f>IF(N744="snížená",J744,0)</f>
        <v>0</v>
      </c>
      <c r="BG744" s="192">
        <f>IF(N744="zákl. přenesená",J744,0)</f>
        <v>0</v>
      </c>
      <c r="BH744" s="192">
        <f>IF(N744="sníž. přenesená",J744,0)</f>
        <v>0</v>
      </c>
      <c r="BI744" s="192">
        <f>IF(N744="nulová",J744,0)</f>
        <v>0</v>
      </c>
      <c r="BJ744" s="19" t="s">
        <v>81</v>
      </c>
      <c r="BK744" s="192">
        <f>ROUND(I744*H744,2)</f>
        <v>0</v>
      </c>
      <c r="BL744" s="19" t="s">
        <v>133</v>
      </c>
      <c r="BM744" s="191" t="s">
        <v>1009</v>
      </c>
    </row>
    <row r="745" s="2" customFormat="1">
      <c r="A745" s="38"/>
      <c r="B745" s="39"/>
      <c r="C745" s="38"/>
      <c r="D745" s="193" t="s">
        <v>135</v>
      </c>
      <c r="E745" s="38"/>
      <c r="F745" s="194" t="s">
        <v>1010</v>
      </c>
      <c r="G745" s="38"/>
      <c r="H745" s="38"/>
      <c r="I745" s="195"/>
      <c r="J745" s="38"/>
      <c r="K745" s="38"/>
      <c r="L745" s="39"/>
      <c r="M745" s="196"/>
      <c r="N745" s="197"/>
      <c r="O745" s="77"/>
      <c r="P745" s="77"/>
      <c r="Q745" s="77"/>
      <c r="R745" s="77"/>
      <c r="S745" s="77"/>
      <c r="T745" s="7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9" t="s">
        <v>135</v>
      </c>
      <c r="AU745" s="19" t="s">
        <v>83</v>
      </c>
    </row>
    <row r="746" s="13" customFormat="1">
      <c r="A746" s="13"/>
      <c r="B746" s="199"/>
      <c r="C746" s="13"/>
      <c r="D746" s="193" t="s">
        <v>139</v>
      </c>
      <c r="E746" s="200" t="s">
        <v>1</v>
      </c>
      <c r="F746" s="201" t="s">
        <v>1011</v>
      </c>
      <c r="G746" s="13"/>
      <c r="H746" s="202">
        <v>197.27199999999999</v>
      </c>
      <c r="I746" s="203"/>
      <c r="J746" s="13"/>
      <c r="K746" s="13"/>
      <c r="L746" s="199"/>
      <c r="M746" s="204"/>
      <c r="N746" s="205"/>
      <c r="O746" s="205"/>
      <c r="P746" s="205"/>
      <c r="Q746" s="205"/>
      <c r="R746" s="205"/>
      <c r="S746" s="205"/>
      <c r="T746" s="20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00" t="s">
        <v>139</v>
      </c>
      <c r="AU746" s="200" t="s">
        <v>83</v>
      </c>
      <c r="AV746" s="13" t="s">
        <v>83</v>
      </c>
      <c r="AW746" s="13" t="s">
        <v>32</v>
      </c>
      <c r="AX746" s="13" t="s">
        <v>75</v>
      </c>
      <c r="AY746" s="200" t="s">
        <v>126</v>
      </c>
    </row>
    <row r="747" s="13" customFormat="1">
      <c r="A747" s="13"/>
      <c r="B747" s="199"/>
      <c r="C747" s="13"/>
      <c r="D747" s="193" t="s">
        <v>139</v>
      </c>
      <c r="E747" s="200" t="s">
        <v>1</v>
      </c>
      <c r="F747" s="201" t="s">
        <v>1012</v>
      </c>
      <c r="G747" s="13"/>
      <c r="H747" s="202">
        <v>13.140000000000001</v>
      </c>
      <c r="I747" s="203"/>
      <c r="J747" s="13"/>
      <c r="K747" s="13"/>
      <c r="L747" s="199"/>
      <c r="M747" s="204"/>
      <c r="N747" s="205"/>
      <c r="O747" s="205"/>
      <c r="P747" s="205"/>
      <c r="Q747" s="205"/>
      <c r="R747" s="205"/>
      <c r="S747" s="205"/>
      <c r="T747" s="20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00" t="s">
        <v>139</v>
      </c>
      <c r="AU747" s="200" t="s">
        <v>83</v>
      </c>
      <c r="AV747" s="13" t="s">
        <v>83</v>
      </c>
      <c r="AW747" s="13" t="s">
        <v>32</v>
      </c>
      <c r="AX747" s="13" t="s">
        <v>75</v>
      </c>
      <c r="AY747" s="200" t="s">
        <v>126</v>
      </c>
    </row>
    <row r="748" s="14" customFormat="1">
      <c r="A748" s="14"/>
      <c r="B748" s="207"/>
      <c r="C748" s="14"/>
      <c r="D748" s="193" t="s">
        <v>139</v>
      </c>
      <c r="E748" s="208" t="s">
        <v>1</v>
      </c>
      <c r="F748" s="209" t="s">
        <v>152</v>
      </c>
      <c r="G748" s="14"/>
      <c r="H748" s="210">
        <v>210.41199999999998</v>
      </c>
      <c r="I748" s="211"/>
      <c r="J748" s="14"/>
      <c r="K748" s="14"/>
      <c r="L748" s="207"/>
      <c r="M748" s="212"/>
      <c r="N748" s="213"/>
      <c r="O748" s="213"/>
      <c r="P748" s="213"/>
      <c r="Q748" s="213"/>
      <c r="R748" s="213"/>
      <c r="S748" s="213"/>
      <c r="T748" s="2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08" t="s">
        <v>139</v>
      </c>
      <c r="AU748" s="208" t="s">
        <v>83</v>
      </c>
      <c r="AV748" s="14" t="s">
        <v>133</v>
      </c>
      <c r="AW748" s="14" t="s">
        <v>32</v>
      </c>
      <c r="AX748" s="14" t="s">
        <v>81</v>
      </c>
      <c r="AY748" s="208" t="s">
        <v>126</v>
      </c>
    </row>
    <row r="749" s="2" customFormat="1" ht="24.15" customHeight="1">
      <c r="A749" s="38"/>
      <c r="B749" s="179"/>
      <c r="C749" s="180" t="s">
        <v>1013</v>
      </c>
      <c r="D749" s="180" t="s">
        <v>128</v>
      </c>
      <c r="E749" s="181" t="s">
        <v>1014</v>
      </c>
      <c r="F749" s="182" t="s">
        <v>1015</v>
      </c>
      <c r="G749" s="183" t="s">
        <v>438</v>
      </c>
      <c r="H749" s="184">
        <v>420.82400000000001</v>
      </c>
      <c r="I749" s="185"/>
      <c r="J749" s="186">
        <f>ROUND(I749*H749,2)</f>
        <v>0</v>
      </c>
      <c r="K749" s="182" t="s">
        <v>132</v>
      </c>
      <c r="L749" s="39"/>
      <c r="M749" s="187" t="s">
        <v>1</v>
      </c>
      <c r="N749" s="188" t="s">
        <v>40</v>
      </c>
      <c r="O749" s="77"/>
      <c r="P749" s="189">
        <f>O749*H749</f>
        <v>0</v>
      </c>
      <c r="Q749" s="189">
        <v>0</v>
      </c>
      <c r="R749" s="189">
        <f>Q749*H749</f>
        <v>0</v>
      </c>
      <c r="S749" s="189">
        <v>0</v>
      </c>
      <c r="T749" s="190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191" t="s">
        <v>133</v>
      </c>
      <c r="AT749" s="191" t="s">
        <v>128</v>
      </c>
      <c r="AU749" s="191" t="s">
        <v>83</v>
      </c>
      <c r="AY749" s="19" t="s">
        <v>126</v>
      </c>
      <c r="BE749" s="192">
        <f>IF(N749="základní",J749,0)</f>
        <v>0</v>
      </c>
      <c r="BF749" s="192">
        <f>IF(N749="snížená",J749,0)</f>
        <v>0</v>
      </c>
      <c r="BG749" s="192">
        <f>IF(N749="zákl. přenesená",J749,0)</f>
        <v>0</v>
      </c>
      <c r="BH749" s="192">
        <f>IF(N749="sníž. přenesená",J749,0)</f>
        <v>0</v>
      </c>
      <c r="BI749" s="192">
        <f>IF(N749="nulová",J749,0)</f>
        <v>0</v>
      </c>
      <c r="BJ749" s="19" t="s">
        <v>81</v>
      </c>
      <c r="BK749" s="192">
        <f>ROUND(I749*H749,2)</f>
        <v>0</v>
      </c>
      <c r="BL749" s="19" t="s">
        <v>133</v>
      </c>
      <c r="BM749" s="191" t="s">
        <v>1016</v>
      </c>
    </row>
    <row r="750" s="2" customFormat="1">
      <c r="A750" s="38"/>
      <c r="B750" s="39"/>
      <c r="C750" s="38"/>
      <c r="D750" s="193" t="s">
        <v>135</v>
      </c>
      <c r="E750" s="38"/>
      <c r="F750" s="194" t="s">
        <v>1017</v>
      </c>
      <c r="G750" s="38"/>
      <c r="H750" s="38"/>
      <c r="I750" s="195"/>
      <c r="J750" s="38"/>
      <c r="K750" s="38"/>
      <c r="L750" s="39"/>
      <c r="M750" s="196"/>
      <c r="N750" s="197"/>
      <c r="O750" s="77"/>
      <c r="P750" s="77"/>
      <c r="Q750" s="77"/>
      <c r="R750" s="77"/>
      <c r="S750" s="77"/>
      <c r="T750" s="7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T750" s="19" t="s">
        <v>135</v>
      </c>
      <c r="AU750" s="19" t="s">
        <v>83</v>
      </c>
    </row>
    <row r="751" s="13" customFormat="1">
      <c r="A751" s="13"/>
      <c r="B751" s="199"/>
      <c r="C751" s="13"/>
      <c r="D751" s="193" t="s">
        <v>139</v>
      </c>
      <c r="E751" s="13"/>
      <c r="F751" s="201" t="s">
        <v>1018</v>
      </c>
      <c r="G751" s="13"/>
      <c r="H751" s="202">
        <v>420.82400000000001</v>
      </c>
      <c r="I751" s="203"/>
      <c r="J751" s="13"/>
      <c r="K751" s="13"/>
      <c r="L751" s="199"/>
      <c r="M751" s="204"/>
      <c r="N751" s="205"/>
      <c r="O751" s="205"/>
      <c r="P751" s="205"/>
      <c r="Q751" s="205"/>
      <c r="R751" s="205"/>
      <c r="S751" s="205"/>
      <c r="T751" s="20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00" t="s">
        <v>139</v>
      </c>
      <c r="AU751" s="200" t="s">
        <v>83</v>
      </c>
      <c r="AV751" s="13" t="s">
        <v>83</v>
      </c>
      <c r="AW751" s="13" t="s">
        <v>3</v>
      </c>
      <c r="AX751" s="13" t="s">
        <v>81</v>
      </c>
      <c r="AY751" s="200" t="s">
        <v>126</v>
      </c>
    </row>
    <row r="752" s="2" customFormat="1" ht="21.75" customHeight="1">
      <c r="A752" s="38"/>
      <c r="B752" s="179"/>
      <c r="C752" s="180" t="s">
        <v>1019</v>
      </c>
      <c r="D752" s="180" t="s">
        <v>128</v>
      </c>
      <c r="E752" s="181" t="s">
        <v>1020</v>
      </c>
      <c r="F752" s="182" t="s">
        <v>1021</v>
      </c>
      <c r="G752" s="183" t="s">
        <v>438</v>
      </c>
      <c r="H752" s="184">
        <v>10.231999999999999</v>
      </c>
      <c r="I752" s="185"/>
      <c r="J752" s="186">
        <f>ROUND(I752*H752,2)</f>
        <v>0</v>
      </c>
      <c r="K752" s="182" t="s">
        <v>132</v>
      </c>
      <c r="L752" s="39"/>
      <c r="M752" s="187" t="s">
        <v>1</v>
      </c>
      <c r="N752" s="188" t="s">
        <v>40</v>
      </c>
      <c r="O752" s="77"/>
      <c r="P752" s="189">
        <f>O752*H752</f>
        <v>0</v>
      </c>
      <c r="Q752" s="189">
        <v>0</v>
      </c>
      <c r="R752" s="189">
        <f>Q752*H752</f>
        <v>0</v>
      </c>
      <c r="S752" s="189">
        <v>0</v>
      </c>
      <c r="T752" s="190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191" t="s">
        <v>133</v>
      </c>
      <c r="AT752" s="191" t="s">
        <v>128</v>
      </c>
      <c r="AU752" s="191" t="s">
        <v>83</v>
      </c>
      <c r="AY752" s="19" t="s">
        <v>126</v>
      </c>
      <c r="BE752" s="192">
        <f>IF(N752="základní",J752,0)</f>
        <v>0</v>
      </c>
      <c r="BF752" s="192">
        <f>IF(N752="snížená",J752,0)</f>
        <v>0</v>
      </c>
      <c r="BG752" s="192">
        <f>IF(N752="zákl. přenesená",J752,0)</f>
        <v>0</v>
      </c>
      <c r="BH752" s="192">
        <f>IF(N752="sníž. přenesená",J752,0)</f>
        <v>0</v>
      </c>
      <c r="BI752" s="192">
        <f>IF(N752="nulová",J752,0)</f>
        <v>0</v>
      </c>
      <c r="BJ752" s="19" t="s">
        <v>81</v>
      </c>
      <c r="BK752" s="192">
        <f>ROUND(I752*H752,2)</f>
        <v>0</v>
      </c>
      <c r="BL752" s="19" t="s">
        <v>133</v>
      </c>
      <c r="BM752" s="191" t="s">
        <v>1022</v>
      </c>
    </row>
    <row r="753" s="2" customFormat="1">
      <c r="A753" s="38"/>
      <c r="B753" s="39"/>
      <c r="C753" s="38"/>
      <c r="D753" s="193" t="s">
        <v>135</v>
      </c>
      <c r="E753" s="38"/>
      <c r="F753" s="194" t="s">
        <v>1023</v>
      </c>
      <c r="G753" s="38"/>
      <c r="H753" s="38"/>
      <c r="I753" s="195"/>
      <c r="J753" s="38"/>
      <c r="K753" s="38"/>
      <c r="L753" s="39"/>
      <c r="M753" s="196"/>
      <c r="N753" s="197"/>
      <c r="O753" s="77"/>
      <c r="P753" s="77"/>
      <c r="Q753" s="77"/>
      <c r="R753" s="77"/>
      <c r="S753" s="77"/>
      <c r="T753" s="7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T753" s="19" t="s">
        <v>135</v>
      </c>
      <c r="AU753" s="19" t="s">
        <v>83</v>
      </c>
    </row>
    <row r="754" s="13" customFormat="1">
      <c r="A754" s="13"/>
      <c r="B754" s="199"/>
      <c r="C754" s="13"/>
      <c r="D754" s="193" t="s">
        <v>139</v>
      </c>
      <c r="E754" s="200" t="s">
        <v>1</v>
      </c>
      <c r="F754" s="201" t="s">
        <v>1024</v>
      </c>
      <c r="G754" s="13"/>
      <c r="H754" s="202">
        <v>0.017000000000000001</v>
      </c>
      <c r="I754" s="203"/>
      <c r="J754" s="13"/>
      <c r="K754" s="13"/>
      <c r="L754" s="199"/>
      <c r="M754" s="204"/>
      <c r="N754" s="205"/>
      <c r="O754" s="205"/>
      <c r="P754" s="205"/>
      <c r="Q754" s="205"/>
      <c r="R754" s="205"/>
      <c r="S754" s="205"/>
      <c r="T754" s="206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00" t="s">
        <v>139</v>
      </c>
      <c r="AU754" s="200" t="s">
        <v>83</v>
      </c>
      <c r="AV754" s="13" t="s">
        <v>83</v>
      </c>
      <c r="AW754" s="13" t="s">
        <v>32</v>
      </c>
      <c r="AX754" s="13" t="s">
        <v>75</v>
      </c>
      <c r="AY754" s="200" t="s">
        <v>126</v>
      </c>
    </row>
    <row r="755" s="13" customFormat="1">
      <c r="A755" s="13"/>
      <c r="B755" s="199"/>
      <c r="C755" s="13"/>
      <c r="D755" s="193" t="s">
        <v>139</v>
      </c>
      <c r="E755" s="200" t="s">
        <v>1</v>
      </c>
      <c r="F755" s="201" t="s">
        <v>1025</v>
      </c>
      <c r="G755" s="13"/>
      <c r="H755" s="202">
        <v>0.61499999999999999</v>
      </c>
      <c r="I755" s="203"/>
      <c r="J755" s="13"/>
      <c r="K755" s="13"/>
      <c r="L755" s="199"/>
      <c r="M755" s="204"/>
      <c r="N755" s="205"/>
      <c r="O755" s="205"/>
      <c r="P755" s="205"/>
      <c r="Q755" s="205"/>
      <c r="R755" s="205"/>
      <c r="S755" s="205"/>
      <c r="T755" s="20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00" t="s">
        <v>139</v>
      </c>
      <c r="AU755" s="200" t="s">
        <v>83</v>
      </c>
      <c r="AV755" s="13" t="s">
        <v>83</v>
      </c>
      <c r="AW755" s="13" t="s">
        <v>32</v>
      </c>
      <c r="AX755" s="13" t="s">
        <v>75</v>
      </c>
      <c r="AY755" s="200" t="s">
        <v>126</v>
      </c>
    </row>
    <row r="756" s="13" customFormat="1">
      <c r="A756" s="13"/>
      <c r="B756" s="199"/>
      <c r="C756" s="13"/>
      <c r="D756" s="193" t="s">
        <v>139</v>
      </c>
      <c r="E756" s="200" t="s">
        <v>1</v>
      </c>
      <c r="F756" s="201" t="s">
        <v>1026</v>
      </c>
      <c r="G756" s="13"/>
      <c r="H756" s="202">
        <v>9.5999999999999996</v>
      </c>
      <c r="I756" s="203"/>
      <c r="J756" s="13"/>
      <c r="K756" s="13"/>
      <c r="L756" s="199"/>
      <c r="M756" s="204"/>
      <c r="N756" s="205"/>
      <c r="O756" s="205"/>
      <c r="P756" s="205"/>
      <c r="Q756" s="205"/>
      <c r="R756" s="205"/>
      <c r="S756" s="205"/>
      <c r="T756" s="20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00" t="s">
        <v>139</v>
      </c>
      <c r="AU756" s="200" t="s">
        <v>83</v>
      </c>
      <c r="AV756" s="13" t="s">
        <v>83</v>
      </c>
      <c r="AW756" s="13" t="s">
        <v>32</v>
      </c>
      <c r="AX756" s="13" t="s">
        <v>75</v>
      </c>
      <c r="AY756" s="200" t="s">
        <v>126</v>
      </c>
    </row>
    <row r="757" s="14" customFormat="1">
      <c r="A757" s="14"/>
      <c r="B757" s="207"/>
      <c r="C757" s="14"/>
      <c r="D757" s="193" t="s">
        <v>139</v>
      </c>
      <c r="E757" s="208" t="s">
        <v>1</v>
      </c>
      <c r="F757" s="209" t="s">
        <v>152</v>
      </c>
      <c r="G757" s="14"/>
      <c r="H757" s="210">
        <v>10.231999999999999</v>
      </c>
      <c r="I757" s="211"/>
      <c r="J757" s="14"/>
      <c r="K757" s="14"/>
      <c r="L757" s="207"/>
      <c r="M757" s="212"/>
      <c r="N757" s="213"/>
      <c r="O757" s="213"/>
      <c r="P757" s="213"/>
      <c r="Q757" s="213"/>
      <c r="R757" s="213"/>
      <c r="S757" s="213"/>
      <c r="T757" s="2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08" t="s">
        <v>139</v>
      </c>
      <c r="AU757" s="208" t="s">
        <v>83</v>
      </c>
      <c r="AV757" s="14" t="s">
        <v>133</v>
      </c>
      <c r="AW757" s="14" t="s">
        <v>32</v>
      </c>
      <c r="AX757" s="14" t="s">
        <v>81</v>
      </c>
      <c r="AY757" s="208" t="s">
        <v>126</v>
      </c>
    </row>
    <row r="758" s="2" customFormat="1" ht="24.15" customHeight="1">
      <c r="A758" s="38"/>
      <c r="B758" s="179"/>
      <c r="C758" s="180" t="s">
        <v>1027</v>
      </c>
      <c r="D758" s="180" t="s">
        <v>128</v>
      </c>
      <c r="E758" s="181" t="s">
        <v>1028</v>
      </c>
      <c r="F758" s="182" t="s">
        <v>1029</v>
      </c>
      <c r="G758" s="183" t="s">
        <v>438</v>
      </c>
      <c r="H758" s="184">
        <v>20.463999999999999</v>
      </c>
      <c r="I758" s="185"/>
      <c r="J758" s="186">
        <f>ROUND(I758*H758,2)</f>
        <v>0</v>
      </c>
      <c r="K758" s="182" t="s">
        <v>132</v>
      </c>
      <c r="L758" s="39"/>
      <c r="M758" s="187" t="s">
        <v>1</v>
      </c>
      <c r="N758" s="188" t="s">
        <v>40</v>
      </c>
      <c r="O758" s="77"/>
      <c r="P758" s="189">
        <f>O758*H758</f>
        <v>0</v>
      </c>
      <c r="Q758" s="189">
        <v>0</v>
      </c>
      <c r="R758" s="189">
        <f>Q758*H758</f>
        <v>0</v>
      </c>
      <c r="S758" s="189">
        <v>0</v>
      </c>
      <c r="T758" s="190">
        <f>S758*H758</f>
        <v>0</v>
      </c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R758" s="191" t="s">
        <v>133</v>
      </c>
      <c r="AT758" s="191" t="s">
        <v>128</v>
      </c>
      <c r="AU758" s="191" t="s">
        <v>83</v>
      </c>
      <c r="AY758" s="19" t="s">
        <v>126</v>
      </c>
      <c r="BE758" s="192">
        <f>IF(N758="základní",J758,0)</f>
        <v>0</v>
      </c>
      <c r="BF758" s="192">
        <f>IF(N758="snížená",J758,0)</f>
        <v>0</v>
      </c>
      <c r="BG758" s="192">
        <f>IF(N758="zákl. přenesená",J758,0)</f>
        <v>0</v>
      </c>
      <c r="BH758" s="192">
        <f>IF(N758="sníž. přenesená",J758,0)</f>
        <v>0</v>
      </c>
      <c r="BI758" s="192">
        <f>IF(N758="nulová",J758,0)</f>
        <v>0</v>
      </c>
      <c r="BJ758" s="19" t="s">
        <v>81</v>
      </c>
      <c r="BK758" s="192">
        <f>ROUND(I758*H758,2)</f>
        <v>0</v>
      </c>
      <c r="BL758" s="19" t="s">
        <v>133</v>
      </c>
      <c r="BM758" s="191" t="s">
        <v>1030</v>
      </c>
    </row>
    <row r="759" s="2" customFormat="1">
      <c r="A759" s="38"/>
      <c r="B759" s="39"/>
      <c r="C759" s="38"/>
      <c r="D759" s="193" t="s">
        <v>135</v>
      </c>
      <c r="E759" s="38"/>
      <c r="F759" s="194" t="s">
        <v>1031</v>
      </c>
      <c r="G759" s="38"/>
      <c r="H759" s="38"/>
      <c r="I759" s="195"/>
      <c r="J759" s="38"/>
      <c r="K759" s="38"/>
      <c r="L759" s="39"/>
      <c r="M759" s="196"/>
      <c r="N759" s="197"/>
      <c r="O759" s="77"/>
      <c r="P759" s="77"/>
      <c r="Q759" s="77"/>
      <c r="R759" s="77"/>
      <c r="S759" s="77"/>
      <c r="T759" s="7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T759" s="19" t="s">
        <v>135</v>
      </c>
      <c r="AU759" s="19" t="s">
        <v>83</v>
      </c>
    </row>
    <row r="760" s="13" customFormat="1">
      <c r="A760" s="13"/>
      <c r="B760" s="199"/>
      <c r="C760" s="13"/>
      <c r="D760" s="193" t="s">
        <v>139</v>
      </c>
      <c r="E760" s="13"/>
      <c r="F760" s="201" t="s">
        <v>1032</v>
      </c>
      <c r="G760" s="13"/>
      <c r="H760" s="202">
        <v>20.463999999999999</v>
      </c>
      <c r="I760" s="203"/>
      <c r="J760" s="13"/>
      <c r="K760" s="13"/>
      <c r="L760" s="199"/>
      <c r="M760" s="204"/>
      <c r="N760" s="205"/>
      <c r="O760" s="205"/>
      <c r="P760" s="205"/>
      <c r="Q760" s="205"/>
      <c r="R760" s="205"/>
      <c r="S760" s="205"/>
      <c r="T760" s="20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00" t="s">
        <v>139</v>
      </c>
      <c r="AU760" s="200" t="s">
        <v>83</v>
      </c>
      <c r="AV760" s="13" t="s">
        <v>83</v>
      </c>
      <c r="AW760" s="13" t="s">
        <v>3</v>
      </c>
      <c r="AX760" s="13" t="s">
        <v>81</v>
      </c>
      <c r="AY760" s="200" t="s">
        <v>126</v>
      </c>
    </row>
    <row r="761" s="2" customFormat="1" ht="24.15" customHeight="1">
      <c r="A761" s="38"/>
      <c r="B761" s="179"/>
      <c r="C761" s="180" t="s">
        <v>1033</v>
      </c>
      <c r="D761" s="180" t="s">
        <v>128</v>
      </c>
      <c r="E761" s="181" t="s">
        <v>1034</v>
      </c>
      <c r="F761" s="182" t="s">
        <v>1035</v>
      </c>
      <c r="G761" s="183" t="s">
        <v>438</v>
      </c>
      <c r="H761" s="184">
        <v>220.64400000000001</v>
      </c>
      <c r="I761" s="185"/>
      <c r="J761" s="186">
        <f>ROUND(I761*H761,2)</f>
        <v>0</v>
      </c>
      <c r="K761" s="182" t="s">
        <v>132</v>
      </c>
      <c r="L761" s="39"/>
      <c r="M761" s="187" t="s">
        <v>1</v>
      </c>
      <c r="N761" s="188" t="s">
        <v>40</v>
      </c>
      <c r="O761" s="77"/>
      <c r="P761" s="189">
        <f>O761*H761</f>
        <v>0</v>
      </c>
      <c r="Q761" s="189">
        <v>0</v>
      </c>
      <c r="R761" s="189">
        <f>Q761*H761</f>
        <v>0</v>
      </c>
      <c r="S761" s="189">
        <v>0</v>
      </c>
      <c r="T761" s="190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191" t="s">
        <v>133</v>
      </c>
      <c r="AT761" s="191" t="s">
        <v>128</v>
      </c>
      <c r="AU761" s="191" t="s">
        <v>83</v>
      </c>
      <c r="AY761" s="19" t="s">
        <v>126</v>
      </c>
      <c r="BE761" s="192">
        <f>IF(N761="základní",J761,0)</f>
        <v>0</v>
      </c>
      <c r="BF761" s="192">
        <f>IF(N761="snížená",J761,0)</f>
        <v>0</v>
      </c>
      <c r="BG761" s="192">
        <f>IF(N761="zákl. přenesená",J761,0)</f>
        <v>0</v>
      </c>
      <c r="BH761" s="192">
        <f>IF(N761="sníž. přenesená",J761,0)</f>
        <v>0</v>
      </c>
      <c r="BI761" s="192">
        <f>IF(N761="nulová",J761,0)</f>
        <v>0</v>
      </c>
      <c r="BJ761" s="19" t="s">
        <v>81</v>
      </c>
      <c r="BK761" s="192">
        <f>ROUND(I761*H761,2)</f>
        <v>0</v>
      </c>
      <c r="BL761" s="19" t="s">
        <v>133</v>
      </c>
      <c r="BM761" s="191" t="s">
        <v>1036</v>
      </c>
    </row>
    <row r="762" s="2" customFormat="1">
      <c r="A762" s="38"/>
      <c r="B762" s="39"/>
      <c r="C762" s="38"/>
      <c r="D762" s="193" t="s">
        <v>135</v>
      </c>
      <c r="E762" s="38"/>
      <c r="F762" s="194" t="s">
        <v>1037</v>
      </c>
      <c r="G762" s="38"/>
      <c r="H762" s="38"/>
      <c r="I762" s="195"/>
      <c r="J762" s="38"/>
      <c r="K762" s="38"/>
      <c r="L762" s="39"/>
      <c r="M762" s="196"/>
      <c r="N762" s="197"/>
      <c r="O762" s="77"/>
      <c r="P762" s="77"/>
      <c r="Q762" s="77"/>
      <c r="R762" s="77"/>
      <c r="S762" s="77"/>
      <c r="T762" s="7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T762" s="19" t="s">
        <v>135</v>
      </c>
      <c r="AU762" s="19" t="s">
        <v>83</v>
      </c>
    </row>
    <row r="763" s="13" customFormat="1">
      <c r="A763" s="13"/>
      <c r="B763" s="199"/>
      <c r="C763" s="13"/>
      <c r="D763" s="193" t="s">
        <v>139</v>
      </c>
      <c r="E763" s="200" t="s">
        <v>1</v>
      </c>
      <c r="F763" s="201" t="s">
        <v>1038</v>
      </c>
      <c r="G763" s="13"/>
      <c r="H763" s="202">
        <v>220.64400000000001</v>
      </c>
      <c r="I763" s="203"/>
      <c r="J763" s="13"/>
      <c r="K763" s="13"/>
      <c r="L763" s="199"/>
      <c r="M763" s="204"/>
      <c r="N763" s="205"/>
      <c r="O763" s="205"/>
      <c r="P763" s="205"/>
      <c r="Q763" s="205"/>
      <c r="R763" s="205"/>
      <c r="S763" s="205"/>
      <c r="T763" s="20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00" t="s">
        <v>139</v>
      </c>
      <c r="AU763" s="200" t="s">
        <v>83</v>
      </c>
      <c r="AV763" s="13" t="s">
        <v>83</v>
      </c>
      <c r="AW763" s="13" t="s">
        <v>32</v>
      </c>
      <c r="AX763" s="13" t="s">
        <v>81</v>
      </c>
      <c r="AY763" s="200" t="s">
        <v>126</v>
      </c>
    </row>
    <row r="764" s="2" customFormat="1" ht="37.8" customHeight="1">
      <c r="A764" s="38"/>
      <c r="B764" s="179"/>
      <c r="C764" s="180" t="s">
        <v>1039</v>
      </c>
      <c r="D764" s="180" t="s">
        <v>128</v>
      </c>
      <c r="E764" s="181" t="s">
        <v>1040</v>
      </c>
      <c r="F764" s="182" t="s">
        <v>1041</v>
      </c>
      <c r="G764" s="183" t="s">
        <v>438</v>
      </c>
      <c r="H764" s="184">
        <v>10.215</v>
      </c>
      <c r="I764" s="185"/>
      <c r="J764" s="186">
        <f>ROUND(I764*H764,2)</f>
        <v>0</v>
      </c>
      <c r="K764" s="182" t="s">
        <v>132</v>
      </c>
      <c r="L764" s="39"/>
      <c r="M764" s="187" t="s">
        <v>1</v>
      </c>
      <c r="N764" s="188" t="s">
        <v>40</v>
      </c>
      <c r="O764" s="77"/>
      <c r="P764" s="189">
        <f>O764*H764</f>
        <v>0</v>
      </c>
      <c r="Q764" s="189">
        <v>0</v>
      </c>
      <c r="R764" s="189">
        <f>Q764*H764</f>
        <v>0</v>
      </c>
      <c r="S764" s="189">
        <v>0</v>
      </c>
      <c r="T764" s="190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191" t="s">
        <v>133</v>
      </c>
      <c r="AT764" s="191" t="s">
        <v>128</v>
      </c>
      <c r="AU764" s="191" t="s">
        <v>83</v>
      </c>
      <c r="AY764" s="19" t="s">
        <v>126</v>
      </c>
      <c r="BE764" s="192">
        <f>IF(N764="základní",J764,0)</f>
        <v>0</v>
      </c>
      <c r="BF764" s="192">
        <f>IF(N764="snížená",J764,0)</f>
        <v>0</v>
      </c>
      <c r="BG764" s="192">
        <f>IF(N764="zákl. přenesená",J764,0)</f>
        <v>0</v>
      </c>
      <c r="BH764" s="192">
        <f>IF(N764="sníž. přenesená",J764,0)</f>
        <v>0</v>
      </c>
      <c r="BI764" s="192">
        <f>IF(N764="nulová",J764,0)</f>
        <v>0</v>
      </c>
      <c r="BJ764" s="19" t="s">
        <v>81</v>
      </c>
      <c r="BK764" s="192">
        <f>ROUND(I764*H764,2)</f>
        <v>0</v>
      </c>
      <c r="BL764" s="19" t="s">
        <v>133</v>
      </c>
      <c r="BM764" s="191" t="s">
        <v>1042</v>
      </c>
    </row>
    <row r="765" s="2" customFormat="1">
      <c r="A765" s="38"/>
      <c r="B765" s="39"/>
      <c r="C765" s="38"/>
      <c r="D765" s="193" t="s">
        <v>135</v>
      </c>
      <c r="E765" s="38"/>
      <c r="F765" s="194" t="s">
        <v>1043</v>
      </c>
      <c r="G765" s="38"/>
      <c r="H765" s="38"/>
      <c r="I765" s="195"/>
      <c r="J765" s="38"/>
      <c r="K765" s="38"/>
      <c r="L765" s="39"/>
      <c r="M765" s="196"/>
      <c r="N765" s="197"/>
      <c r="O765" s="77"/>
      <c r="P765" s="77"/>
      <c r="Q765" s="77"/>
      <c r="R765" s="77"/>
      <c r="S765" s="77"/>
      <c r="T765" s="7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9" t="s">
        <v>135</v>
      </c>
      <c r="AU765" s="19" t="s">
        <v>83</v>
      </c>
    </row>
    <row r="766" s="13" customFormat="1">
      <c r="A766" s="13"/>
      <c r="B766" s="199"/>
      <c r="C766" s="13"/>
      <c r="D766" s="193" t="s">
        <v>139</v>
      </c>
      <c r="E766" s="200" t="s">
        <v>1</v>
      </c>
      <c r="F766" s="201" t="s">
        <v>1025</v>
      </c>
      <c r="G766" s="13"/>
      <c r="H766" s="202">
        <v>0.61499999999999999</v>
      </c>
      <c r="I766" s="203"/>
      <c r="J766" s="13"/>
      <c r="K766" s="13"/>
      <c r="L766" s="199"/>
      <c r="M766" s="204"/>
      <c r="N766" s="205"/>
      <c r="O766" s="205"/>
      <c r="P766" s="205"/>
      <c r="Q766" s="205"/>
      <c r="R766" s="205"/>
      <c r="S766" s="205"/>
      <c r="T766" s="20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00" t="s">
        <v>139</v>
      </c>
      <c r="AU766" s="200" t="s">
        <v>83</v>
      </c>
      <c r="AV766" s="13" t="s">
        <v>83</v>
      </c>
      <c r="AW766" s="13" t="s">
        <v>32</v>
      </c>
      <c r="AX766" s="13" t="s">
        <v>75</v>
      </c>
      <c r="AY766" s="200" t="s">
        <v>126</v>
      </c>
    </row>
    <row r="767" s="13" customFormat="1">
      <c r="A767" s="13"/>
      <c r="B767" s="199"/>
      <c r="C767" s="13"/>
      <c r="D767" s="193" t="s">
        <v>139</v>
      </c>
      <c r="E767" s="200" t="s">
        <v>1</v>
      </c>
      <c r="F767" s="201" t="s">
        <v>1026</v>
      </c>
      <c r="G767" s="13"/>
      <c r="H767" s="202">
        <v>9.5999999999999996</v>
      </c>
      <c r="I767" s="203"/>
      <c r="J767" s="13"/>
      <c r="K767" s="13"/>
      <c r="L767" s="199"/>
      <c r="M767" s="204"/>
      <c r="N767" s="205"/>
      <c r="O767" s="205"/>
      <c r="P767" s="205"/>
      <c r="Q767" s="205"/>
      <c r="R767" s="205"/>
      <c r="S767" s="205"/>
      <c r="T767" s="206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00" t="s">
        <v>139</v>
      </c>
      <c r="AU767" s="200" t="s">
        <v>83</v>
      </c>
      <c r="AV767" s="13" t="s">
        <v>83</v>
      </c>
      <c r="AW767" s="13" t="s">
        <v>32</v>
      </c>
      <c r="AX767" s="13" t="s">
        <v>75</v>
      </c>
      <c r="AY767" s="200" t="s">
        <v>126</v>
      </c>
    </row>
    <row r="768" s="14" customFormat="1">
      <c r="A768" s="14"/>
      <c r="B768" s="207"/>
      <c r="C768" s="14"/>
      <c r="D768" s="193" t="s">
        <v>139</v>
      </c>
      <c r="E768" s="208" t="s">
        <v>1</v>
      </c>
      <c r="F768" s="209" t="s">
        <v>152</v>
      </c>
      <c r="G768" s="14"/>
      <c r="H768" s="210">
        <v>10.215</v>
      </c>
      <c r="I768" s="211"/>
      <c r="J768" s="14"/>
      <c r="K768" s="14"/>
      <c r="L768" s="207"/>
      <c r="M768" s="212"/>
      <c r="N768" s="213"/>
      <c r="O768" s="213"/>
      <c r="P768" s="213"/>
      <c r="Q768" s="213"/>
      <c r="R768" s="213"/>
      <c r="S768" s="213"/>
      <c r="T768" s="2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08" t="s">
        <v>139</v>
      </c>
      <c r="AU768" s="208" t="s">
        <v>83</v>
      </c>
      <c r="AV768" s="14" t="s">
        <v>133</v>
      </c>
      <c r="AW768" s="14" t="s">
        <v>32</v>
      </c>
      <c r="AX768" s="14" t="s">
        <v>81</v>
      </c>
      <c r="AY768" s="208" t="s">
        <v>126</v>
      </c>
    </row>
    <row r="769" s="2" customFormat="1" ht="44.25" customHeight="1">
      <c r="A769" s="38"/>
      <c r="B769" s="179"/>
      <c r="C769" s="180" t="s">
        <v>1044</v>
      </c>
      <c r="D769" s="180" t="s">
        <v>128</v>
      </c>
      <c r="E769" s="181" t="s">
        <v>1045</v>
      </c>
      <c r="F769" s="182" t="s">
        <v>440</v>
      </c>
      <c r="G769" s="183" t="s">
        <v>438</v>
      </c>
      <c r="H769" s="184">
        <v>197.27199999999999</v>
      </c>
      <c r="I769" s="185"/>
      <c r="J769" s="186">
        <f>ROUND(I769*H769,2)</f>
        <v>0</v>
      </c>
      <c r="K769" s="182" t="s">
        <v>132</v>
      </c>
      <c r="L769" s="39"/>
      <c r="M769" s="187" t="s">
        <v>1</v>
      </c>
      <c r="N769" s="188" t="s">
        <v>40</v>
      </c>
      <c r="O769" s="77"/>
      <c r="P769" s="189">
        <f>O769*H769</f>
        <v>0</v>
      </c>
      <c r="Q769" s="189">
        <v>0</v>
      </c>
      <c r="R769" s="189">
        <f>Q769*H769</f>
        <v>0</v>
      </c>
      <c r="S769" s="189">
        <v>0</v>
      </c>
      <c r="T769" s="190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191" t="s">
        <v>133</v>
      </c>
      <c r="AT769" s="191" t="s">
        <v>128</v>
      </c>
      <c r="AU769" s="191" t="s">
        <v>83</v>
      </c>
      <c r="AY769" s="19" t="s">
        <v>126</v>
      </c>
      <c r="BE769" s="192">
        <f>IF(N769="základní",J769,0)</f>
        <v>0</v>
      </c>
      <c r="BF769" s="192">
        <f>IF(N769="snížená",J769,0)</f>
        <v>0</v>
      </c>
      <c r="BG769" s="192">
        <f>IF(N769="zákl. přenesená",J769,0)</f>
        <v>0</v>
      </c>
      <c r="BH769" s="192">
        <f>IF(N769="sníž. přenesená",J769,0)</f>
        <v>0</v>
      </c>
      <c r="BI769" s="192">
        <f>IF(N769="nulová",J769,0)</f>
        <v>0</v>
      </c>
      <c r="BJ769" s="19" t="s">
        <v>81</v>
      </c>
      <c r="BK769" s="192">
        <f>ROUND(I769*H769,2)</f>
        <v>0</v>
      </c>
      <c r="BL769" s="19" t="s">
        <v>133</v>
      </c>
      <c r="BM769" s="191" t="s">
        <v>1046</v>
      </c>
    </row>
    <row r="770" s="2" customFormat="1">
      <c r="A770" s="38"/>
      <c r="B770" s="39"/>
      <c r="C770" s="38"/>
      <c r="D770" s="193" t="s">
        <v>135</v>
      </c>
      <c r="E770" s="38"/>
      <c r="F770" s="194" t="s">
        <v>440</v>
      </c>
      <c r="G770" s="38"/>
      <c r="H770" s="38"/>
      <c r="I770" s="195"/>
      <c r="J770" s="38"/>
      <c r="K770" s="38"/>
      <c r="L770" s="39"/>
      <c r="M770" s="196"/>
      <c r="N770" s="197"/>
      <c r="O770" s="77"/>
      <c r="P770" s="77"/>
      <c r="Q770" s="77"/>
      <c r="R770" s="77"/>
      <c r="S770" s="77"/>
      <c r="T770" s="7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T770" s="19" t="s">
        <v>135</v>
      </c>
      <c r="AU770" s="19" t="s">
        <v>83</v>
      </c>
    </row>
    <row r="771" s="13" customFormat="1">
      <c r="A771" s="13"/>
      <c r="B771" s="199"/>
      <c r="C771" s="13"/>
      <c r="D771" s="193" t="s">
        <v>139</v>
      </c>
      <c r="E771" s="200" t="s">
        <v>1</v>
      </c>
      <c r="F771" s="201" t="s">
        <v>1011</v>
      </c>
      <c r="G771" s="13"/>
      <c r="H771" s="202">
        <v>197.27199999999999</v>
      </c>
      <c r="I771" s="203"/>
      <c r="J771" s="13"/>
      <c r="K771" s="13"/>
      <c r="L771" s="199"/>
      <c r="M771" s="204"/>
      <c r="N771" s="205"/>
      <c r="O771" s="205"/>
      <c r="P771" s="205"/>
      <c r="Q771" s="205"/>
      <c r="R771" s="205"/>
      <c r="S771" s="205"/>
      <c r="T771" s="206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00" t="s">
        <v>139</v>
      </c>
      <c r="AU771" s="200" t="s">
        <v>83</v>
      </c>
      <c r="AV771" s="13" t="s">
        <v>83</v>
      </c>
      <c r="AW771" s="13" t="s">
        <v>32</v>
      </c>
      <c r="AX771" s="13" t="s">
        <v>81</v>
      </c>
      <c r="AY771" s="200" t="s">
        <v>126</v>
      </c>
    </row>
    <row r="772" s="2" customFormat="1" ht="44.25" customHeight="1">
      <c r="A772" s="38"/>
      <c r="B772" s="179"/>
      <c r="C772" s="180" t="s">
        <v>1047</v>
      </c>
      <c r="D772" s="180" t="s">
        <v>128</v>
      </c>
      <c r="E772" s="181" t="s">
        <v>1048</v>
      </c>
      <c r="F772" s="182" t="s">
        <v>1049</v>
      </c>
      <c r="G772" s="183" t="s">
        <v>438</v>
      </c>
      <c r="H772" s="184">
        <v>13.140000000000001</v>
      </c>
      <c r="I772" s="185"/>
      <c r="J772" s="186">
        <f>ROUND(I772*H772,2)</f>
        <v>0</v>
      </c>
      <c r="K772" s="182" t="s">
        <v>132</v>
      </c>
      <c r="L772" s="39"/>
      <c r="M772" s="187" t="s">
        <v>1</v>
      </c>
      <c r="N772" s="188" t="s">
        <v>40</v>
      </c>
      <c r="O772" s="77"/>
      <c r="P772" s="189">
        <f>O772*H772</f>
        <v>0</v>
      </c>
      <c r="Q772" s="189">
        <v>0</v>
      </c>
      <c r="R772" s="189">
        <f>Q772*H772</f>
        <v>0</v>
      </c>
      <c r="S772" s="189">
        <v>0</v>
      </c>
      <c r="T772" s="190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191" t="s">
        <v>133</v>
      </c>
      <c r="AT772" s="191" t="s">
        <v>128</v>
      </c>
      <c r="AU772" s="191" t="s">
        <v>83</v>
      </c>
      <c r="AY772" s="19" t="s">
        <v>126</v>
      </c>
      <c r="BE772" s="192">
        <f>IF(N772="základní",J772,0)</f>
        <v>0</v>
      </c>
      <c r="BF772" s="192">
        <f>IF(N772="snížená",J772,0)</f>
        <v>0</v>
      </c>
      <c r="BG772" s="192">
        <f>IF(N772="zákl. přenesená",J772,0)</f>
        <v>0</v>
      </c>
      <c r="BH772" s="192">
        <f>IF(N772="sníž. přenesená",J772,0)</f>
        <v>0</v>
      </c>
      <c r="BI772" s="192">
        <f>IF(N772="nulová",J772,0)</f>
        <v>0</v>
      </c>
      <c r="BJ772" s="19" t="s">
        <v>81</v>
      </c>
      <c r="BK772" s="192">
        <f>ROUND(I772*H772,2)</f>
        <v>0</v>
      </c>
      <c r="BL772" s="19" t="s">
        <v>133</v>
      </c>
      <c r="BM772" s="191" t="s">
        <v>1050</v>
      </c>
    </row>
    <row r="773" s="2" customFormat="1">
      <c r="A773" s="38"/>
      <c r="B773" s="39"/>
      <c r="C773" s="38"/>
      <c r="D773" s="193" t="s">
        <v>135</v>
      </c>
      <c r="E773" s="38"/>
      <c r="F773" s="194" t="s">
        <v>1051</v>
      </c>
      <c r="G773" s="38"/>
      <c r="H773" s="38"/>
      <c r="I773" s="195"/>
      <c r="J773" s="38"/>
      <c r="K773" s="38"/>
      <c r="L773" s="39"/>
      <c r="M773" s="196"/>
      <c r="N773" s="197"/>
      <c r="O773" s="77"/>
      <c r="P773" s="77"/>
      <c r="Q773" s="77"/>
      <c r="R773" s="77"/>
      <c r="S773" s="77"/>
      <c r="T773" s="7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T773" s="19" t="s">
        <v>135</v>
      </c>
      <c r="AU773" s="19" t="s">
        <v>83</v>
      </c>
    </row>
    <row r="774" s="13" customFormat="1">
      <c r="A774" s="13"/>
      <c r="B774" s="199"/>
      <c r="C774" s="13"/>
      <c r="D774" s="193" t="s">
        <v>139</v>
      </c>
      <c r="E774" s="200" t="s">
        <v>1</v>
      </c>
      <c r="F774" s="201" t="s">
        <v>1012</v>
      </c>
      <c r="G774" s="13"/>
      <c r="H774" s="202">
        <v>13.140000000000001</v>
      </c>
      <c r="I774" s="203"/>
      <c r="J774" s="13"/>
      <c r="K774" s="13"/>
      <c r="L774" s="199"/>
      <c r="M774" s="204"/>
      <c r="N774" s="205"/>
      <c r="O774" s="205"/>
      <c r="P774" s="205"/>
      <c r="Q774" s="205"/>
      <c r="R774" s="205"/>
      <c r="S774" s="205"/>
      <c r="T774" s="20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00" t="s">
        <v>139</v>
      </c>
      <c r="AU774" s="200" t="s">
        <v>83</v>
      </c>
      <c r="AV774" s="13" t="s">
        <v>83</v>
      </c>
      <c r="AW774" s="13" t="s">
        <v>32</v>
      </c>
      <c r="AX774" s="13" t="s">
        <v>81</v>
      </c>
      <c r="AY774" s="200" t="s">
        <v>126</v>
      </c>
    </row>
    <row r="775" s="2" customFormat="1" ht="44.25" customHeight="1">
      <c r="A775" s="38"/>
      <c r="B775" s="179"/>
      <c r="C775" s="180" t="s">
        <v>1052</v>
      </c>
      <c r="D775" s="180" t="s">
        <v>128</v>
      </c>
      <c r="E775" s="181" t="s">
        <v>1053</v>
      </c>
      <c r="F775" s="182" t="s">
        <v>1054</v>
      </c>
      <c r="G775" s="183" t="s">
        <v>438</v>
      </c>
      <c r="H775" s="184">
        <v>0.017000000000000001</v>
      </c>
      <c r="I775" s="185"/>
      <c r="J775" s="186">
        <f>ROUND(I775*H775,2)</f>
        <v>0</v>
      </c>
      <c r="K775" s="182" t="s">
        <v>132</v>
      </c>
      <c r="L775" s="39"/>
      <c r="M775" s="187" t="s">
        <v>1</v>
      </c>
      <c r="N775" s="188" t="s">
        <v>40</v>
      </c>
      <c r="O775" s="77"/>
      <c r="P775" s="189">
        <f>O775*H775</f>
        <v>0</v>
      </c>
      <c r="Q775" s="189">
        <v>0</v>
      </c>
      <c r="R775" s="189">
        <f>Q775*H775</f>
        <v>0</v>
      </c>
      <c r="S775" s="189">
        <v>0</v>
      </c>
      <c r="T775" s="190">
        <f>S775*H775</f>
        <v>0</v>
      </c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R775" s="191" t="s">
        <v>133</v>
      </c>
      <c r="AT775" s="191" t="s">
        <v>128</v>
      </c>
      <c r="AU775" s="191" t="s">
        <v>83</v>
      </c>
      <c r="AY775" s="19" t="s">
        <v>126</v>
      </c>
      <c r="BE775" s="192">
        <f>IF(N775="základní",J775,0)</f>
        <v>0</v>
      </c>
      <c r="BF775" s="192">
        <f>IF(N775="snížená",J775,0)</f>
        <v>0</v>
      </c>
      <c r="BG775" s="192">
        <f>IF(N775="zákl. přenesená",J775,0)</f>
        <v>0</v>
      </c>
      <c r="BH775" s="192">
        <f>IF(N775="sníž. přenesená",J775,0)</f>
        <v>0</v>
      </c>
      <c r="BI775" s="192">
        <f>IF(N775="nulová",J775,0)</f>
        <v>0</v>
      </c>
      <c r="BJ775" s="19" t="s">
        <v>81</v>
      </c>
      <c r="BK775" s="192">
        <f>ROUND(I775*H775,2)</f>
        <v>0</v>
      </c>
      <c r="BL775" s="19" t="s">
        <v>133</v>
      </c>
      <c r="BM775" s="191" t="s">
        <v>1055</v>
      </c>
    </row>
    <row r="776" s="2" customFormat="1">
      <c r="A776" s="38"/>
      <c r="B776" s="39"/>
      <c r="C776" s="38"/>
      <c r="D776" s="193" t="s">
        <v>135</v>
      </c>
      <c r="E776" s="38"/>
      <c r="F776" s="194" t="s">
        <v>1056</v>
      </c>
      <c r="G776" s="38"/>
      <c r="H776" s="38"/>
      <c r="I776" s="195"/>
      <c r="J776" s="38"/>
      <c r="K776" s="38"/>
      <c r="L776" s="39"/>
      <c r="M776" s="196"/>
      <c r="N776" s="197"/>
      <c r="O776" s="77"/>
      <c r="P776" s="77"/>
      <c r="Q776" s="77"/>
      <c r="R776" s="77"/>
      <c r="S776" s="77"/>
      <c r="T776" s="7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T776" s="19" t="s">
        <v>135</v>
      </c>
      <c r="AU776" s="19" t="s">
        <v>83</v>
      </c>
    </row>
    <row r="777" s="13" customFormat="1">
      <c r="A777" s="13"/>
      <c r="B777" s="199"/>
      <c r="C777" s="13"/>
      <c r="D777" s="193" t="s">
        <v>139</v>
      </c>
      <c r="E777" s="200" t="s">
        <v>1</v>
      </c>
      <c r="F777" s="201" t="s">
        <v>1024</v>
      </c>
      <c r="G777" s="13"/>
      <c r="H777" s="202">
        <v>0.017000000000000001</v>
      </c>
      <c r="I777" s="203"/>
      <c r="J777" s="13"/>
      <c r="K777" s="13"/>
      <c r="L777" s="199"/>
      <c r="M777" s="204"/>
      <c r="N777" s="205"/>
      <c r="O777" s="205"/>
      <c r="P777" s="205"/>
      <c r="Q777" s="205"/>
      <c r="R777" s="205"/>
      <c r="S777" s="205"/>
      <c r="T777" s="20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00" t="s">
        <v>139</v>
      </c>
      <c r="AU777" s="200" t="s">
        <v>83</v>
      </c>
      <c r="AV777" s="13" t="s">
        <v>83</v>
      </c>
      <c r="AW777" s="13" t="s">
        <v>32</v>
      </c>
      <c r="AX777" s="13" t="s">
        <v>81</v>
      </c>
      <c r="AY777" s="200" t="s">
        <v>126</v>
      </c>
    </row>
    <row r="778" s="12" customFormat="1" ht="22.8" customHeight="1">
      <c r="A778" s="12"/>
      <c r="B778" s="166"/>
      <c r="C778" s="12"/>
      <c r="D778" s="167" t="s">
        <v>74</v>
      </c>
      <c r="E778" s="177" t="s">
        <v>1057</v>
      </c>
      <c r="F778" s="177" t="s">
        <v>1058</v>
      </c>
      <c r="G778" s="12"/>
      <c r="H778" s="12"/>
      <c r="I778" s="169"/>
      <c r="J778" s="178">
        <f>BK778</f>
        <v>0</v>
      </c>
      <c r="K778" s="12"/>
      <c r="L778" s="166"/>
      <c r="M778" s="171"/>
      <c r="N778" s="172"/>
      <c r="O778" s="172"/>
      <c r="P778" s="173">
        <f>SUM(P779:P782)</f>
        <v>0</v>
      </c>
      <c r="Q778" s="172"/>
      <c r="R778" s="173">
        <f>SUM(R779:R782)</f>
        <v>0</v>
      </c>
      <c r="S778" s="172"/>
      <c r="T778" s="174">
        <f>SUM(T779:T782)</f>
        <v>0</v>
      </c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R778" s="167" t="s">
        <v>81</v>
      </c>
      <c r="AT778" s="175" t="s">
        <v>74</v>
      </c>
      <c r="AU778" s="175" t="s">
        <v>81</v>
      </c>
      <c r="AY778" s="167" t="s">
        <v>126</v>
      </c>
      <c r="BK778" s="176">
        <f>SUM(BK779:BK782)</f>
        <v>0</v>
      </c>
    </row>
    <row r="779" s="2" customFormat="1" ht="24.15" customHeight="1">
      <c r="A779" s="38"/>
      <c r="B779" s="179"/>
      <c r="C779" s="180" t="s">
        <v>1059</v>
      </c>
      <c r="D779" s="180" t="s">
        <v>128</v>
      </c>
      <c r="E779" s="181" t="s">
        <v>1060</v>
      </c>
      <c r="F779" s="182" t="s">
        <v>1061</v>
      </c>
      <c r="G779" s="183" t="s">
        <v>438</v>
      </c>
      <c r="H779" s="184">
        <v>498.35500000000002</v>
      </c>
      <c r="I779" s="185"/>
      <c r="J779" s="186">
        <f>ROUND(I779*H779,2)</f>
        <v>0</v>
      </c>
      <c r="K779" s="182" t="s">
        <v>132</v>
      </c>
      <c r="L779" s="39"/>
      <c r="M779" s="187" t="s">
        <v>1</v>
      </c>
      <c r="N779" s="188" t="s">
        <v>40</v>
      </c>
      <c r="O779" s="77"/>
      <c r="P779" s="189">
        <f>O779*H779</f>
        <v>0</v>
      </c>
      <c r="Q779" s="189">
        <v>0</v>
      </c>
      <c r="R779" s="189">
        <f>Q779*H779</f>
        <v>0</v>
      </c>
      <c r="S779" s="189">
        <v>0</v>
      </c>
      <c r="T779" s="190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191" t="s">
        <v>133</v>
      </c>
      <c r="AT779" s="191" t="s">
        <v>128</v>
      </c>
      <c r="AU779" s="191" t="s">
        <v>83</v>
      </c>
      <c r="AY779" s="19" t="s">
        <v>126</v>
      </c>
      <c r="BE779" s="192">
        <f>IF(N779="základní",J779,0)</f>
        <v>0</v>
      </c>
      <c r="BF779" s="192">
        <f>IF(N779="snížená",J779,0)</f>
        <v>0</v>
      </c>
      <c r="BG779" s="192">
        <f>IF(N779="zákl. přenesená",J779,0)</f>
        <v>0</v>
      </c>
      <c r="BH779" s="192">
        <f>IF(N779="sníž. přenesená",J779,0)</f>
        <v>0</v>
      </c>
      <c r="BI779" s="192">
        <f>IF(N779="nulová",J779,0)</f>
        <v>0</v>
      </c>
      <c r="BJ779" s="19" t="s">
        <v>81</v>
      </c>
      <c r="BK779" s="192">
        <f>ROUND(I779*H779,2)</f>
        <v>0</v>
      </c>
      <c r="BL779" s="19" t="s">
        <v>133</v>
      </c>
      <c r="BM779" s="191" t="s">
        <v>1062</v>
      </c>
    </row>
    <row r="780" s="2" customFormat="1">
      <c r="A780" s="38"/>
      <c r="B780" s="39"/>
      <c r="C780" s="38"/>
      <c r="D780" s="193" t="s">
        <v>135</v>
      </c>
      <c r="E780" s="38"/>
      <c r="F780" s="194" t="s">
        <v>1063</v>
      </c>
      <c r="G780" s="38"/>
      <c r="H780" s="38"/>
      <c r="I780" s="195"/>
      <c r="J780" s="38"/>
      <c r="K780" s="38"/>
      <c r="L780" s="39"/>
      <c r="M780" s="196"/>
      <c r="N780" s="197"/>
      <c r="O780" s="77"/>
      <c r="P780" s="77"/>
      <c r="Q780" s="77"/>
      <c r="R780" s="77"/>
      <c r="S780" s="77"/>
      <c r="T780" s="7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T780" s="19" t="s">
        <v>135</v>
      </c>
      <c r="AU780" s="19" t="s">
        <v>83</v>
      </c>
    </row>
    <row r="781" s="15" customFormat="1">
      <c r="A781" s="15"/>
      <c r="B781" s="215"/>
      <c r="C781" s="15"/>
      <c r="D781" s="193" t="s">
        <v>139</v>
      </c>
      <c r="E781" s="216" t="s">
        <v>1</v>
      </c>
      <c r="F781" s="217" t="s">
        <v>1064</v>
      </c>
      <c r="G781" s="15"/>
      <c r="H781" s="216" t="s">
        <v>1</v>
      </c>
      <c r="I781" s="218"/>
      <c r="J781" s="15"/>
      <c r="K781" s="15"/>
      <c r="L781" s="215"/>
      <c r="M781" s="219"/>
      <c r="N781" s="220"/>
      <c r="O781" s="220"/>
      <c r="P781" s="220"/>
      <c r="Q781" s="220"/>
      <c r="R781" s="220"/>
      <c r="S781" s="220"/>
      <c r="T781" s="221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16" t="s">
        <v>139</v>
      </c>
      <c r="AU781" s="216" t="s">
        <v>83</v>
      </c>
      <c r="AV781" s="15" t="s">
        <v>81</v>
      </c>
      <c r="AW781" s="15" t="s">
        <v>32</v>
      </c>
      <c r="AX781" s="15" t="s">
        <v>75</v>
      </c>
      <c r="AY781" s="216" t="s">
        <v>126</v>
      </c>
    </row>
    <row r="782" s="13" customFormat="1">
      <c r="A782" s="13"/>
      <c r="B782" s="199"/>
      <c r="C782" s="13"/>
      <c r="D782" s="193" t="s">
        <v>139</v>
      </c>
      <c r="E782" s="200" t="s">
        <v>1</v>
      </c>
      <c r="F782" s="201" t="s">
        <v>1065</v>
      </c>
      <c r="G782" s="13"/>
      <c r="H782" s="202">
        <v>498.35500000000002</v>
      </c>
      <c r="I782" s="203"/>
      <c r="J782" s="13"/>
      <c r="K782" s="13"/>
      <c r="L782" s="19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00" t="s">
        <v>139</v>
      </c>
      <c r="AU782" s="200" t="s">
        <v>83</v>
      </c>
      <c r="AV782" s="13" t="s">
        <v>83</v>
      </c>
      <c r="AW782" s="13" t="s">
        <v>32</v>
      </c>
      <c r="AX782" s="13" t="s">
        <v>81</v>
      </c>
      <c r="AY782" s="200" t="s">
        <v>126</v>
      </c>
    </row>
    <row r="783" s="2" customFormat="1" ht="6.96" customHeight="1">
      <c r="A783" s="38"/>
      <c r="B783" s="60"/>
      <c r="C783" s="61"/>
      <c r="D783" s="61"/>
      <c r="E783" s="61"/>
      <c r="F783" s="61"/>
      <c r="G783" s="61"/>
      <c r="H783" s="61"/>
      <c r="I783" s="61"/>
      <c r="J783" s="61"/>
      <c r="K783" s="61"/>
      <c r="L783" s="39"/>
      <c r="M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</row>
  </sheetData>
  <autoFilter ref="C128:K7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83</v>
      </c>
    </row>
    <row r="4" s="1" customFormat="1" ht="24.96" customHeight="1">
      <c r="B4" s="22"/>
      <c r="D4" s="23" t="s">
        <v>92</v>
      </c>
      <c r="L4" s="22"/>
      <c r="M4" s="128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9" t="str">
        <f>'Rekapitulace stavby'!K6</f>
        <v>Chotěboř - Dešťová kanalizace přes areál letního stadionu</v>
      </c>
      <c r="F7" s="32"/>
      <c r="G7" s="32"/>
      <c r="H7" s="32"/>
      <c r="L7" s="22"/>
    </row>
    <row r="8" s="1" customFormat="1" ht="12" customHeight="1">
      <c r="B8" s="22"/>
      <c r="D8" s="32" t="s">
        <v>93</v>
      </c>
      <c r="L8" s="22"/>
    </row>
    <row r="9" s="2" customFormat="1" ht="16.5" customHeight="1">
      <c r="A9" s="38"/>
      <c r="B9" s="39"/>
      <c r="C9" s="38"/>
      <c r="D9" s="38"/>
      <c r="E9" s="129" t="s">
        <v>94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95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1066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21</v>
      </c>
      <c r="G14" s="38"/>
      <c r="H14" s="38"/>
      <c r="I14" s="32" t="s">
        <v>22</v>
      </c>
      <c r="J14" s="69" t="str">
        <f>'Rekapitulace stavby'!AN8</f>
        <v>2. 4. 2025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">
        <v>1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">
        <v>26</v>
      </c>
      <c r="F17" s="38"/>
      <c r="G17" s="38"/>
      <c r="H17" s="38"/>
      <c r="I17" s="32" t="s">
        <v>27</v>
      </c>
      <c r="J17" s="27" t="s">
        <v>1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">
        <v>1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">
        <v>31</v>
      </c>
      <c r="F23" s="38"/>
      <c r="G23" s="38"/>
      <c r="H23" s="38"/>
      <c r="I23" s="32" t="s">
        <v>27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33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/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 xml:space="preserve"> 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34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0"/>
      <c r="B29" s="131"/>
      <c r="C29" s="130"/>
      <c r="D29" s="130"/>
      <c r="E29" s="36" t="s">
        <v>1</v>
      </c>
      <c r="F29" s="36"/>
      <c r="G29" s="36"/>
      <c r="H29" s="36"/>
      <c r="I29" s="130"/>
      <c r="J29" s="130"/>
      <c r="K29" s="130"/>
      <c r="L29" s="132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3" t="s">
        <v>35</v>
      </c>
      <c r="E32" s="38"/>
      <c r="F32" s="38"/>
      <c r="G32" s="38"/>
      <c r="H32" s="38"/>
      <c r="I32" s="38"/>
      <c r="J32" s="96">
        <f>ROUND(J135,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37</v>
      </c>
      <c r="G34" s="38"/>
      <c r="H34" s="38"/>
      <c r="I34" s="43" t="s">
        <v>36</v>
      </c>
      <c r="J34" s="43" t="s">
        <v>38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4" t="s">
        <v>39</v>
      </c>
      <c r="E35" s="32" t="s">
        <v>40</v>
      </c>
      <c r="F35" s="135">
        <f>ROUND((SUM(BE135:BE180)),  2)</f>
        <v>0</v>
      </c>
      <c r="G35" s="38"/>
      <c r="H35" s="38"/>
      <c r="I35" s="136">
        <v>0.20999999999999999</v>
      </c>
      <c r="J35" s="135">
        <f>ROUND(((SUM(BE135:BE180))*I35),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41</v>
      </c>
      <c r="F36" s="135">
        <f>ROUND((SUM(BF135:BF180)),  2)</f>
        <v>0</v>
      </c>
      <c r="G36" s="38"/>
      <c r="H36" s="38"/>
      <c r="I36" s="136">
        <v>0.12</v>
      </c>
      <c r="J36" s="135">
        <f>ROUND(((SUM(BF135:BF180))*I36),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42</v>
      </c>
      <c r="F37" s="135">
        <f>ROUND((SUM(BG135:BG180)),  2)</f>
        <v>0</v>
      </c>
      <c r="G37" s="38"/>
      <c r="H37" s="38"/>
      <c r="I37" s="136">
        <v>0.20999999999999999</v>
      </c>
      <c r="J37" s="135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43</v>
      </c>
      <c r="F38" s="135">
        <f>ROUND((SUM(BH135:BH180)),  2)</f>
        <v>0</v>
      </c>
      <c r="G38" s="38"/>
      <c r="H38" s="38"/>
      <c r="I38" s="136">
        <v>0.12</v>
      </c>
      <c r="J38" s="135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44</v>
      </c>
      <c r="F39" s="135">
        <f>ROUND((SUM(BI135:BI180)),  2)</f>
        <v>0</v>
      </c>
      <c r="G39" s="38"/>
      <c r="H39" s="38"/>
      <c r="I39" s="136">
        <v>0</v>
      </c>
      <c r="J39" s="135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7"/>
      <c r="D41" s="138" t="s">
        <v>45</v>
      </c>
      <c r="E41" s="81"/>
      <c r="F41" s="81"/>
      <c r="G41" s="139" t="s">
        <v>46</v>
      </c>
      <c r="H41" s="140" t="s">
        <v>47</v>
      </c>
      <c r="I41" s="81"/>
      <c r="J41" s="141">
        <f>SUM(J32:J39)</f>
        <v>0</v>
      </c>
      <c r="K41" s="142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48</v>
      </c>
      <c r="E50" s="57"/>
      <c r="F50" s="57"/>
      <c r="G50" s="56" t="s">
        <v>49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50</v>
      </c>
      <c r="E61" s="41"/>
      <c r="F61" s="143" t="s">
        <v>51</v>
      </c>
      <c r="G61" s="58" t="s">
        <v>50</v>
      </c>
      <c r="H61" s="41"/>
      <c r="I61" s="41"/>
      <c r="J61" s="144" t="s">
        <v>51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52</v>
      </c>
      <c r="E65" s="59"/>
      <c r="F65" s="59"/>
      <c r="G65" s="56" t="s">
        <v>53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50</v>
      </c>
      <c r="E76" s="41"/>
      <c r="F76" s="143" t="s">
        <v>51</v>
      </c>
      <c r="G76" s="58" t="s">
        <v>50</v>
      </c>
      <c r="H76" s="41"/>
      <c r="I76" s="41"/>
      <c r="J76" s="144" t="s">
        <v>51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9" t="str">
        <f>E7</f>
        <v>Chotěboř - Dešťová kanalizace přes areál letního stadionu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93</v>
      </c>
      <c r="L86" s="22"/>
    </row>
    <row r="87" s="2" customFormat="1" ht="16.5" customHeight="1">
      <c r="A87" s="38"/>
      <c r="B87" s="39"/>
      <c r="C87" s="38"/>
      <c r="D87" s="38"/>
      <c r="E87" s="129" t="s">
        <v>94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95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002 - Ostatní a vedlejší náklady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2. 4. 2025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24</v>
      </c>
      <c r="D93" s="38"/>
      <c r="E93" s="38"/>
      <c r="F93" s="27" t="str">
        <f>E17</f>
        <v>Město Chotěboř</v>
      </c>
      <c r="G93" s="38"/>
      <c r="H93" s="38"/>
      <c r="I93" s="32" t="s">
        <v>30</v>
      </c>
      <c r="J93" s="36" t="str">
        <f>E23</f>
        <v>Ing. Tomáš Machač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33</v>
      </c>
      <c r="J94" s="36" t="str">
        <f>E26</f>
        <v xml:space="preserve"> 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5" t="s">
        <v>98</v>
      </c>
      <c r="D96" s="137"/>
      <c r="E96" s="137"/>
      <c r="F96" s="137"/>
      <c r="G96" s="137"/>
      <c r="H96" s="137"/>
      <c r="I96" s="137"/>
      <c r="J96" s="146" t="s">
        <v>99</v>
      </c>
      <c r="K96" s="137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7" t="s">
        <v>100</v>
      </c>
      <c r="D98" s="38"/>
      <c r="E98" s="38"/>
      <c r="F98" s="38"/>
      <c r="G98" s="38"/>
      <c r="H98" s="38"/>
      <c r="I98" s="38"/>
      <c r="J98" s="96">
        <f>J135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101</v>
      </c>
    </row>
    <row r="99" s="9" customFormat="1" ht="24.96" customHeight="1">
      <c r="A99" s="9"/>
      <c r="B99" s="148"/>
      <c r="C99" s="9"/>
      <c r="D99" s="149" t="s">
        <v>102</v>
      </c>
      <c r="E99" s="150"/>
      <c r="F99" s="150"/>
      <c r="G99" s="150"/>
      <c r="H99" s="150"/>
      <c r="I99" s="150"/>
      <c r="J99" s="151">
        <f>J136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2"/>
      <c r="C100" s="10"/>
      <c r="D100" s="153" t="s">
        <v>1067</v>
      </c>
      <c r="E100" s="154"/>
      <c r="F100" s="154"/>
      <c r="G100" s="154"/>
      <c r="H100" s="154"/>
      <c r="I100" s="154"/>
      <c r="J100" s="155">
        <f>J137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52"/>
      <c r="C101" s="10"/>
      <c r="D101" s="153" t="s">
        <v>1068</v>
      </c>
      <c r="E101" s="154"/>
      <c r="F101" s="154"/>
      <c r="G101" s="154"/>
      <c r="H101" s="154"/>
      <c r="I101" s="154"/>
      <c r="J101" s="155">
        <f>J138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52"/>
      <c r="C102" s="10"/>
      <c r="D102" s="153" t="s">
        <v>1069</v>
      </c>
      <c r="E102" s="154"/>
      <c r="F102" s="154"/>
      <c r="G102" s="154"/>
      <c r="H102" s="154"/>
      <c r="I102" s="154"/>
      <c r="J102" s="155">
        <f>J141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52"/>
      <c r="C103" s="10"/>
      <c r="D103" s="153" t="s">
        <v>1070</v>
      </c>
      <c r="E103" s="154"/>
      <c r="F103" s="154"/>
      <c r="G103" s="154"/>
      <c r="H103" s="154"/>
      <c r="I103" s="154"/>
      <c r="J103" s="155">
        <f>J146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52"/>
      <c r="C104" s="10"/>
      <c r="D104" s="153" t="s">
        <v>1071</v>
      </c>
      <c r="E104" s="154"/>
      <c r="F104" s="154"/>
      <c r="G104" s="154"/>
      <c r="H104" s="154"/>
      <c r="I104" s="154"/>
      <c r="J104" s="155">
        <f>J151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52"/>
      <c r="C105" s="10"/>
      <c r="D105" s="153" t="s">
        <v>1072</v>
      </c>
      <c r="E105" s="154"/>
      <c r="F105" s="154"/>
      <c r="G105" s="154"/>
      <c r="H105" s="154"/>
      <c r="I105" s="154"/>
      <c r="J105" s="155">
        <f>J154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52"/>
      <c r="C106" s="10"/>
      <c r="D106" s="153" t="s">
        <v>1073</v>
      </c>
      <c r="E106" s="154"/>
      <c r="F106" s="154"/>
      <c r="G106" s="154"/>
      <c r="H106" s="154"/>
      <c r="I106" s="154"/>
      <c r="J106" s="155">
        <f>J157</f>
        <v>0</v>
      </c>
      <c r="K106" s="10"/>
      <c r="L106" s="15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2"/>
      <c r="C107" s="10"/>
      <c r="D107" s="153" t="s">
        <v>1074</v>
      </c>
      <c r="E107" s="154"/>
      <c r="F107" s="154"/>
      <c r="G107" s="154"/>
      <c r="H107" s="154"/>
      <c r="I107" s="154"/>
      <c r="J107" s="155">
        <f>J160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52"/>
      <c r="C108" s="10"/>
      <c r="D108" s="153" t="s">
        <v>1075</v>
      </c>
      <c r="E108" s="154"/>
      <c r="F108" s="154"/>
      <c r="G108" s="154"/>
      <c r="H108" s="154"/>
      <c r="I108" s="154"/>
      <c r="J108" s="155">
        <f>J161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52"/>
      <c r="C109" s="10"/>
      <c r="D109" s="153" t="s">
        <v>1076</v>
      </c>
      <c r="E109" s="154"/>
      <c r="F109" s="154"/>
      <c r="G109" s="154"/>
      <c r="H109" s="154"/>
      <c r="I109" s="154"/>
      <c r="J109" s="155">
        <f>J164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52"/>
      <c r="C110" s="10"/>
      <c r="D110" s="153" t="s">
        <v>1077</v>
      </c>
      <c r="E110" s="154"/>
      <c r="F110" s="154"/>
      <c r="G110" s="154"/>
      <c r="H110" s="154"/>
      <c r="I110" s="154"/>
      <c r="J110" s="155">
        <f>J167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4.88" customHeight="1">
      <c r="A111" s="10"/>
      <c r="B111" s="152"/>
      <c r="C111" s="10"/>
      <c r="D111" s="153" t="s">
        <v>1078</v>
      </c>
      <c r="E111" s="154"/>
      <c r="F111" s="154"/>
      <c r="G111" s="154"/>
      <c r="H111" s="154"/>
      <c r="I111" s="154"/>
      <c r="J111" s="155">
        <f>J170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52"/>
      <c r="C112" s="10"/>
      <c r="D112" s="153" t="s">
        <v>1079</v>
      </c>
      <c r="E112" s="154"/>
      <c r="F112" s="154"/>
      <c r="G112" s="154"/>
      <c r="H112" s="154"/>
      <c r="I112" s="154"/>
      <c r="J112" s="155">
        <f>J175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52"/>
      <c r="C113" s="10"/>
      <c r="D113" s="153" t="s">
        <v>1080</v>
      </c>
      <c r="E113" s="154"/>
      <c r="F113" s="154"/>
      <c r="G113" s="154"/>
      <c r="H113" s="154"/>
      <c r="I113" s="154"/>
      <c r="J113" s="155">
        <f>J178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111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129" t="str">
        <f>E7</f>
        <v>Chotěboř - Dešťová kanalizace přes areál letního stadionu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" customFormat="1" ht="12" customHeight="1">
      <c r="B124" s="22"/>
      <c r="C124" s="32" t="s">
        <v>93</v>
      </c>
      <c r="L124" s="22"/>
    </row>
    <row r="125" s="2" customFormat="1" ht="16.5" customHeight="1">
      <c r="A125" s="38"/>
      <c r="B125" s="39"/>
      <c r="C125" s="38"/>
      <c r="D125" s="38"/>
      <c r="E125" s="129" t="s">
        <v>94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95</v>
      </c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38"/>
      <c r="D127" s="38"/>
      <c r="E127" s="67" t="str">
        <f>E11</f>
        <v>002 - Ostatní a vedlejší náklady</v>
      </c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38"/>
      <c r="E129" s="38"/>
      <c r="F129" s="27" t="str">
        <f>F14</f>
        <v xml:space="preserve"> </v>
      </c>
      <c r="G129" s="38"/>
      <c r="H129" s="38"/>
      <c r="I129" s="32" t="s">
        <v>22</v>
      </c>
      <c r="J129" s="69" t="str">
        <f>IF(J14="","",J14)</f>
        <v>2. 4. 2025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38"/>
      <c r="E131" s="38"/>
      <c r="F131" s="27" t="str">
        <f>E17</f>
        <v>Město Chotěboř</v>
      </c>
      <c r="G131" s="38"/>
      <c r="H131" s="38"/>
      <c r="I131" s="32" t="s">
        <v>30</v>
      </c>
      <c r="J131" s="36" t="str">
        <f>E23</f>
        <v>Ing. Tomáš Machač</v>
      </c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38"/>
      <c r="E132" s="38"/>
      <c r="F132" s="27" t="str">
        <f>IF(E20="","",E20)</f>
        <v>Vyplň údaj</v>
      </c>
      <c r="G132" s="38"/>
      <c r="H132" s="38"/>
      <c r="I132" s="32" t="s">
        <v>33</v>
      </c>
      <c r="J132" s="36" t="str">
        <f>E26</f>
        <v xml:space="preserve"> 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56"/>
      <c r="B134" s="157"/>
      <c r="C134" s="158" t="s">
        <v>112</v>
      </c>
      <c r="D134" s="159" t="s">
        <v>60</v>
      </c>
      <c r="E134" s="159" t="s">
        <v>56</v>
      </c>
      <c r="F134" s="159" t="s">
        <v>57</v>
      </c>
      <c r="G134" s="159" t="s">
        <v>113</v>
      </c>
      <c r="H134" s="159" t="s">
        <v>114</v>
      </c>
      <c r="I134" s="159" t="s">
        <v>115</v>
      </c>
      <c r="J134" s="159" t="s">
        <v>99</v>
      </c>
      <c r="K134" s="160" t="s">
        <v>116</v>
      </c>
      <c r="L134" s="161"/>
      <c r="M134" s="86" t="s">
        <v>1</v>
      </c>
      <c r="N134" s="87" t="s">
        <v>39</v>
      </c>
      <c r="O134" s="87" t="s">
        <v>117</v>
      </c>
      <c r="P134" s="87" t="s">
        <v>118</v>
      </c>
      <c r="Q134" s="87" t="s">
        <v>119</v>
      </c>
      <c r="R134" s="87" t="s">
        <v>120</v>
      </c>
      <c r="S134" s="87" t="s">
        <v>121</v>
      </c>
      <c r="T134" s="88" t="s">
        <v>122</v>
      </c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</row>
    <row r="135" s="2" customFormat="1" ht="22.8" customHeight="1">
      <c r="A135" s="38"/>
      <c r="B135" s="39"/>
      <c r="C135" s="93" t="s">
        <v>123</v>
      </c>
      <c r="D135" s="38"/>
      <c r="E135" s="38"/>
      <c r="F135" s="38"/>
      <c r="G135" s="38"/>
      <c r="H135" s="38"/>
      <c r="I135" s="38"/>
      <c r="J135" s="162">
        <f>BK135</f>
        <v>0</v>
      </c>
      <c r="K135" s="38"/>
      <c r="L135" s="39"/>
      <c r="M135" s="89"/>
      <c r="N135" s="73"/>
      <c r="O135" s="90"/>
      <c r="P135" s="163">
        <f>P136</f>
        <v>0</v>
      </c>
      <c r="Q135" s="90"/>
      <c r="R135" s="163">
        <f>R136</f>
        <v>0</v>
      </c>
      <c r="S135" s="90"/>
      <c r="T135" s="164">
        <f>T136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74</v>
      </c>
      <c r="AU135" s="19" t="s">
        <v>101</v>
      </c>
      <c r="BK135" s="165">
        <f>BK136</f>
        <v>0</v>
      </c>
    </row>
    <row r="136" s="12" customFormat="1" ht="25.92" customHeight="1">
      <c r="A136" s="12"/>
      <c r="B136" s="166"/>
      <c r="C136" s="12"/>
      <c r="D136" s="167" t="s">
        <v>74</v>
      </c>
      <c r="E136" s="168" t="s">
        <v>124</v>
      </c>
      <c r="F136" s="168" t="s">
        <v>125</v>
      </c>
      <c r="G136" s="12"/>
      <c r="H136" s="12"/>
      <c r="I136" s="169"/>
      <c r="J136" s="170">
        <f>BK136</f>
        <v>0</v>
      </c>
      <c r="K136" s="12"/>
      <c r="L136" s="166"/>
      <c r="M136" s="171"/>
      <c r="N136" s="172"/>
      <c r="O136" s="172"/>
      <c r="P136" s="173">
        <f>P137+P160</f>
        <v>0</v>
      </c>
      <c r="Q136" s="172"/>
      <c r="R136" s="173">
        <f>R137+R160</f>
        <v>0</v>
      </c>
      <c r="S136" s="172"/>
      <c r="T136" s="174">
        <f>T137+T160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7" t="s">
        <v>81</v>
      </c>
      <c r="AT136" s="175" t="s">
        <v>74</v>
      </c>
      <c r="AU136" s="175" t="s">
        <v>75</v>
      </c>
      <c r="AY136" s="167" t="s">
        <v>126</v>
      </c>
      <c r="BK136" s="176">
        <f>BK137+BK160</f>
        <v>0</v>
      </c>
    </row>
    <row r="137" s="12" customFormat="1" ht="22.8" customHeight="1">
      <c r="A137" s="12"/>
      <c r="B137" s="166"/>
      <c r="C137" s="12"/>
      <c r="D137" s="167" t="s">
        <v>74</v>
      </c>
      <c r="E137" s="177" t="s">
        <v>1081</v>
      </c>
      <c r="F137" s="177" t="s">
        <v>1082</v>
      </c>
      <c r="G137" s="12"/>
      <c r="H137" s="12"/>
      <c r="I137" s="169"/>
      <c r="J137" s="178">
        <f>BK137</f>
        <v>0</v>
      </c>
      <c r="K137" s="12"/>
      <c r="L137" s="166"/>
      <c r="M137" s="171"/>
      <c r="N137" s="172"/>
      <c r="O137" s="172"/>
      <c r="P137" s="173">
        <f>P138+P141+P146+P151+P154+P157</f>
        <v>0</v>
      </c>
      <c r="Q137" s="172"/>
      <c r="R137" s="173">
        <f>R138+R141+R146+R151+R154+R157</f>
        <v>0</v>
      </c>
      <c r="S137" s="172"/>
      <c r="T137" s="174">
        <f>T138+T141+T146+T151+T154+T157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7" t="s">
        <v>81</v>
      </c>
      <c r="AT137" s="175" t="s">
        <v>74</v>
      </c>
      <c r="AU137" s="175" t="s">
        <v>81</v>
      </c>
      <c r="AY137" s="167" t="s">
        <v>126</v>
      </c>
      <c r="BK137" s="176">
        <f>BK138+BK141+BK146+BK151+BK154+BK157</f>
        <v>0</v>
      </c>
    </row>
    <row r="138" s="12" customFormat="1" ht="20.88" customHeight="1">
      <c r="A138" s="12"/>
      <c r="B138" s="166"/>
      <c r="C138" s="12"/>
      <c r="D138" s="167" t="s">
        <v>74</v>
      </c>
      <c r="E138" s="177" t="s">
        <v>1083</v>
      </c>
      <c r="F138" s="177" t="s">
        <v>1084</v>
      </c>
      <c r="G138" s="12"/>
      <c r="H138" s="12"/>
      <c r="I138" s="169"/>
      <c r="J138" s="178">
        <f>BK138</f>
        <v>0</v>
      </c>
      <c r="K138" s="12"/>
      <c r="L138" s="166"/>
      <c r="M138" s="171"/>
      <c r="N138" s="172"/>
      <c r="O138" s="172"/>
      <c r="P138" s="173">
        <f>SUM(P139:P140)</f>
        <v>0</v>
      </c>
      <c r="Q138" s="172"/>
      <c r="R138" s="173">
        <f>SUM(R139:R140)</f>
        <v>0</v>
      </c>
      <c r="S138" s="172"/>
      <c r="T138" s="174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7" t="s">
        <v>81</v>
      </c>
      <c r="AT138" s="175" t="s">
        <v>74</v>
      </c>
      <c r="AU138" s="175" t="s">
        <v>83</v>
      </c>
      <c r="AY138" s="167" t="s">
        <v>126</v>
      </c>
      <c r="BK138" s="176">
        <f>SUM(BK139:BK140)</f>
        <v>0</v>
      </c>
    </row>
    <row r="139" s="2" customFormat="1" ht="16.5" customHeight="1">
      <c r="A139" s="38"/>
      <c r="B139" s="179"/>
      <c r="C139" s="180" t="s">
        <v>81</v>
      </c>
      <c r="D139" s="180" t="s">
        <v>128</v>
      </c>
      <c r="E139" s="181" t="s">
        <v>1085</v>
      </c>
      <c r="F139" s="182" t="s">
        <v>1086</v>
      </c>
      <c r="G139" s="183" t="s">
        <v>996</v>
      </c>
      <c r="H139" s="184">
        <v>1</v>
      </c>
      <c r="I139" s="185"/>
      <c r="J139" s="186">
        <f>ROUND(I139*H139,2)</f>
        <v>0</v>
      </c>
      <c r="K139" s="182" t="s">
        <v>1</v>
      </c>
      <c r="L139" s="39"/>
      <c r="M139" s="187" t="s">
        <v>1</v>
      </c>
      <c r="N139" s="188" t="s">
        <v>40</v>
      </c>
      <c r="O139" s="77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1" t="s">
        <v>133</v>
      </c>
      <c r="AT139" s="191" t="s">
        <v>128</v>
      </c>
      <c r="AU139" s="191" t="s">
        <v>144</v>
      </c>
      <c r="AY139" s="19" t="s">
        <v>126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81</v>
      </c>
      <c r="BK139" s="192">
        <f>ROUND(I139*H139,2)</f>
        <v>0</v>
      </c>
      <c r="BL139" s="19" t="s">
        <v>133</v>
      </c>
      <c r="BM139" s="191" t="s">
        <v>1087</v>
      </c>
    </row>
    <row r="140" s="2" customFormat="1">
      <c r="A140" s="38"/>
      <c r="B140" s="39"/>
      <c r="C140" s="38"/>
      <c r="D140" s="193" t="s">
        <v>135</v>
      </c>
      <c r="E140" s="38"/>
      <c r="F140" s="194" t="s">
        <v>1088</v>
      </c>
      <c r="G140" s="38"/>
      <c r="H140" s="38"/>
      <c r="I140" s="195"/>
      <c r="J140" s="38"/>
      <c r="K140" s="38"/>
      <c r="L140" s="39"/>
      <c r="M140" s="196"/>
      <c r="N140" s="197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135</v>
      </c>
      <c r="AU140" s="19" t="s">
        <v>144</v>
      </c>
    </row>
    <row r="141" s="12" customFormat="1" ht="20.88" customHeight="1">
      <c r="A141" s="12"/>
      <c r="B141" s="166"/>
      <c r="C141" s="12"/>
      <c r="D141" s="167" t="s">
        <v>74</v>
      </c>
      <c r="E141" s="177" t="s">
        <v>1089</v>
      </c>
      <c r="F141" s="177" t="s">
        <v>1090</v>
      </c>
      <c r="G141" s="12"/>
      <c r="H141" s="12"/>
      <c r="I141" s="169"/>
      <c r="J141" s="178">
        <f>BK141</f>
        <v>0</v>
      </c>
      <c r="K141" s="12"/>
      <c r="L141" s="166"/>
      <c r="M141" s="171"/>
      <c r="N141" s="172"/>
      <c r="O141" s="172"/>
      <c r="P141" s="173">
        <f>SUM(P142:P145)</f>
        <v>0</v>
      </c>
      <c r="Q141" s="172"/>
      <c r="R141" s="173">
        <f>SUM(R142:R145)</f>
        <v>0</v>
      </c>
      <c r="S141" s="172"/>
      <c r="T141" s="174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7" t="s">
        <v>81</v>
      </c>
      <c r="AT141" s="175" t="s">
        <v>74</v>
      </c>
      <c r="AU141" s="175" t="s">
        <v>83</v>
      </c>
      <c r="AY141" s="167" t="s">
        <v>126</v>
      </c>
      <c r="BK141" s="176">
        <f>SUM(BK142:BK145)</f>
        <v>0</v>
      </c>
    </row>
    <row r="142" s="2" customFormat="1" ht="37.8" customHeight="1">
      <c r="A142" s="38"/>
      <c r="B142" s="179"/>
      <c r="C142" s="180" t="s">
        <v>83</v>
      </c>
      <c r="D142" s="180" t="s">
        <v>128</v>
      </c>
      <c r="E142" s="181" t="s">
        <v>1091</v>
      </c>
      <c r="F142" s="182" t="s">
        <v>1092</v>
      </c>
      <c r="G142" s="183" t="s">
        <v>996</v>
      </c>
      <c r="H142" s="184">
        <v>1</v>
      </c>
      <c r="I142" s="185"/>
      <c r="J142" s="186">
        <f>ROUND(I142*H142,2)</f>
        <v>0</v>
      </c>
      <c r="K142" s="182" t="s">
        <v>1</v>
      </c>
      <c r="L142" s="39"/>
      <c r="M142" s="187" t="s">
        <v>1</v>
      </c>
      <c r="N142" s="188" t="s">
        <v>40</v>
      </c>
      <c r="O142" s="77"/>
      <c r="P142" s="189">
        <f>O142*H142</f>
        <v>0</v>
      </c>
      <c r="Q142" s="189">
        <v>0</v>
      </c>
      <c r="R142" s="189">
        <f>Q142*H142</f>
        <v>0</v>
      </c>
      <c r="S142" s="189">
        <v>0</v>
      </c>
      <c r="T142" s="19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1" t="s">
        <v>133</v>
      </c>
      <c r="AT142" s="191" t="s">
        <v>128</v>
      </c>
      <c r="AU142" s="191" t="s">
        <v>144</v>
      </c>
      <c r="AY142" s="19" t="s">
        <v>126</v>
      </c>
      <c r="BE142" s="192">
        <f>IF(N142="základní",J142,0)</f>
        <v>0</v>
      </c>
      <c r="BF142" s="192">
        <f>IF(N142="snížená",J142,0)</f>
        <v>0</v>
      </c>
      <c r="BG142" s="192">
        <f>IF(N142="zákl. přenesená",J142,0)</f>
        <v>0</v>
      </c>
      <c r="BH142" s="192">
        <f>IF(N142="sníž. přenesená",J142,0)</f>
        <v>0</v>
      </c>
      <c r="BI142" s="192">
        <f>IF(N142="nulová",J142,0)</f>
        <v>0</v>
      </c>
      <c r="BJ142" s="19" t="s">
        <v>81</v>
      </c>
      <c r="BK142" s="192">
        <f>ROUND(I142*H142,2)</f>
        <v>0</v>
      </c>
      <c r="BL142" s="19" t="s">
        <v>133</v>
      </c>
      <c r="BM142" s="191" t="s">
        <v>1093</v>
      </c>
    </row>
    <row r="143" s="2" customFormat="1">
      <c r="A143" s="38"/>
      <c r="B143" s="39"/>
      <c r="C143" s="38"/>
      <c r="D143" s="193" t="s">
        <v>135</v>
      </c>
      <c r="E143" s="38"/>
      <c r="F143" s="194" t="s">
        <v>1092</v>
      </c>
      <c r="G143" s="38"/>
      <c r="H143" s="38"/>
      <c r="I143" s="195"/>
      <c r="J143" s="38"/>
      <c r="K143" s="38"/>
      <c r="L143" s="39"/>
      <c r="M143" s="196"/>
      <c r="N143" s="197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135</v>
      </c>
      <c r="AU143" s="19" t="s">
        <v>144</v>
      </c>
    </row>
    <row r="144" s="2" customFormat="1" ht="24.15" customHeight="1">
      <c r="A144" s="38"/>
      <c r="B144" s="179"/>
      <c r="C144" s="180" t="s">
        <v>144</v>
      </c>
      <c r="D144" s="180" t="s">
        <v>128</v>
      </c>
      <c r="E144" s="181" t="s">
        <v>1094</v>
      </c>
      <c r="F144" s="182" t="s">
        <v>1095</v>
      </c>
      <c r="G144" s="183" t="s">
        <v>996</v>
      </c>
      <c r="H144" s="184">
        <v>1</v>
      </c>
      <c r="I144" s="185"/>
      <c r="J144" s="186">
        <f>ROUND(I144*H144,2)</f>
        <v>0</v>
      </c>
      <c r="K144" s="182" t="s">
        <v>1</v>
      </c>
      <c r="L144" s="39"/>
      <c r="M144" s="187" t="s">
        <v>1</v>
      </c>
      <c r="N144" s="188" t="s">
        <v>40</v>
      </c>
      <c r="O144" s="77"/>
      <c r="P144" s="189">
        <f>O144*H144</f>
        <v>0</v>
      </c>
      <c r="Q144" s="189">
        <v>0</v>
      </c>
      <c r="R144" s="189">
        <f>Q144*H144</f>
        <v>0</v>
      </c>
      <c r="S144" s="189">
        <v>0</v>
      </c>
      <c r="T144" s="19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1" t="s">
        <v>133</v>
      </c>
      <c r="AT144" s="191" t="s">
        <v>128</v>
      </c>
      <c r="AU144" s="191" t="s">
        <v>144</v>
      </c>
      <c r="AY144" s="19" t="s">
        <v>126</v>
      </c>
      <c r="BE144" s="192">
        <f>IF(N144="základní",J144,0)</f>
        <v>0</v>
      </c>
      <c r="BF144" s="192">
        <f>IF(N144="snížená",J144,0)</f>
        <v>0</v>
      </c>
      <c r="BG144" s="192">
        <f>IF(N144="zákl. přenesená",J144,0)</f>
        <v>0</v>
      </c>
      <c r="BH144" s="192">
        <f>IF(N144="sníž. přenesená",J144,0)</f>
        <v>0</v>
      </c>
      <c r="BI144" s="192">
        <f>IF(N144="nulová",J144,0)</f>
        <v>0</v>
      </c>
      <c r="BJ144" s="19" t="s">
        <v>81</v>
      </c>
      <c r="BK144" s="192">
        <f>ROUND(I144*H144,2)</f>
        <v>0</v>
      </c>
      <c r="BL144" s="19" t="s">
        <v>133</v>
      </c>
      <c r="BM144" s="191" t="s">
        <v>1096</v>
      </c>
    </row>
    <row r="145" s="2" customFormat="1">
      <c r="A145" s="38"/>
      <c r="B145" s="39"/>
      <c r="C145" s="38"/>
      <c r="D145" s="193" t="s">
        <v>135</v>
      </c>
      <c r="E145" s="38"/>
      <c r="F145" s="194" t="s">
        <v>1097</v>
      </c>
      <c r="G145" s="38"/>
      <c r="H145" s="38"/>
      <c r="I145" s="195"/>
      <c r="J145" s="38"/>
      <c r="K145" s="38"/>
      <c r="L145" s="39"/>
      <c r="M145" s="196"/>
      <c r="N145" s="197"/>
      <c r="O145" s="77"/>
      <c r="P145" s="77"/>
      <c r="Q145" s="77"/>
      <c r="R145" s="77"/>
      <c r="S145" s="77"/>
      <c r="T145" s="7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9" t="s">
        <v>135</v>
      </c>
      <c r="AU145" s="19" t="s">
        <v>144</v>
      </c>
    </row>
    <row r="146" s="12" customFormat="1" ht="20.88" customHeight="1">
      <c r="A146" s="12"/>
      <c r="B146" s="166"/>
      <c r="C146" s="12"/>
      <c r="D146" s="167" t="s">
        <v>74</v>
      </c>
      <c r="E146" s="177" t="s">
        <v>1098</v>
      </c>
      <c r="F146" s="177" t="s">
        <v>1099</v>
      </c>
      <c r="G146" s="12"/>
      <c r="H146" s="12"/>
      <c r="I146" s="169"/>
      <c r="J146" s="178">
        <f>BK146</f>
        <v>0</v>
      </c>
      <c r="K146" s="12"/>
      <c r="L146" s="166"/>
      <c r="M146" s="171"/>
      <c r="N146" s="172"/>
      <c r="O146" s="172"/>
      <c r="P146" s="173">
        <f>SUM(P147:P150)</f>
        <v>0</v>
      </c>
      <c r="Q146" s="172"/>
      <c r="R146" s="173">
        <f>SUM(R147:R150)</f>
        <v>0</v>
      </c>
      <c r="S146" s="172"/>
      <c r="T146" s="174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7" t="s">
        <v>81</v>
      </c>
      <c r="AT146" s="175" t="s">
        <v>74</v>
      </c>
      <c r="AU146" s="175" t="s">
        <v>83</v>
      </c>
      <c r="AY146" s="167" t="s">
        <v>126</v>
      </c>
      <c r="BK146" s="176">
        <f>SUM(BK147:BK150)</f>
        <v>0</v>
      </c>
    </row>
    <row r="147" s="2" customFormat="1" ht="16.5" customHeight="1">
      <c r="A147" s="38"/>
      <c r="B147" s="179"/>
      <c r="C147" s="180" t="s">
        <v>133</v>
      </c>
      <c r="D147" s="180" t="s">
        <v>128</v>
      </c>
      <c r="E147" s="181" t="s">
        <v>1100</v>
      </c>
      <c r="F147" s="182" t="s">
        <v>1101</v>
      </c>
      <c r="G147" s="183" t="s">
        <v>1102</v>
      </c>
      <c r="H147" s="184">
        <v>1</v>
      </c>
      <c r="I147" s="185"/>
      <c r="J147" s="186">
        <f>ROUND(I147*H147,2)</f>
        <v>0</v>
      </c>
      <c r="K147" s="182" t="s">
        <v>1</v>
      </c>
      <c r="L147" s="39"/>
      <c r="M147" s="187" t="s">
        <v>1</v>
      </c>
      <c r="N147" s="188" t="s">
        <v>40</v>
      </c>
      <c r="O147" s="77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1" t="s">
        <v>133</v>
      </c>
      <c r="AT147" s="191" t="s">
        <v>128</v>
      </c>
      <c r="AU147" s="191" t="s">
        <v>144</v>
      </c>
      <c r="AY147" s="19" t="s">
        <v>126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81</v>
      </c>
      <c r="BK147" s="192">
        <f>ROUND(I147*H147,2)</f>
        <v>0</v>
      </c>
      <c r="BL147" s="19" t="s">
        <v>133</v>
      </c>
      <c r="BM147" s="191" t="s">
        <v>1103</v>
      </c>
    </row>
    <row r="148" s="2" customFormat="1">
      <c r="A148" s="38"/>
      <c r="B148" s="39"/>
      <c r="C148" s="38"/>
      <c r="D148" s="193" t="s">
        <v>135</v>
      </c>
      <c r="E148" s="38"/>
      <c r="F148" s="194" t="s">
        <v>1104</v>
      </c>
      <c r="G148" s="38"/>
      <c r="H148" s="38"/>
      <c r="I148" s="195"/>
      <c r="J148" s="38"/>
      <c r="K148" s="38"/>
      <c r="L148" s="39"/>
      <c r="M148" s="196"/>
      <c r="N148" s="197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135</v>
      </c>
      <c r="AU148" s="19" t="s">
        <v>144</v>
      </c>
    </row>
    <row r="149" s="2" customFormat="1" ht="24.15" customHeight="1">
      <c r="A149" s="38"/>
      <c r="B149" s="179"/>
      <c r="C149" s="180" t="s">
        <v>159</v>
      </c>
      <c r="D149" s="180" t="s">
        <v>128</v>
      </c>
      <c r="E149" s="181" t="s">
        <v>1105</v>
      </c>
      <c r="F149" s="182" t="s">
        <v>1106</v>
      </c>
      <c r="G149" s="183" t="s">
        <v>1102</v>
      </c>
      <c r="H149" s="184">
        <v>1</v>
      </c>
      <c r="I149" s="185"/>
      <c r="J149" s="186">
        <f>ROUND(I149*H149,2)</f>
        <v>0</v>
      </c>
      <c r="K149" s="182" t="s">
        <v>1</v>
      </c>
      <c r="L149" s="39"/>
      <c r="M149" s="187" t="s">
        <v>1</v>
      </c>
      <c r="N149" s="188" t="s">
        <v>40</v>
      </c>
      <c r="O149" s="77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1" t="s">
        <v>133</v>
      </c>
      <c r="AT149" s="191" t="s">
        <v>128</v>
      </c>
      <c r="AU149" s="191" t="s">
        <v>144</v>
      </c>
      <c r="AY149" s="19" t="s">
        <v>126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81</v>
      </c>
      <c r="BK149" s="192">
        <f>ROUND(I149*H149,2)</f>
        <v>0</v>
      </c>
      <c r="BL149" s="19" t="s">
        <v>133</v>
      </c>
      <c r="BM149" s="191" t="s">
        <v>1107</v>
      </c>
    </row>
    <row r="150" s="2" customFormat="1">
      <c r="A150" s="38"/>
      <c r="B150" s="39"/>
      <c r="C150" s="38"/>
      <c r="D150" s="193" t="s">
        <v>135</v>
      </c>
      <c r="E150" s="38"/>
      <c r="F150" s="194" t="s">
        <v>1108</v>
      </c>
      <c r="G150" s="38"/>
      <c r="H150" s="38"/>
      <c r="I150" s="195"/>
      <c r="J150" s="38"/>
      <c r="K150" s="38"/>
      <c r="L150" s="39"/>
      <c r="M150" s="196"/>
      <c r="N150" s="197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135</v>
      </c>
      <c r="AU150" s="19" t="s">
        <v>144</v>
      </c>
    </row>
    <row r="151" s="12" customFormat="1" ht="20.88" customHeight="1">
      <c r="A151" s="12"/>
      <c r="B151" s="166"/>
      <c r="C151" s="12"/>
      <c r="D151" s="167" t="s">
        <v>74</v>
      </c>
      <c r="E151" s="177" t="s">
        <v>1109</v>
      </c>
      <c r="F151" s="177" t="s">
        <v>1110</v>
      </c>
      <c r="G151" s="12"/>
      <c r="H151" s="12"/>
      <c r="I151" s="169"/>
      <c r="J151" s="178">
        <f>BK151</f>
        <v>0</v>
      </c>
      <c r="K151" s="12"/>
      <c r="L151" s="166"/>
      <c r="M151" s="171"/>
      <c r="N151" s="172"/>
      <c r="O151" s="172"/>
      <c r="P151" s="173">
        <f>SUM(P152:P153)</f>
        <v>0</v>
      </c>
      <c r="Q151" s="172"/>
      <c r="R151" s="173">
        <f>SUM(R152:R153)</f>
        <v>0</v>
      </c>
      <c r="S151" s="172"/>
      <c r="T151" s="174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7" t="s">
        <v>81</v>
      </c>
      <c r="AT151" s="175" t="s">
        <v>74</v>
      </c>
      <c r="AU151" s="175" t="s">
        <v>83</v>
      </c>
      <c r="AY151" s="167" t="s">
        <v>126</v>
      </c>
      <c r="BK151" s="176">
        <f>SUM(BK152:BK153)</f>
        <v>0</v>
      </c>
    </row>
    <row r="152" s="2" customFormat="1" ht="16.5" customHeight="1">
      <c r="A152" s="38"/>
      <c r="B152" s="179"/>
      <c r="C152" s="180" t="s">
        <v>167</v>
      </c>
      <c r="D152" s="180" t="s">
        <v>128</v>
      </c>
      <c r="E152" s="181" t="s">
        <v>1111</v>
      </c>
      <c r="F152" s="182" t="s">
        <v>1112</v>
      </c>
      <c r="G152" s="183" t="s">
        <v>996</v>
      </c>
      <c r="H152" s="184">
        <v>1</v>
      </c>
      <c r="I152" s="185"/>
      <c r="J152" s="186">
        <f>ROUND(I152*H152,2)</f>
        <v>0</v>
      </c>
      <c r="K152" s="182" t="s">
        <v>1</v>
      </c>
      <c r="L152" s="39"/>
      <c r="M152" s="187" t="s">
        <v>1</v>
      </c>
      <c r="N152" s="188" t="s">
        <v>40</v>
      </c>
      <c r="O152" s="77"/>
      <c r="P152" s="189">
        <f>O152*H152</f>
        <v>0</v>
      </c>
      <c r="Q152" s="189">
        <v>0</v>
      </c>
      <c r="R152" s="189">
        <f>Q152*H152</f>
        <v>0</v>
      </c>
      <c r="S152" s="189">
        <v>0</v>
      </c>
      <c r="T152" s="19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1" t="s">
        <v>133</v>
      </c>
      <c r="AT152" s="191" t="s">
        <v>128</v>
      </c>
      <c r="AU152" s="191" t="s">
        <v>144</v>
      </c>
      <c r="AY152" s="19" t="s">
        <v>126</v>
      </c>
      <c r="BE152" s="192">
        <f>IF(N152="základní",J152,0)</f>
        <v>0</v>
      </c>
      <c r="BF152" s="192">
        <f>IF(N152="snížená",J152,0)</f>
        <v>0</v>
      </c>
      <c r="BG152" s="192">
        <f>IF(N152="zákl. přenesená",J152,0)</f>
        <v>0</v>
      </c>
      <c r="BH152" s="192">
        <f>IF(N152="sníž. přenesená",J152,0)</f>
        <v>0</v>
      </c>
      <c r="BI152" s="192">
        <f>IF(N152="nulová",J152,0)</f>
        <v>0</v>
      </c>
      <c r="BJ152" s="19" t="s">
        <v>81</v>
      </c>
      <c r="BK152" s="192">
        <f>ROUND(I152*H152,2)</f>
        <v>0</v>
      </c>
      <c r="BL152" s="19" t="s">
        <v>133</v>
      </c>
      <c r="BM152" s="191" t="s">
        <v>1113</v>
      </c>
    </row>
    <row r="153" s="2" customFormat="1">
      <c r="A153" s="38"/>
      <c r="B153" s="39"/>
      <c r="C153" s="38"/>
      <c r="D153" s="193" t="s">
        <v>135</v>
      </c>
      <c r="E153" s="38"/>
      <c r="F153" s="194" t="s">
        <v>1114</v>
      </c>
      <c r="G153" s="38"/>
      <c r="H153" s="38"/>
      <c r="I153" s="195"/>
      <c r="J153" s="38"/>
      <c r="K153" s="38"/>
      <c r="L153" s="39"/>
      <c r="M153" s="196"/>
      <c r="N153" s="197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135</v>
      </c>
      <c r="AU153" s="19" t="s">
        <v>144</v>
      </c>
    </row>
    <row r="154" s="12" customFormat="1" ht="20.88" customHeight="1">
      <c r="A154" s="12"/>
      <c r="B154" s="166"/>
      <c r="C154" s="12"/>
      <c r="D154" s="167" t="s">
        <v>74</v>
      </c>
      <c r="E154" s="177" t="s">
        <v>1115</v>
      </c>
      <c r="F154" s="177" t="s">
        <v>1116</v>
      </c>
      <c r="G154" s="12"/>
      <c r="H154" s="12"/>
      <c r="I154" s="169"/>
      <c r="J154" s="178">
        <f>BK154</f>
        <v>0</v>
      </c>
      <c r="K154" s="12"/>
      <c r="L154" s="166"/>
      <c r="M154" s="171"/>
      <c r="N154" s="172"/>
      <c r="O154" s="172"/>
      <c r="P154" s="173">
        <f>SUM(P155:P156)</f>
        <v>0</v>
      </c>
      <c r="Q154" s="172"/>
      <c r="R154" s="173">
        <f>SUM(R155:R156)</f>
        <v>0</v>
      </c>
      <c r="S154" s="172"/>
      <c r="T154" s="174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7" t="s">
        <v>81</v>
      </c>
      <c r="AT154" s="175" t="s">
        <v>74</v>
      </c>
      <c r="AU154" s="175" t="s">
        <v>83</v>
      </c>
      <c r="AY154" s="167" t="s">
        <v>126</v>
      </c>
      <c r="BK154" s="176">
        <f>SUM(BK155:BK156)</f>
        <v>0</v>
      </c>
    </row>
    <row r="155" s="2" customFormat="1" ht="16.5" customHeight="1">
      <c r="A155" s="38"/>
      <c r="B155" s="179"/>
      <c r="C155" s="180" t="s">
        <v>175</v>
      </c>
      <c r="D155" s="180" t="s">
        <v>128</v>
      </c>
      <c r="E155" s="181" t="s">
        <v>1117</v>
      </c>
      <c r="F155" s="182" t="s">
        <v>1118</v>
      </c>
      <c r="G155" s="183" t="s">
        <v>1102</v>
      </c>
      <c r="H155" s="184">
        <v>1</v>
      </c>
      <c r="I155" s="185"/>
      <c r="J155" s="186">
        <f>ROUND(I155*H155,2)</f>
        <v>0</v>
      </c>
      <c r="K155" s="182" t="s">
        <v>1</v>
      </c>
      <c r="L155" s="39"/>
      <c r="M155" s="187" t="s">
        <v>1</v>
      </c>
      <c r="N155" s="188" t="s">
        <v>40</v>
      </c>
      <c r="O155" s="77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1" t="s">
        <v>133</v>
      </c>
      <c r="AT155" s="191" t="s">
        <v>128</v>
      </c>
      <c r="AU155" s="191" t="s">
        <v>144</v>
      </c>
      <c r="AY155" s="19" t="s">
        <v>126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81</v>
      </c>
      <c r="BK155" s="192">
        <f>ROUND(I155*H155,2)</f>
        <v>0</v>
      </c>
      <c r="BL155" s="19" t="s">
        <v>133</v>
      </c>
      <c r="BM155" s="191" t="s">
        <v>1119</v>
      </c>
    </row>
    <row r="156" s="2" customFormat="1">
      <c r="A156" s="38"/>
      <c r="B156" s="39"/>
      <c r="C156" s="38"/>
      <c r="D156" s="193" t="s">
        <v>135</v>
      </c>
      <c r="E156" s="38"/>
      <c r="F156" s="194" t="s">
        <v>1120</v>
      </c>
      <c r="G156" s="38"/>
      <c r="H156" s="38"/>
      <c r="I156" s="195"/>
      <c r="J156" s="38"/>
      <c r="K156" s="38"/>
      <c r="L156" s="39"/>
      <c r="M156" s="196"/>
      <c r="N156" s="197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135</v>
      </c>
      <c r="AU156" s="19" t="s">
        <v>144</v>
      </c>
    </row>
    <row r="157" s="12" customFormat="1" ht="20.88" customHeight="1">
      <c r="A157" s="12"/>
      <c r="B157" s="166"/>
      <c r="C157" s="12"/>
      <c r="D157" s="167" t="s">
        <v>74</v>
      </c>
      <c r="E157" s="177" t="s">
        <v>1121</v>
      </c>
      <c r="F157" s="177" t="s">
        <v>1122</v>
      </c>
      <c r="G157" s="12"/>
      <c r="H157" s="12"/>
      <c r="I157" s="169"/>
      <c r="J157" s="178">
        <f>BK157</f>
        <v>0</v>
      </c>
      <c r="K157" s="12"/>
      <c r="L157" s="166"/>
      <c r="M157" s="171"/>
      <c r="N157" s="172"/>
      <c r="O157" s="172"/>
      <c r="P157" s="173">
        <f>SUM(P158:P159)</f>
        <v>0</v>
      </c>
      <c r="Q157" s="172"/>
      <c r="R157" s="173">
        <f>SUM(R158:R159)</f>
        <v>0</v>
      </c>
      <c r="S157" s="172"/>
      <c r="T157" s="174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7" t="s">
        <v>81</v>
      </c>
      <c r="AT157" s="175" t="s">
        <v>74</v>
      </c>
      <c r="AU157" s="175" t="s">
        <v>83</v>
      </c>
      <c r="AY157" s="167" t="s">
        <v>126</v>
      </c>
      <c r="BK157" s="176">
        <f>SUM(BK158:BK159)</f>
        <v>0</v>
      </c>
    </row>
    <row r="158" s="2" customFormat="1" ht="62.7" customHeight="1">
      <c r="A158" s="38"/>
      <c r="B158" s="179"/>
      <c r="C158" s="180" t="s">
        <v>182</v>
      </c>
      <c r="D158" s="180" t="s">
        <v>128</v>
      </c>
      <c r="E158" s="181" t="s">
        <v>1123</v>
      </c>
      <c r="F158" s="182" t="s">
        <v>1124</v>
      </c>
      <c r="G158" s="183" t="s">
        <v>1102</v>
      </c>
      <c r="H158" s="184">
        <v>1</v>
      </c>
      <c r="I158" s="185"/>
      <c r="J158" s="186">
        <f>ROUND(I158*H158,2)</f>
        <v>0</v>
      </c>
      <c r="K158" s="182" t="s">
        <v>1</v>
      </c>
      <c r="L158" s="39"/>
      <c r="M158" s="187" t="s">
        <v>1</v>
      </c>
      <c r="N158" s="188" t="s">
        <v>40</v>
      </c>
      <c r="O158" s="77"/>
      <c r="P158" s="189">
        <f>O158*H158</f>
        <v>0</v>
      </c>
      <c r="Q158" s="189">
        <v>0</v>
      </c>
      <c r="R158" s="189">
        <f>Q158*H158</f>
        <v>0</v>
      </c>
      <c r="S158" s="189">
        <v>0</v>
      </c>
      <c r="T158" s="19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1" t="s">
        <v>133</v>
      </c>
      <c r="AT158" s="191" t="s">
        <v>128</v>
      </c>
      <c r="AU158" s="191" t="s">
        <v>144</v>
      </c>
      <c r="AY158" s="19" t="s">
        <v>126</v>
      </c>
      <c r="BE158" s="192">
        <f>IF(N158="základní",J158,0)</f>
        <v>0</v>
      </c>
      <c r="BF158" s="192">
        <f>IF(N158="snížená",J158,0)</f>
        <v>0</v>
      </c>
      <c r="BG158" s="192">
        <f>IF(N158="zákl. přenesená",J158,0)</f>
        <v>0</v>
      </c>
      <c r="BH158" s="192">
        <f>IF(N158="sníž. přenesená",J158,0)</f>
        <v>0</v>
      </c>
      <c r="BI158" s="192">
        <f>IF(N158="nulová",J158,0)</f>
        <v>0</v>
      </c>
      <c r="BJ158" s="19" t="s">
        <v>81</v>
      </c>
      <c r="BK158" s="192">
        <f>ROUND(I158*H158,2)</f>
        <v>0</v>
      </c>
      <c r="BL158" s="19" t="s">
        <v>133</v>
      </c>
      <c r="BM158" s="191" t="s">
        <v>1125</v>
      </c>
    </row>
    <row r="159" s="2" customFormat="1">
      <c r="A159" s="38"/>
      <c r="B159" s="39"/>
      <c r="C159" s="38"/>
      <c r="D159" s="193" t="s">
        <v>135</v>
      </c>
      <c r="E159" s="38"/>
      <c r="F159" s="194" t="s">
        <v>1126</v>
      </c>
      <c r="G159" s="38"/>
      <c r="H159" s="38"/>
      <c r="I159" s="195"/>
      <c r="J159" s="38"/>
      <c r="K159" s="38"/>
      <c r="L159" s="39"/>
      <c r="M159" s="196"/>
      <c r="N159" s="197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135</v>
      </c>
      <c r="AU159" s="19" t="s">
        <v>144</v>
      </c>
    </row>
    <row r="160" s="12" customFormat="1" ht="22.8" customHeight="1">
      <c r="A160" s="12"/>
      <c r="B160" s="166"/>
      <c r="C160" s="12"/>
      <c r="D160" s="167" t="s">
        <v>74</v>
      </c>
      <c r="E160" s="177" t="s">
        <v>1127</v>
      </c>
      <c r="F160" s="177" t="s">
        <v>1128</v>
      </c>
      <c r="G160" s="12"/>
      <c r="H160" s="12"/>
      <c r="I160" s="169"/>
      <c r="J160" s="178">
        <f>BK160</f>
        <v>0</v>
      </c>
      <c r="K160" s="12"/>
      <c r="L160" s="166"/>
      <c r="M160" s="171"/>
      <c r="N160" s="172"/>
      <c r="O160" s="172"/>
      <c r="P160" s="173">
        <f>P161+P164+P167+P170+P175+P178</f>
        <v>0</v>
      </c>
      <c r="Q160" s="172"/>
      <c r="R160" s="173">
        <f>R161+R164+R167+R170+R175+R178</f>
        <v>0</v>
      </c>
      <c r="S160" s="172"/>
      <c r="T160" s="174">
        <f>T161+T164+T167+T170+T175+T178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7" t="s">
        <v>81</v>
      </c>
      <c r="AT160" s="175" t="s">
        <v>74</v>
      </c>
      <c r="AU160" s="175" t="s">
        <v>81</v>
      </c>
      <c r="AY160" s="167" t="s">
        <v>126</v>
      </c>
      <c r="BK160" s="176">
        <f>BK161+BK164+BK167+BK170+BK175+BK178</f>
        <v>0</v>
      </c>
    </row>
    <row r="161" s="12" customFormat="1" ht="20.88" customHeight="1">
      <c r="A161" s="12"/>
      <c r="B161" s="166"/>
      <c r="C161" s="12"/>
      <c r="D161" s="167" t="s">
        <v>74</v>
      </c>
      <c r="E161" s="177" t="s">
        <v>1129</v>
      </c>
      <c r="F161" s="177" t="s">
        <v>1130</v>
      </c>
      <c r="G161" s="12"/>
      <c r="H161" s="12"/>
      <c r="I161" s="169"/>
      <c r="J161" s="178">
        <f>BK161</f>
        <v>0</v>
      </c>
      <c r="K161" s="12"/>
      <c r="L161" s="166"/>
      <c r="M161" s="171"/>
      <c r="N161" s="172"/>
      <c r="O161" s="172"/>
      <c r="P161" s="173">
        <f>SUM(P162:P163)</f>
        <v>0</v>
      </c>
      <c r="Q161" s="172"/>
      <c r="R161" s="173">
        <f>SUM(R162:R163)</f>
        <v>0</v>
      </c>
      <c r="S161" s="172"/>
      <c r="T161" s="174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67" t="s">
        <v>81</v>
      </c>
      <c r="AT161" s="175" t="s">
        <v>74</v>
      </c>
      <c r="AU161" s="175" t="s">
        <v>83</v>
      </c>
      <c r="AY161" s="167" t="s">
        <v>126</v>
      </c>
      <c r="BK161" s="176">
        <f>SUM(BK162:BK163)</f>
        <v>0</v>
      </c>
    </row>
    <row r="162" s="2" customFormat="1" ht="24.15" customHeight="1">
      <c r="A162" s="38"/>
      <c r="B162" s="179"/>
      <c r="C162" s="180" t="s">
        <v>189</v>
      </c>
      <c r="D162" s="180" t="s">
        <v>128</v>
      </c>
      <c r="E162" s="181" t="s">
        <v>1131</v>
      </c>
      <c r="F162" s="182" t="s">
        <v>1132</v>
      </c>
      <c r="G162" s="183" t="s">
        <v>996</v>
      </c>
      <c r="H162" s="184">
        <v>1</v>
      </c>
      <c r="I162" s="185"/>
      <c r="J162" s="186">
        <f>ROUND(I162*H162,2)</f>
        <v>0</v>
      </c>
      <c r="K162" s="182" t="s">
        <v>1</v>
      </c>
      <c r="L162" s="39"/>
      <c r="M162" s="187" t="s">
        <v>1</v>
      </c>
      <c r="N162" s="188" t="s">
        <v>40</v>
      </c>
      <c r="O162" s="77"/>
      <c r="P162" s="189">
        <f>O162*H162</f>
        <v>0</v>
      </c>
      <c r="Q162" s="189">
        <v>0</v>
      </c>
      <c r="R162" s="189">
        <f>Q162*H162</f>
        <v>0</v>
      </c>
      <c r="S162" s="189">
        <v>0</v>
      </c>
      <c r="T162" s="19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1" t="s">
        <v>133</v>
      </c>
      <c r="AT162" s="191" t="s">
        <v>128</v>
      </c>
      <c r="AU162" s="191" t="s">
        <v>144</v>
      </c>
      <c r="AY162" s="19" t="s">
        <v>126</v>
      </c>
      <c r="BE162" s="192">
        <f>IF(N162="základní",J162,0)</f>
        <v>0</v>
      </c>
      <c r="BF162" s="192">
        <f>IF(N162="snížená",J162,0)</f>
        <v>0</v>
      </c>
      <c r="BG162" s="192">
        <f>IF(N162="zákl. přenesená",J162,0)</f>
        <v>0</v>
      </c>
      <c r="BH162" s="192">
        <f>IF(N162="sníž. přenesená",J162,0)</f>
        <v>0</v>
      </c>
      <c r="BI162" s="192">
        <f>IF(N162="nulová",J162,0)</f>
        <v>0</v>
      </c>
      <c r="BJ162" s="19" t="s">
        <v>81</v>
      </c>
      <c r="BK162" s="192">
        <f>ROUND(I162*H162,2)</f>
        <v>0</v>
      </c>
      <c r="BL162" s="19" t="s">
        <v>133</v>
      </c>
      <c r="BM162" s="191" t="s">
        <v>1133</v>
      </c>
    </row>
    <row r="163" s="2" customFormat="1">
      <c r="A163" s="38"/>
      <c r="B163" s="39"/>
      <c r="C163" s="38"/>
      <c r="D163" s="193" t="s">
        <v>135</v>
      </c>
      <c r="E163" s="38"/>
      <c r="F163" s="194" t="s">
        <v>1134</v>
      </c>
      <c r="G163" s="38"/>
      <c r="H163" s="38"/>
      <c r="I163" s="195"/>
      <c r="J163" s="38"/>
      <c r="K163" s="38"/>
      <c r="L163" s="39"/>
      <c r="M163" s="196"/>
      <c r="N163" s="197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135</v>
      </c>
      <c r="AU163" s="19" t="s">
        <v>144</v>
      </c>
    </row>
    <row r="164" s="12" customFormat="1" ht="20.88" customHeight="1">
      <c r="A164" s="12"/>
      <c r="B164" s="166"/>
      <c r="C164" s="12"/>
      <c r="D164" s="167" t="s">
        <v>74</v>
      </c>
      <c r="E164" s="177" t="s">
        <v>1135</v>
      </c>
      <c r="F164" s="177" t="s">
        <v>1136</v>
      </c>
      <c r="G164" s="12"/>
      <c r="H164" s="12"/>
      <c r="I164" s="169"/>
      <c r="J164" s="178">
        <f>BK164</f>
        <v>0</v>
      </c>
      <c r="K164" s="12"/>
      <c r="L164" s="166"/>
      <c r="M164" s="171"/>
      <c r="N164" s="172"/>
      <c r="O164" s="172"/>
      <c r="P164" s="173">
        <f>SUM(P165:P166)</f>
        <v>0</v>
      </c>
      <c r="Q164" s="172"/>
      <c r="R164" s="173">
        <f>SUM(R165:R166)</f>
        <v>0</v>
      </c>
      <c r="S164" s="172"/>
      <c r="T164" s="174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7" t="s">
        <v>81</v>
      </c>
      <c r="AT164" s="175" t="s">
        <v>74</v>
      </c>
      <c r="AU164" s="175" t="s">
        <v>83</v>
      </c>
      <c r="AY164" s="167" t="s">
        <v>126</v>
      </c>
      <c r="BK164" s="176">
        <f>SUM(BK165:BK166)</f>
        <v>0</v>
      </c>
    </row>
    <row r="165" s="2" customFormat="1" ht="21.75" customHeight="1">
      <c r="A165" s="38"/>
      <c r="B165" s="179"/>
      <c r="C165" s="180" t="s">
        <v>194</v>
      </c>
      <c r="D165" s="180" t="s">
        <v>128</v>
      </c>
      <c r="E165" s="181" t="s">
        <v>1137</v>
      </c>
      <c r="F165" s="182" t="s">
        <v>1136</v>
      </c>
      <c r="G165" s="183" t="s">
        <v>996</v>
      </c>
      <c r="H165" s="184">
        <v>1</v>
      </c>
      <c r="I165" s="185"/>
      <c r="J165" s="186">
        <f>ROUND(I165*H165,2)</f>
        <v>0</v>
      </c>
      <c r="K165" s="182" t="s">
        <v>1</v>
      </c>
      <c r="L165" s="39"/>
      <c r="M165" s="187" t="s">
        <v>1</v>
      </c>
      <c r="N165" s="188" t="s">
        <v>40</v>
      </c>
      <c r="O165" s="77"/>
      <c r="P165" s="189">
        <f>O165*H165</f>
        <v>0</v>
      </c>
      <c r="Q165" s="189">
        <v>0</v>
      </c>
      <c r="R165" s="189">
        <f>Q165*H165</f>
        <v>0</v>
      </c>
      <c r="S165" s="189">
        <v>0</v>
      </c>
      <c r="T165" s="19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1" t="s">
        <v>133</v>
      </c>
      <c r="AT165" s="191" t="s">
        <v>128</v>
      </c>
      <c r="AU165" s="191" t="s">
        <v>144</v>
      </c>
      <c r="AY165" s="19" t="s">
        <v>126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81</v>
      </c>
      <c r="BK165" s="192">
        <f>ROUND(I165*H165,2)</f>
        <v>0</v>
      </c>
      <c r="BL165" s="19" t="s">
        <v>133</v>
      </c>
      <c r="BM165" s="191" t="s">
        <v>1138</v>
      </c>
    </row>
    <row r="166" s="2" customFormat="1">
      <c r="A166" s="38"/>
      <c r="B166" s="39"/>
      <c r="C166" s="38"/>
      <c r="D166" s="193" t="s">
        <v>135</v>
      </c>
      <c r="E166" s="38"/>
      <c r="F166" s="194" t="s">
        <v>1139</v>
      </c>
      <c r="G166" s="38"/>
      <c r="H166" s="38"/>
      <c r="I166" s="195"/>
      <c r="J166" s="38"/>
      <c r="K166" s="38"/>
      <c r="L166" s="39"/>
      <c r="M166" s="196"/>
      <c r="N166" s="197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135</v>
      </c>
      <c r="AU166" s="19" t="s">
        <v>144</v>
      </c>
    </row>
    <row r="167" s="12" customFormat="1" ht="20.88" customHeight="1">
      <c r="A167" s="12"/>
      <c r="B167" s="166"/>
      <c r="C167" s="12"/>
      <c r="D167" s="167" t="s">
        <v>74</v>
      </c>
      <c r="E167" s="177" t="s">
        <v>1140</v>
      </c>
      <c r="F167" s="177" t="s">
        <v>1141</v>
      </c>
      <c r="G167" s="12"/>
      <c r="H167" s="12"/>
      <c r="I167" s="169"/>
      <c r="J167" s="178">
        <f>BK167</f>
        <v>0</v>
      </c>
      <c r="K167" s="12"/>
      <c r="L167" s="166"/>
      <c r="M167" s="171"/>
      <c r="N167" s="172"/>
      <c r="O167" s="172"/>
      <c r="P167" s="173">
        <f>SUM(P168:P169)</f>
        <v>0</v>
      </c>
      <c r="Q167" s="172"/>
      <c r="R167" s="173">
        <f>SUM(R168:R169)</f>
        <v>0</v>
      </c>
      <c r="S167" s="172"/>
      <c r="T167" s="174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7" t="s">
        <v>81</v>
      </c>
      <c r="AT167" s="175" t="s">
        <v>74</v>
      </c>
      <c r="AU167" s="175" t="s">
        <v>83</v>
      </c>
      <c r="AY167" s="167" t="s">
        <v>126</v>
      </c>
      <c r="BK167" s="176">
        <f>SUM(BK168:BK169)</f>
        <v>0</v>
      </c>
    </row>
    <row r="168" s="2" customFormat="1" ht="33" customHeight="1">
      <c r="A168" s="38"/>
      <c r="B168" s="179"/>
      <c r="C168" s="180" t="s">
        <v>200</v>
      </c>
      <c r="D168" s="180" t="s">
        <v>128</v>
      </c>
      <c r="E168" s="181" t="s">
        <v>1142</v>
      </c>
      <c r="F168" s="182" t="s">
        <v>1143</v>
      </c>
      <c r="G168" s="183" t="s">
        <v>996</v>
      </c>
      <c r="H168" s="184">
        <v>1</v>
      </c>
      <c r="I168" s="185"/>
      <c r="J168" s="186">
        <f>ROUND(I168*H168,2)</f>
        <v>0</v>
      </c>
      <c r="K168" s="182" t="s">
        <v>1</v>
      </c>
      <c r="L168" s="39"/>
      <c r="M168" s="187" t="s">
        <v>1</v>
      </c>
      <c r="N168" s="188" t="s">
        <v>40</v>
      </c>
      <c r="O168" s="77"/>
      <c r="P168" s="189">
        <f>O168*H168</f>
        <v>0</v>
      </c>
      <c r="Q168" s="189">
        <v>0</v>
      </c>
      <c r="R168" s="189">
        <f>Q168*H168</f>
        <v>0</v>
      </c>
      <c r="S168" s="189">
        <v>0</v>
      </c>
      <c r="T168" s="19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1" t="s">
        <v>133</v>
      </c>
      <c r="AT168" s="191" t="s">
        <v>128</v>
      </c>
      <c r="AU168" s="191" t="s">
        <v>144</v>
      </c>
      <c r="AY168" s="19" t="s">
        <v>126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81</v>
      </c>
      <c r="BK168" s="192">
        <f>ROUND(I168*H168,2)</f>
        <v>0</v>
      </c>
      <c r="BL168" s="19" t="s">
        <v>133</v>
      </c>
      <c r="BM168" s="191" t="s">
        <v>1144</v>
      </c>
    </row>
    <row r="169" s="2" customFormat="1">
      <c r="A169" s="38"/>
      <c r="B169" s="39"/>
      <c r="C169" s="38"/>
      <c r="D169" s="193" t="s">
        <v>135</v>
      </c>
      <c r="E169" s="38"/>
      <c r="F169" s="194" t="s">
        <v>1145</v>
      </c>
      <c r="G169" s="38"/>
      <c r="H169" s="38"/>
      <c r="I169" s="195"/>
      <c r="J169" s="38"/>
      <c r="K169" s="38"/>
      <c r="L169" s="39"/>
      <c r="M169" s="196"/>
      <c r="N169" s="197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135</v>
      </c>
      <c r="AU169" s="19" t="s">
        <v>144</v>
      </c>
    </row>
    <row r="170" s="12" customFormat="1" ht="20.88" customHeight="1">
      <c r="A170" s="12"/>
      <c r="B170" s="166"/>
      <c r="C170" s="12"/>
      <c r="D170" s="167" t="s">
        <v>74</v>
      </c>
      <c r="E170" s="177" t="s">
        <v>1146</v>
      </c>
      <c r="F170" s="177" t="s">
        <v>1147</v>
      </c>
      <c r="G170" s="12"/>
      <c r="H170" s="12"/>
      <c r="I170" s="169"/>
      <c r="J170" s="178">
        <f>BK170</f>
        <v>0</v>
      </c>
      <c r="K170" s="12"/>
      <c r="L170" s="166"/>
      <c r="M170" s="171"/>
      <c r="N170" s="172"/>
      <c r="O170" s="172"/>
      <c r="P170" s="173">
        <f>SUM(P171:P174)</f>
        <v>0</v>
      </c>
      <c r="Q170" s="172"/>
      <c r="R170" s="173">
        <f>SUM(R171:R174)</f>
        <v>0</v>
      </c>
      <c r="S170" s="172"/>
      <c r="T170" s="174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67" t="s">
        <v>81</v>
      </c>
      <c r="AT170" s="175" t="s">
        <v>74</v>
      </c>
      <c r="AU170" s="175" t="s">
        <v>83</v>
      </c>
      <c r="AY170" s="167" t="s">
        <v>126</v>
      </c>
      <c r="BK170" s="176">
        <f>SUM(BK171:BK174)</f>
        <v>0</v>
      </c>
    </row>
    <row r="171" s="2" customFormat="1" ht="37.8" customHeight="1">
      <c r="A171" s="38"/>
      <c r="B171" s="179"/>
      <c r="C171" s="180" t="s">
        <v>8</v>
      </c>
      <c r="D171" s="180" t="s">
        <v>128</v>
      </c>
      <c r="E171" s="181" t="s">
        <v>1148</v>
      </c>
      <c r="F171" s="182" t="s">
        <v>1149</v>
      </c>
      <c r="G171" s="183" t="s">
        <v>996</v>
      </c>
      <c r="H171" s="184">
        <v>1</v>
      </c>
      <c r="I171" s="185"/>
      <c r="J171" s="186">
        <f>ROUND(I171*H171,2)</f>
        <v>0</v>
      </c>
      <c r="K171" s="182" t="s">
        <v>1</v>
      </c>
      <c r="L171" s="39"/>
      <c r="M171" s="187" t="s">
        <v>1</v>
      </c>
      <c r="N171" s="188" t="s">
        <v>40</v>
      </c>
      <c r="O171" s="77"/>
      <c r="P171" s="189">
        <f>O171*H171</f>
        <v>0</v>
      </c>
      <c r="Q171" s="189">
        <v>0</v>
      </c>
      <c r="R171" s="189">
        <f>Q171*H171</f>
        <v>0</v>
      </c>
      <c r="S171" s="189">
        <v>0</v>
      </c>
      <c r="T171" s="19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1" t="s">
        <v>133</v>
      </c>
      <c r="AT171" s="191" t="s">
        <v>128</v>
      </c>
      <c r="AU171" s="191" t="s">
        <v>144</v>
      </c>
      <c r="AY171" s="19" t="s">
        <v>126</v>
      </c>
      <c r="BE171" s="192">
        <f>IF(N171="základní",J171,0)</f>
        <v>0</v>
      </c>
      <c r="BF171" s="192">
        <f>IF(N171="snížená",J171,0)</f>
        <v>0</v>
      </c>
      <c r="BG171" s="192">
        <f>IF(N171="zákl. přenesená",J171,0)</f>
        <v>0</v>
      </c>
      <c r="BH171" s="192">
        <f>IF(N171="sníž. přenesená",J171,0)</f>
        <v>0</v>
      </c>
      <c r="BI171" s="192">
        <f>IF(N171="nulová",J171,0)</f>
        <v>0</v>
      </c>
      <c r="BJ171" s="19" t="s">
        <v>81</v>
      </c>
      <c r="BK171" s="192">
        <f>ROUND(I171*H171,2)</f>
        <v>0</v>
      </c>
      <c r="BL171" s="19" t="s">
        <v>133</v>
      </c>
      <c r="BM171" s="191" t="s">
        <v>1150</v>
      </c>
    </row>
    <row r="172" s="2" customFormat="1">
      <c r="A172" s="38"/>
      <c r="B172" s="39"/>
      <c r="C172" s="38"/>
      <c r="D172" s="193" t="s">
        <v>135</v>
      </c>
      <c r="E172" s="38"/>
      <c r="F172" s="194" t="s">
        <v>1149</v>
      </c>
      <c r="G172" s="38"/>
      <c r="H172" s="38"/>
      <c r="I172" s="195"/>
      <c r="J172" s="38"/>
      <c r="K172" s="38"/>
      <c r="L172" s="39"/>
      <c r="M172" s="196"/>
      <c r="N172" s="197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135</v>
      </c>
      <c r="AU172" s="19" t="s">
        <v>144</v>
      </c>
    </row>
    <row r="173" s="2" customFormat="1" ht="16.5" customHeight="1">
      <c r="A173" s="38"/>
      <c r="B173" s="179"/>
      <c r="C173" s="180" t="s">
        <v>213</v>
      </c>
      <c r="D173" s="180" t="s">
        <v>128</v>
      </c>
      <c r="E173" s="181" t="s">
        <v>1151</v>
      </c>
      <c r="F173" s="182" t="s">
        <v>1152</v>
      </c>
      <c r="G173" s="183" t="s">
        <v>996</v>
      </c>
      <c r="H173" s="184">
        <v>1</v>
      </c>
      <c r="I173" s="185"/>
      <c r="J173" s="186">
        <f>ROUND(I173*H173,2)</f>
        <v>0</v>
      </c>
      <c r="K173" s="182" t="s">
        <v>1</v>
      </c>
      <c r="L173" s="39"/>
      <c r="M173" s="187" t="s">
        <v>1</v>
      </c>
      <c r="N173" s="188" t="s">
        <v>40</v>
      </c>
      <c r="O173" s="77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1" t="s">
        <v>133</v>
      </c>
      <c r="AT173" s="191" t="s">
        <v>128</v>
      </c>
      <c r="AU173" s="191" t="s">
        <v>144</v>
      </c>
      <c r="AY173" s="19" t="s">
        <v>126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81</v>
      </c>
      <c r="BK173" s="192">
        <f>ROUND(I173*H173,2)</f>
        <v>0</v>
      </c>
      <c r="BL173" s="19" t="s">
        <v>133</v>
      </c>
      <c r="BM173" s="191" t="s">
        <v>1153</v>
      </c>
    </row>
    <row r="174" s="2" customFormat="1">
      <c r="A174" s="38"/>
      <c r="B174" s="39"/>
      <c r="C174" s="38"/>
      <c r="D174" s="193" t="s">
        <v>135</v>
      </c>
      <c r="E174" s="38"/>
      <c r="F174" s="194" t="s">
        <v>1152</v>
      </c>
      <c r="G174" s="38"/>
      <c r="H174" s="38"/>
      <c r="I174" s="195"/>
      <c r="J174" s="38"/>
      <c r="K174" s="38"/>
      <c r="L174" s="39"/>
      <c r="M174" s="196"/>
      <c r="N174" s="197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135</v>
      </c>
      <c r="AU174" s="19" t="s">
        <v>144</v>
      </c>
    </row>
    <row r="175" s="12" customFormat="1" ht="20.88" customHeight="1">
      <c r="A175" s="12"/>
      <c r="B175" s="166"/>
      <c r="C175" s="12"/>
      <c r="D175" s="167" t="s">
        <v>74</v>
      </c>
      <c r="E175" s="177" t="s">
        <v>1154</v>
      </c>
      <c r="F175" s="177" t="s">
        <v>1155</v>
      </c>
      <c r="G175" s="12"/>
      <c r="H175" s="12"/>
      <c r="I175" s="169"/>
      <c r="J175" s="178">
        <f>BK175</f>
        <v>0</v>
      </c>
      <c r="K175" s="12"/>
      <c r="L175" s="166"/>
      <c r="M175" s="171"/>
      <c r="N175" s="172"/>
      <c r="O175" s="172"/>
      <c r="P175" s="173">
        <f>SUM(P176:P177)</f>
        <v>0</v>
      </c>
      <c r="Q175" s="172"/>
      <c r="R175" s="173">
        <f>SUM(R176:R177)</f>
        <v>0</v>
      </c>
      <c r="S175" s="172"/>
      <c r="T175" s="174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7" t="s">
        <v>81</v>
      </c>
      <c r="AT175" s="175" t="s">
        <v>74</v>
      </c>
      <c r="AU175" s="175" t="s">
        <v>83</v>
      </c>
      <c r="AY175" s="167" t="s">
        <v>126</v>
      </c>
      <c r="BK175" s="176">
        <f>SUM(BK176:BK177)</f>
        <v>0</v>
      </c>
    </row>
    <row r="176" s="2" customFormat="1" ht="24.15" customHeight="1">
      <c r="A176" s="38"/>
      <c r="B176" s="179"/>
      <c r="C176" s="180" t="s">
        <v>219</v>
      </c>
      <c r="D176" s="180" t="s">
        <v>128</v>
      </c>
      <c r="E176" s="181" t="s">
        <v>1156</v>
      </c>
      <c r="F176" s="182" t="s">
        <v>1157</v>
      </c>
      <c r="G176" s="183" t="s">
        <v>996</v>
      </c>
      <c r="H176" s="184">
        <v>1</v>
      </c>
      <c r="I176" s="185"/>
      <c r="J176" s="186">
        <f>ROUND(I176*H176,2)</f>
        <v>0</v>
      </c>
      <c r="K176" s="182" t="s">
        <v>1</v>
      </c>
      <c r="L176" s="39"/>
      <c r="M176" s="187" t="s">
        <v>1</v>
      </c>
      <c r="N176" s="188" t="s">
        <v>40</v>
      </c>
      <c r="O176" s="77"/>
      <c r="P176" s="189">
        <f>O176*H176</f>
        <v>0</v>
      </c>
      <c r="Q176" s="189">
        <v>0</v>
      </c>
      <c r="R176" s="189">
        <f>Q176*H176</f>
        <v>0</v>
      </c>
      <c r="S176" s="189">
        <v>0</v>
      </c>
      <c r="T176" s="19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1" t="s">
        <v>133</v>
      </c>
      <c r="AT176" s="191" t="s">
        <v>128</v>
      </c>
      <c r="AU176" s="191" t="s">
        <v>144</v>
      </c>
      <c r="AY176" s="19" t="s">
        <v>126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81</v>
      </c>
      <c r="BK176" s="192">
        <f>ROUND(I176*H176,2)</f>
        <v>0</v>
      </c>
      <c r="BL176" s="19" t="s">
        <v>133</v>
      </c>
      <c r="BM176" s="191" t="s">
        <v>1158</v>
      </c>
    </row>
    <row r="177" s="2" customFormat="1">
      <c r="A177" s="38"/>
      <c r="B177" s="39"/>
      <c r="C177" s="38"/>
      <c r="D177" s="193" t="s">
        <v>135</v>
      </c>
      <c r="E177" s="38"/>
      <c r="F177" s="194" t="s">
        <v>1159</v>
      </c>
      <c r="G177" s="38"/>
      <c r="H177" s="38"/>
      <c r="I177" s="195"/>
      <c r="J177" s="38"/>
      <c r="K177" s="38"/>
      <c r="L177" s="39"/>
      <c r="M177" s="196"/>
      <c r="N177" s="197"/>
      <c r="O177" s="77"/>
      <c r="P177" s="77"/>
      <c r="Q177" s="77"/>
      <c r="R177" s="77"/>
      <c r="S177" s="77"/>
      <c r="T177" s="7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9" t="s">
        <v>135</v>
      </c>
      <c r="AU177" s="19" t="s">
        <v>144</v>
      </c>
    </row>
    <row r="178" s="12" customFormat="1" ht="20.88" customHeight="1">
      <c r="A178" s="12"/>
      <c r="B178" s="166"/>
      <c r="C178" s="12"/>
      <c r="D178" s="167" t="s">
        <v>74</v>
      </c>
      <c r="E178" s="177" t="s">
        <v>1160</v>
      </c>
      <c r="F178" s="177" t="s">
        <v>1161</v>
      </c>
      <c r="G178" s="12"/>
      <c r="H178" s="12"/>
      <c r="I178" s="169"/>
      <c r="J178" s="178">
        <f>BK178</f>
        <v>0</v>
      </c>
      <c r="K178" s="12"/>
      <c r="L178" s="166"/>
      <c r="M178" s="171"/>
      <c r="N178" s="172"/>
      <c r="O178" s="172"/>
      <c r="P178" s="173">
        <f>SUM(P179:P180)</f>
        <v>0</v>
      </c>
      <c r="Q178" s="172"/>
      <c r="R178" s="173">
        <f>SUM(R179:R180)</f>
        <v>0</v>
      </c>
      <c r="S178" s="172"/>
      <c r="T178" s="174">
        <f>SUM(T179:T180)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7" t="s">
        <v>81</v>
      </c>
      <c r="AT178" s="175" t="s">
        <v>74</v>
      </c>
      <c r="AU178" s="175" t="s">
        <v>83</v>
      </c>
      <c r="AY178" s="167" t="s">
        <v>126</v>
      </c>
      <c r="BK178" s="176">
        <f>SUM(BK179:BK180)</f>
        <v>0</v>
      </c>
    </row>
    <row r="179" s="2" customFormat="1" ht="16.5" customHeight="1">
      <c r="A179" s="38"/>
      <c r="B179" s="179"/>
      <c r="C179" s="180" t="s">
        <v>225</v>
      </c>
      <c r="D179" s="180" t="s">
        <v>128</v>
      </c>
      <c r="E179" s="181" t="s">
        <v>1162</v>
      </c>
      <c r="F179" s="182" t="s">
        <v>1163</v>
      </c>
      <c r="G179" s="183" t="s">
        <v>996</v>
      </c>
      <c r="H179" s="184">
        <v>1</v>
      </c>
      <c r="I179" s="185"/>
      <c r="J179" s="186">
        <f>ROUND(I179*H179,2)</f>
        <v>0</v>
      </c>
      <c r="K179" s="182" t="s">
        <v>1</v>
      </c>
      <c r="L179" s="39"/>
      <c r="M179" s="187" t="s">
        <v>1</v>
      </c>
      <c r="N179" s="188" t="s">
        <v>40</v>
      </c>
      <c r="O179" s="77"/>
      <c r="P179" s="189">
        <f>O179*H179</f>
        <v>0</v>
      </c>
      <c r="Q179" s="189">
        <v>0</v>
      </c>
      <c r="R179" s="189">
        <f>Q179*H179</f>
        <v>0</v>
      </c>
      <c r="S179" s="189">
        <v>0</v>
      </c>
      <c r="T179" s="19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1" t="s">
        <v>133</v>
      </c>
      <c r="AT179" s="191" t="s">
        <v>128</v>
      </c>
      <c r="AU179" s="191" t="s">
        <v>144</v>
      </c>
      <c r="AY179" s="19" t="s">
        <v>126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81</v>
      </c>
      <c r="BK179" s="192">
        <f>ROUND(I179*H179,2)</f>
        <v>0</v>
      </c>
      <c r="BL179" s="19" t="s">
        <v>133</v>
      </c>
      <c r="BM179" s="191" t="s">
        <v>1164</v>
      </c>
    </row>
    <row r="180" s="2" customFormat="1">
      <c r="A180" s="38"/>
      <c r="B180" s="39"/>
      <c r="C180" s="38"/>
      <c r="D180" s="193" t="s">
        <v>135</v>
      </c>
      <c r="E180" s="38"/>
      <c r="F180" s="194" t="s">
        <v>1165</v>
      </c>
      <c r="G180" s="38"/>
      <c r="H180" s="38"/>
      <c r="I180" s="195"/>
      <c r="J180" s="38"/>
      <c r="K180" s="38"/>
      <c r="L180" s="39"/>
      <c r="M180" s="243"/>
      <c r="N180" s="244"/>
      <c r="O180" s="245"/>
      <c r="P180" s="245"/>
      <c r="Q180" s="245"/>
      <c r="R180" s="245"/>
      <c r="S180" s="245"/>
      <c r="T180" s="246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9" t="s">
        <v>135</v>
      </c>
      <c r="AU180" s="19" t="s">
        <v>144</v>
      </c>
    </row>
    <row r="181" s="2" customFormat="1" ht="6.96" customHeight="1">
      <c r="A181" s="38"/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39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autoFilter ref="C134:K18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3:H12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Krumnikl, Radim</dc:creator>
  <cp:lastModifiedBy>Krumnikl, Radim</cp:lastModifiedBy>
  <dcterms:created xsi:type="dcterms:W3CDTF">2025-04-11T09:21:31Z</dcterms:created>
  <dcterms:modified xsi:type="dcterms:W3CDTF">2025-04-11T09:21:33Z</dcterms:modified>
</cp:coreProperties>
</file>