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TPC\KROS\"/>
    </mc:Choice>
  </mc:AlternateContent>
  <bookViews>
    <workbookView xWindow="0" yWindow="0" windowWidth="0" windowHeight="0"/>
  </bookViews>
  <sheets>
    <sheet name="Rekapitulace stavby" sheetId="1" r:id="rId1"/>
    <sheet name="1 - Dešťová kanalizace" sheetId="2" r:id="rId2"/>
    <sheet name="2 - Vedlejší rozpočtové n..." sheetId="3" r:id="rId3"/>
    <sheet name="Seznam figur" sheetId="4" r:id="rId4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'1 - Dešťová kanalizace'!$C$124:$K$280</definedName>
    <definedName name="_xlnm.Print_Area" localSheetId="1">'1 - Dešťová kanalizace'!$C$4:$J$76,'1 - Dešťová kanalizace'!$C$82:$J$106,'1 - Dešťová kanalizace'!$C$112:$K$280</definedName>
    <definedName name="_xlnm.Print_Titles" localSheetId="1">'1 - Dešťová kanalizace'!$124:$124</definedName>
    <definedName name="_xlnm._FilterDatabase" localSheetId="2" hidden="1">'2 - Vedlejší rozpočtové n...'!$C$116:$K$134</definedName>
    <definedName name="_xlnm.Print_Area" localSheetId="2">'2 - Vedlejší rozpočtové n...'!$C$4:$J$76,'2 - Vedlejší rozpočtové n...'!$C$82:$J$98,'2 - Vedlejší rozpočtové n...'!$C$104:$K$134</definedName>
    <definedName name="_xlnm.Print_Titles" localSheetId="2">'2 - Vedlejší rozpočtové n...'!$116:$116</definedName>
    <definedName name="_xlnm.Print_Area" localSheetId="3">'Seznam figur'!$C$4:$G$93</definedName>
    <definedName name="_xlnm.Print_Titles" localSheetId="3">'Seznam figur'!$9:$9</definedName>
  </definedNames>
  <calcPr/>
</workbook>
</file>

<file path=xl/calcChain.xml><?xml version="1.0" encoding="utf-8"?>
<calcChain xmlns="http://schemas.openxmlformats.org/spreadsheetml/2006/main">
  <c i="4" l="1" r="D7"/>
  <c i="3" r="J37"/>
  <c r="J36"/>
  <c i="1" r="AY96"/>
  <c i="3" r="J35"/>
  <c i="1" r="AX96"/>
  <c i="3"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111"/>
  <c r="E7"/>
  <c r="E107"/>
  <c i="2" r="J37"/>
  <c r="J36"/>
  <c i="1" r="AY95"/>
  <c i="2" r="J35"/>
  <c i="1" r="AX95"/>
  <c i="2" r="BI279"/>
  <c r="BH279"/>
  <c r="BG279"/>
  <c r="BF279"/>
  <c r="T279"/>
  <c r="T278"/>
  <c r="T277"/>
  <c r="R279"/>
  <c r="R278"/>
  <c r="R277"/>
  <c r="P279"/>
  <c r="P278"/>
  <c r="P277"/>
  <c r="BI276"/>
  <c r="BH276"/>
  <c r="BG276"/>
  <c r="BF276"/>
  <c r="T276"/>
  <c r="T275"/>
  <c r="R276"/>
  <c r="R275"/>
  <c r="P276"/>
  <c r="P275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4"/>
  <c r="BH254"/>
  <c r="BG254"/>
  <c r="BF254"/>
  <c r="T254"/>
  <c r="R254"/>
  <c r="P254"/>
  <c r="BI252"/>
  <c r="BH252"/>
  <c r="BG252"/>
  <c r="BF252"/>
  <c r="T252"/>
  <c r="R252"/>
  <c r="P252"/>
  <c r="BI251"/>
  <c r="BH251"/>
  <c r="BG251"/>
  <c r="BF251"/>
  <c r="T251"/>
  <c r="R251"/>
  <c r="P251"/>
  <c r="BI249"/>
  <c r="BH249"/>
  <c r="BG249"/>
  <c r="BF249"/>
  <c r="T249"/>
  <c r="R249"/>
  <c r="P249"/>
  <c r="BI248"/>
  <c r="BH248"/>
  <c r="BG248"/>
  <c r="BF248"/>
  <c r="T248"/>
  <c r="R248"/>
  <c r="P248"/>
  <c r="BI236"/>
  <c r="BH236"/>
  <c r="BG236"/>
  <c r="BF236"/>
  <c r="T236"/>
  <c r="R236"/>
  <c r="P236"/>
  <c r="BI229"/>
  <c r="BH229"/>
  <c r="BG229"/>
  <c r="BF229"/>
  <c r="T229"/>
  <c r="R229"/>
  <c r="P229"/>
  <c r="BI228"/>
  <c r="BH228"/>
  <c r="BG228"/>
  <c r="BF228"/>
  <c r="T228"/>
  <c r="R228"/>
  <c r="P228"/>
  <c r="BI225"/>
  <c r="BH225"/>
  <c r="BG225"/>
  <c r="BF225"/>
  <c r="T225"/>
  <c r="T224"/>
  <c r="R225"/>
  <c r="R224"/>
  <c r="P225"/>
  <c r="P224"/>
  <c r="BI222"/>
  <c r="BH222"/>
  <c r="BG222"/>
  <c r="BF222"/>
  <c r="T222"/>
  <c r="R222"/>
  <c r="P222"/>
  <c r="BI209"/>
  <c r="BH209"/>
  <c r="BG209"/>
  <c r="BF209"/>
  <c r="T209"/>
  <c r="R209"/>
  <c r="P209"/>
  <c r="BI207"/>
  <c r="BH207"/>
  <c r="BG207"/>
  <c r="BF207"/>
  <c r="T207"/>
  <c r="R207"/>
  <c r="P207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4"/>
  <c r="BH174"/>
  <c r="BG174"/>
  <c r="BF174"/>
  <c r="T174"/>
  <c r="R174"/>
  <c r="P174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41"/>
  <c r="BH141"/>
  <c r="BG141"/>
  <c r="BF141"/>
  <c r="T141"/>
  <c r="R141"/>
  <c r="P141"/>
  <c r="BI140"/>
  <c r="BH140"/>
  <c r="BG140"/>
  <c r="BF140"/>
  <c r="T140"/>
  <c r="R140"/>
  <c r="P140"/>
  <c r="BI134"/>
  <c r="BH134"/>
  <c r="BG134"/>
  <c r="BF134"/>
  <c r="T134"/>
  <c r="R134"/>
  <c r="P134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92"/>
  <c r="J17"/>
  <c r="J12"/>
  <c r="J119"/>
  <c r="E7"/>
  <c r="E115"/>
  <c i="1" r="L90"/>
  <c r="AM90"/>
  <c r="AM89"/>
  <c r="L89"/>
  <c r="AM87"/>
  <c r="L87"/>
  <c r="L85"/>
  <c r="L84"/>
  <c i="2" r="J276"/>
  <c r="BK272"/>
  <c r="J271"/>
  <c r="J268"/>
  <c r="BK267"/>
  <c r="J264"/>
  <c r="J262"/>
  <c r="BK260"/>
  <c r="BK257"/>
  <c r="BK254"/>
  <c r="J252"/>
  <c r="BK248"/>
  <c r="BK229"/>
  <c r="BK209"/>
  <c r="BK193"/>
  <c r="J190"/>
  <c r="BK183"/>
  <c r="BK163"/>
  <c r="BK157"/>
  <c r="J141"/>
  <c r="BK134"/>
  <c r="J272"/>
  <c r="J266"/>
  <c r="BK262"/>
  <c r="BK261"/>
  <c r="BK259"/>
  <c r="BK251"/>
  <c r="J222"/>
  <c r="BK207"/>
  <c r="BK179"/>
  <c r="BK160"/>
  <c r="J273"/>
  <c r="J269"/>
  <c r="J265"/>
  <c r="BK255"/>
  <c r="BK252"/>
  <c r="J248"/>
  <c r="BK228"/>
  <c r="J207"/>
  <c r="J183"/>
  <c r="BK154"/>
  <c i="1" r="AS94"/>
  <c i="3" r="BK130"/>
  <c r="BK121"/>
  <c r="J132"/>
  <c r="J119"/>
  <c i="2" r="BK279"/>
  <c r="BK273"/>
  <c r="J270"/>
  <c r="BK269"/>
  <c r="BK266"/>
  <c r="J263"/>
  <c r="J259"/>
  <c r="J255"/>
  <c r="J251"/>
  <c r="J236"/>
  <c r="BK225"/>
  <c r="BK195"/>
  <c r="BK187"/>
  <c r="J179"/>
  <c r="J160"/>
  <c r="J154"/>
  <c r="J279"/>
  <c r="BK270"/>
  <c r="BK265"/>
  <c r="J260"/>
  <c r="J257"/>
  <c r="J228"/>
  <c r="J209"/>
  <c r="J187"/>
  <c r="J163"/>
  <c r="BK141"/>
  <c r="BK140"/>
  <c r="J134"/>
  <c r="J128"/>
  <c r="BK271"/>
  <c r="J267"/>
  <c r="BK263"/>
  <c r="J254"/>
  <c r="BK236"/>
  <c r="J225"/>
  <c r="J193"/>
  <c r="BK174"/>
  <c r="J140"/>
  <c i="3" r="J133"/>
  <c r="BK129"/>
  <c r="BK123"/>
  <c r="J129"/>
  <c r="J123"/>
  <c r="BK119"/>
  <c r="J125"/>
  <c i="2" r="BK249"/>
  <c r="J195"/>
  <c r="J174"/>
  <c r="BK276"/>
  <c r="BK268"/>
  <c r="BK264"/>
  <c r="J261"/>
  <c r="J249"/>
  <c r="J229"/>
  <c r="BK222"/>
  <c r="BK190"/>
  <c r="J157"/>
  <c r="BK128"/>
  <c i="3" r="BK132"/>
  <c r="J127"/>
  <c r="J121"/>
  <c r="BK127"/>
  <c r="BK125"/>
  <c r="BK133"/>
  <c r="J130"/>
  <c i="2" l="1" r="R127"/>
  <c r="P227"/>
  <c r="P235"/>
  <c r="T235"/>
  <c r="P250"/>
  <c r="T127"/>
  <c r="BK227"/>
  <c r="J227"/>
  <c r="J100"/>
  <c i="3" r="T118"/>
  <c r="T117"/>
  <c i="2" r="BK127"/>
  <c r="J127"/>
  <c r="J98"/>
  <c r="P127"/>
  <c r="P126"/>
  <c r="P125"/>
  <c i="1" r="AU95"/>
  <c i="2" r="R227"/>
  <c r="T227"/>
  <c r="BK250"/>
  <c r="J250"/>
  <c r="J102"/>
  <c r="R250"/>
  <c i="3" r="R118"/>
  <c r="R117"/>
  <c i="2" r="BK235"/>
  <c r="J235"/>
  <c r="J101"/>
  <c r="R235"/>
  <c r="T250"/>
  <c i="3" r="BK118"/>
  <c r="J118"/>
  <c r="J97"/>
  <c r="P118"/>
  <c r="P117"/>
  <c i="1" r="AU96"/>
  <c i="2" r="BK224"/>
  <c r="J224"/>
  <c r="J99"/>
  <c r="BK275"/>
  <c r="J275"/>
  <c r="J103"/>
  <c r="BK278"/>
  <c r="J278"/>
  <c r="J105"/>
  <c r="BK126"/>
  <c r="J126"/>
  <c r="J97"/>
  <c i="3" r="E85"/>
  <c r="F92"/>
  <c r="BE132"/>
  <c r="J89"/>
  <c r="BE123"/>
  <c r="BE129"/>
  <c r="BE133"/>
  <c r="BE119"/>
  <c r="BE121"/>
  <c r="BE125"/>
  <c r="BE127"/>
  <c r="BE130"/>
  <c i="2" r="E85"/>
  <c r="BE141"/>
  <c r="BE163"/>
  <c r="BE187"/>
  <c r="BE229"/>
  <c r="BE254"/>
  <c r="BE259"/>
  <c r="BE266"/>
  <c r="BE267"/>
  <c r="BE269"/>
  <c r="BE272"/>
  <c r="F122"/>
  <c r="BE134"/>
  <c r="BE157"/>
  <c r="BE174"/>
  <c r="BE195"/>
  <c r="BE209"/>
  <c r="BE225"/>
  <c r="BE248"/>
  <c r="BE249"/>
  <c r="BE260"/>
  <c r="BE264"/>
  <c r="J89"/>
  <c r="BE128"/>
  <c r="BE140"/>
  <c r="BE154"/>
  <c r="BE160"/>
  <c r="BE179"/>
  <c r="BE183"/>
  <c r="BE190"/>
  <c r="BE193"/>
  <c r="BE207"/>
  <c r="BE222"/>
  <c r="BE228"/>
  <c r="BE236"/>
  <c r="BE251"/>
  <c r="BE252"/>
  <c r="BE255"/>
  <c r="BE257"/>
  <c r="BE261"/>
  <c r="BE262"/>
  <c r="BE263"/>
  <c r="BE265"/>
  <c r="BE268"/>
  <c r="BE270"/>
  <c r="BE271"/>
  <c r="BE273"/>
  <c r="BE276"/>
  <c r="BE279"/>
  <c r="F34"/>
  <c i="1" r="BA95"/>
  <c i="2" r="F36"/>
  <c i="1" r="BC95"/>
  <c i="2" r="F35"/>
  <c i="1" r="BB95"/>
  <c i="3" r="F34"/>
  <c i="1" r="BA96"/>
  <c i="3" r="F35"/>
  <c i="1" r="BB96"/>
  <c i="3" r="F36"/>
  <c i="1" r="BC96"/>
  <c i="3" r="J34"/>
  <c i="1" r="AW96"/>
  <c i="2" r="J34"/>
  <c i="1" r="AW95"/>
  <c i="2" r="F37"/>
  <c i="1" r="BD95"/>
  <c i="3" r="F37"/>
  <c i="1" r="BD96"/>
  <c i="2" l="1" r="T126"/>
  <c r="T125"/>
  <c r="R126"/>
  <c r="R125"/>
  <c r="BK277"/>
  <c r="J277"/>
  <c r="J104"/>
  <c i="3" r="BK117"/>
  <c r="J117"/>
  <c r="J96"/>
  <c i="2" r="BK125"/>
  <c r="J125"/>
  <c r="J96"/>
  <c r="J33"/>
  <c i="1" r="AV95"/>
  <c r="AT95"/>
  <c r="AU94"/>
  <c r="BD94"/>
  <c r="W33"/>
  <c r="BC94"/>
  <c r="W32"/>
  <c r="BA94"/>
  <c r="AW94"/>
  <c r="AK30"/>
  <c r="BB94"/>
  <c r="W31"/>
  <c i="3" r="F33"/>
  <c i="1" r="AZ96"/>
  <c i="3" r="J33"/>
  <c i="1" r="AV96"/>
  <c r="AT96"/>
  <c i="2" r="F33"/>
  <c i="1" r="AZ95"/>
  <c i="3" l="1" r="J30"/>
  <c i="1" r="AG96"/>
  <c r="AZ94"/>
  <c r="W29"/>
  <c r="AY94"/>
  <c r="AX94"/>
  <c r="W30"/>
  <c i="2" r="J30"/>
  <c i="1" r="AG95"/>
  <c r="AG94"/>
  <c r="AK26"/>
  <c i="3" l="1" r="J39"/>
  <c i="2" r="J39"/>
  <c i="1" r="AN95"/>
  <c r="AN9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<sst xmlns="http://schemas.openxmlformats.org/spreadsheetml/2006/main">
  <si>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</si>
  <si>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</si>
  <si>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</si>
  <si>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</si>
  <si>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</si>
  <si>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{52540a58-08ae-46d3-b7d0-ca50bcc9f2b9}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</si>
  <si>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</si>
  <si>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</si>
  <si>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</si>
  <si>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</si>
  <si>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</si>
  <si>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</si>
  <si>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</si>
  <si>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</si>
  <si>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Z75-2022-000002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</si>
  <si>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</si>
  <si>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</si>
  <si>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Chotěboř, ul. Rybní, Lazební, Slavíčkova - Dešťová kanalizace</t>
  </si>
  <si>
    <t>KSO:</t>
  </si>
  <si>
    <t>CC-CZ:</t>
  </si>
  <si>
    <t>Místo:</t>
  </si>
  <si>
    <t xml:space="preserve"> </t>
  </si>
  <si>
    <t>Datum:</t>
  </si>
  <si>
    <t>29.8.2022</t>
  </si>
  <si>
    <t>Zadavatel:</t>
  </si>
  <si>
    <t>IČ:</t>
  </si>
  <si>
    <t>00267538</t>
  </si>
  <si>
    <t>Město Chotěboř</t>
  </si>
  <si>
    <t>DIČ:</t>
  </si>
  <si>
    <t>Uchazeč:</t>
  </si>
  <si>
    <t>Vyplň údaj</t>
  </si>
  <si>
    <t>Projektant:</t>
  </si>
  <si>
    <t>48173002</t>
  </si>
  <si>
    <t>Vodovody a kanalizace Havlíčkův Brod, a.s.</t>
  </si>
  <si>
    <t>True</t>
  </si>
  <si>
    <t>Zpracovatel:</t>
  </si>
  <si>
    <t>Ing. Jan Klement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</si>
  <si>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</si>
  <si>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</si>
  <si>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</si>
  <si>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</si>
  <si>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</si>
  <si>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</si>
  <si>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</si>
  <si>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</si>
  <si>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</si>
  <si>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</si>
  <si>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</si>
  <si>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</si>
  <si>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</si>
  <si>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</si>
  <si>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</si>
  <si>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</si>
  <si>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</si>
  <si>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</si>
  <si>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</si>
  <si>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</si>
  <si>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</si>
  <si>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</si>
  <si>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</si>
  <si>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</si>
  <si>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</si>
  <si>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</si>
  <si>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</si>
  <si>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</si>
  <si>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</si>
  <si>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</si>
  <si>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</si>
  <si>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</si>
  <si>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</si>
  <si>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</si>
  <si>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</si>
  <si>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</si>
  <si>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</si>
  <si>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</si>
  <si>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</si>
  <si>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</si>
  <si>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</si>
  <si>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</si>
  <si>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</si>
  <si>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</si>
  <si>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</si>
  <si>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</si>
  <si>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</si>
  <si>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Dešťová kanalizace</t>
  </si>
  <si>
    <t>STA</t>
  </si>
  <si>
    <t>{26d3e50f-d5ed-429e-8982-c4aec9613c89}</t>
  </si>
  <si>
    <t>2</t>
  </si>
  <si>
    <t>Vedlejší rozpočtové náklady</t>
  </si>
  <si>
    <t>{3ee27a42-f527-41a8-8834-7d34acda090d}</t>
  </si>
  <si>
    <t>Pažení_2</t>
  </si>
  <si>
    <t>Pažení do hloubky 2 metry</t>
  </si>
  <si>
    <t>121,475</t>
  </si>
  <si>
    <t>Pažení_4</t>
  </si>
  <si>
    <t>Pažení od hloubky 2 metry do hloubky 4 metry</t>
  </si>
  <si>
    <t>108,008</t>
  </si>
  <si>
    <t>KRYCÍ LIST SOUPISU PRACÍ</t>
  </si>
  <si>
    <t>Výkopy</t>
  </si>
  <si>
    <t>Celkové výkopy dešťové kanalizace</t>
  </si>
  <si>
    <t>230,005</t>
  </si>
  <si>
    <t>Lože</t>
  </si>
  <si>
    <t>Lože pod potrubí</t>
  </si>
  <si>
    <t>18,392</t>
  </si>
  <si>
    <t>Obsyp</t>
  </si>
  <si>
    <t>Obsyp potrubí</t>
  </si>
  <si>
    <t>77,452</t>
  </si>
  <si>
    <t>Zásyp</t>
  </si>
  <si>
    <t>Zásypy stavební rýhy</t>
  </si>
  <si>
    <t>121,306</t>
  </si>
  <si>
    <t>Objekt:</t>
  </si>
  <si>
    <t>1 - Dešťová kanalizace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</si>
  <si>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</si>
  <si>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</si>
  <si>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</si>
  <si>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</si>
  <si>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</si>
  <si>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</si>
  <si>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</si>
  <si>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</si>
  <si>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</si>
  <si>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</si>
  <si>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</si>
  <si>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998 - Přesun hmot</t>
  </si>
  <si>
    <t>PSV - Práce a dodávky PSV</t>
  </si>
  <si>
    <t xml:space="preserve">    741 - Elektroinstalace - silnoproud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</si>
  <si>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</si>
  <si>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</si>
  <si>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</si>
  <si>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</si>
  <si>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</si>
  <si>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</si>
  <si>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</si>
  <si>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</si>
  <si>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</si>
  <si>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</si>
  <si>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</si>
  <si>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</si>
  <si>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</si>
  <si>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</si>
  <si>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</si>
  <si>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</si>
  <si>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</si>
  <si>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</si>
  <si>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119001405</t>
  </si>
  <si>
    <t>Dočasné zajištění potrubí z PE DN do 200 mm</t>
  </si>
  <si>
    <t>m</t>
  </si>
  <si>
    <t>CS ÚRS 2021 02</t>
  </si>
  <si>
    <t>4</t>
  </si>
  <si>
    <t>471103727</t>
  </si>
  <si>
    <t>VV</t>
  </si>
  <si>
    <t>"Stoka D"</t>
  </si>
  <si>
    <t>5</t>
  </si>
  <si>
    <t>"Stoka E"</t>
  </si>
  <si>
    <t>9</t>
  </si>
  <si>
    <t>Součet</t>
  </si>
  <si>
    <t>119001422</t>
  </si>
  <si>
    <t>Dočasné zajištění kabelů a kabelových tratí z 6 volně ložených kabelů</t>
  </si>
  <si>
    <t>-464326041</t>
  </si>
  <si>
    <t>3</t>
  </si>
  <si>
    <t>129001101</t>
  </si>
  <si>
    <t>Příplatek za ztížení odkopávky nebo prokopávky v blízkosti inženýrských sítí</t>
  </si>
  <si>
    <t>m3</t>
  </si>
  <si>
    <t>-557722939</t>
  </si>
  <si>
    <t>132254204</t>
  </si>
  <si>
    <t>Hloubení zapažených rýh š do 2000 mm v hornině třídy těžitelnosti I skupiny 3 objem do 500 m3</t>
  </si>
  <si>
    <t>CS ÚRS 2022 02</t>
  </si>
  <si>
    <t>1874873889</t>
  </si>
  <si>
    <t>"Stoka D - úsek ŠD1-ŠD2"</t>
  </si>
  <si>
    <t>23,09*1,45</t>
  </si>
  <si>
    <t>"Stoka D - úsek ŠD2-ŠD5původní"</t>
  </si>
  <si>
    <t>49,1*2,3</t>
  </si>
  <si>
    <t>"Stoka E - úsek ŠD2-ŠD3"</t>
  </si>
  <si>
    <t>11,18*1,9</t>
  </si>
  <si>
    <t>"Stoka E - úsek ŠD3-ŠD4"</t>
  </si>
  <si>
    <t>25,2*1,75</t>
  </si>
  <si>
    <t>"Stoka E - úsek ŠD4-ŠD5"</t>
  </si>
  <si>
    <t>14,04*1,3</t>
  </si>
  <si>
    <t>Mezisoučet</t>
  </si>
  <si>
    <t>Výkopy*0,2</t>
  </si>
  <si>
    <t>132354204</t>
  </si>
  <si>
    <t>Hloubení zapažených rýh š do 2000 mm v hornině třídy těžitelnosti II skupiny 4 objem do 500 m3</t>
  </si>
  <si>
    <t>-1244164580</t>
  </si>
  <si>
    <t>Výkopy*0,4</t>
  </si>
  <si>
    <t>6</t>
  </si>
  <si>
    <t>132454204</t>
  </si>
  <si>
    <t>Hloubení zapažených rýh š do 2000 mm v hornině třídy těžitelnosti II skupiny 5 objem do 500 m3</t>
  </si>
  <si>
    <t>91721172</t>
  </si>
  <si>
    <t>Výkopy*0,3</t>
  </si>
  <si>
    <t>7</t>
  </si>
  <si>
    <t>132554204</t>
  </si>
  <si>
    <t>Hloubení zapažených rýh š do 2000 mm v hornině třídy těžitelnosti III skupiny 6 objem do 500 m3</t>
  </si>
  <si>
    <t>-106582906</t>
  </si>
  <si>
    <t>Výkopy*0,1</t>
  </si>
  <si>
    <t>8</t>
  </si>
  <si>
    <t>151101101</t>
  </si>
  <si>
    <t>Zřízení příložného pažení a rozepření stěn rýh hl do 2 m</t>
  </si>
  <si>
    <t>m2</t>
  </si>
  <si>
    <t>-387991233</t>
  </si>
  <si>
    <t>P</t>
  </si>
  <si>
    <t>Poznámka k položce:_x000d_
Koordinováno s dalšími investičními akcemi ve stejné lokalitě.</t>
  </si>
  <si>
    <t>19,5*1,45</t>
  </si>
  <si>
    <t>13*1,9</t>
  </si>
  <si>
    <t>28*1,75</t>
  </si>
  <si>
    <t>15*1,3</t>
  </si>
  <si>
    <t>151101102</t>
  </si>
  <si>
    <t>Zřízení příložného pažení a rozepření stěn rýh hl přes 2 do 4 m</t>
  </si>
  <si>
    <t>370050051</t>
  </si>
  <si>
    <t>46,96*2,3</t>
  </si>
  <si>
    <t>10</t>
  </si>
  <si>
    <t>151101111</t>
  </si>
  <si>
    <t>Odstranění příložného pažení a rozepření stěn rýh hl do 2 m</t>
  </si>
  <si>
    <t>77507574</t>
  </si>
  <si>
    <t>11</t>
  </si>
  <si>
    <t>151101112</t>
  </si>
  <si>
    <t>Odstranění příložného pažení a rozepření stěn rýh hl přes 2 do 4 m</t>
  </si>
  <si>
    <t>-1031252619</t>
  </si>
  <si>
    <t>12</t>
  </si>
  <si>
    <t>162251102R00</t>
  </si>
  <si>
    <t>Vodorovné přemístění štěrkodrtě a kameniva těženého po staveništi</t>
  </si>
  <si>
    <t>-1585970775</t>
  </si>
  <si>
    <t>Lože+Obsyp+Zásyp</t>
  </si>
  <si>
    <t>13</t>
  </si>
  <si>
    <t>162751117R00</t>
  </si>
  <si>
    <t>Vodorovné přemístění výkopku/sypaniny po suchu na obvyklém dopravním prostředku, bez naložení výkopku, avšak se složením na skládky dle předepsaného tvaru na vzdálenost dle volby zhotovitele</t>
  </si>
  <si>
    <t>1906479551</t>
  </si>
  <si>
    <t>14</t>
  </si>
  <si>
    <t>171201221</t>
  </si>
  <si>
    <t>Poplatek za uložení na skládce (skládkovné) zeminy a kamení kód odpadu 17 05 04</t>
  </si>
  <si>
    <t>t</t>
  </si>
  <si>
    <t>1083539953</t>
  </si>
  <si>
    <t>230,005*1,6 'Přepočtené koeficientem množství</t>
  </si>
  <si>
    <t>174151101</t>
  </si>
  <si>
    <t>Zásyp jam, šachet rýh nebo kolem objektů sypaninou se zhutněním</t>
  </si>
  <si>
    <t>-438958550</t>
  </si>
  <si>
    <t>23,09*(1,45-0,15-0,79)</t>
  </si>
  <si>
    <t>49,1*(2,3-0,15-0,79)</t>
  </si>
  <si>
    <t>11,18*(1,9-0,15-0,66)</t>
  </si>
  <si>
    <t>25,2*(1,75-0,15-0,66)</t>
  </si>
  <si>
    <t>14,04*(1,3-0,15-0,66)</t>
  </si>
  <si>
    <t>16</t>
  </si>
  <si>
    <t>M</t>
  </si>
  <si>
    <t>58344197</t>
  </si>
  <si>
    <t>štěrkodrť frakce 0/63</t>
  </si>
  <si>
    <t>-1596665726</t>
  </si>
  <si>
    <t>121,306*1,8 'Přepočtené koeficientem množství</t>
  </si>
  <si>
    <t>17</t>
  </si>
  <si>
    <t>175151101</t>
  </si>
  <si>
    <t>Obsypání potrubí strojně sypaninou bez prohození, uloženou do 3 m</t>
  </si>
  <si>
    <t>-1332763917</t>
  </si>
  <si>
    <t>Poznámka k položce:_x000d_
Odečítám objem potrubí</t>
  </si>
  <si>
    <t>(23,09*0,79)-(PI*0,2*0,2*19,5)</t>
  </si>
  <si>
    <t>(49,1*0,79)-(PI*0,2*0,2*46,96)</t>
  </si>
  <si>
    <t>(11,18*0,66)-(PI*0,16*0,16*13)</t>
  </si>
  <si>
    <t>(25,2*0,66)-(PI*0,16*0,16*28)</t>
  </si>
  <si>
    <t>(14,04*0,66)-(PI*0,16*0,16*15)</t>
  </si>
  <si>
    <t>18</t>
  </si>
  <si>
    <t>58331351</t>
  </si>
  <si>
    <t>kamenivo těžené drobné frakce 0/4</t>
  </si>
  <si>
    <t>-1919744044</t>
  </si>
  <si>
    <t>77,452*2 'Přepočtené koeficientem množství</t>
  </si>
  <si>
    <t>Zakládání</t>
  </si>
  <si>
    <t>19</t>
  </si>
  <si>
    <t>212751104</t>
  </si>
  <si>
    <t>Trativod z drenážních trubek flexibilních PVC-U SN 4 perforace 360° včetně lože otevřený výkop DN 100 pro meliorace</t>
  </si>
  <si>
    <t>1336947665</t>
  </si>
  <si>
    <t>Poznámka k položce:_x000d_
Položka bude čerpána se souhlasem investora.</t>
  </si>
  <si>
    <t>Svislé a kompletní konstrukce</t>
  </si>
  <si>
    <t>20</t>
  </si>
  <si>
    <t>359901111</t>
  </si>
  <si>
    <t>Vyčištění stok</t>
  </si>
  <si>
    <t>-1922768625</t>
  </si>
  <si>
    <t>359901211</t>
  </si>
  <si>
    <t>Monitoring stoky jakékoli výšky na nové kanalizaci</t>
  </si>
  <si>
    <t>-897846147</t>
  </si>
  <si>
    <t>67,7</t>
  </si>
  <si>
    <t>56</t>
  </si>
  <si>
    <t>Vodorovné konstrukce</t>
  </si>
  <si>
    <t>22</t>
  </si>
  <si>
    <t>451572111</t>
  </si>
  <si>
    <t>Lože pod potrubí otevřený výkop z kameniva drobného těženého</t>
  </si>
  <si>
    <t>-1834401000</t>
  </si>
  <si>
    <t>23,09*0,15</t>
  </si>
  <si>
    <t>49,1*0,15</t>
  </si>
  <si>
    <t>11,18*0,15</t>
  </si>
  <si>
    <t>25,2*0,15</t>
  </si>
  <si>
    <t>14,04*0,15</t>
  </si>
  <si>
    <t>23</t>
  </si>
  <si>
    <t>452112112</t>
  </si>
  <si>
    <t>Osazení betonových prstenců nebo rámů v do 100 mm</t>
  </si>
  <si>
    <t>kus</t>
  </si>
  <si>
    <t>-420889344</t>
  </si>
  <si>
    <t>24</t>
  </si>
  <si>
    <t>59224010</t>
  </si>
  <si>
    <t>prstenec šachtový vyrovnávací betonový 625x100x40mm</t>
  </si>
  <si>
    <t>1472310492</t>
  </si>
  <si>
    <t>Trubní vedení</t>
  </si>
  <si>
    <t>25</t>
  </si>
  <si>
    <t>871370320</t>
  </si>
  <si>
    <t>Montáž kanalizačního potrubí hladkého plnostěnného SN 12 z polypropylenu DN 300</t>
  </si>
  <si>
    <t>-1463624650</t>
  </si>
  <si>
    <t>26</t>
  </si>
  <si>
    <t>28617040</t>
  </si>
  <si>
    <t>trubka kanalizační PP plnostěnná třívrstvá DN 300x6000mm SN12</t>
  </si>
  <si>
    <t>-2030934010</t>
  </si>
  <si>
    <t>56*1,15 'Přepočtené koeficientem množství</t>
  </si>
  <si>
    <t>27</t>
  </si>
  <si>
    <t>871390320</t>
  </si>
  <si>
    <t>Montáž kanalizačního potrubí hladkého plnostěnného SN 12 z polypropylenu DN 400</t>
  </si>
  <si>
    <t>-1814646044</t>
  </si>
  <si>
    <t>28</t>
  </si>
  <si>
    <t>28617041</t>
  </si>
  <si>
    <t>trubka kanalizační PP plnostěnná třívrstvá DN 400x6000mm SN12</t>
  </si>
  <si>
    <t>-409605105</t>
  </si>
  <si>
    <t>77,855*1,15 'Přepočtené koeficientem množství</t>
  </si>
  <si>
    <t>29</t>
  </si>
  <si>
    <t>894211121R00</t>
  </si>
  <si>
    <t>Nutná oprava/úprava stávající šachty na konci stoky "D" po napojení potrubí stoky</t>
  </si>
  <si>
    <t>1116162992</t>
  </si>
  <si>
    <t>Poznámka k položce:_x000d_
Dodávka + nezbytný materiál</t>
  </si>
  <si>
    <t>30</t>
  </si>
  <si>
    <t>894411131</t>
  </si>
  <si>
    <t>Zřízení šachet kanalizačních z betonových dílců na potrubí DN přes 300 do 400 dno beton tř. C 25/30</t>
  </si>
  <si>
    <t>-871960583</t>
  </si>
  <si>
    <t>31</t>
  </si>
  <si>
    <t>PFB.1121104</t>
  </si>
  <si>
    <t>Konus TBR-Q.1 100-63/58/12 KPS</t>
  </si>
  <si>
    <t>969516574</t>
  </si>
  <si>
    <t>32</t>
  </si>
  <si>
    <t>PFB.1121601</t>
  </si>
  <si>
    <t>Deska zákrytová TZK-Q.1 100-63/17</t>
  </si>
  <si>
    <t>1525822750</t>
  </si>
  <si>
    <t>33</t>
  </si>
  <si>
    <t>PFB.1122111</t>
  </si>
  <si>
    <t>Skruž výšky 500 mm TBS-Q.1 100/50/12</t>
  </si>
  <si>
    <t>-1696971349</t>
  </si>
  <si>
    <t>34</t>
  </si>
  <si>
    <t>PFB.1122101</t>
  </si>
  <si>
    <t>Skruž výšky 250 mm TBS-Q.1 100/25/12</t>
  </si>
  <si>
    <t>122187271</t>
  </si>
  <si>
    <t>35</t>
  </si>
  <si>
    <t>PFB.1131001G</t>
  </si>
  <si>
    <t>Dno výšky 800 mm přímé TBZ-Q.1 100/80 V max 50</t>
  </si>
  <si>
    <t>1764076304</t>
  </si>
  <si>
    <t>36</t>
  </si>
  <si>
    <t>PFB.0006002OZ</t>
  </si>
  <si>
    <t xml:space="preserve">Těsnění elastomerové pro spojení šachtových dílů  EMT DN 1000</t>
  </si>
  <si>
    <t>217290606</t>
  </si>
  <si>
    <t>37</t>
  </si>
  <si>
    <t>894812325</t>
  </si>
  <si>
    <t>Revizní a čistící šachta z PP typ DN 600/315 šachtové dno průtočné</t>
  </si>
  <si>
    <t>241298930</t>
  </si>
  <si>
    <t>38</t>
  </si>
  <si>
    <t>RF999900WR00</t>
  </si>
  <si>
    <t>Těsnění pro dno a spojku šachtové roury pro plastové šachty DN 600</t>
  </si>
  <si>
    <t>104347029</t>
  </si>
  <si>
    <t>39</t>
  </si>
  <si>
    <t>RF600000WR00</t>
  </si>
  <si>
    <t>Betonový roznášecí prstenec pro osazení litinového poklopu do šachet plastových DN 600</t>
  </si>
  <si>
    <t>1168895023</t>
  </si>
  <si>
    <t>40</t>
  </si>
  <si>
    <t>894812332</t>
  </si>
  <si>
    <t>Revizní a čistící šachta z PP DN 600 šachtová roura korugovaná světlé hloubky 2000 mm</t>
  </si>
  <si>
    <t>-1792677859</t>
  </si>
  <si>
    <t>41</t>
  </si>
  <si>
    <t>894812333</t>
  </si>
  <si>
    <t>Revizní a čistící šachta z PP DN 600 šachtová roura korugovaná světlé hloubky 3000 mm</t>
  </si>
  <si>
    <t>1346396105</t>
  </si>
  <si>
    <t>42</t>
  </si>
  <si>
    <t>894812339</t>
  </si>
  <si>
    <t>Příplatek k rourám revizní a čistící šachty z PP DN 600 za uříznutí šachtové roury</t>
  </si>
  <si>
    <t>2023951125</t>
  </si>
  <si>
    <t>43</t>
  </si>
  <si>
    <t>899104112</t>
  </si>
  <si>
    <t>Osazení poklopů litinových nebo ocelových včetně rámů pro třídu zatížení D400, E600</t>
  </si>
  <si>
    <t>1659456909</t>
  </si>
  <si>
    <t>44</t>
  </si>
  <si>
    <t>KSI.KDL71BNR00</t>
  </si>
  <si>
    <t>Kanalizační poklop litinový,rám litinový v.100mm, bez vybrání pro lapač, D 400 bez odvětrání, se zajištěním (pantem)</t>
  </si>
  <si>
    <t>1181263762</t>
  </si>
  <si>
    <t>Poznámka k položce:_x000d_
Specifikace viz. projektová dokumentace.</t>
  </si>
  <si>
    <t>998</t>
  </si>
  <si>
    <t>Přesun hmot</t>
  </si>
  <si>
    <t>45</t>
  </si>
  <si>
    <t>998276101</t>
  </si>
  <si>
    <t>Přesun hmot pro trubní vedení z trub z plastických hmot otevřený výkop</t>
  </si>
  <si>
    <t>-1775022947</t>
  </si>
  <si>
    <t>PSV</t>
  </si>
  <si>
    <t>Práce a dodávky PSV</t>
  </si>
  <si>
    <t>741</t>
  </si>
  <si>
    <t>Elektroinstalace - silnoproud</t>
  </si>
  <si>
    <t>46</t>
  </si>
  <si>
    <t>741375833R00</t>
  </si>
  <si>
    <t>Demontáž veřejného osvětlení venkovního na stožáru přes 3 m se zachováním funkčnosti a následnou montáží zpět</t>
  </si>
  <si>
    <t>335605256</t>
  </si>
  <si>
    <t>Poznámka k položce:_x000d_
Demontáž se zachováním funkčnosti a následná zpětná montáž</t>
  </si>
  <si>
    <t>2 - Vedlejší rozpočtové náklady</t>
  </si>
  <si>
    <t>D2 - VRN: Vedlejší rozpočtové náklady</t>
  </si>
  <si>
    <t>D2</t>
  </si>
  <si>
    <t>VRN: Vedlejší rozpočtové náklady</t>
  </si>
  <si>
    <t>X 1</t>
  </si>
  <si>
    <t xml:space="preserve">Vytýčení stávajících inženýrských sítí </t>
  </si>
  <si>
    <t>soub.</t>
  </si>
  <si>
    <t>1024</t>
  </si>
  <si>
    <t>1900781587</t>
  </si>
  <si>
    <t>X 10</t>
  </si>
  <si>
    <t>Zvláštní užívání, povolení vstupů vč. poplatku</t>
  </si>
  <si>
    <t>soubor</t>
  </si>
  <si>
    <t>-2003550076</t>
  </si>
  <si>
    <t>X 12</t>
  </si>
  <si>
    <t xml:space="preserve">Fotodokumentace okolních staveb a zpevněných ploch  před realizací a po realizaci</t>
  </si>
  <si>
    <t>kpl</t>
  </si>
  <si>
    <t>-2024424463</t>
  </si>
  <si>
    <t>X 2</t>
  </si>
  <si>
    <t xml:space="preserve">DIO - Přechodné dopravní značení a zajištění objízdných tras </t>
  </si>
  <si>
    <t>-2078918484</t>
  </si>
  <si>
    <t>X 3.2</t>
  </si>
  <si>
    <t>Geodetické zaměření při provádění stavby</t>
  </si>
  <si>
    <t>-571350835</t>
  </si>
  <si>
    <t>X 4.1</t>
  </si>
  <si>
    <t>Dokumentace skutečného provedení</t>
  </si>
  <si>
    <t>-216272441</t>
  </si>
  <si>
    <t>X 5</t>
  </si>
  <si>
    <t>Zařízení staveniště a zabezpečení stavby (stavební buňky, WC, zajištění pitné vody, oplocení výkopů a pracovišť, zábrany, lávky ...)</t>
  </si>
  <si>
    <t>306102078</t>
  </si>
  <si>
    <t>X 8.1</t>
  </si>
  <si>
    <t xml:space="preserve">Zkoušky hutnění zásypů rýhy </t>
  </si>
  <si>
    <t>ks</t>
  </si>
  <si>
    <t>1589230716</t>
  </si>
  <si>
    <t>X 9.2</t>
  </si>
  <si>
    <t xml:space="preserve">Inženýrská činnost (účast na jednání, dodání všech dokladů atd.) </t>
  </si>
  <si>
    <t>-1194152776</t>
  </si>
  <si>
    <t>SEZNAM FIGUR</t>
  </si>
  <si>
    <t>Výměra</t>
  </si>
  <si>
    <t xml:space="preserve"> 1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</si>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</sst>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1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32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51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52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53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54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53</v>
      </c>
      <c r="AI60" s="43"/>
      <c r="AJ60" s="43"/>
      <c r="AK60" s="43"/>
      <c r="AL60" s="43"/>
      <c r="AM60" s="65" t="s">
        <v>54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55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56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53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54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53</v>
      </c>
      <c r="AI75" s="43"/>
      <c r="AJ75" s="43"/>
      <c r="AK75" s="43"/>
      <c r="AL75" s="43"/>
      <c r="AM75" s="65" t="s">
        <v>54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57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Z75-2022-000002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Chotěboř, ul. Rybní, Lazební, Slavíčkova - Dešťová kanalizace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29.8.2022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25.6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Chotěboř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31</v>
      </c>
      <c r="AJ89" s="41"/>
      <c r="AK89" s="41"/>
      <c r="AL89" s="41"/>
      <c r="AM89" s="81" t="str">
        <f>IF(E17="","",E17)</f>
        <v>Vodovody a kanalizace Havlíčkův Brod, a.s.</v>
      </c>
      <c r="AN89" s="72"/>
      <c r="AO89" s="72"/>
      <c r="AP89" s="72"/>
      <c r="AQ89" s="41"/>
      <c r="AR89" s="45"/>
      <c r="AS89" s="82" t="s">
        <v>58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29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>Ing. Jan Klement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59</v>
      </c>
      <c r="D92" s="95"/>
      <c r="E92" s="95"/>
      <c r="F92" s="95"/>
      <c r="G92" s="95"/>
      <c r="H92" s="96"/>
      <c r="I92" s="97" t="s">
        <v>60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61</v>
      </c>
      <c r="AH92" s="95"/>
      <c r="AI92" s="95"/>
      <c r="AJ92" s="95"/>
      <c r="AK92" s="95"/>
      <c r="AL92" s="95"/>
      <c r="AM92" s="95"/>
      <c r="AN92" s="97" t="s">
        <v>62</v>
      </c>
      <c r="AO92" s="95"/>
      <c r="AP92" s="99"/>
      <c r="AQ92" s="100" t="s">
        <v>63</v>
      </c>
      <c r="AR92" s="45"/>
      <c r="AS92" s="101" t="s">
        <v>64</v>
      </c>
      <c r="AT92" s="102" t="s">
        <v>65</v>
      </c>
      <c r="AU92" s="102" t="s">
        <v>66</v>
      </c>
      <c r="AV92" s="102" t="s">
        <v>67</v>
      </c>
      <c r="AW92" s="102" t="s">
        <v>68</v>
      </c>
      <c r="AX92" s="102" t="s">
        <v>69</v>
      </c>
      <c r="AY92" s="102" t="s">
        <v>70</v>
      </c>
      <c r="AZ92" s="102" t="s">
        <v>71</v>
      </c>
      <c r="BA92" s="102" t="s">
        <v>72</v>
      </c>
      <c r="BB92" s="102" t="s">
        <v>73</v>
      </c>
      <c r="BC92" s="102" t="s">
        <v>74</v>
      </c>
      <c r="BD92" s="103" t="s">
        <v>75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76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ROUND(SUM(AG95:AG96),2)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ROUND(SUM(AS95:AS96),2)</f>
        <v>0</v>
      </c>
      <c r="AT94" s="115">
        <f>ROUND(SUM(AV94:AW94),2)</f>
        <v>0</v>
      </c>
      <c r="AU94" s="116">
        <f>ROUND(SUM(AU95:AU96),5)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ROUND(SUM(AZ95:AZ96),2)</f>
        <v>0</v>
      </c>
      <c r="BA94" s="115">
        <f>ROUND(SUM(BA95:BA96),2)</f>
        <v>0</v>
      </c>
      <c r="BB94" s="115">
        <f>ROUND(SUM(BB95:BB96),2)</f>
        <v>0</v>
      </c>
      <c r="BC94" s="115">
        <f>ROUND(SUM(BC95:BC96),2)</f>
        <v>0</v>
      </c>
      <c r="BD94" s="117">
        <f>ROUND(SUM(BD95:BD96),2)</f>
        <v>0</v>
      </c>
      <c r="BE94" s="6"/>
      <c r="BS94" s="118" t="s">
        <v>77</v>
      </c>
      <c r="BT94" s="118" t="s">
        <v>78</v>
      </c>
      <c r="BU94" s="119" t="s">
        <v>79</v>
      </c>
      <c r="BV94" s="118" t="s">
        <v>80</v>
      </c>
      <c r="BW94" s="118" t="s">
        <v>5</v>
      </c>
      <c r="BX94" s="118" t="s">
        <v>81</v>
      </c>
      <c r="CL94" s="118" t="s">
        <v>1</v>
      </c>
    </row>
    <row r="95" s="7" customFormat="1" ht="16.5" customHeight="1">
      <c r="A95" s="120" t="s">
        <v>82</v>
      </c>
      <c r="B95" s="121"/>
      <c r="C95" s="122"/>
      <c r="D95" s="123" t="s">
        <v>83</v>
      </c>
      <c r="E95" s="123"/>
      <c r="F95" s="123"/>
      <c r="G95" s="123"/>
      <c r="H95" s="123"/>
      <c r="I95" s="124"/>
      <c r="J95" s="123" t="s">
        <v>84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'1 - Dešťová kanalizace'!J30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85</v>
      </c>
      <c r="AR95" s="127"/>
      <c r="AS95" s="128">
        <v>0</v>
      </c>
      <c r="AT95" s="129">
        <f>ROUND(SUM(AV95:AW95),2)</f>
        <v>0</v>
      </c>
      <c r="AU95" s="130">
        <f>'1 - Dešťová kanalizace'!P125</f>
        <v>0</v>
      </c>
      <c r="AV95" s="129">
        <f>'1 - Dešťová kanalizace'!J33</f>
        <v>0</v>
      </c>
      <c r="AW95" s="129">
        <f>'1 - Dešťová kanalizace'!J34</f>
        <v>0</v>
      </c>
      <c r="AX95" s="129">
        <f>'1 - Dešťová kanalizace'!J35</f>
        <v>0</v>
      </c>
      <c r="AY95" s="129">
        <f>'1 - Dešťová kanalizace'!J36</f>
        <v>0</v>
      </c>
      <c r="AZ95" s="129">
        <f>'1 - Dešťová kanalizace'!F33</f>
        <v>0</v>
      </c>
      <c r="BA95" s="129">
        <f>'1 - Dešťová kanalizace'!F34</f>
        <v>0</v>
      </c>
      <c r="BB95" s="129">
        <f>'1 - Dešťová kanalizace'!F35</f>
        <v>0</v>
      </c>
      <c r="BC95" s="129">
        <f>'1 - Dešťová kanalizace'!F36</f>
        <v>0</v>
      </c>
      <c r="BD95" s="131">
        <f>'1 - Dešťová kanalizace'!F37</f>
        <v>0</v>
      </c>
      <c r="BE95" s="7"/>
      <c r="BT95" s="132" t="s">
        <v>83</v>
      </c>
      <c r="BV95" s="132" t="s">
        <v>80</v>
      </c>
      <c r="BW95" s="132" t="s">
        <v>86</v>
      </c>
      <c r="BX95" s="132" t="s">
        <v>5</v>
      </c>
      <c r="CL95" s="132" t="s">
        <v>1</v>
      </c>
      <c r="CM95" s="132" t="s">
        <v>87</v>
      </c>
    </row>
    <row r="96" s="7" customFormat="1" ht="16.5" customHeight="1">
      <c r="A96" s="120" t="s">
        <v>82</v>
      </c>
      <c r="B96" s="121"/>
      <c r="C96" s="122"/>
      <c r="D96" s="123" t="s">
        <v>87</v>
      </c>
      <c r="E96" s="123"/>
      <c r="F96" s="123"/>
      <c r="G96" s="123"/>
      <c r="H96" s="123"/>
      <c r="I96" s="124"/>
      <c r="J96" s="123" t="s">
        <v>88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'2 - Vedlejší rozpočtové n...'!J30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85</v>
      </c>
      <c r="AR96" s="127"/>
      <c r="AS96" s="133">
        <v>0</v>
      </c>
      <c r="AT96" s="134">
        <f>ROUND(SUM(AV96:AW96),2)</f>
        <v>0</v>
      </c>
      <c r="AU96" s="135">
        <f>'2 - Vedlejší rozpočtové n...'!P117</f>
        <v>0</v>
      </c>
      <c r="AV96" s="134">
        <f>'2 - Vedlejší rozpočtové n...'!J33</f>
        <v>0</v>
      </c>
      <c r="AW96" s="134">
        <f>'2 - Vedlejší rozpočtové n...'!J34</f>
        <v>0</v>
      </c>
      <c r="AX96" s="134">
        <f>'2 - Vedlejší rozpočtové n...'!J35</f>
        <v>0</v>
      </c>
      <c r="AY96" s="134">
        <f>'2 - Vedlejší rozpočtové n...'!J36</f>
        <v>0</v>
      </c>
      <c r="AZ96" s="134">
        <f>'2 - Vedlejší rozpočtové n...'!F33</f>
        <v>0</v>
      </c>
      <c r="BA96" s="134">
        <f>'2 - Vedlejší rozpočtové n...'!F34</f>
        <v>0</v>
      </c>
      <c r="BB96" s="134">
        <f>'2 - Vedlejší rozpočtové n...'!F35</f>
        <v>0</v>
      </c>
      <c r="BC96" s="134">
        <f>'2 - Vedlejší rozpočtové n...'!F36</f>
        <v>0</v>
      </c>
      <c r="BD96" s="136">
        <f>'2 - Vedlejší rozpočtové n...'!F37</f>
        <v>0</v>
      </c>
      <c r="BE96" s="7"/>
      <c r="BT96" s="132" t="s">
        <v>83</v>
      </c>
      <c r="BV96" s="132" t="s">
        <v>80</v>
      </c>
      <c r="BW96" s="132" t="s">
        <v>89</v>
      </c>
      <c r="BX96" s="132" t="s">
        <v>5</v>
      </c>
      <c r="CL96" s="132" t="s">
        <v>1</v>
      </c>
      <c r="CM96" s="132" t="s">
        <v>87</v>
      </c>
    </row>
    <row r="97" s="2" customFormat="1" ht="30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  <row r="98" s="2" customFormat="1" ht="6.96" customHeight="1">
      <c r="A98" s="39"/>
      <c r="B98" s="67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  <c r="AN98" s="68"/>
      <c r="AO98" s="68"/>
      <c r="AP98" s="68"/>
      <c r="AQ98" s="68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</sheetData>
  <sheetProtection sheet="1" formatColumns="0" formatRows="0" objects="1" scenarios="1" spinCount="100000" saltValue="D9bVPURUcu7mBkkki2Zp972xu+YD3N75crm1Xmc0Xl22XVWInNyeZg0ms2AlyDUi6PNefVlvwj3U2zTSz0oJaA==" hashValue="hGaagSA7/cGCXhBAHCghjNk49UYvXH/7LVySU1PO06c4evTw4p5174WM7ZFDKp8D1dV/ch+GluRGXuBJuEPlFQ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1 - Dešťová kanalizace'!C2" display="/"/>
    <hyperlink ref="A96" location="'2 - Vedlejší rozpočtové 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  <c r="AZ2" s="137" t="s">
        <v>90</v>
      </c>
      <c r="BA2" s="137" t="s">
        <v>91</v>
      </c>
      <c r="BB2" s="137" t="s">
        <v>1</v>
      </c>
      <c r="BC2" s="137" t="s">
        <v>92</v>
      </c>
      <c r="BD2" s="137" t="s">
        <v>87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87</v>
      </c>
      <c r="AZ3" s="137" t="s">
        <v>93</v>
      </c>
      <c r="BA3" s="137" t="s">
        <v>94</v>
      </c>
      <c r="BB3" s="137" t="s">
        <v>1</v>
      </c>
      <c r="BC3" s="137" t="s">
        <v>95</v>
      </c>
      <c r="BD3" s="137" t="s">
        <v>87</v>
      </c>
    </row>
    <row r="4" s="1" customFormat="1" ht="24.96" customHeight="1">
      <c r="B4" s="21"/>
      <c r="D4" s="140" t="s">
        <v>96</v>
      </c>
      <c r="L4" s="21"/>
      <c r="M4" s="141" t="s">
        <v>10</v>
      </c>
      <c r="AT4" s="18" t="s">
        <v>4</v>
      </c>
      <c r="AZ4" s="137" t="s">
        <v>97</v>
      </c>
      <c r="BA4" s="137" t="s">
        <v>98</v>
      </c>
      <c r="BB4" s="137" t="s">
        <v>1</v>
      </c>
      <c r="BC4" s="137" t="s">
        <v>99</v>
      </c>
      <c r="BD4" s="137" t="s">
        <v>87</v>
      </c>
    </row>
    <row r="5" s="1" customFormat="1" ht="6.96" customHeight="1">
      <c r="B5" s="21"/>
      <c r="L5" s="21"/>
      <c r="AZ5" s="137" t="s">
        <v>100</v>
      </c>
      <c r="BA5" s="137" t="s">
        <v>101</v>
      </c>
      <c r="BB5" s="137" t="s">
        <v>1</v>
      </c>
      <c r="BC5" s="137" t="s">
        <v>102</v>
      </c>
      <c r="BD5" s="137" t="s">
        <v>87</v>
      </c>
    </row>
    <row r="6" s="1" customFormat="1" ht="12" customHeight="1">
      <c r="B6" s="21"/>
      <c r="D6" s="142" t="s">
        <v>16</v>
      </c>
      <c r="L6" s="21"/>
      <c r="AZ6" s="137" t="s">
        <v>103</v>
      </c>
      <c r="BA6" s="137" t="s">
        <v>104</v>
      </c>
      <c r="BB6" s="137" t="s">
        <v>1</v>
      </c>
      <c r="BC6" s="137" t="s">
        <v>105</v>
      </c>
      <c r="BD6" s="137" t="s">
        <v>87</v>
      </c>
    </row>
    <row r="7" s="1" customFormat="1" ht="16.5" customHeight="1">
      <c r="B7" s="21"/>
      <c r="E7" s="143" t="str">
        <f>'Rekapitulace stavby'!K6</f>
        <v>Chotěboř, ul. Rybní, Lazební, Slavíčkova - Dešťová kanalizace</v>
      </c>
      <c r="F7" s="142"/>
      <c r="G7" s="142"/>
      <c r="H7" s="142"/>
      <c r="L7" s="21"/>
      <c r="AZ7" s="137" t="s">
        <v>106</v>
      </c>
      <c r="BA7" s="137" t="s">
        <v>107</v>
      </c>
      <c r="BB7" s="137" t="s">
        <v>1</v>
      </c>
      <c r="BC7" s="137" t="s">
        <v>108</v>
      </c>
      <c r="BD7" s="137" t="s">
        <v>87</v>
      </c>
    </row>
    <row r="8" s="2" customFormat="1" ht="12" customHeight="1">
      <c r="A8" s="39"/>
      <c r="B8" s="45"/>
      <c r="C8" s="39"/>
      <c r="D8" s="142" t="s">
        <v>109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4" t="s">
        <v>110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29.8.2022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">
        <v>27</v>
      </c>
      <c r="F15" s="39"/>
      <c r="G15" s="39"/>
      <c r="H15" s="39"/>
      <c r="I15" s="142" t="s">
        <v>28</v>
      </c>
      <c r="J15" s="145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29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31</v>
      </c>
      <c r="E20" s="39"/>
      <c r="F20" s="39"/>
      <c r="G20" s="39"/>
      <c r="H20" s="39"/>
      <c r="I20" s="142" t="s">
        <v>25</v>
      </c>
      <c r="J20" s="145" t="s">
        <v>32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">
        <v>33</v>
      </c>
      <c r="F21" s="39"/>
      <c r="G21" s="39"/>
      <c r="H21" s="39"/>
      <c r="I21" s="142" t="s">
        <v>28</v>
      </c>
      <c r="J21" s="145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35</v>
      </c>
      <c r="E23" s="39"/>
      <c r="F23" s="39"/>
      <c r="G23" s="39"/>
      <c r="H23" s="39"/>
      <c r="I23" s="142" t="s">
        <v>25</v>
      </c>
      <c r="J23" s="145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">
        <v>36</v>
      </c>
      <c r="F24" s="39"/>
      <c r="G24" s="39"/>
      <c r="H24" s="39"/>
      <c r="I24" s="142" t="s">
        <v>28</v>
      </c>
      <c r="J24" s="145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38</v>
      </c>
      <c r="E30" s="39"/>
      <c r="F30" s="39"/>
      <c r="G30" s="39"/>
      <c r="H30" s="39"/>
      <c r="I30" s="39"/>
      <c r="J30" s="153">
        <f>ROUND(J125,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40</v>
      </c>
      <c r="G32" s="39"/>
      <c r="H32" s="39"/>
      <c r="I32" s="154" t="s">
        <v>39</v>
      </c>
      <c r="J32" s="154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42</v>
      </c>
      <c r="E33" s="142" t="s">
        <v>43</v>
      </c>
      <c r="F33" s="156">
        <f>ROUND((SUM(BE125:BE280)),  2)</f>
        <v>0</v>
      </c>
      <c r="G33" s="39"/>
      <c r="H33" s="39"/>
      <c r="I33" s="157">
        <v>0.20999999999999999</v>
      </c>
      <c r="J33" s="156">
        <f>ROUND(((SUM(BE125:BE280))*I33),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44</v>
      </c>
      <c r="F34" s="156">
        <f>ROUND((SUM(BF125:BF280)),  2)</f>
        <v>0</v>
      </c>
      <c r="G34" s="39"/>
      <c r="H34" s="39"/>
      <c r="I34" s="157">
        <v>0.14999999999999999</v>
      </c>
      <c r="J34" s="156">
        <f>ROUND(((SUM(BF125:BF280))*I34),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45</v>
      </c>
      <c r="F35" s="156">
        <f>ROUND((SUM(BG125:BG280)),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46</v>
      </c>
      <c r="F36" s="156">
        <f>ROUND((SUM(BH125:BH280)),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47</v>
      </c>
      <c r="F37" s="156">
        <f>ROUND((SUM(BI125:BI280)),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48</v>
      </c>
      <c r="E39" s="160"/>
      <c r="F39" s="160"/>
      <c r="G39" s="161" t="s">
        <v>49</v>
      </c>
      <c r="H39" s="162" t="s">
        <v>50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51</v>
      </c>
      <c r="E50" s="166"/>
      <c r="F50" s="166"/>
      <c r="G50" s="165" t="s">
        <v>52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53</v>
      </c>
      <c r="E61" s="168"/>
      <c r="F61" s="169" t="s">
        <v>54</v>
      </c>
      <c r="G61" s="167" t="s">
        <v>53</v>
      </c>
      <c r="H61" s="168"/>
      <c r="I61" s="168"/>
      <c r="J61" s="170" t="s">
        <v>54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55</v>
      </c>
      <c r="E65" s="171"/>
      <c r="F65" s="171"/>
      <c r="G65" s="165" t="s">
        <v>56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53</v>
      </c>
      <c r="E76" s="168"/>
      <c r="F76" s="169" t="s">
        <v>54</v>
      </c>
      <c r="G76" s="167" t="s">
        <v>53</v>
      </c>
      <c r="H76" s="168"/>
      <c r="I76" s="168"/>
      <c r="J76" s="170" t="s">
        <v>54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Chotěboř, ul. Rybní, Lazební, Slavíčkova - Dešťová kanalizace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1 - Dešťová kanalizace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29.8.2022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Město Chotěboř</v>
      </c>
      <c r="G91" s="41"/>
      <c r="H91" s="41"/>
      <c r="I91" s="33" t="s">
        <v>31</v>
      </c>
      <c r="J91" s="37" t="str">
        <f>E21</f>
        <v>Vodovody a kanalizace Havlíčkův Brod, a.s.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Ing. Jan Klement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112</v>
      </c>
      <c r="D94" s="178"/>
      <c r="E94" s="178"/>
      <c r="F94" s="178"/>
      <c r="G94" s="178"/>
      <c r="H94" s="178"/>
      <c r="I94" s="178"/>
      <c r="J94" s="179" t="s">
        <v>113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114</v>
      </c>
      <c r="D96" s="41"/>
      <c r="E96" s="41"/>
      <c r="F96" s="41"/>
      <c r="G96" s="41"/>
      <c r="H96" s="41"/>
      <c r="I96" s="41"/>
      <c r="J96" s="111">
        <f>J125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115</v>
      </c>
    </row>
    <row r="97" s="9" customFormat="1" ht="24.96" customHeight="1">
      <c r="A97" s="9"/>
      <c r="B97" s="181"/>
      <c r="C97" s="182"/>
      <c r="D97" s="183" t="s">
        <v>116</v>
      </c>
      <c r="E97" s="184"/>
      <c r="F97" s="184"/>
      <c r="G97" s="184"/>
      <c r="H97" s="184"/>
      <c r="I97" s="184"/>
      <c r="J97" s="185">
        <f>J126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117</v>
      </c>
      <c r="E98" s="190"/>
      <c r="F98" s="190"/>
      <c r="G98" s="190"/>
      <c r="H98" s="190"/>
      <c r="I98" s="190"/>
      <c r="J98" s="191">
        <f>J127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118</v>
      </c>
      <c r="E99" s="190"/>
      <c r="F99" s="190"/>
      <c r="G99" s="190"/>
      <c r="H99" s="190"/>
      <c r="I99" s="190"/>
      <c r="J99" s="191">
        <f>J224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119</v>
      </c>
      <c r="E100" s="190"/>
      <c r="F100" s="190"/>
      <c r="G100" s="190"/>
      <c r="H100" s="190"/>
      <c r="I100" s="190"/>
      <c r="J100" s="191">
        <f>J227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88"/>
      <c r="D101" s="189" t="s">
        <v>120</v>
      </c>
      <c r="E101" s="190"/>
      <c r="F101" s="190"/>
      <c r="G101" s="190"/>
      <c r="H101" s="190"/>
      <c r="I101" s="190"/>
      <c r="J101" s="191">
        <f>J235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7"/>
      <c r="C102" s="188"/>
      <c r="D102" s="189" t="s">
        <v>121</v>
      </c>
      <c r="E102" s="190"/>
      <c r="F102" s="190"/>
      <c r="G102" s="190"/>
      <c r="H102" s="190"/>
      <c r="I102" s="190"/>
      <c r="J102" s="191">
        <f>J250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7"/>
      <c r="C103" s="188"/>
      <c r="D103" s="189" t="s">
        <v>122</v>
      </c>
      <c r="E103" s="190"/>
      <c r="F103" s="190"/>
      <c r="G103" s="190"/>
      <c r="H103" s="190"/>
      <c r="I103" s="190"/>
      <c r="J103" s="191">
        <f>J275</f>
        <v>0</v>
      </c>
      <c r="K103" s="188"/>
      <c r="L103" s="19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1"/>
      <c r="C104" s="182"/>
      <c r="D104" s="183" t="s">
        <v>123</v>
      </c>
      <c r="E104" s="184"/>
      <c r="F104" s="184"/>
      <c r="G104" s="184"/>
      <c r="H104" s="184"/>
      <c r="I104" s="184"/>
      <c r="J104" s="185">
        <f>J277</f>
        <v>0</v>
      </c>
      <c r="K104" s="182"/>
      <c r="L104" s="186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7"/>
      <c r="C105" s="188"/>
      <c r="D105" s="189" t="s">
        <v>124</v>
      </c>
      <c r="E105" s="190"/>
      <c r="F105" s="190"/>
      <c r="G105" s="190"/>
      <c r="H105" s="190"/>
      <c r="I105" s="190"/>
      <c r="J105" s="191">
        <f>J278</f>
        <v>0</v>
      </c>
      <c r="K105" s="188"/>
      <c r="L105" s="19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125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76" t="str">
        <f>E7</f>
        <v>Chotěboř, ul. Rybní, Lazební, Slavíčkova - Dešťová kanalizace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109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E9</f>
        <v>1 - Dešťová kanalizace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F12</f>
        <v xml:space="preserve"> </v>
      </c>
      <c r="G119" s="41"/>
      <c r="H119" s="41"/>
      <c r="I119" s="33" t="s">
        <v>22</v>
      </c>
      <c r="J119" s="80" t="str">
        <f>IF(J12="","",J12)</f>
        <v>29.8.2022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40.05" customHeight="1">
      <c r="A121" s="39"/>
      <c r="B121" s="40"/>
      <c r="C121" s="33" t="s">
        <v>24</v>
      </c>
      <c r="D121" s="41"/>
      <c r="E121" s="41"/>
      <c r="F121" s="28" t="str">
        <f>E15</f>
        <v>Město Chotěboř</v>
      </c>
      <c r="G121" s="41"/>
      <c r="H121" s="41"/>
      <c r="I121" s="33" t="s">
        <v>31</v>
      </c>
      <c r="J121" s="37" t="str">
        <f>E21</f>
        <v>Vodovody a kanalizace Havlíčkův Brod, a.s.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29</v>
      </c>
      <c r="D122" s="41"/>
      <c r="E122" s="41"/>
      <c r="F122" s="28" t="str">
        <f>IF(E18="","",E18)</f>
        <v>Vyplň údaj</v>
      </c>
      <c r="G122" s="41"/>
      <c r="H122" s="41"/>
      <c r="I122" s="33" t="s">
        <v>35</v>
      </c>
      <c r="J122" s="37" t="str">
        <f>E24</f>
        <v>Ing. Jan Klement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193"/>
      <c r="B124" s="194"/>
      <c r="C124" s="195" t="s">
        <v>126</v>
      </c>
      <c r="D124" s="196" t="s">
        <v>63</v>
      </c>
      <c r="E124" s="196" t="s">
        <v>59</v>
      </c>
      <c r="F124" s="196" t="s">
        <v>60</v>
      </c>
      <c r="G124" s="196" t="s">
        <v>127</v>
      </c>
      <c r="H124" s="196" t="s">
        <v>128</v>
      </c>
      <c r="I124" s="196" t="s">
        <v>129</v>
      </c>
      <c r="J124" s="196" t="s">
        <v>113</v>
      </c>
      <c r="K124" s="197" t="s">
        <v>130</v>
      </c>
      <c r="L124" s="198"/>
      <c r="M124" s="101" t="s">
        <v>1</v>
      </c>
      <c r="N124" s="102" t="s">
        <v>42</v>
      </c>
      <c r="O124" s="102" t="s">
        <v>131</v>
      </c>
      <c r="P124" s="102" t="s">
        <v>132</v>
      </c>
      <c r="Q124" s="102" t="s">
        <v>133</v>
      </c>
      <c r="R124" s="102" t="s">
        <v>134</v>
      </c>
      <c r="S124" s="102" t="s">
        <v>135</v>
      </c>
      <c r="T124" s="103" t="s">
        <v>136</v>
      </c>
      <c r="U124" s="193"/>
      <c r="V124" s="193"/>
      <c r="W124" s="193"/>
      <c r="X124" s="193"/>
      <c r="Y124" s="193"/>
      <c r="Z124" s="193"/>
      <c r="AA124" s="193"/>
      <c r="AB124" s="193"/>
      <c r="AC124" s="193"/>
      <c r="AD124" s="193"/>
      <c r="AE124" s="193"/>
    </row>
    <row r="125" s="2" customFormat="1" ht="22.8" customHeight="1">
      <c r="A125" s="39"/>
      <c r="B125" s="40"/>
      <c r="C125" s="108" t="s">
        <v>137</v>
      </c>
      <c r="D125" s="41"/>
      <c r="E125" s="41"/>
      <c r="F125" s="41"/>
      <c r="G125" s="41"/>
      <c r="H125" s="41"/>
      <c r="I125" s="41"/>
      <c r="J125" s="199">
        <f>BK125</f>
        <v>0</v>
      </c>
      <c r="K125" s="41"/>
      <c r="L125" s="45"/>
      <c r="M125" s="104"/>
      <c r="N125" s="200"/>
      <c r="O125" s="105"/>
      <c r="P125" s="201">
        <f>P126+P277</f>
        <v>0</v>
      </c>
      <c r="Q125" s="105"/>
      <c r="R125" s="201">
        <f>R126+R277</f>
        <v>45.157793319999996</v>
      </c>
      <c r="S125" s="105"/>
      <c r="T125" s="202">
        <f>T126+T277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77</v>
      </c>
      <c r="AU125" s="18" t="s">
        <v>115</v>
      </c>
      <c r="BK125" s="203">
        <f>BK126+BK277</f>
        <v>0</v>
      </c>
    </row>
    <row r="126" s="12" customFormat="1" ht="25.92" customHeight="1">
      <c r="A126" s="12"/>
      <c r="B126" s="204"/>
      <c r="C126" s="205"/>
      <c r="D126" s="206" t="s">
        <v>77</v>
      </c>
      <c r="E126" s="207" t="s">
        <v>138</v>
      </c>
      <c r="F126" s="207" t="s">
        <v>139</v>
      </c>
      <c r="G126" s="205"/>
      <c r="H126" s="205"/>
      <c r="I126" s="208"/>
      <c r="J126" s="209">
        <f>BK126</f>
        <v>0</v>
      </c>
      <c r="K126" s="205"/>
      <c r="L126" s="210"/>
      <c r="M126" s="211"/>
      <c r="N126" s="212"/>
      <c r="O126" s="212"/>
      <c r="P126" s="213">
        <f>P127+P224+P227+P235+P250+P275</f>
        <v>0</v>
      </c>
      <c r="Q126" s="212"/>
      <c r="R126" s="213">
        <f>R127+R224+R227+R235+R250+R275</f>
        <v>45.157793319999996</v>
      </c>
      <c r="S126" s="212"/>
      <c r="T126" s="214">
        <f>T127+T224+T227+T235+T250+T275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5" t="s">
        <v>83</v>
      </c>
      <c r="AT126" s="216" t="s">
        <v>77</v>
      </c>
      <c r="AU126" s="216" t="s">
        <v>78</v>
      </c>
      <c r="AY126" s="215" t="s">
        <v>140</v>
      </c>
      <c r="BK126" s="217">
        <f>BK127+BK224+BK227+BK235+BK250+BK275</f>
        <v>0</v>
      </c>
    </row>
    <row r="127" s="12" customFormat="1" ht="22.8" customHeight="1">
      <c r="A127" s="12"/>
      <c r="B127" s="204"/>
      <c r="C127" s="205"/>
      <c r="D127" s="206" t="s">
        <v>77</v>
      </c>
      <c r="E127" s="218" t="s">
        <v>83</v>
      </c>
      <c r="F127" s="218" t="s">
        <v>141</v>
      </c>
      <c r="G127" s="205"/>
      <c r="H127" s="205"/>
      <c r="I127" s="208"/>
      <c r="J127" s="219">
        <f>BK127</f>
        <v>0</v>
      </c>
      <c r="K127" s="205"/>
      <c r="L127" s="210"/>
      <c r="M127" s="211"/>
      <c r="N127" s="212"/>
      <c r="O127" s="212"/>
      <c r="P127" s="213">
        <f>SUM(P128:P223)</f>
        <v>0</v>
      </c>
      <c r="Q127" s="212"/>
      <c r="R127" s="213">
        <f>SUM(R128:R223)</f>
        <v>1.0130957999999999</v>
      </c>
      <c r="S127" s="212"/>
      <c r="T127" s="214">
        <f>SUM(T128:T223)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5" t="s">
        <v>83</v>
      </c>
      <c r="AT127" s="216" t="s">
        <v>77</v>
      </c>
      <c r="AU127" s="216" t="s">
        <v>83</v>
      </c>
      <c r="AY127" s="215" t="s">
        <v>140</v>
      </c>
      <c r="BK127" s="217">
        <f>SUM(BK128:BK223)</f>
        <v>0</v>
      </c>
    </row>
    <row r="128" s="2" customFormat="1" ht="16.5" customHeight="1">
      <c r="A128" s="39"/>
      <c r="B128" s="40"/>
      <c r="C128" s="220" t="s">
        <v>83</v>
      </c>
      <c r="D128" s="220" t="s">
        <v>142</v>
      </c>
      <c r="E128" s="221" t="s">
        <v>143</v>
      </c>
      <c r="F128" s="222" t="s">
        <v>144</v>
      </c>
      <c r="G128" s="223" t="s">
        <v>145</v>
      </c>
      <c r="H128" s="224">
        <v>14</v>
      </c>
      <c r="I128" s="225"/>
      <c r="J128" s="226">
        <f>ROUND(I128*H128,2)</f>
        <v>0</v>
      </c>
      <c r="K128" s="222" t="s">
        <v>146</v>
      </c>
      <c r="L128" s="45"/>
      <c r="M128" s="227" t="s">
        <v>1</v>
      </c>
      <c r="N128" s="228" t="s">
        <v>43</v>
      </c>
      <c r="O128" s="92"/>
      <c r="P128" s="229">
        <f>O128*H128</f>
        <v>0</v>
      </c>
      <c r="Q128" s="229">
        <v>0.036900000000000002</v>
      </c>
      <c r="R128" s="229">
        <f>Q128*H128</f>
        <v>0.51660000000000006</v>
      </c>
      <c r="S128" s="229">
        <v>0</v>
      </c>
      <c r="T128" s="230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1" t="s">
        <v>147</v>
      </c>
      <c r="AT128" s="231" t="s">
        <v>142</v>
      </c>
      <c r="AU128" s="231" t="s">
        <v>87</v>
      </c>
      <c r="AY128" s="18" t="s">
        <v>140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8" t="s">
        <v>83</v>
      </c>
      <c r="BK128" s="232">
        <f>ROUND(I128*H128,2)</f>
        <v>0</v>
      </c>
      <c r="BL128" s="18" t="s">
        <v>147</v>
      </c>
      <c r="BM128" s="231" t="s">
        <v>148</v>
      </c>
    </row>
    <row r="129" s="13" customFormat="1">
      <c r="A129" s="13"/>
      <c r="B129" s="233"/>
      <c r="C129" s="234"/>
      <c r="D129" s="235" t="s">
        <v>149</v>
      </c>
      <c r="E129" s="236" t="s">
        <v>1</v>
      </c>
      <c r="F129" s="237" t="s">
        <v>150</v>
      </c>
      <c r="G129" s="234"/>
      <c r="H129" s="236" t="s">
        <v>1</v>
      </c>
      <c r="I129" s="238"/>
      <c r="J129" s="234"/>
      <c r="K129" s="234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149</v>
      </c>
      <c r="AU129" s="243" t="s">
        <v>87</v>
      </c>
      <c r="AV129" s="13" t="s">
        <v>83</v>
      </c>
      <c r="AW129" s="13" t="s">
        <v>34</v>
      </c>
      <c r="AX129" s="13" t="s">
        <v>78</v>
      </c>
      <c r="AY129" s="243" t="s">
        <v>140</v>
      </c>
    </row>
    <row r="130" s="14" customFormat="1">
      <c r="A130" s="14"/>
      <c r="B130" s="244"/>
      <c r="C130" s="245"/>
      <c r="D130" s="235" t="s">
        <v>149</v>
      </c>
      <c r="E130" s="246" t="s">
        <v>1</v>
      </c>
      <c r="F130" s="247" t="s">
        <v>151</v>
      </c>
      <c r="G130" s="245"/>
      <c r="H130" s="248">
        <v>5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149</v>
      </c>
      <c r="AU130" s="254" t="s">
        <v>87</v>
      </c>
      <c r="AV130" s="14" t="s">
        <v>87</v>
      </c>
      <c r="AW130" s="14" t="s">
        <v>34</v>
      </c>
      <c r="AX130" s="14" t="s">
        <v>78</v>
      </c>
      <c r="AY130" s="254" t="s">
        <v>140</v>
      </c>
    </row>
    <row r="131" s="13" customFormat="1">
      <c r="A131" s="13"/>
      <c r="B131" s="233"/>
      <c r="C131" s="234"/>
      <c r="D131" s="235" t="s">
        <v>149</v>
      </c>
      <c r="E131" s="236" t="s">
        <v>1</v>
      </c>
      <c r="F131" s="237" t="s">
        <v>152</v>
      </c>
      <c r="G131" s="234"/>
      <c r="H131" s="236" t="s">
        <v>1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149</v>
      </c>
      <c r="AU131" s="243" t="s">
        <v>87</v>
      </c>
      <c r="AV131" s="13" t="s">
        <v>83</v>
      </c>
      <c r="AW131" s="13" t="s">
        <v>34</v>
      </c>
      <c r="AX131" s="13" t="s">
        <v>78</v>
      </c>
      <c r="AY131" s="243" t="s">
        <v>140</v>
      </c>
    </row>
    <row r="132" s="14" customFormat="1">
      <c r="A132" s="14"/>
      <c r="B132" s="244"/>
      <c r="C132" s="245"/>
      <c r="D132" s="235" t="s">
        <v>149</v>
      </c>
      <c r="E132" s="246" t="s">
        <v>1</v>
      </c>
      <c r="F132" s="247" t="s">
        <v>153</v>
      </c>
      <c r="G132" s="245"/>
      <c r="H132" s="248">
        <v>9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149</v>
      </c>
      <c r="AU132" s="254" t="s">
        <v>87</v>
      </c>
      <c r="AV132" s="14" t="s">
        <v>87</v>
      </c>
      <c r="AW132" s="14" t="s">
        <v>34</v>
      </c>
      <c r="AX132" s="14" t="s">
        <v>78</v>
      </c>
      <c r="AY132" s="254" t="s">
        <v>140</v>
      </c>
    </row>
    <row r="133" s="15" customFormat="1">
      <c r="A133" s="15"/>
      <c r="B133" s="255"/>
      <c r="C133" s="256"/>
      <c r="D133" s="235" t="s">
        <v>149</v>
      </c>
      <c r="E133" s="257" t="s">
        <v>1</v>
      </c>
      <c r="F133" s="258" t="s">
        <v>154</v>
      </c>
      <c r="G133" s="256"/>
      <c r="H133" s="259">
        <v>14</v>
      </c>
      <c r="I133" s="260"/>
      <c r="J133" s="256"/>
      <c r="K133" s="256"/>
      <c r="L133" s="261"/>
      <c r="M133" s="262"/>
      <c r="N133" s="263"/>
      <c r="O133" s="263"/>
      <c r="P133" s="263"/>
      <c r="Q133" s="263"/>
      <c r="R133" s="263"/>
      <c r="S133" s="263"/>
      <c r="T133" s="264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5" t="s">
        <v>149</v>
      </c>
      <c r="AU133" s="265" t="s">
        <v>87</v>
      </c>
      <c r="AV133" s="15" t="s">
        <v>147</v>
      </c>
      <c r="AW133" s="15" t="s">
        <v>34</v>
      </c>
      <c r="AX133" s="15" t="s">
        <v>83</v>
      </c>
      <c r="AY133" s="265" t="s">
        <v>140</v>
      </c>
    </row>
    <row r="134" s="2" customFormat="1" ht="24.15" customHeight="1">
      <c r="A134" s="39"/>
      <c r="B134" s="40"/>
      <c r="C134" s="220" t="s">
        <v>87</v>
      </c>
      <c r="D134" s="220" t="s">
        <v>142</v>
      </c>
      <c r="E134" s="221" t="s">
        <v>155</v>
      </c>
      <c r="F134" s="222" t="s">
        <v>156</v>
      </c>
      <c r="G134" s="223" t="s">
        <v>145</v>
      </c>
      <c r="H134" s="224">
        <v>5</v>
      </c>
      <c r="I134" s="225"/>
      <c r="J134" s="226">
        <f>ROUND(I134*H134,2)</f>
        <v>0</v>
      </c>
      <c r="K134" s="222" t="s">
        <v>146</v>
      </c>
      <c r="L134" s="45"/>
      <c r="M134" s="227" t="s">
        <v>1</v>
      </c>
      <c r="N134" s="228" t="s">
        <v>43</v>
      </c>
      <c r="O134" s="92"/>
      <c r="P134" s="229">
        <f>O134*H134</f>
        <v>0</v>
      </c>
      <c r="Q134" s="229">
        <v>0.06053</v>
      </c>
      <c r="R134" s="229">
        <f>Q134*H134</f>
        <v>0.30264999999999997</v>
      </c>
      <c r="S134" s="229">
        <v>0</v>
      </c>
      <c r="T134" s="23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1" t="s">
        <v>147</v>
      </c>
      <c r="AT134" s="231" t="s">
        <v>142</v>
      </c>
      <c r="AU134" s="231" t="s">
        <v>87</v>
      </c>
      <c r="AY134" s="18" t="s">
        <v>140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8" t="s">
        <v>83</v>
      </c>
      <c r="BK134" s="232">
        <f>ROUND(I134*H134,2)</f>
        <v>0</v>
      </c>
      <c r="BL134" s="18" t="s">
        <v>147</v>
      </c>
      <c r="BM134" s="231" t="s">
        <v>157</v>
      </c>
    </row>
    <row r="135" s="13" customFormat="1">
      <c r="A135" s="13"/>
      <c r="B135" s="233"/>
      <c r="C135" s="234"/>
      <c r="D135" s="235" t="s">
        <v>149</v>
      </c>
      <c r="E135" s="236" t="s">
        <v>1</v>
      </c>
      <c r="F135" s="237" t="s">
        <v>150</v>
      </c>
      <c r="G135" s="234"/>
      <c r="H135" s="236" t="s">
        <v>1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149</v>
      </c>
      <c r="AU135" s="243" t="s">
        <v>87</v>
      </c>
      <c r="AV135" s="13" t="s">
        <v>83</v>
      </c>
      <c r="AW135" s="13" t="s">
        <v>34</v>
      </c>
      <c r="AX135" s="13" t="s">
        <v>78</v>
      </c>
      <c r="AY135" s="243" t="s">
        <v>140</v>
      </c>
    </row>
    <row r="136" s="14" customFormat="1">
      <c r="A136" s="14"/>
      <c r="B136" s="244"/>
      <c r="C136" s="245"/>
      <c r="D136" s="235" t="s">
        <v>149</v>
      </c>
      <c r="E136" s="246" t="s">
        <v>1</v>
      </c>
      <c r="F136" s="247" t="s">
        <v>158</v>
      </c>
      <c r="G136" s="245"/>
      <c r="H136" s="248">
        <v>3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149</v>
      </c>
      <c r="AU136" s="254" t="s">
        <v>87</v>
      </c>
      <c r="AV136" s="14" t="s">
        <v>87</v>
      </c>
      <c r="AW136" s="14" t="s">
        <v>34</v>
      </c>
      <c r="AX136" s="14" t="s">
        <v>78</v>
      </c>
      <c r="AY136" s="254" t="s">
        <v>140</v>
      </c>
    </row>
    <row r="137" s="13" customFormat="1">
      <c r="A137" s="13"/>
      <c r="B137" s="233"/>
      <c r="C137" s="234"/>
      <c r="D137" s="235" t="s">
        <v>149</v>
      </c>
      <c r="E137" s="236" t="s">
        <v>1</v>
      </c>
      <c r="F137" s="237" t="s">
        <v>152</v>
      </c>
      <c r="G137" s="234"/>
      <c r="H137" s="236" t="s">
        <v>1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149</v>
      </c>
      <c r="AU137" s="243" t="s">
        <v>87</v>
      </c>
      <c r="AV137" s="13" t="s">
        <v>83</v>
      </c>
      <c r="AW137" s="13" t="s">
        <v>34</v>
      </c>
      <c r="AX137" s="13" t="s">
        <v>78</v>
      </c>
      <c r="AY137" s="243" t="s">
        <v>140</v>
      </c>
    </row>
    <row r="138" s="14" customFormat="1">
      <c r="A138" s="14"/>
      <c r="B138" s="244"/>
      <c r="C138" s="245"/>
      <c r="D138" s="235" t="s">
        <v>149</v>
      </c>
      <c r="E138" s="246" t="s">
        <v>1</v>
      </c>
      <c r="F138" s="247" t="s">
        <v>87</v>
      </c>
      <c r="G138" s="245"/>
      <c r="H138" s="248">
        <v>2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4" t="s">
        <v>149</v>
      </c>
      <c r="AU138" s="254" t="s">
        <v>87</v>
      </c>
      <c r="AV138" s="14" t="s">
        <v>87</v>
      </c>
      <c r="AW138" s="14" t="s">
        <v>34</v>
      </c>
      <c r="AX138" s="14" t="s">
        <v>78</v>
      </c>
      <c r="AY138" s="254" t="s">
        <v>140</v>
      </c>
    </row>
    <row r="139" s="15" customFormat="1">
      <c r="A139" s="15"/>
      <c r="B139" s="255"/>
      <c r="C139" s="256"/>
      <c r="D139" s="235" t="s">
        <v>149</v>
      </c>
      <c r="E139" s="257" t="s">
        <v>1</v>
      </c>
      <c r="F139" s="258" t="s">
        <v>154</v>
      </c>
      <c r="G139" s="256"/>
      <c r="H139" s="259">
        <v>5</v>
      </c>
      <c r="I139" s="260"/>
      <c r="J139" s="256"/>
      <c r="K139" s="256"/>
      <c r="L139" s="261"/>
      <c r="M139" s="262"/>
      <c r="N139" s="263"/>
      <c r="O139" s="263"/>
      <c r="P139" s="263"/>
      <c r="Q139" s="263"/>
      <c r="R139" s="263"/>
      <c r="S139" s="263"/>
      <c r="T139" s="264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5" t="s">
        <v>149</v>
      </c>
      <c r="AU139" s="265" t="s">
        <v>87</v>
      </c>
      <c r="AV139" s="15" t="s">
        <v>147</v>
      </c>
      <c r="AW139" s="15" t="s">
        <v>34</v>
      </c>
      <c r="AX139" s="15" t="s">
        <v>83</v>
      </c>
      <c r="AY139" s="265" t="s">
        <v>140</v>
      </c>
    </row>
    <row r="140" s="2" customFormat="1" ht="24.15" customHeight="1">
      <c r="A140" s="39"/>
      <c r="B140" s="40"/>
      <c r="C140" s="220" t="s">
        <v>158</v>
      </c>
      <c r="D140" s="220" t="s">
        <v>142</v>
      </c>
      <c r="E140" s="221" t="s">
        <v>159</v>
      </c>
      <c r="F140" s="222" t="s">
        <v>160</v>
      </c>
      <c r="G140" s="223" t="s">
        <v>161</v>
      </c>
      <c r="H140" s="224">
        <v>30</v>
      </c>
      <c r="I140" s="225"/>
      <c r="J140" s="226">
        <f>ROUND(I140*H140,2)</f>
        <v>0</v>
      </c>
      <c r="K140" s="222" t="s">
        <v>146</v>
      </c>
      <c r="L140" s="45"/>
      <c r="M140" s="227" t="s">
        <v>1</v>
      </c>
      <c r="N140" s="228" t="s">
        <v>43</v>
      </c>
      <c r="O140" s="92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1" t="s">
        <v>147</v>
      </c>
      <c r="AT140" s="231" t="s">
        <v>142</v>
      </c>
      <c r="AU140" s="231" t="s">
        <v>87</v>
      </c>
      <c r="AY140" s="18" t="s">
        <v>140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8" t="s">
        <v>83</v>
      </c>
      <c r="BK140" s="232">
        <f>ROUND(I140*H140,2)</f>
        <v>0</v>
      </c>
      <c r="BL140" s="18" t="s">
        <v>147</v>
      </c>
      <c r="BM140" s="231" t="s">
        <v>162</v>
      </c>
    </row>
    <row r="141" s="2" customFormat="1" ht="33" customHeight="1">
      <c r="A141" s="39"/>
      <c r="B141" s="40"/>
      <c r="C141" s="220" t="s">
        <v>147</v>
      </c>
      <c r="D141" s="220" t="s">
        <v>142</v>
      </c>
      <c r="E141" s="221" t="s">
        <v>163</v>
      </c>
      <c r="F141" s="222" t="s">
        <v>164</v>
      </c>
      <c r="G141" s="223" t="s">
        <v>161</v>
      </c>
      <c r="H141" s="224">
        <v>46.000999999999998</v>
      </c>
      <c r="I141" s="225"/>
      <c r="J141" s="226">
        <f>ROUND(I141*H141,2)</f>
        <v>0</v>
      </c>
      <c r="K141" s="222" t="s">
        <v>165</v>
      </c>
      <c r="L141" s="45"/>
      <c r="M141" s="227" t="s">
        <v>1</v>
      </c>
      <c r="N141" s="228" t="s">
        <v>43</v>
      </c>
      <c r="O141" s="92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1" t="s">
        <v>147</v>
      </c>
      <c r="AT141" s="231" t="s">
        <v>142</v>
      </c>
      <c r="AU141" s="231" t="s">
        <v>87</v>
      </c>
      <c r="AY141" s="18" t="s">
        <v>140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8" t="s">
        <v>83</v>
      </c>
      <c r="BK141" s="232">
        <f>ROUND(I141*H141,2)</f>
        <v>0</v>
      </c>
      <c r="BL141" s="18" t="s">
        <v>147</v>
      </c>
      <c r="BM141" s="231" t="s">
        <v>166</v>
      </c>
    </row>
    <row r="142" s="13" customFormat="1">
      <c r="A142" s="13"/>
      <c r="B142" s="233"/>
      <c r="C142" s="234"/>
      <c r="D142" s="235" t="s">
        <v>149</v>
      </c>
      <c r="E142" s="236" t="s">
        <v>1</v>
      </c>
      <c r="F142" s="237" t="s">
        <v>167</v>
      </c>
      <c r="G142" s="234"/>
      <c r="H142" s="236" t="s">
        <v>1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149</v>
      </c>
      <c r="AU142" s="243" t="s">
        <v>87</v>
      </c>
      <c r="AV142" s="13" t="s">
        <v>83</v>
      </c>
      <c r="AW142" s="13" t="s">
        <v>34</v>
      </c>
      <c r="AX142" s="13" t="s">
        <v>78</v>
      </c>
      <c r="AY142" s="243" t="s">
        <v>140</v>
      </c>
    </row>
    <row r="143" s="14" customFormat="1">
      <c r="A143" s="14"/>
      <c r="B143" s="244"/>
      <c r="C143" s="245"/>
      <c r="D143" s="235" t="s">
        <v>149</v>
      </c>
      <c r="E143" s="246" t="s">
        <v>1</v>
      </c>
      <c r="F143" s="247" t="s">
        <v>168</v>
      </c>
      <c r="G143" s="245"/>
      <c r="H143" s="248">
        <v>33.481000000000002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149</v>
      </c>
      <c r="AU143" s="254" t="s">
        <v>87</v>
      </c>
      <c r="AV143" s="14" t="s">
        <v>87</v>
      </c>
      <c r="AW143" s="14" t="s">
        <v>34</v>
      </c>
      <c r="AX143" s="14" t="s">
        <v>78</v>
      </c>
      <c r="AY143" s="254" t="s">
        <v>140</v>
      </c>
    </row>
    <row r="144" s="13" customFormat="1">
      <c r="A144" s="13"/>
      <c r="B144" s="233"/>
      <c r="C144" s="234"/>
      <c r="D144" s="235" t="s">
        <v>149</v>
      </c>
      <c r="E144" s="236" t="s">
        <v>1</v>
      </c>
      <c r="F144" s="237" t="s">
        <v>169</v>
      </c>
      <c r="G144" s="234"/>
      <c r="H144" s="236" t="s">
        <v>1</v>
      </c>
      <c r="I144" s="238"/>
      <c r="J144" s="234"/>
      <c r="K144" s="234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149</v>
      </c>
      <c r="AU144" s="243" t="s">
        <v>87</v>
      </c>
      <c r="AV144" s="13" t="s">
        <v>83</v>
      </c>
      <c r="AW144" s="13" t="s">
        <v>34</v>
      </c>
      <c r="AX144" s="13" t="s">
        <v>78</v>
      </c>
      <c r="AY144" s="243" t="s">
        <v>140</v>
      </c>
    </row>
    <row r="145" s="14" customFormat="1">
      <c r="A145" s="14"/>
      <c r="B145" s="244"/>
      <c r="C145" s="245"/>
      <c r="D145" s="235" t="s">
        <v>149</v>
      </c>
      <c r="E145" s="246" t="s">
        <v>1</v>
      </c>
      <c r="F145" s="247" t="s">
        <v>170</v>
      </c>
      <c r="G145" s="245"/>
      <c r="H145" s="248">
        <v>112.93000000000001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4" t="s">
        <v>149</v>
      </c>
      <c r="AU145" s="254" t="s">
        <v>87</v>
      </c>
      <c r="AV145" s="14" t="s">
        <v>87</v>
      </c>
      <c r="AW145" s="14" t="s">
        <v>34</v>
      </c>
      <c r="AX145" s="14" t="s">
        <v>78</v>
      </c>
      <c r="AY145" s="254" t="s">
        <v>140</v>
      </c>
    </row>
    <row r="146" s="13" customFormat="1">
      <c r="A146" s="13"/>
      <c r="B146" s="233"/>
      <c r="C146" s="234"/>
      <c r="D146" s="235" t="s">
        <v>149</v>
      </c>
      <c r="E146" s="236" t="s">
        <v>1</v>
      </c>
      <c r="F146" s="237" t="s">
        <v>171</v>
      </c>
      <c r="G146" s="234"/>
      <c r="H146" s="236" t="s">
        <v>1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149</v>
      </c>
      <c r="AU146" s="243" t="s">
        <v>87</v>
      </c>
      <c r="AV146" s="13" t="s">
        <v>83</v>
      </c>
      <c r="AW146" s="13" t="s">
        <v>34</v>
      </c>
      <c r="AX146" s="13" t="s">
        <v>78</v>
      </c>
      <c r="AY146" s="243" t="s">
        <v>140</v>
      </c>
    </row>
    <row r="147" s="14" customFormat="1">
      <c r="A147" s="14"/>
      <c r="B147" s="244"/>
      <c r="C147" s="245"/>
      <c r="D147" s="235" t="s">
        <v>149</v>
      </c>
      <c r="E147" s="246" t="s">
        <v>1</v>
      </c>
      <c r="F147" s="247" t="s">
        <v>172</v>
      </c>
      <c r="G147" s="245"/>
      <c r="H147" s="248">
        <v>21.242000000000001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149</v>
      </c>
      <c r="AU147" s="254" t="s">
        <v>87</v>
      </c>
      <c r="AV147" s="14" t="s">
        <v>87</v>
      </c>
      <c r="AW147" s="14" t="s">
        <v>34</v>
      </c>
      <c r="AX147" s="14" t="s">
        <v>78</v>
      </c>
      <c r="AY147" s="254" t="s">
        <v>140</v>
      </c>
    </row>
    <row r="148" s="13" customFormat="1">
      <c r="A148" s="13"/>
      <c r="B148" s="233"/>
      <c r="C148" s="234"/>
      <c r="D148" s="235" t="s">
        <v>149</v>
      </c>
      <c r="E148" s="236" t="s">
        <v>1</v>
      </c>
      <c r="F148" s="237" t="s">
        <v>173</v>
      </c>
      <c r="G148" s="234"/>
      <c r="H148" s="236" t="s">
        <v>1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149</v>
      </c>
      <c r="AU148" s="243" t="s">
        <v>87</v>
      </c>
      <c r="AV148" s="13" t="s">
        <v>83</v>
      </c>
      <c r="AW148" s="13" t="s">
        <v>34</v>
      </c>
      <c r="AX148" s="13" t="s">
        <v>78</v>
      </c>
      <c r="AY148" s="243" t="s">
        <v>140</v>
      </c>
    </row>
    <row r="149" s="14" customFormat="1">
      <c r="A149" s="14"/>
      <c r="B149" s="244"/>
      <c r="C149" s="245"/>
      <c r="D149" s="235" t="s">
        <v>149</v>
      </c>
      <c r="E149" s="246" t="s">
        <v>1</v>
      </c>
      <c r="F149" s="247" t="s">
        <v>174</v>
      </c>
      <c r="G149" s="245"/>
      <c r="H149" s="248">
        <v>44.100000000000001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149</v>
      </c>
      <c r="AU149" s="254" t="s">
        <v>87</v>
      </c>
      <c r="AV149" s="14" t="s">
        <v>87</v>
      </c>
      <c r="AW149" s="14" t="s">
        <v>34</v>
      </c>
      <c r="AX149" s="14" t="s">
        <v>78</v>
      </c>
      <c r="AY149" s="254" t="s">
        <v>140</v>
      </c>
    </row>
    <row r="150" s="13" customFormat="1">
      <c r="A150" s="13"/>
      <c r="B150" s="233"/>
      <c r="C150" s="234"/>
      <c r="D150" s="235" t="s">
        <v>149</v>
      </c>
      <c r="E150" s="236" t="s">
        <v>1</v>
      </c>
      <c r="F150" s="237" t="s">
        <v>175</v>
      </c>
      <c r="G150" s="234"/>
      <c r="H150" s="236" t="s">
        <v>1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149</v>
      </c>
      <c r="AU150" s="243" t="s">
        <v>87</v>
      </c>
      <c r="AV150" s="13" t="s">
        <v>83</v>
      </c>
      <c r="AW150" s="13" t="s">
        <v>34</v>
      </c>
      <c r="AX150" s="13" t="s">
        <v>78</v>
      </c>
      <c r="AY150" s="243" t="s">
        <v>140</v>
      </c>
    </row>
    <row r="151" s="14" customFormat="1">
      <c r="A151" s="14"/>
      <c r="B151" s="244"/>
      <c r="C151" s="245"/>
      <c r="D151" s="235" t="s">
        <v>149</v>
      </c>
      <c r="E151" s="246" t="s">
        <v>1</v>
      </c>
      <c r="F151" s="247" t="s">
        <v>176</v>
      </c>
      <c r="G151" s="245"/>
      <c r="H151" s="248">
        <v>18.251999999999999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149</v>
      </c>
      <c r="AU151" s="254" t="s">
        <v>87</v>
      </c>
      <c r="AV151" s="14" t="s">
        <v>87</v>
      </c>
      <c r="AW151" s="14" t="s">
        <v>34</v>
      </c>
      <c r="AX151" s="14" t="s">
        <v>78</v>
      </c>
      <c r="AY151" s="254" t="s">
        <v>140</v>
      </c>
    </row>
    <row r="152" s="16" customFormat="1">
      <c r="A152" s="16"/>
      <c r="B152" s="266"/>
      <c r="C152" s="267"/>
      <c r="D152" s="235" t="s">
        <v>149</v>
      </c>
      <c r="E152" s="268" t="s">
        <v>97</v>
      </c>
      <c r="F152" s="269" t="s">
        <v>177</v>
      </c>
      <c r="G152" s="267"/>
      <c r="H152" s="270">
        <v>230.005</v>
      </c>
      <c r="I152" s="271"/>
      <c r="J152" s="267"/>
      <c r="K152" s="267"/>
      <c r="L152" s="272"/>
      <c r="M152" s="273"/>
      <c r="N152" s="274"/>
      <c r="O152" s="274"/>
      <c r="P152" s="274"/>
      <c r="Q152" s="274"/>
      <c r="R152" s="274"/>
      <c r="S152" s="274"/>
      <c r="T152" s="275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T152" s="276" t="s">
        <v>149</v>
      </c>
      <c r="AU152" s="276" t="s">
        <v>87</v>
      </c>
      <c r="AV152" s="16" t="s">
        <v>158</v>
      </c>
      <c r="AW152" s="16" t="s">
        <v>34</v>
      </c>
      <c r="AX152" s="16" t="s">
        <v>78</v>
      </c>
      <c r="AY152" s="276" t="s">
        <v>140</v>
      </c>
    </row>
    <row r="153" s="14" customFormat="1">
      <c r="A153" s="14"/>
      <c r="B153" s="244"/>
      <c r="C153" s="245"/>
      <c r="D153" s="235" t="s">
        <v>149</v>
      </c>
      <c r="E153" s="246" t="s">
        <v>1</v>
      </c>
      <c r="F153" s="247" t="s">
        <v>178</v>
      </c>
      <c r="G153" s="245"/>
      <c r="H153" s="248">
        <v>46.000999999999998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149</v>
      </c>
      <c r="AU153" s="254" t="s">
        <v>87</v>
      </c>
      <c r="AV153" s="14" t="s">
        <v>87</v>
      </c>
      <c r="AW153" s="14" t="s">
        <v>34</v>
      </c>
      <c r="AX153" s="14" t="s">
        <v>83</v>
      </c>
      <c r="AY153" s="254" t="s">
        <v>140</v>
      </c>
    </row>
    <row r="154" s="2" customFormat="1" ht="33" customHeight="1">
      <c r="A154" s="39"/>
      <c r="B154" s="40"/>
      <c r="C154" s="220" t="s">
        <v>151</v>
      </c>
      <c r="D154" s="220" t="s">
        <v>142</v>
      </c>
      <c r="E154" s="221" t="s">
        <v>179</v>
      </c>
      <c r="F154" s="222" t="s">
        <v>180</v>
      </c>
      <c r="G154" s="223" t="s">
        <v>161</v>
      </c>
      <c r="H154" s="224">
        <v>92.001999999999995</v>
      </c>
      <c r="I154" s="225"/>
      <c r="J154" s="226">
        <f>ROUND(I154*H154,2)</f>
        <v>0</v>
      </c>
      <c r="K154" s="222" t="s">
        <v>165</v>
      </c>
      <c r="L154" s="45"/>
      <c r="M154" s="227" t="s">
        <v>1</v>
      </c>
      <c r="N154" s="228" t="s">
        <v>43</v>
      </c>
      <c r="O154" s="92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1" t="s">
        <v>147</v>
      </c>
      <c r="AT154" s="231" t="s">
        <v>142</v>
      </c>
      <c r="AU154" s="231" t="s">
        <v>87</v>
      </c>
      <c r="AY154" s="18" t="s">
        <v>140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8" t="s">
        <v>83</v>
      </c>
      <c r="BK154" s="232">
        <f>ROUND(I154*H154,2)</f>
        <v>0</v>
      </c>
      <c r="BL154" s="18" t="s">
        <v>147</v>
      </c>
      <c r="BM154" s="231" t="s">
        <v>181</v>
      </c>
    </row>
    <row r="155" s="14" customFormat="1">
      <c r="A155" s="14"/>
      <c r="B155" s="244"/>
      <c r="C155" s="245"/>
      <c r="D155" s="235" t="s">
        <v>149</v>
      </c>
      <c r="E155" s="246" t="s">
        <v>1</v>
      </c>
      <c r="F155" s="247" t="s">
        <v>182</v>
      </c>
      <c r="G155" s="245"/>
      <c r="H155" s="248">
        <v>92.001999999999995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4" t="s">
        <v>149</v>
      </c>
      <c r="AU155" s="254" t="s">
        <v>87</v>
      </c>
      <c r="AV155" s="14" t="s">
        <v>87</v>
      </c>
      <c r="AW155" s="14" t="s">
        <v>34</v>
      </c>
      <c r="AX155" s="14" t="s">
        <v>78</v>
      </c>
      <c r="AY155" s="254" t="s">
        <v>140</v>
      </c>
    </row>
    <row r="156" s="15" customFormat="1">
      <c r="A156" s="15"/>
      <c r="B156" s="255"/>
      <c r="C156" s="256"/>
      <c r="D156" s="235" t="s">
        <v>149</v>
      </c>
      <c r="E156" s="257" t="s">
        <v>1</v>
      </c>
      <c r="F156" s="258" t="s">
        <v>154</v>
      </c>
      <c r="G156" s="256"/>
      <c r="H156" s="259">
        <v>92.001999999999995</v>
      </c>
      <c r="I156" s="260"/>
      <c r="J156" s="256"/>
      <c r="K156" s="256"/>
      <c r="L156" s="261"/>
      <c r="M156" s="262"/>
      <c r="N156" s="263"/>
      <c r="O156" s="263"/>
      <c r="P156" s="263"/>
      <c r="Q156" s="263"/>
      <c r="R156" s="263"/>
      <c r="S156" s="263"/>
      <c r="T156" s="264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5" t="s">
        <v>149</v>
      </c>
      <c r="AU156" s="265" t="s">
        <v>87</v>
      </c>
      <c r="AV156" s="15" t="s">
        <v>147</v>
      </c>
      <c r="AW156" s="15" t="s">
        <v>34</v>
      </c>
      <c r="AX156" s="15" t="s">
        <v>83</v>
      </c>
      <c r="AY156" s="265" t="s">
        <v>140</v>
      </c>
    </row>
    <row r="157" s="2" customFormat="1" ht="33" customHeight="1">
      <c r="A157" s="39"/>
      <c r="B157" s="40"/>
      <c r="C157" s="220" t="s">
        <v>183</v>
      </c>
      <c r="D157" s="220" t="s">
        <v>142</v>
      </c>
      <c r="E157" s="221" t="s">
        <v>184</v>
      </c>
      <c r="F157" s="222" t="s">
        <v>185</v>
      </c>
      <c r="G157" s="223" t="s">
        <v>161</v>
      </c>
      <c r="H157" s="224">
        <v>69.001999999999995</v>
      </c>
      <c r="I157" s="225"/>
      <c r="J157" s="226">
        <f>ROUND(I157*H157,2)</f>
        <v>0</v>
      </c>
      <c r="K157" s="222" t="s">
        <v>165</v>
      </c>
      <c r="L157" s="45"/>
      <c r="M157" s="227" t="s">
        <v>1</v>
      </c>
      <c r="N157" s="228" t="s">
        <v>43</v>
      </c>
      <c r="O157" s="92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1" t="s">
        <v>147</v>
      </c>
      <c r="AT157" s="231" t="s">
        <v>142</v>
      </c>
      <c r="AU157" s="231" t="s">
        <v>87</v>
      </c>
      <c r="AY157" s="18" t="s">
        <v>140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8" t="s">
        <v>83</v>
      </c>
      <c r="BK157" s="232">
        <f>ROUND(I157*H157,2)</f>
        <v>0</v>
      </c>
      <c r="BL157" s="18" t="s">
        <v>147</v>
      </c>
      <c r="BM157" s="231" t="s">
        <v>186</v>
      </c>
    </row>
    <row r="158" s="14" customFormat="1">
      <c r="A158" s="14"/>
      <c r="B158" s="244"/>
      <c r="C158" s="245"/>
      <c r="D158" s="235" t="s">
        <v>149</v>
      </c>
      <c r="E158" s="246" t="s">
        <v>1</v>
      </c>
      <c r="F158" s="247" t="s">
        <v>187</v>
      </c>
      <c r="G158" s="245"/>
      <c r="H158" s="248">
        <v>69.001999999999995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4" t="s">
        <v>149</v>
      </c>
      <c r="AU158" s="254" t="s">
        <v>87</v>
      </c>
      <c r="AV158" s="14" t="s">
        <v>87</v>
      </c>
      <c r="AW158" s="14" t="s">
        <v>34</v>
      </c>
      <c r="AX158" s="14" t="s">
        <v>78</v>
      </c>
      <c r="AY158" s="254" t="s">
        <v>140</v>
      </c>
    </row>
    <row r="159" s="15" customFormat="1">
      <c r="A159" s="15"/>
      <c r="B159" s="255"/>
      <c r="C159" s="256"/>
      <c r="D159" s="235" t="s">
        <v>149</v>
      </c>
      <c r="E159" s="257" t="s">
        <v>1</v>
      </c>
      <c r="F159" s="258" t="s">
        <v>154</v>
      </c>
      <c r="G159" s="256"/>
      <c r="H159" s="259">
        <v>69.001999999999995</v>
      </c>
      <c r="I159" s="260"/>
      <c r="J159" s="256"/>
      <c r="K159" s="256"/>
      <c r="L159" s="261"/>
      <c r="M159" s="262"/>
      <c r="N159" s="263"/>
      <c r="O159" s="263"/>
      <c r="P159" s="263"/>
      <c r="Q159" s="263"/>
      <c r="R159" s="263"/>
      <c r="S159" s="263"/>
      <c r="T159" s="264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5" t="s">
        <v>149</v>
      </c>
      <c r="AU159" s="265" t="s">
        <v>87</v>
      </c>
      <c r="AV159" s="15" t="s">
        <v>147</v>
      </c>
      <c r="AW159" s="15" t="s">
        <v>34</v>
      </c>
      <c r="AX159" s="15" t="s">
        <v>83</v>
      </c>
      <c r="AY159" s="265" t="s">
        <v>140</v>
      </c>
    </row>
    <row r="160" s="2" customFormat="1" ht="33" customHeight="1">
      <c r="A160" s="39"/>
      <c r="B160" s="40"/>
      <c r="C160" s="220" t="s">
        <v>188</v>
      </c>
      <c r="D160" s="220" t="s">
        <v>142</v>
      </c>
      <c r="E160" s="221" t="s">
        <v>189</v>
      </c>
      <c r="F160" s="222" t="s">
        <v>190</v>
      </c>
      <c r="G160" s="223" t="s">
        <v>161</v>
      </c>
      <c r="H160" s="224">
        <v>23.001000000000001</v>
      </c>
      <c r="I160" s="225"/>
      <c r="J160" s="226">
        <f>ROUND(I160*H160,2)</f>
        <v>0</v>
      </c>
      <c r="K160" s="222" t="s">
        <v>165</v>
      </c>
      <c r="L160" s="45"/>
      <c r="M160" s="227" t="s">
        <v>1</v>
      </c>
      <c r="N160" s="228" t="s">
        <v>43</v>
      </c>
      <c r="O160" s="92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1" t="s">
        <v>147</v>
      </c>
      <c r="AT160" s="231" t="s">
        <v>142</v>
      </c>
      <c r="AU160" s="231" t="s">
        <v>87</v>
      </c>
      <c r="AY160" s="18" t="s">
        <v>140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8" t="s">
        <v>83</v>
      </c>
      <c r="BK160" s="232">
        <f>ROUND(I160*H160,2)</f>
        <v>0</v>
      </c>
      <c r="BL160" s="18" t="s">
        <v>147</v>
      </c>
      <c r="BM160" s="231" t="s">
        <v>191</v>
      </c>
    </row>
    <row r="161" s="14" customFormat="1">
      <c r="A161" s="14"/>
      <c r="B161" s="244"/>
      <c r="C161" s="245"/>
      <c r="D161" s="235" t="s">
        <v>149</v>
      </c>
      <c r="E161" s="246" t="s">
        <v>1</v>
      </c>
      <c r="F161" s="247" t="s">
        <v>192</v>
      </c>
      <c r="G161" s="245"/>
      <c r="H161" s="248">
        <v>23.001000000000001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149</v>
      </c>
      <c r="AU161" s="254" t="s">
        <v>87</v>
      </c>
      <c r="AV161" s="14" t="s">
        <v>87</v>
      </c>
      <c r="AW161" s="14" t="s">
        <v>34</v>
      </c>
      <c r="AX161" s="14" t="s">
        <v>78</v>
      </c>
      <c r="AY161" s="254" t="s">
        <v>140</v>
      </c>
    </row>
    <row r="162" s="15" customFormat="1">
      <c r="A162" s="15"/>
      <c r="B162" s="255"/>
      <c r="C162" s="256"/>
      <c r="D162" s="235" t="s">
        <v>149</v>
      </c>
      <c r="E162" s="257" t="s">
        <v>1</v>
      </c>
      <c r="F162" s="258" t="s">
        <v>154</v>
      </c>
      <c r="G162" s="256"/>
      <c r="H162" s="259">
        <v>23.001000000000001</v>
      </c>
      <c r="I162" s="260"/>
      <c r="J162" s="256"/>
      <c r="K162" s="256"/>
      <c r="L162" s="261"/>
      <c r="M162" s="262"/>
      <c r="N162" s="263"/>
      <c r="O162" s="263"/>
      <c r="P162" s="263"/>
      <c r="Q162" s="263"/>
      <c r="R162" s="263"/>
      <c r="S162" s="263"/>
      <c r="T162" s="264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5" t="s">
        <v>149</v>
      </c>
      <c r="AU162" s="265" t="s">
        <v>87</v>
      </c>
      <c r="AV162" s="15" t="s">
        <v>147</v>
      </c>
      <c r="AW162" s="15" t="s">
        <v>34</v>
      </c>
      <c r="AX162" s="15" t="s">
        <v>83</v>
      </c>
      <c r="AY162" s="265" t="s">
        <v>140</v>
      </c>
    </row>
    <row r="163" s="2" customFormat="1" ht="21.75" customHeight="1">
      <c r="A163" s="39"/>
      <c r="B163" s="40"/>
      <c r="C163" s="220" t="s">
        <v>193</v>
      </c>
      <c r="D163" s="220" t="s">
        <v>142</v>
      </c>
      <c r="E163" s="221" t="s">
        <v>194</v>
      </c>
      <c r="F163" s="222" t="s">
        <v>195</v>
      </c>
      <c r="G163" s="223" t="s">
        <v>196</v>
      </c>
      <c r="H163" s="224">
        <v>121.47499999999999</v>
      </c>
      <c r="I163" s="225"/>
      <c r="J163" s="226">
        <f>ROUND(I163*H163,2)</f>
        <v>0</v>
      </c>
      <c r="K163" s="222" t="s">
        <v>146</v>
      </c>
      <c r="L163" s="45"/>
      <c r="M163" s="227" t="s">
        <v>1</v>
      </c>
      <c r="N163" s="228" t="s">
        <v>43</v>
      </c>
      <c r="O163" s="92"/>
      <c r="P163" s="229">
        <f>O163*H163</f>
        <v>0</v>
      </c>
      <c r="Q163" s="229">
        <v>0.00084000000000000003</v>
      </c>
      <c r="R163" s="229">
        <f>Q163*H163</f>
        <v>0.10203900000000001</v>
      </c>
      <c r="S163" s="229">
        <v>0</v>
      </c>
      <c r="T163" s="23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1" t="s">
        <v>147</v>
      </c>
      <c r="AT163" s="231" t="s">
        <v>142</v>
      </c>
      <c r="AU163" s="231" t="s">
        <v>87</v>
      </c>
      <c r="AY163" s="18" t="s">
        <v>140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8" t="s">
        <v>83</v>
      </c>
      <c r="BK163" s="232">
        <f>ROUND(I163*H163,2)</f>
        <v>0</v>
      </c>
      <c r="BL163" s="18" t="s">
        <v>147</v>
      </c>
      <c r="BM163" s="231" t="s">
        <v>197</v>
      </c>
    </row>
    <row r="164" s="2" customFormat="1">
      <c r="A164" s="39"/>
      <c r="B164" s="40"/>
      <c r="C164" s="41"/>
      <c r="D164" s="235" t="s">
        <v>198</v>
      </c>
      <c r="E164" s="41"/>
      <c r="F164" s="277" t="s">
        <v>199</v>
      </c>
      <c r="G164" s="41"/>
      <c r="H164" s="41"/>
      <c r="I164" s="278"/>
      <c r="J164" s="41"/>
      <c r="K164" s="41"/>
      <c r="L164" s="45"/>
      <c r="M164" s="279"/>
      <c r="N164" s="280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198</v>
      </c>
      <c r="AU164" s="18" t="s">
        <v>87</v>
      </c>
    </row>
    <row r="165" s="13" customFormat="1">
      <c r="A165" s="13"/>
      <c r="B165" s="233"/>
      <c r="C165" s="234"/>
      <c r="D165" s="235" t="s">
        <v>149</v>
      </c>
      <c r="E165" s="236" t="s">
        <v>1</v>
      </c>
      <c r="F165" s="237" t="s">
        <v>167</v>
      </c>
      <c r="G165" s="234"/>
      <c r="H165" s="236" t="s">
        <v>1</v>
      </c>
      <c r="I165" s="238"/>
      <c r="J165" s="234"/>
      <c r="K165" s="234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149</v>
      </c>
      <c r="AU165" s="243" t="s">
        <v>87</v>
      </c>
      <c r="AV165" s="13" t="s">
        <v>83</v>
      </c>
      <c r="AW165" s="13" t="s">
        <v>34</v>
      </c>
      <c r="AX165" s="13" t="s">
        <v>78</v>
      </c>
      <c r="AY165" s="243" t="s">
        <v>140</v>
      </c>
    </row>
    <row r="166" s="14" customFormat="1">
      <c r="A166" s="14"/>
      <c r="B166" s="244"/>
      <c r="C166" s="245"/>
      <c r="D166" s="235" t="s">
        <v>149</v>
      </c>
      <c r="E166" s="246" t="s">
        <v>1</v>
      </c>
      <c r="F166" s="247" t="s">
        <v>200</v>
      </c>
      <c r="G166" s="245"/>
      <c r="H166" s="248">
        <v>28.274999999999999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4" t="s">
        <v>149</v>
      </c>
      <c r="AU166" s="254" t="s">
        <v>87</v>
      </c>
      <c r="AV166" s="14" t="s">
        <v>87</v>
      </c>
      <c r="AW166" s="14" t="s">
        <v>34</v>
      </c>
      <c r="AX166" s="14" t="s">
        <v>78</v>
      </c>
      <c r="AY166" s="254" t="s">
        <v>140</v>
      </c>
    </row>
    <row r="167" s="13" customFormat="1">
      <c r="A167" s="13"/>
      <c r="B167" s="233"/>
      <c r="C167" s="234"/>
      <c r="D167" s="235" t="s">
        <v>149</v>
      </c>
      <c r="E167" s="236" t="s">
        <v>1</v>
      </c>
      <c r="F167" s="237" t="s">
        <v>171</v>
      </c>
      <c r="G167" s="234"/>
      <c r="H167" s="236" t="s">
        <v>1</v>
      </c>
      <c r="I167" s="238"/>
      <c r="J167" s="234"/>
      <c r="K167" s="234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149</v>
      </c>
      <c r="AU167" s="243" t="s">
        <v>87</v>
      </c>
      <c r="AV167" s="13" t="s">
        <v>83</v>
      </c>
      <c r="AW167" s="13" t="s">
        <v>34</v>
      </c>
      <c r="AX167" s="13" t="s">
        <v>78</v>
      </c>
      <c r="AY167" s="243" t="s">
        <v>140</v>
      </c>
    </row>
    <row r="168" s="14" customFormat="1">
      <c r="A168" s="14"/>
      <c r="B168" s="244"/>
      <c r="C168" s="245"/>
      <c r="D168" s="235" t="s">
        <v>149</v>
      </c>
      <c r="E168" s="246" t="s">
        <v>1</v>
      </c>
      <c r="F168" s="247" t="s">
        <v>201</v>
      </c>
      <c r="G168" s="245"/>
      <c r="H168" s="248">
        <v>24.699999999999999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4" t="s">
        <v>149</v>
      </c>
      <c r="AU168" s="254" t="s">
        <v>87</v>
      </c>
      <c r="AV168" s="14" t="s">
        <v>87</v>
      </c>
      <c r="AW168" s="14" t="s">
        <v>34</v>
      </c>
      <c r="AX168" s="14" t="s">
        <v>78</v>
      </c>
      <c r="AY168" s="254" t="s">
        <v>140</v>
      </c>
    </row>
    <row r="169" s="13" customFormat="1">
      <c r="A169" s="13"/>
      <c r="B169" s="233"/>
      <c r="C169" s="234"/>
      <c r="D169" s="235" t="s">
        <v>149</v>
      </c>
      <c r="E169" s="236" t="s">
        <v>1</v>
      </c>
      <c r="F169" s="237" t="s">
        <v>173</v>
      </c>
      <c r="G169" s="234"/>
      <c r="H169" s="236" t="s">
        <v>1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149</v>
      </c>
      <c r="AU169" s="243" t="s">
        <v>87</v>
      </c>
      <c r="AV169" s="13" t="s">
        <v>83</v>
      </c>
      <c r="AW169" s="13" t="s">
        <v>34</v>
      </c>
      <c r="AX169" s="13" t="s">
        <v>78</v>
      </c>
      <c r="AY169" s="243" t="s">
        <v>140</v>
      </c>
    </row>
    <row r="170" s="14" customFormat="1">
      <c r="A170" s="14"/>
      <c r="B170" s="244"/>
      <c r="C170" s="245"/>
      <c r="D170" s="235" t="s">
        <v>149</v>
      </c>
      <c r="E170" s="246" t="s">
        <v>1</v>
      </c>
      <c r="F170" s="247" t="s">
        <v>202</v>
      </c>
      <c r="G170" s="245"/>
      <c r="H170" s="248">
        <v>49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4" t="s">
        <v>149</v>
      </c>
      <c r="AU170" s="254" t="s">
        <v>87</v>
      </c>
      <c r="AV170" s="14" t="s">
        <v>87</v>
      </c>
      <c r="AW170" s="14" t="s">
        <v>34</v>
      </c>
      <c r="AX170" s="14" t="s">
        <v>78</v>
      </c>
      <c r="AY170" s="254" t="s">
        <v>140</v>
      </c>
    </row>
    <row r="171" s="13" customFormat="1">
      <c r="A171" s="13"/>
      <c r="B171" s="233"/>
      <c r="C171" s="234"/>
      <c r="D171" s="235" t="s">
        <v>149</v>
      </c>
      <c r="E171" s="236" t="s">
        <v>1</v>
      </c>
      <c r="F171" s="237" t="s">
        <v>175</v>
      </c>
      <c r="G171" s="234"/>
      <c r="H171" s="236" t="s">
        <v>1</v>
      </c>
      <c r="I171" s="238"/>
      <c r="J171" s="234"/>
      <c r="K171" s="234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149</v>
      </c>
      <c r="AU171" s="243" t="s">
        <v>87</v>
      </c>
      <c r="AV171" s="13" t="s">
        <v>83</v>
      </c>
      <c r="AW171" s="13" t="s">
        <v>34</v>
      </c>
      <c r="AX171" s="13" t="s">
        <v>78</v>
      </c>
      <c r="AY171" s="243" t="s">
        <v>140</v>
      </c>
    </row>
    <row r="172" s="14" customFormat="1">
      <c r="A172" s="14"/>
      <c r="B172" s="244"/>
      <c r="C172" s="245"/>
      <c r="D172" s="235" t="s">
        <v>149</v>
      </c>
      <c r="E172" s="246" t="s">
        <v>1</v>
      </c>
      <c r="F172" s="247" t="s">
        <v>203</v>
      </c>
      <c r="G172" s="245"/>
      <c r="H172" s="248">
        <v>19.5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4" t="s">
        <v>149</v>
      </c>
      <c r="AU172" s="254" t="s">
        <v>87</v>
      </c>
      <c r="AV172" s="14" t="s">
        <v>87</v>
      </c>
      <c r="AW172" s="14" t="s">
        <v>34</v>
      </c>
      <c r="AX172" s="14" t="s">
        <v>78</v>
      </c>
      <c r="AY172" s="254" t="s">
        <v>140</v>
      </c>
    </row>
    <row r="173" s="15" customFormat="1">
      <c r="A173" s="15"/>
      <c r="B173" s="255"/>
      <c r="C173" s="256"/>
      <c r="D173" s="235" t="s">
        <v>149</v>
      </c>
      <c r="E173" s="257" t="s">
        <v>90</v>
      </c>
      <c r="F173" s="258" t="s">
        <v>154</v>
      </c>
      <c r="G173" s="256"/>
      <c r="H173" s="259">
        <v>121.47499999999999</v>
      </c>
      <c r="I173" s="260"/>
      <c r="J173" s="256"/>
      <c r="K173" s="256"/>
      <c r="L173" s="261"/>
      <c r="M173" s="262"/>
      <c r="N173" s="263"/>
      <c r="O173" s="263"/>
      <c r="P173" s="263"/>
      <c r="Q173" s="263"/>
      <c r="R173" s="263"/>
      <c r="S173" s="263"/>
      <c r="T173" s="264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5" t="s">
        <v>149</v>
      </c>
      <c r="AU173" s="265" t="s">
        <v>87</v>
      </c>
      <c r="AV173" s="15" t="s">
        <v>147</v>
      </c>
      <c r="AW173" s="15" t="s">
        <v>34</v>
      </c>
      <c r="AX173" s="15" t="s">
        <v>83</v>
      </c>
      <c r="AY173" s="265" t="s">
        <v>140</v>
      </c>
    </row>
    <row r="174" s="2" customFormat="1" ht="24.15" customHeight="1">
      <c r="A174" s="39"/>
      <c r="B174" s="40"/>
      <c r="C174" s="220" t="s">
        <v>153</v>
      </c>
      <c r="D174" s="220" t="s">
        <v>142</v>
      </c>
      <c r="E174" s="221" t="s">
        <v>204</v>
      </c>
      <c r="F174" s="222" t="s">
        <v>205</v>
      </c>
      <c r="G174" s="223" t="s">
        <v>196</v>
      </c>
      <c r="H174" s="224">
        <v>108.008</v>
      </c>
      <c r="I174" s="225"/>
      <c r="J174" s="226">
        <f>ROUND(I174*H174,2)</f>
        <v>0</v>
      </c>
      <c r="K174" s="222" t="s">
        <v>165</v>
      </c>
      <c r="L174" s="45"/>
      <c r="M174" s="227" t="s">
        <v>1</v>
      </c>
      <c r="N174" s="228" t="s">
        <v>43</v>
      </c>
      <c r="O174" s="92"/>
      <c r="P174" s="229">
        <f>O174*H174</f>
        <v>0</v>
      </c>
      <c r="Q174" s="229">
        <v>0.00084999999999999995</v>
      </c>
      <c r="R174" s="229">
        <f>Q174*H174</f>
        <v>0.091806799999999994</v>
      </c>
      <c r="S174" s="229">
        <v>0</v>
      </c>
      <c r="T174" s="23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1" t="s">
        <v>147</v>
      </c>
      <c r="AT174" s="231" t="s">
        <v>142</v>
      </c>
      <c r="AU174" s="231" t="s">
        <v>87</v>
      </c>
      <c r="AY174" s="18" t="s">
        <v>140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8" t="s">
        <v>83</v>
      </c>
      <c r="BK174" s="232">
        <f>ROUND(I174*H174,2)</f>
        <v>0</v>
      </c>
      <c r="BL174" s="18" t="s">
        <v>147</v>
      </c>
      <c r="BM174" s="231" t="s">
        <v>206</v>
      </c>
    </row>
    <row r="175" s="2" customFormat="1">
      <c r="A175" s="39"/>
      <c r="B175" s="40"/>
      <c r="C175" s="41"/>
      <c r="D175" s="235" t="s">
        <v>198</v>
      </c>
      <c r="E175" s="41"/>
      <c r="F175" s="277" t="s">
        <v>199</v>
      </c>
      <c r="G175" s="41"/>
      <c r="H175" s="41"/>
      <c r="I175" s="278"/>
      <c r="J175" s="41"/>
      <c r="K175" s="41"/>
      <c r="L175" s="45"/>
      <c r="M175" s="279"/>
      <c r="N175" s="280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198</v>
      </c>
      <c r="AU175" s="18" t="s">
        <v>87</v>
      </c>
    </row>
    <row r="176" s="13" customFormat="1">
      <c r="A176" s="13"/>
      <c r="B176" s="233"/>
      <c r="C176" s="234"/>
      <c r="D176" s="235" t="s">
        <v>149</v>
      </c>
      <c r="E176" s="236" t="s">
        <v>1</v>
      </c>
      <c r="F176" s="237" t="s">
        <v>169</v>
      </c>
      <c r="G176" s="234"/>
      <c r="H176" s="236" t="s">
        <v>1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149</v>
      </c>
      <c r="AU176" s="243" t="s">
        <v>87</v>
      </c>
      <c r="AV176" s="13" t="s">
        <v>83</v>
      </c>
      <c r="AW176" s="13" t="s">
        <v>34</v>
      </c>
      <c r="AX176" s="13" t="s">
        <v>78</v>
      </c>
      <c r="AY176" s="243" t="s">
        <v>140</v>
      </c>
    </row>
    <row r="177" s="14" customFormat="1">
      <c r="A177" s="14"/>
      <c r="B177" s="244"/>
      <c r="C177" s="245"/>
      <c r="D177" s="235" t="s">
        <v>149</v>
      </c>
      <c r="E177" s="246" t="s">
        <v>1</v>
      </c>
      <c r="F177" s="247" t="s">
        <v>207</v>
      </c>
      <c r="G177" s="245"/>
      <c r="H177" s="248">
        <v>108.008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149</v>
      </c>
      <c r="AU177" s="254" t="s">
        <v>87</v>
      </c>
      <c r="AV177" s="14" t="s">
        <v>87</v>
      </c>
      <c r="AW177" s="14" t="s">
        <v>34</v>
      </c>
      <c r="AX177" s="14" t="s">
        <v>78</v>
      </c>
      <c r="AY177" s="254" t="s">
        <v>140</v>
      </c>
    </row>
    <row r="178" s="15" customFormat="1">
      <c r="A178" s="15"/>
      <c r="B178" s="255"/>
      <c r="C178" s="256"/>
      <c r="D178" s="235" t="s">
        <v>149</v>
      </c>
      <c r="E178" s="257" t="s">
        <v>93</v>
      </c>
      <c r="F178" s="258" t="s">
        <v>154</v>
      </c>
      <c r="G178" s="256"/>
      <c r="H178" s="259">
        <v>108.008</v>
      </c>
      <c r="I178" s="260"/>
      <c r="J178" s="256"/>
      <c r="K178" s="256"/>
      <c r="L178" s="261"/>
      <c r="M178" s="262"/>
      <c r="N178" s="263"/>
      <c r="O178" s="263"/>
      <c r="P178" s="263"/>
      <c r="Q178" s="263"/>
      <c r="R178" s="263"/>
      <c r="S178" s="263"/>
      <c r="T178" s="264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5" t="s">
        <v>149</v>
      </c>
      <c r="AU178" s="265" t="s">
        <v>87</v>
      </c>
      <c r="AV178" s="15" t="s">
        <v>147</v>
      </c>
      <c r="AW178" s="15" t="s">
        <v>34</v>
      </c>
      <c r="AX178" s="15" t="s">
        <v>83</v>
      </c>
      <c r="AY178" s="265" t="s">
        <v>140</v>
      </c>
    </row>
    <row r="179" s="2" customFormat="1" ht="24.15" customHeight="1">
      <c r="A179" s="39"/>
      <c r="B179" s="40"/>
      <c r="C179" s="220" t="s">
        <v>208</v>
      </c>
      <c r="D179" s="220" t="s">
        <v>142</v>
      </c>
      <c r="E179" s="221" t="s">
        <v>209</v>
      </c>
      <c r="F179" s="222" t="s">
        <v>210</v>
      </c>
      <c r="G179" s="223" t="s">
        <v>196</v>
      </c>
      <c r="H179" s="224">
        <v>121.47499999999999</v>
      </c>
      <c r="I179" s="225"/>
      <c r="J179" s="226">
        <f>ROUND(I179*H179,2)</f>
        <v>0</v>
      </c>
      <c r="K179" s="222" t="s">
        <v>146</v>
      </c>
      <c r="L179" s="45"/>
      <c r="M179" s="227" t="s">
        <v>1</v>
      </c>
      <c r="N179" s="228" t="s">
        <v>43</v>
      </c>
      <c r="O179" s="92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1" t="s">
        <v>147</v>
      </c>
      <c r="AT179" s="231" t="s">
        <v>142</v>
      </c>
      <c r="AU179" s="231" t="s">
        <v>87</v>
      </c>
      <c r="AY179" s="18" t="s">
        <v>140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8" t="s">
        <v>83</v>
      </c>
      <c r="BK179" s="232">
        <f>ROUND(I179*H179,2)</f>
        <v>0</v>
      </c>
      <c r="BL179" s="18" t="s">
        <v>147</v>
      </c>
      <c r="BM179" s="231" t="s">
        <v>211</v>
      </c>
    </row>
    <row r="180" s="2" customFormat="1">
      <c r="A180" s="39"/>
      <c r="B180" s="40"/>
      <c r="C180" s="41"/>
      <c r="D180" s="235" t="s">
        <v>198</v>
      </c>
      <c r="E180" s="41"/>
      <c r="F180" s="277" t="s">
        <v>199</v>
      </c>
      <c r="G180" s="41"/>
      <c r="H180" s="41"/>
      <c r="I180" s="278"/>
      <c r="J180" s="41"/>
      <c r="K180" s="41"/>
      <c r="L180" s="45"/>
      <c r="M180" s="279"/>
      <c r="N180" s="280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198</v>
      </c>
      <c r="AU180" s="18" t="s">
        <v>87</v>
      </c>
    </row>
    <row r="181" s="14" customFormat="1">
      <c r="A181" s="14"/>
      <c r="B181" s="244"/>
      <c r="C181" s="245"/>
      <c r="D181" s="235" t="s">
        <v>149</v>
      </c>
      <c r="E181" s="246" t="s">
        <v>1</v>
      </c>
      <c r="F181" s="247" t="s">
        <v>90</v>
      </c>
      <c r="G181" s="245"/>
      <c r="H181" s="248">
        <v>121.47499999999999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4" t="s">
        <v>149</v>
      </c>
      <c r="AU181" s="254" t="s">
        <v>87</v>
      </c>
      <c r="AV181" s="14" t="s">
        <v>87</v>
      </c>
      <c r="AW181" s="14" t="s">
        <v>34</v>
      </c>
      <c r="AX181" s="14" t="s">
        <v>78</v>
      </c>
      <c r="AY181" s="254" t="s">
        <v>140</v>
      </c>
    </row>
    <row r="182" s="15" customFormat="1">
      <c r="A182" s="15"/>
      <c r="B182" s="255"/>
      <c r="C182" s="256"/>
      <c r="D182" s="235" t="s">
        <v>149</v>
      </c>
      <c r="E182" s="257" t="s">
        <v>1</v>
      </c>
      <c r="F182" s="258" t="s">
        <v>154</v>
      </c>
      <c r="G182" s="256"/>
      <c r="H182" s="259">
        <v>121.47499999999999</v>
      </c>
      <c r="I182" s="260"/>
      <c r="J182" s="256"/>
      <c r="K182" s="256"/>
      <c r="L182" s="261"/>
      <c r="M182" s="262"/>
      <c r="N182" s="263"/>
      <c r="O182" s="263"/>
      <c r="P182" s="263"/>
      <c r="Q182" s="263"/>
      <c r="R182" s="263"/>
      <c r="S182" s="263"/>
      <c r="T182" s="264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5" t="s">
        <v>149</v>
      </c>
      <c r="AU182" s="265" t="s">
        <v>87</v>
      </c>
      <c r="AV182" s="15" t="s">
        <v>147</v>
      </c>
      <c r="AW182" s="15" t="s">
        <v>34</v>
      </c>
      <c r="AX182" s="15" t="s">
        <v>83</v>
      </c>
      <c r="AY182" s="265" t="s">
        <v>140</v>
      </c>
    </row>
    <row r="183" s="2" customFormat="1" ht="24.15" customHeight="1">
      <c r="A183" s="39"/>
      <c r="B183" s="40"/>
      <c r="C183" s="220" t="s">
        <v>212</v>
      </c>
      <c r="D183" s="220" t="s">
        <v>142</v>
      </c>
      <c r="E183" s="221" t="s">
        <v>213</v>
      </c>
      <c r="F183" s="222" t="s">
        <v>214</v>
      </c>
      <c r="G183" s="223" t="s">
        <v>196</v>
      </c>
      <c r="H183" s="224">
        <v>108.008</v>
      </c>
      <c r="I183" s="225"/>
      <c r="J183" s="226">
        <f>ROUND(I183*H183,2)</f>
        <v>0</v>
      </c>
      <c r="K183" s="222" t="s">
        <v>165</v>
      </c>
      <c r="L183" s="45"/>
      <c r="M183" s="227" t="s">
        <v>1</v>
      </c>
      <c r="N183" s="228" t="s">
        <v>43</v>
      </c>
      <c r="O183" s="92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1" t="s">
        <v>147</v>
      </c>
      <c r="AT183" s="231" t="s">
        <v>142</v>
      </c>
      <c r="AU183" s="231" t="s">
        <v>87</v>
      </c>
      <c r="AY183" s="18" t="s">
        <v>140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8" t="s">
        <v>83</v>
      </c>
      <c r="BK183" s="232">
        <f>ROUND(I183*H183,2)</f>
        <v>0</v>
      </c>
      <c r="BL183" s="18" t="s">
        <v>147</v>
      </c>
      <c r="BM183" s="231" t="s">
        <v>215</v>
      </c>
    </row>
    <row r="184" s="2" customFormat="1">
      <c r="A184" s="39"/>
      <c r="B184" s="40"/>
      <c r="C184" s="41"/>
      <c r="D184" s="235" t="s">
        <v>198</v>
      </c>
      <c r="E184" s="41"/>
      <c r="F184" s="277" t="s">
        <v>199</v>
      </c>
      <c r="G184" s="41"/>
      <c r="H184" s="41"/>
      <c r="I184" s="278"/>
      <c r="J184" s="41"/>
      <c r="K184" s="41"/>
      <c r="L184" s="45"/>
      <c r="M184" s="279"/>
      <c r="N184" s="280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198</v>
      </c>
      <c r="AU184" s="18" t="s">
        <v>87</v>
      </c>
    </row>
    <row r="185" s="14" customFormat="1">
      <c r="A185" s="14"/>
      <c r="B185" s="244"/>
      <c r="C185" s="245"/>
      <c r="D185" s="235" t="s">
        <v>149</v>
      </c>
      <c r="E185" s="246" t="s">
        <v>1</v>
      </c>
      <c r="F185" s="247" t="s">
        <v>93</v>
      </c>
      <c r="G185" s="245"/>
      <c r="H185" s="248">
        <v>108.008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149</v>
      </c>
      <c r="AU185" s="254" t="s">
        <v>87</v>
      </c>
      <c r="AV185" s="14" t="s">
        <v>87</v>
      </c>
      <c r="AW185" s="14" t="s">
        <v>34</v>
      </c>
      <c r="AX185" s="14" t="s">
        <v>78</v>
      </c>
      <c r="AY185" s="254" t="s">
        <v>140</v>
      </c>
    </row>
    <row r="186" s="15" customFormat="1">
      <c r="A186" s="15"/>
      <c r="B186" s="255"/>
      <c r="C186" s="256"/>
      <c r="D186" s="235" t="s">
        <v>149</v>
      </c>
      <c r="E186" s="257" t="s">
        <v>1</v>
      </c>
      <c r="F186" s="258" t="s">
        <v>154</v>
      </c>
      <c r="G186" s="256"/>
      <c r="H186" s="259">
        <v>108.008</v>
      </c>
      <c r="I186" s="260"/>
      <c r="J186" s="256"/>
      <c r="K186" s="256"/>
      <c r="L186" s="261"/>
      <c r="M186" s="262"/>
      <c r="N186" s="263"/>
      <c r="O186" s="263"/>
      <c r="P186" s="263"/>
      <c r="Q186" s="263"/>
      <c r="R186" s="263"/>
      <c r="S186" s="263"/>
      <c r="T186" s="264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5" t="s">
        <v>149</v>
      </c>
      <c r="AU186" s="265" t="s">
        <v>87</v>
      </c>
      <c r="AV186" s="15" t="s">
        <v>147</v>
      </c>
      <c r="AW186" s="15" t="s">
        <v>34</v>
      </c>
      <c r="AX186" s="15" t="s">
        <v>83</v>
      </c>
      <c r="AY186" s="265" t="s">
        <v>140</v>
      </c>
    </row>
    <row r="187" s="2" customFormat="1" ht="24.15" customHeight="1">
      <c r="A187" s="39"/>
      <c r="B187" s="40"/>
      <c r="C187" s="220" t="s">
        <v>216</v>
      </c>
      <c r="D187" s="220" t="s">
        <v>142</v>
      </c>
      <c r="E187" s="221" t="s">
        <v>217</v>
      </c>
      <c r="F187" s="222" t="s">
        <v>218</v>
      </c>
      <c r="G187" s="223" t="s">
        <v>161</v>
      </c>
      <c r="H187" s="224">
        <v>217.15000000000001</v>
      </c>
      <c r="I187" s="225"/>
      <c r="J187" s="226">
        <f>ROUND(I187*H187,2)</f>
        <v>0</v>
      </c>
      <c r="K187" s="222" t="s">
        <v>1</v>
      </c>
      <c r="L187" s="45"/>
      <c r="M187" s="227" t="s">
        <v>1</v>
      </c>
      <c r="N187" s="228" t="s">
        <v>43</v>
      </c>
      <c r="O187" s="92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1" t="s">
        <v>147</v>
      </c>
      <c r="AT187" s="231" t="s">
        <v>142</v>
      </c>
      <c r="AU187" s="231" t="s">
        <v>87</v>
      </c>
      <c r="AY187" s="18" t="s">
        <v>140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8" t="s">
        <v>83</v>
      </c>
      <c r="BK187" s="232">
        <f>ROUND(I187*H187,2)</f>
        <v>0</v>
      </c>
      <c r="BL187" s="18" t="s">
        <v>147</v>
      </c>
      <c r="BM187" s="231" t="s">
        <v>219</v>
      </c>
    </row>
    <row r="188" s="14" customFormat="1">
      <c r="A188" s="14"/>
      <c r="B188" s="244"/>
      <c r="C188" s="245"/>
      <c r="D188" s="235" t="s">
        <v>149</v>
      </c>
      <c r="E188" s="246" t="s">
        <v>1</v>
      </c>
      <c r="F188" s="247" t="s">
        <v>220</v>
      </c>
      <c r="G188" s="245"/>
      <c r="H188" s="248">
        <v>217.15000000000001</v>
      </c>
      <c r="I188" s="249"/>
      <c r="J188" s="245"/>
      <c r="K188" s="245"/>
      <c r="L188" s="250"/>
      <c r="M188" s="251"/>
      <c r="N188" s="252"/>
      <c r="O188" s="252"/>
      <c r="P188" s="252"/>
      <c r="Q188" s="252"/>
      <c r="R188" s="252"/>
      <c r="S188" s="252"/>
      <c r="T188" s="25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4" t="s">
        <v>149</v>
      </c>
      <c r="AU188" s="254" t="s">
        <v>87</v>
      </c>
      <c r="AV188" s="14" t="s">
        <v>87</v>
      </c>
      <c r="AW188" s="14" t="s">
        <v>34</v>
      </c>
      <c r="AX188" s="14" t="s">
        <v>78</v>
      </c>
      <c r="AY188" s="254" t="s">
        <v>140</v>
      </c>
    </row>
    <row r="189" s="15" customFormat="1">
      <c r="A189" s="15"/>
      <c r="B189" s="255"/>
      <c r="C189" s="256"/>
      <c r="D189" s="235" t="s">
        <v>149</v>
      </c>
      <c r="E189" s="257" t="s">
        <v>1</v>
      </c>
      <c r="F189" s="258" t="s">
        <v>154</v>
      </c>
      <c r="G189" s="256"/>
      <c r="H189" s="259">
        <v>217.15000000000001</v>
      </c>
      <c r="I189" s="260"/>
      <c r="J189" s="256"/>
      <c r="K189" s="256"/>
      <c r="L189" s="261"/>
      <c r="M189" s="262"/>
      <c r="N189" s="263"/>
      <c r="O189" s="263"/>
      <c r="P189" s="263"/>
      <c r="Q189" s="263"/>
      <c r="R189" s="263"/>
      <c r="S189" s="263"/>
      <c r="T189" s="264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5" t="s">
        <v>149</v>
      </c>
      <c r="AU189" s="265" t="s">
        <v>87</v>
      </c>
      <c r="AV189" s="15" t="s">
        <v>147</v>
      </c>
      <c r="AW189" s="15" t="s">
        <v>34</v>
      </c>
      <c r="AX189" s="15" t="s">
        <v>83</v>
      </c>
      <c r="AY189" s="265" t="s">
        <v>140</v>
      </c>
    </row>
    <row r="190" s="2" customFormat="1" ht="55.5" customHeight="1">
      <c r="A190" s="39"/>
      <c r="B190" s="40"/>
      <c r="C190" s="220" t="s">
        <v>221</v>
      </c>
      <c r="D190" s="220" t="s">
        <v>142</v>
      </c>
      <c r="E190" s="221" t="s">
        <v>222</v>
      </c>
      <c r="F190" s="222" t="s">
        <v>223</v>
      </c>
      <c r="G190" s="223" t="s">
        <v>161</v>
      </c>
      <c r="H190" s="224">
        <v>230.005</v>
      </c>
      <c r="I190" s="225"/>
      <c r="J190" s="226">
        <f>ROUND(I190*H190,2)</f>
        <v>0</v>
      </c>
      <c r="K190" s="222" t="s">
        <v>1</v>
      </c>
      <c r="L190" s="45"/>
      <c r="M190" s="227" t="s">
        <v>1</v>
      </c>
      <c r="N190" s="228" t="s">
        <v>43</v>
      </c>
      <c r="O190" s="92"/>
      <c r="P190" s="229">
        <f>O190*H190</f>
        <v>0</v>
      </c>
      <c r="Q190" s="229">
        <v>0</v>
      </c>
      <c r="R190" s="229">
        <f>Q190*H190</f>
        <v>0</v>
      </c>
      <c r="S190" s="229">
        <v>0</v>
      </c>
      <c r="T190" s="230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1" t="s">
        <v>147</v>
      </c>
      <c r="AT190" s="231" t="s">
        <v>142</v>
      </c>
      <c r="AU190" s="231" t="s">
        <v>87</v>
      </c>
      <c r="AY190" s="18" t="s">
        <v>140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8" t="s">
        <v>83</v>
      </c>
      <c r="BK190" s="232">
        <f>ROUND(I190*H190,2)</f>
        <v>0</v>
      </c>
      <c r="BL190" s="18" t="s">
        <v>147</v>
      </c>
      <c r="BM190" s="231" t="s">
        <v>224</v>
      </c>
    </row>
    <row r="191" s="14" customFormat="1">
      <c r="A191" s="14"/>
      <c r="B191" s="244"/>
      <c r="C191" s="245"/>
      <c r="D191" s="235" t="s">
        <v>149</v>
      </c>
      <c r="E191" s="246" t="s">
        <v>1</v>
      </c>
      <c r="F191" s="247" t="s">
        <v>97</v>
      </c>
      <c r="G191" s="245"/>
      <c r="H191" s="248">
        <v>230.005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4" t="s">
        <v>149</v>
      </c>
      <c r="AU191" s="254" t="s">
        <v>87</v>
      </c>
      <c r="AV191" s="14" t="s">
        <v>87</v>
      </c>
      <c r="AW191" s="14" t="s">
        <v>34</v>
      </c>
      <c r="AX191" s="14" t="s">
        <v>78</v>
      </c>
      <c r="AY191" s="254" t="s">
        <v>140</v>
      </c>
    </row>
    <row r="192" s="15" customFormat="1">
      <c r="A192" s="15"/>
      <c r="B192" s="255"/>
      <c r="C192" s="256"/>
      <c r="D192" s="235" t="s">
        <v>149</v>
      </c>
      <c r="E192" s="257" t="s">
        <v>1</v>
      </c>
      <c r="F192" s="258" t="s">
        <v>154</v>
      </c>
      <c r="G192" s="256"/>
      <c r="H192" s="259">
        <v>230.005</v>
      </c>
      <c r="I192" s="260"/>
      <c r="J192" s="256"/>
      <c r="K192" s="256"/>
      <c r="L192" s="261"/>
      <c r="M192" s="262"/>
      <c r="N192" s="263"/>
      <c r="O192" s="263"/>
      <c r="P192" s="263"/>
      <c r="Q192" s="263"/>
      <c r="R192" s="263"/>
      <c r="S192" s="263"/>
      <c r="T192" s="264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65" t="s">
        <v>149</v>
      </c>
      <c r="AU192" s="265" t="s">
        <v>87</v>
      </c>
      <c r="AV192" s="15" t="s">
        <v>147</v>
      </c>
      <c r="AW192" s="15" t="s">
        <v>34</v>
      </c>
      <c r="AX192" s="15" t="s">
        <v>83</v>
      </c>
      <c r="AY192" s="265" t="s">
        <v>140</v>
      </c>
    </row>
    <row r="193" s="2" customFormat="1" ht="24.15" customHeight="1">
      <c r="A193" s="39"/>
      <c r="B193" s="40"/>
      <c r="C193" s="220" t="s">
        <v>225</v>
      </c>
      <c r="D193" s="220" t="s">
        <v>142</v>
      </c>
      <c r="E193" s="221" t="s">
        <v>226</v>
      </c>
      <c r="F193" s="222" t="s">
        <v>227</v>
      </c>
      <c r="G193" s="223" t="s">
        <v>228</v>
      </c>
      <c r="H193" s="224">
        <v>368.00799999999998</v>
      </c>
      <c r="I193" s="225"/>
      <c r="J193" s="226">
        <f>ROUND(I193*H193,2)</f>
        <v>0</v>
      </c>
      <c r="K193" s="222" t="s">
        <v>146</v>
      </c>
      <c r="L193" s="45"/>
      <c r="M193" s="227" t="s">
        <v>1</v>
      </c>
      <c r="N193" s="228" t="s">
        <v>43</v>
      </c>
      <c r="O193" s="92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1" t="s">
        <v>147</v>
      </c>
      <c r="AT193" s="231" t="s">
        <v>142</v>
      </c>
      <c r="AU193" s="231" t="s">
        <v>87</v>
      </c>
      <c r="AY193" s="18" t="s">
        <v>140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8" t="s">
        <v>83</v>
      </c>
      <c r="BK193" s="232">
        <f>ROUND(I193*H193,2)</f>
        <v>0</v>
      </c>
      <c r="BL193" s="18" t="s">
        <v>147</v>
      </c>
      <c r="BM193" s="231" t="s">
        <v>229</v>
      </c>
    </row>
    <row r="194" s="14" customFormat="1">
      <c r="A194" s="14"/>
      <c r="B194" s="244"/>
      <c r="C194" s="245"/>
      <c r="D194" s="235" t="s">
        <v>149</v>
      </c>
      <c r="E194" s="245"/>
      <c r="F194" s="247" t="s">
        <v>230</v>
      </c>
      <c r="G194" s="245"/>
      <c r="H194" s="248">
        <v>368.00799999999998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4" t="s">
        <v>149</v>
      </c>
      <c r="AU194" s="254" t="s">
        <v>87</v>
      </c>
      <c r="AV194" s="14" t="s">
        <v>87</v>
      </c>
      <c r="AW194" s="14" t="s">
        <v>4</v>
      </c>
      <c r="AX194" s="14" t="s">
        <v>83</v>
      </c>
      <c r="AY194" s="254" t="s">
        <v>140</v>
      </c>
    </row>
    <row r="195" s="2" customFormat="1" ht="24.15" customHeight="1">
      <c r="A195" s="39"/>
      <c r="B195" s="40"/>
      <c r="C195" s="220" t="s">
        <v>8</v>
      </c>
      <c r="D195" s="220" t="s">
        <v>142</v>
      </c>
      <c r="E195" s="221" t="s">
        <v>231</v>
      </c>
      <c r="F195" s="222" t="s">
        <v>232</v>
      </c>
      <c r="G195" s="223" t="s">
        <v>161</v>
      </c>
      <c r="H195" s="224">
        <v>121.306</v>
      </c>
      <c r="I195" s="225"/>
      <c r="J195" s="226">
        <f>ROUND(I195*H195,2)</f>
        <v>0</v>
      </c>
      <c r="K195" s="222" t="s">
        <v>146</v>
      </c>
      <c r="L195" s="45"/>
      <c r="M195" s="227" t="s">
        <v>1</v>
      </c>
      <c r="N195" s="228" t="s">
        <v>43</v>
      </c>
      <c r="O195" s="92"/>
      <c r="P195" s="229">
        <f>O195*H195</f>
        <v>0</v>
      </c>
      <c r="Q195" s="229">
        <v>0</v>
      </c>
      <c r="R195" s="229">
        <f>Q195*H195</f>
        <v>0</v>
      </c>
      <c r="S195" s="229">
        <v>0</v>
      </c>
      <c r="T195" s="230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1" t="s">
        <v>147</v>
      </c>
      <c r="AT195" s="231" t="s">
        <v>142</v>
      </c>
      <c r="AU195" s="231" t="s">
        <v>87</v>
      </c>
      <c r="AY195" s="18" t="s">
        <v>140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8" t="s">
        <v>83</v>
      </c>
      <c r="BK195" s="232">
        <f>ROUND(I195*H195,2)</f>
        <v>0</v>
      </c>
      <c r="BL195" s="18" t="s">
        <v>147</v>
      </c>
      <c r="BM195" s="231" t="s">
        <v>233</v>
      </c>
    </row>
    <row r="196" s="13" customFormat="1">
      <c r="A196" s="13"/>
      <c r="B196" s="233"/>
      <c r="C196" s="234"/>
      <c r="D196" s="235" t="s">
        <v>149</v>
      </c>
      <c r="E196" s="236" t="s">
        <v>1</v>
      </c>
      <c r="F196" s="237" t="s">
        <v>167</v>
      </c>
      <c r="G196" s="234"/>
      <c r="H196" s="236" t="s">
        <v>1</v>
      </c>
      <c r="I196" s="238"/>
      <c r="J196" s="234"/>
      <c r="K196" s="234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149</v>
      </c>
      <c r="AU196" s="243" t="s">
        <v>87</v>
      </c>
      <c r="AV196" s="13" t="s">
        <v>83</v>
      </c>
      <c r="AW196" s="13" t="s">
        <v>34</v>
      </c>
      <c r="AX196" s="13" t="s">
        <v>78</v>
      </c>
      <c r="AY196" s="243" t="s">
        <v>140</v>
      </c>
    </row>
    <row r="197" s="14" customFormat="1">
      <c r="A197" s="14"/>
      <c r="B197" s="244"/>
      <c r="C197" s="245"/>
      <c r="D197" s="235" t="s">
        <v>149</v>
      </c>
      <c r="E197" s="246" t="s">
        <v>1</v>
      </c>
      <c r="F197" s="247" t="s">
        <v>234</v>
      </c>
      <c r="G197" s="245"/>
      <c r="H197" s="248">
        <v>11.776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149</v>
      </c>
      <c r="AU197" s="254" t="s">
        <v>87</v>
      </c>
      <c r="AV197" s="14" t="s">
        <v>87</v>
      </c>
      <c r="AW197" s="14" t="s">
        <v>34</v>
      </c>
      <c r="AX197" s="14" t="s">
        <v>78</v>
      </c>
      <c r="AY197" s="254" t="s">
        <v>140</v>
      </c>
    </row>
    <row r="198" s="13" customFormat="1">
      <c r="A198" s="13"/>
      <c r="B198" s="233"/>
      <c r="C198" s="234"/>
      <c r="D198" s="235" t="s">
        <v>149</v>
      </c>
      <c r="E198" s="236" t="s">
        <v>1</v>
      </c>
      <c r="F198" s="237" t="s">
        <v>169</v>
      </c>
      <c r="G198" s="234"/>
      <c r="H198" s="236" t="s">
        <v>1</v>
      </c>
      <c r="I198" s="238"/>
      <c r="J198" s="234"/>
      <c r="K198" s="234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149</v>
      </c>
      <c r="AU198" s="243" t="s">
        <v>87</v>
      </c>
      <c r="AV198" s="13" t="s">
        <v>83</v>
      </c>
      <c r="AW198" s="13" t="s">
        <v>34</v>
      </c>
      <c r="AX198" s="13" t="s">
        <v>78</v>
      </c>
      <c r="AY198" s="243" t="s">
        <v>140</v>
      </c>
    </row>
    <row r="199" s="14" customFormat="1">
      <c r="A199" s="14"/>
      <c r="B199" s="244"/>
      <c r="C199" s="245"/>
      <c r="D199" s="235" t="s">
        <v>149</v>
      </c>
      <c r="E199" s="246" t="s">
        <v>1</v>
      </c>
      <c r="F199" s="247" t="s">
        <v>235</v>
      </c>
      <c r="G199" s="245"/>
      <c r="H199" s="248">
        <v>66.775999999999996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4" t="s">
        <v>149</v>
      </c>
      <c r="AU199" s="254" t="s">
        <v>87</v>
      </c>
      <c r="AV199" s="14" t="s">
        <v>87</v>
      </c>
      <c r="AW199" s="14" t="s">
        <v>34</v>
      </c>
      <c r="AX199" s="14" t="s">
        <v>78</v>
      </c>
      <c r="AY199" s="254" t="s">
        <v>140</v>
      </c>
    </row>
    <row r="200" s="13" customFormat="1">
      <c r="A200" s="13"/>
      <c r="B200" s="233"/>
      <c r="C200" s="234"/>
      <c r="D200" s="235" t="s">
        <v>149</v>
      </c>
      <c r="E200" s="236" t="s">
        <v>1</v>
      </c>
      <c r="F200" s="237" t="s">
        <v>171</v>
      </c>
      <c r="G200" s="234"/>
      <c r="H200" s="236" t="s">
        <v>1</v>
      </c>
      <c r="I200" s="238"/>
      <c r="J200" s="234"/>
      <c r="K200" s="234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149</v>
      </c>
      <c r="AU200" s="243" t="s">
        <v>87</v>
      </c>
      <c r="AV200" s="13" t="s">
        <v>83</v>
      </c>
      <c r="AW200" s="13" t="s">
        <v>34</v>
      </c>
      <c r="AX200" s="13" t="s">
        <v>78</v>
      </c>
      <c r="AY200" s="243" t="s">
        <v>140</v>
      </c>
    </row>
    <row r="201" s="14" customFormat="1">
      <c r="A201" s="14"/>
      <c r="B201" s="244"/>
      <c r="C201" s="245"/>
      <c r="D201" s="235" t="s">
        <v>149</v>
      </c>
      <c r="E201" s="246" t="s">
        <v>1</v>
      </c>
      <c r="F201" s="247" t="s">
        <v>236</v>
      </c>
      <c r="G201" s="245"/>
      <c r="H201" s="248">
        <v>12.186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149</v>
      </c>
      <c r="AU201" s="254" t="s">
        <v>87</v>
      </c>
      <c r="AV201" s="14" t="s">
        <v>87</v>
      </c>
      <c r="AW201" s="14" t="s">
        <v>34</v>
      </c>
      <c r="AX201" s="14" t="s">
        <v>78</v>
      </c>
      <c r="AY201" s="254" t="s">
        <v>140</v>
      </c>
    </row>
    <row r="202" s="13" customFormat="1">
      <c r="A202" s="13"/>
      <c r="B202" s="233"/>
      <c r="C202" s="234"/>
      <c r="D202" s="235" t="s">
        <v>149</v>
      </c>
      <c r="E202" s="236" t="s">
        <v>1</v>
      </c>
      <c r="F202" s="237" t="s">
        <v>173</v>
      </c>
      <c r="G202" s="234"/>
      <c r="H202" s="236" t="s">
        <v>1</v>
      </c>
      <c r="I202" s="238"/>
      <c r="J202" s="234"/>
      <c r="K202" s="234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149</v>
      </c>
      <c r="AU202" s="243" t="s">
        <v>87</v>
      </c>
      <c r="AV202" s="13" t="s">
        <v>83</v>
      </c>
      <c r="AW202" s="13" t="s">
        <v>34</v>
      </c>
      <c r="AX202" s="13" t="s">
        <v>78</v>
      </c>
      <c r="AY202" s="243" t="s">
        <v>140</v>
      </c>
    </row>
    <row r="203" s="14" customFormat="1">
      <c r="A203" s="14"/>
      <c r="B203" s="244"/>
      <c r="C203" s="245"/>
      <c r="D203" s="235" t="s">
        <v>149</v>
      </c>
      <c r="E203" s="246" t="s">
        <v>1</v>
      </c>
      <c r="F203" s="247" t="s">
        <v>237</v>
      </c>
      <c r="G203" s="245"/>
      <c r="H203" s="248">
        <v>23.687999999999999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149</v>
      </c>
      <c r="AU203" s="254" t="s">
        <v>87</v>
      </c>
      <c r="AV203" s="14" t="s">
        <v>87</v>
      </c>
      <c r="AW203" s="14" t="s">
        <v>34</v>
      </c>
      <c r="AX203" s="14" t="s">
        <v>78</v>
      </c>
      <c r="AY203" s="254" t="s">
        <v>140</v>
      </c>
    </row>
    <row r="204" s="13" customFormat="1">
      <c r="A204" s="13"/>
      <c r="B204" s="233"/>
      <c r="C204" s="234"/>
      <c r="D204" s="235" t="s">
        <v>149</v>
      </c>
      <c r="E204" s="236" t="s">
        <v>1</v>
      </c>
      <c r="F204" s="237" t="s">
        <v>175</v>
      </c>
      <c r="G204" s="234"/>
      <c r="H204" s="236" t="s">
        <v>1</v>
      </c>
      <c r="I204" s="238"/>
      <c r="J204" s="234"/>
      <c r="K204" s="234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149</v>
      </c>
      <c r="AU204" s="243" t="s">
        <v>87</v>
      </c>
      <c r="AV204" s="13" t="s">
        <v>83</v>
      </c>
      <c r="AW204" s="13" t="s">
        <v>34</v>
      </c>
      <c r="AX204" s="13" t="s">
        <v>78</v>
      </c>
      <c r="AY204" s="243" t="s">
        <v>140</v>
      </c>
    </row>
    <row r="205" s="14" customFormat="1">
      <c r="A205" s="14"/>
      <c r="B205" s="244"/>
      <c r="C205" s="245"/>
      <c r="D205" s="235" t="s">
        <v>149</v>
      </c>
      <c r="E205" s="246" t="s">
        <v>1</v>
      </c>
      <c r="F205" s="247" t="s">
        <v>238</v>
      </c>
      <c r="G205" s="245"/>
      <c r="H205" s="248">
        <v>6.8799999999999999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4" t="s">
        <v>149</v>
      </c>
      <c r="AU205" s="254" t="s">
        <v>87</v>
      </c>
      <c r="AV205" s="14" t="s">
        <v>87</v>
      </c>
      <c r="AW205" s="14" t="s">
        <v>34</v>
      </c>
      <c r="AX205" s="14" t="s">
        <v>78</v>
      </c>
      <c r="AY205" s="254" t="s">
        <v>140</v>
      </c>
    </row>
    <row r="206" s="15" customFormat="1">
      <c r="A206" s="15"/>
      <c r="B206" s="255"/>
      <c r="C206" s="256"/>
      <c r="D206" s="235" t="s">
        <v>149</v>
      </c>
      <c r="E206" s="257" t="s">
        <v>106</v>
      </c>
      <c r="F206" s="258" t="s">
        <v>154</v>
      </c>
      <c r="G206" s="256"/>
      <c r="H206" s="259">
        <v>121.306</v>
      </c>
      <c r="I206" s="260"/>
      <c r="J206" s="256"/>
      <c r="K206" s="256"/>
      <c r="L206" s="261"/>
      <c r="M206" s="262"/>
      <c r="N206" s="263"/>
      <c r="O206" s="263"/>
      <c r="P206" s="263"/>
      <c r="Q206" s="263"/>
      <c r="R206" s="263"/>
      <c r="S206" s="263"/>
      <c r="T206" s="264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5" t="s">
        <v>149</v>
      </c>
      <c r="AU206" s="265" t="s">
        <v>87</v>
      </c>
      <c r="AV206" s="15" t="s">
        <v>147</v>
      </c>
      <c r="AW206" s="15" t="s">
        <v>34</v>
      </c>
      <c r="AX206" s="15" t="s">
        <v>83</v>
      </c>
      <c r="AY206" s="265" t="s">
        <v>140</v>
      </c>
    </row>
    <row r="207" s="2" customFormat="1" ht="16.5" customHeight="1">
      <c r="A207" s="39"/>
      <c r="B207" s="40"/>
      <c r="C207" s="281" t="s">
        <v>239</v>
      </c>
      <c r="D207" s="281" t="s">
        <v>240</v>
      </c>
      <c r="E207" s="282" t="s">
        <v>241</v>
      </c>
      <c r="F207" s="283" t="s">
        <v>242</v>
      </c>
      <c r="G207" s="284" t="s">
        <v>228</v>
      </c>
      <c r="H207" s="285">
        <v>218.351</v>
      </c>
      <c r="I207" s="286"/>
      <c r="J207" s="287">
        <f>ROUND(I207*H207,2)</f>
        <v>0</v>
      </c>
      <c r="K207" s="283" t="s">
        <v>165</v>
      </c>
      <c r="L207" s="288"/>
      <c r="M207" s="289" t="s">
        <v>1</v>
      </c>
      <c r="N207" s="290" t="s">
        <v>43</v>
      </c>
      <c r="O207" s="92"/>
      <c r="P207" s="229">
        <f>O207*H207</f>
        <v>0</v>
      </c>
      <c r="Q207" s="229">
        <v>0</v>
      </c>
      <c r="R207" s="229">
        <f>Q207*H207</f>
        <v>0</v>
      </c>
      <c r="S207" s="229">
        <v>0</v>
      </c>
      <c r="T207" s="230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1" t="s">
        <v>193</v>
      </c>
      <c r="AT207" s="231" t="s">
        <v>240</v>
      </c>
      <c r="AU207" s="231" t="s">
        <v>87</v>
      </c>
      <c r="AY207" s="18" t="s">
        <v>140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8" t="s">
        <v>83</v>
      </c>
      <c r="BK207" s="232">
        <f>ROUND(I207*H207,2)</f>
        <v>0</v>
      </c>
      <c r="BL207" s="18" t="s">
        <v>147</v>
      </c>
      <c r="BM207" s="231" t="s">
        <v>243</v>
      </c>
    </row>
    <row r="208" s="14" customFormat="1">
      <c r="A208" s="14"/>
      <c r="B208" s="244"/>
      <c r="C208" s="245"/>
      <c r="D208" s="235" t="s">
        <v>149</v>
      </c>
      <c r="E208" s="245"/>
      <c r="F208" s="247" t="s">
        <v>244</v>
      </c>
      <c r="G208" s="245"/>
      <c r="H208" s="248">
        <v>218.351</v>
      </c>
      <c r="I208" s="249"/>
      <c r="J208" s="245"/>
      <c r="K208" s="245"/>
      <c r="L208" s="250"/>
      <c r="M208" s="251"/>
      <c r="N208" s="252"/>
      <c r="O208" s="252"/>
      <c r="P208" s="252"/>
      <c r="Q208" s="252"/>
      <c r="R208" s="252"/>
      <c r="S208" s="252"/>
      <c r="T208" s="25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4" t="s">
        <v>149</v>
      </c>
      <c r="AU208" s="254" t="s">
        <v>87</v>
      </c>
      <c r="AV208" s="14" t="s">
        <v>87</v>
      </c>
      <c r="AW208" s="14" t="s">
        <v>4</v>
      </c>
      <c r="AX208" s="14" t="s">
        <v>83</v>
      </c>
      <c r="AY208" s="254" t="s">
        <v>140</v>
      </c>
    </row>
    <row r="209" s="2" customFormat="1" ht="24.15" customHeight="1">
      <c r="A209" s="39"/>
      <c r="B209" s="40"/>
      <c r="C209" s="220" t="s">
        <v>245</v>
      </c>
      <c r="D209" s="220" t="s">
        <v>142</v>
      </c>
      <c r="E209" s="221" t="s">
        <v>246</v>
      </c>
      <c r="F209" s="222" t="s">
        <v>247</v>
      </c>
      <c r="G209" s="223" t="s">
        <v>161</v>
      </c>
      <c r="H209" s="224">
        <v>77.451999999999998</v>
      </c>
      <c r="I209" s="225"/>
      <c r="J209" s="226">
        <f>ROUND(I209*H209,2)</f>
        <v>0</v>
      </c>
      <c r="K209" s="222" t="s">
        <v>165</v>
      </c>
      <c r="L209" s="45"/>
      <c r="M209" s="227" t="s">
        <v>1</v>
      </c>
      <c r="N209" s="228" t="s">
        <v>43</v>
      </c>
      <c r="O209" s="92"/>
      <c r="P209" s="229">
        <f>O209*H209</f>
        <v>0</v>
      </c>
      <c r="Q209" s="229">
        <v>0</v>
      </c>
      <c r="R209" s="229">
        <f>Q209*H209</f>
        <v>0</v>
      </c>
      <c r="S209" s="229">
        <v>0</v>
      </c>
      <c r="T209" s="230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1" t="s">
        <v>147</v>
      </c>
      <c r="AT209" s="231" t="s">
        <v>142</v>
      </c>
      <c r="AU209" s="231" t="s">
        <v>87</v>
      </c>
      <c r="AY209" s="18" t="s">
        <v>140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8" t="s">
        <v>83</v>
      </c>
      <c r="BK209" s="232">
        <f>ROUND(I209*H209,2)</f>
        <v>0</v>
      </c>
      <c r="BL209" s="18" t="s">
        <v>147</v>
      </c>
      <c r="BM209" s="231" t="s">
        <v>248</v>
      </c>
    </row>
    <row r="210" s="2" customFormat="1">
      <c r="A210" s="39"/>
      <c r="B210" s="40"/>
      <c r="C210" s="41"/>
      <c r="D210" s="235" t="s">
        <v>198</v>
      </c>
      <c r="E210" s="41"/>
      <c r="F210" s="277" t="s">
        <v>249</v>
      </c>
      <c r="G210" s="41"/>
      <c r="H210" s="41"/>
      <c r="I210" s="278"/>
      <c r="J210" s="41"/>
      <c r="K210" s="41"/>
      <c r="L210" s="45"/>
      <c r="M210" s="279"/>
      <c r="N210" s="280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198</v>
      </c>
      <c r="AU210" s="18" t="s">
        <v>87</v>
      </c>
    </row>
    <row r="211" s="13" customFormat="1">
      <c r="A211" s="13"/>
      <c r="B211" s="233"/>
      <c r="C211" s="234"/>
      <c r="D211" s="235" t="s">
        <v>149</v>
      </c>
      <c r="E211" s="236" t="s">
        <v>1</v>
      </c>
      <c r="F211" s="237" t="s">
        <v>167</v>
      </c>
      <c r="G211" s="234"/>
      <c r="H211" s="236" t="s">
        <v>1</v>
      </c>
      <c r="I211" s="238"/>
      <c r="J211" s="234"/>
      <c r="K211" s="234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149</v>
      </c>
      <c r="AU211" s="243" t="s">
        <v>87</v>
      </c>
      <c r="AV211" s="13" t="s">
        <v>83</v>
      </c>
      <c r="AW211" s="13" t="s">
        <v>34</v>
      </c>
      <c r="AX211" s="13" t="s">
        <v>78</v>
      </c>
      <c r="AY211" s="243" t="s">
        <v>140</v>
      </c>
    </row>
    <row r="212" s="14" customFormat="1">
      <c r="A212" s="14"/>
      <c r="B212" s="244"/>
      <c r="C212" s="245"/>
      <c r="D212" s="235" t="s">
        <v>149</v>
      </c>
      <c r="E212" s="246" t="s">
        <v>1</v>
      </c>
      <c r="F212" s="247" t="s">
        <v>250</v>
      </c>
      <c r="G212" s="245"/>
      <c r="H212" s="248">
        <v>15.791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4" t="s">
        <v>149</v>
      </c>
      <c r="AU212" s="254" t="s">
        <v>87</v>
      </c>
      <c r="AV212" s="14" t="s">
        <v>87</v>
      </c>
      <c r="AW212" s="14" t="s">
        <v>34</v>
      </c>
      <c r="AX212" s="14" t="s">
        <v>78</v>
      </c>
      <c r="AY212" s="254" t="s">
        <v>140</v>
      </c>
    </row>
    <row r="213" s="13" customFormat="1">
      <c r="A213" s="13"/>
      <c r="B213" s="233"/>
      <c r="C213" s="234"/>
      <c r="D213" s="235" t="s">
        <v>149</v>
      </c>
      <c r="E213" s="236" t="s">
        <v>1</v>
      </c>
      <c r="F213" s="237" t="s">
        <v>169</v>
      </c>
      <c r="G213" s="234"/>
      <c r="H213" s="236" t="s">
        <v>1</v>
      </c>
      <c r="I213" s="238"/>
      <c r="J213" s="234"/>
      <c r="K213" s="234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149</v>
      </c>
      <c r="AU213" s="243" t="s">
        <v>87</v>
      </c>
      <c r="AV213" s="13" t="s">
        <v>83</v>
      </c>
      <c r="AW213" s="13" t="s">
        <v>34</v>
      </c>
      <c r="AX213" s="13" t="s">
        <v>78</v>
      </c>
      <c r="AY213" s="243" t="s">
        <v>140</v>
      </c>
    </row>
    <row r="214" s="14" customFormat="1">
      <c r="A214" s="14"/>
      <c r="B214" s="244"/>
      <c r="C214" s="245"/>
      <c r="D214" s="235" t="s">
        <v>149</v>
      </c>
      <c r="E214" s="246" t="s">
        <v>1</v>
      </c>
      <c r="F214" s="247" t="s">
        <v>251</v>
      </c>
      <c r="G214" s="245"/>
      <c r="H214" s="248">
        <v>32.887999999999998</v>
      </c>
      <c r="I214" s="249"/>
      <c r="J214" s="245"/>
      <c r="K214" s="245"/>
      <c r="L214" s="250"/>
      <c r="M214" s="251"/>
      <c r="N214" s="252"/>
      <c r="O214" s="252"/>
      <c r="P214" s="252"/>
      <c r="Q214" s="252"/>
      <c r="R214" s="252"/>
      <c r="S214" s="252"/>
      <c r="T214" s="25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4" t="s">
        <v>149</v>
      </c>
      <c r="AU214" s="254" t="s">
        <v>87</v>
      </c>
      <c r="AV214" s="14" t="s">
        <v>87</v>
      </c>
      <c r="AW214" s="14" t="s">
        <v>34</v>
      </c>
      <c r="AX214" s="14" t="s">
        <v>78</v>
      </c>
      <c r="AY214" s="254" t="s">
        <v>140</v>
      </c>
    </row>
    <row r="215" s="13" customFormat="1">
      <c r="A215" s="13"/>
      <c r="B215" s="233"/>
      <c r="C215" s="234"/>
      <c r="D215" s="235" t="s">
        <v>149</v>
      </c>
      <c r="E215" s="236" t="s">
        <v>1</v>
      </c>
      <c r="F215" s="237" t="s">
        <v>171</v>
      </c>
      <c r="G215" s="234"/>
      <c r="H215" s="236" t="s">
        <v>1</v>
      </c>
      <c r="I215" s="238"/>
      <c r="J215" s="234"/>
      <c r="K215" s="234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149</v>
      </c>
      <c r="AU215" s="243" t="s">
        <v>87</v>
      </c>
      <c r="AV215" s="13" t="s">
        <v>83</v>
      </c>
      <c r="AW215" s="13" t="s">
        <v>34</v>
      </c>
      <c r="AX215" s="13" t="s">
        <v>78</v>
      </c>
      <c r="AY215" s="243" t="s">
        <v>140</v>
      </c>
    </row>
    <row r="216" s="14" customFormat="1">
      <c r="A216" s="14"/>
      <c r="B216" s="244"/>
      <c r="C216" s="245"/>
      <c r="D216" s="235" t="s">
        <v>149</v>
      </c>
      <c r="E216" s="246" t="s">
        <v>1</v>
      </c>
      <c r="F216" s="247" t="s">
        <v>252</v>
      </c>
      <c r="G216" s="245"/>
      <c r="H216" s="248">
        <v>6.3330000000000002</v>
      </c>
      <c r="I216" s="249"/>
      <c r="J216" s="245"/>
      <c r="K216" s="245"/>
      <c r="L216" s="250"/>
      <c r="M216" s="251"/>
      <c r="N216" s="252"/>
      <c r="O216" s="252"/>
      <c r="P216" s="252"/>
      <c r="Q216" s="252"/>
      <c r="R216" s="252"/>
      <c r="S216" s="252"/>
      <c r="T216" s="25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4" t="s">
        <v>149</v>
      </c>
      <c r="AU216" s="254" t="s">
        <v>87</v>
      </c>
      <c r="AV216" s="14" t="s">
        <v>87</v>
      </c>
      <c r="AW216" s="14" t="s">
        <v>34</v>
      </c>
      <c r="AX216" s="14" t="s">
        <v>78</v>
      </c>
      <c r="AY216" s="254" t="s">
        <v>140</v>
      </c>
    </row>
    <row r="217" s="13" customFormat="1">
      <c r="A217" s="13"/>
      <c r="B217" s="233"/>
      <c r="C217" s="234"/>
      <c r="D217" s="235" t="s">
        <v>149</v>
      </c>
      <c r="E217" s="236" t="s">
        <v>1</v>
      </c>
      <c r="F217" s="237" t="s">
        <v>173</v>
      </c>
      <c r="G217" s="234"/>
      <c r="H217" s="236" t="s">
        <v>1</v>
      </c>
      <c r="I217" s="238"/>
      <c r="J217" s="234"/>
      <c r="K217" s="234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149</v>
      </c>
      <c r="AU217" s="243" t="s">
        <v>87</v>
      </c>
      <c r="AV217" s="13" t="s">
        <v>83</v>
      </c>
      <c r="AW217" s="13" t="s">
        <v>34</v>
      </c>
      <c r="AX217" s="13" t="s">
        <v>78</v>
      </c>
      <c r="AY217" s="243" t="s">
        <v>140</v>
      </c>
    </row>
    <row r="218" s="14" customFormat="1">
      <c r="A218" s="14"/>
      <c r="B218" s="244"/>
      <c r="C218" s="245"/>
      <c r="D218" s="235" t="s">
        <v>149</v>
      </c>
      <c r="E218" s="246" t="s">
        <v>1</v>
      </c>
      <c r="F218" s="247" t="s">
        <v>253</v>
      </c>
      <c r="G218" s="245"/>
      <c r="H218" s="248">
        <v>14.380000000000001</v>
      </c>
      <c r="I218" s="249"/>
      <c r="J218" s="245"/>
      <c r="K218" s="245"/>
      <c r="L218" s="250"/>
      <c r="M218" s="251"/>
      <c r="N218" s="252"/>
      <c r="O218" s="252"/>
      <c r="P218" s="252"/>
      <c r="Q218" s="252"/>
      <c r="R218" s="252"/>
      <c r="S218" s="252"/>
      <c r="T218" s="25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4" t="s">
        <v>149</v>
      </c>
      <c r="AU218" s="254" t="s">
        <v>87</v>
      </c>
      <c r="AV218" s="14" t="s">
        <v>87</v>
      </c>
      <c r="AW218" s="14" t="s">
        <v>34</v>
      </c>
      <c r="AX218" s="14" t="s">
        <v>78</v>
      </c>
      <c r="AY218" s="254" t="s">
        <v>140</v>
      </c>
    </row>
    <row r="219" s="13" customFormat="1">
      <c r="A219" s="13"/>
      <c r="B219" s="233"/>
      <c r="C219" s="234"/>
      <c r="D219" s="235" t="s">
        <v>149</v>
      </c>
      <c r="E219" s="236" t="s">
        <v>1</v>
      </c>
      <c r="F219" s="237" t="s">
        <v>175</v>
      </c>
      <c r="G219" s="234"/>
      <c r="H219" s="236" t="s">
        <v>1</v>
      </c>
      <c r="I219" s="238"/>
      <c r="J219" s="234"/>
      <c r="K219" s="234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149</v>
      </c>
      <c r="AU219" s="243" t="s">
        <v>87</v>
      </c>
      <c r="AV219" s="13" t="s">
        <v>83</v>
      </c>
      <c r="AW219" s="13" t="s">
        <v>34</v>
      </c>
      <c r="AX219" s="13" t="s">
        <v>78</v>
      </c>
      <c r="AY219" s="243" t="s">
        <v>140</v>
      </c>
    </row>
    <row r="220" s="14" customFormat="1">
      <c r="A220" s="14"/>
      <c r="B220" s="244"/>
      <c r="C220" s="245"/>
      <c r="D220" s="235" t="s">
        <v>149</v>
      </c>
      <c r="E220" s="246" t="s">
        <v>1</v>
      </c>
      <c r="F220" s="247" t="s">
        <v>254</v>
      </c>
      <c r="G220" s="245"/>
      <c r="H220" s="248">
        <v>8.0600000000000005</v>
      </c>
      <c r="I220" s="249"/>
      <c r="J220" s="245"/>
      <c r="K220" s="245"/>
      <c r="L220" s="250"/>
      <c r="M220" s="251"/>
      <c r="N220" s="252"/>
      <c r="O220" s="252"/>
      <c r="P220" s="252"/>
      <c r="Q220" s="252"/>
      <c r="R220" s="252"/>
      <c r="S220" s="252"/>
      <c r="T220" s="25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4" t="s">
        <v>149</v>
      </c>
      <c r="AU220" s="254" t="s">
        <v>87</v>
      </c>
      <c r="AV220" s="14" t="s">
        <v>87</v>
      </c>
      <c r="AW220" s="14" t="s">
        <v>34</v>
      </c>
      <c r="AX220" s="14" t="s">
        <v>78</v>
      </c>
      <c r="AY220" s="254" t="s">
        <v>140</v>
      </c>
    </row>
    <row r="221" s="15" customFormat="1">
      <c r="A221" s="15"/>
      <c r="B221" s="255"/>
      <c r="C221" s="256"/>
      <c r="D221" s="235" t="s">
        <v>149</v>
      </c>
      <c r="E221" s="257" t="s">
        <v>103</v>
      </c>
      <c r="F221" s="258" t="s">
        <v>154</v>
      </c>
      <c r="G221" s="256"/>
      <c r="H221" s="259">
        <v>77.451999999999998</v>
      </c>
      <c r="I221" s="260"/>
      <c r="J221" s="256"/>
      <c r="K221" s="256"/>
      <c r="L221" s="261"/>
      <c r="M221" s="262"/>
      <c r="N221" s="263"/>
      <c r="O221" s="263"/>
      <c r="P221" s="263"/>
      <c r="Q221" s="263"/>
      <c r="R221" s="263"/>
      <c r="S221" s="263"/>
      <c r="T221" s="264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65" t="s">
        <v>149</v>
      </c>
      <c r="AU221" s="265" t="s">
        <v>87</v>
      </c>
      <c r="AV221" s="15" t="s">
        <v>147</v>
      </c>
      <c r="AW221" s="15" t="s">
        <v>34</v>
      </c>
      <c r="AX221" s="15" t="s">
        <v>83</v>
      </c>
      <c r="AY221" s="265" t="s">
        <v>140</v>
      </c>
    </row>
    <row r="222" s="2" customFormat="1" ht="16.5" customHeight="1">
      <c r="A222" s="39"/>
      <c r="B222" s="40"/>
      <c r="C222" s="281" t="s">
        <v>255</v>
      </c>
      <c r="D222" s="281" t="s">
        <v>240</v>
      </c>
      <c r="E222" s="282" t="s">
        <v>256</v>
      </c>
      <c r="F222" s="283" t="s">
        <v>257</v>
      </c>
      <c r="G222" s="284" t="s">
        <v>228</v>
      </c>
      <c r="H222" s="285">
        <v>154.904</v>
      </c>
      <c r="I222" s="286"/>
      <c r="J222" s="287">
        <f>ROUND(I222*H222,2)</f>
        <v>0</v>
      </c>
      <c r="K222" s="283" t="s">
        <v>146</v>
      </c>
      <c r="L222" s="288"/>
      <c r="M222" s="289" t="s">
        <v>1</v>
      </c>
      <c r="N222" s="290" t="s">
        <v>43</v>
      </c>
      <c r="O222" s="92"/>
      <c r="P222" s="229">
        <f>O222*H222</f>
        <v>0</v>
      </c>
      <c r="Q222" s="229">
        <v>0</v>
      </c>
      <c r="R222" s="229">
        <f>Q222*H222</f>
        <v>0</v>
      </c>
      <c r="S222" s="229">
        <v>0</v>
      </c>
      <c r="T222" s="230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1" t="s">
        <v>193</v>
      </c>
      <c r="AT222" s="231" t="s">
        <v>240</v>
      </c>
      <c r="AU222" s="231" t="s">
        <v>87</v>
      </c>
      <c r="AY222" s="18" t="s">
        <v>140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8" t="s">
        <v>83</v>
      </c>
      <c r="BK222" s="232">
        <f>ROUND(I222*H222,2)</f>
        <v>0</v>
      </c>
      <c r="BL222" s="18" t="s">
        <v>147</v>
      </c>
      <c r="BM222" s="231" t="s">
        <v>258</v>
      </c>
    </row>
    <row r="223" s="14" customFormat="1">
      <c r="A223" s="14"/>
      <c r="B223" s="244"/>
      <c r="C223" s="245"/>
      <c r="D223" s="235" t="s">
        <v>149</v>
      </c>
      <c r="E223" s="245"/>
      <c r="F223" s="247" t="s">
        <v>259</v>
      </c>
      <c r="G223" s="245"/>
      <c r="H223" s="248">
        <v>154.904</v>
      </c>
      <c r="I223" s="249"/>
      <c r="J223" s="245"/>
      <c r="K223" s="245"/>
      <c r="L223" s="250"/>
      <c r="M223" s="251"/>
      <c r="N223" s="252"/>
      <c r="O223" s="252"/>
      <c r="P223" s="252"/>
      <c r="Q223" s="252"/>
      <c r="R223" s="252"/>
      <c r="S223" s="252"/>
      <c r="T223" s="25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4" t="s">
        <v>149</v>
      </c>
      <c r="AU223" s="254" t="s">
        <v>87</v>
      </c>
      <c r="AV223" s="14" t="s">
        <v>87</v>
      </c>
      <c r="AW223" s="14" t="s">
        <v>4</v>
      </c>
      <c r="AX223" s="14" t="s">
        <v>83</v>
      </c>
      <c r="AY223" s="254" t="s">
        <v>140</v>
      </c>
    </row>
    <row r="224" s="12" customFormat="1" ht="22.8" customHeight="1">
      <c r="A224" s="12"/>
      <c r="B224" s="204"/>
      <c r="C224" s="205"/>
      <c r="D224" s="206" t="s">
        <v>77</v>
      </c>
      <c r="E224" s="218" t="s">
        <v>87</v>
      </c>
      <c r="F224" s="218" t="s">
        <v>260</v>
      </c>
      <c r="G224" s="205"/>
      <c r="H224" s="205"/>
      <c r="I224" s="208"/>
      <c r="J224" s="219">
        <f>BK224</f>
        <v>0</v>
      </c>
      <c r="K224" s="205"/>
      <c r="L224" s="210"/>
      <c r="M224" s="211"/>
      <c r="N224" s="212"/>
      <c r="O224" s="212"/>
      <c r="P224" s="213">
        <f>SUM(P225:P226)</f>
        <v>0</v>
      </c>
      <c r="Q224" s="212"/>
      <c r="R224" s="213">
        <f>SUM(R225:R226)</f>
        <v>26.5837</v>
      </c>
      <c r="S224" s="212"/>
      <c r="T224" s="214">
        <f>SUM(T225:T226)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5" t="s">
        <v>83</v>
      </c>
      <c r="AT224" s="216" t="s">
        <v>77</v>
      </c>
      <c r="AU224" s="216" t="s">
        <v>83</v>
      </c>
      <c r="AY224" s="215" t="s">
        <v>140</v>
      </c>
      <c r="BK224" s="217">
        <f>SUM(BK225:BK226)</f>
        <v>0</v>
      </c>
    </row>
    <row r="225" s="2" customFormat="1" ht="37.8" customHeight="1">
      <c r="A225" s="39"/>
      <c r="B225" s="40"/>
      <c r="C225" s="220" t="s">
        <v>261</v>
      </c>
      <c r="D225" s="220" t="s">
        <v>142</v>
      </c>
      <c r="E225" s="221" t="s">
        <v>262</v>
      </c>
      <c r="F225" s="222" t="s">
        <v>263</v>
      </c>
      <c r="G225" s="223" t="s">
        <v>145</v>
      </c>
      <c r="H225" s="224">
        <v>130</v>
      </c>
      <c r="I225" s="225"/>
      <c r="J225" s="226">
        <f>ROUND(I225*H225,2)</f>
        <v>0</v>
      </c>
      <c r="K225" s="222" t="s">
        <v>165</v>
      </c>
      <c r="L225" s="45"/>
      <c r="M225" s="227" t="s">
        <v>1</v>
      </c>
      <c r="N225" s="228" t="s">
        <v>43</v>
      </c>
      <c r="O225" s="92"/>
      <c r="P225" s="229">
        <f>O225*H225</f>
        <v>0</v>
      </c>
      <c r="Q225" s="229">
        <v>0.20449000000000001</v>
      </c>
      <c r="R225" s="229">
        <f>Q225*H225</f>
        <v>26.5837</v>
      </c>
      <c r="S225" s="229">
        <v>0</v>
      </c>
      <c r="T225" s="230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1" t="s">
        <v>147</v>
      </c>
      <c r="AT225" s="231" t="s">
        <v>142</v>
      </c>
      <c r="AU225" s="231" t="s">
        <v>87</v>
      </c>
      <c r="AY225" s="18" t="s">
        <v>140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18" t="s">
        <v>83</v>
      </c>
      <c r="BK225" s="232">
        <f>ROUND(I225*H225,2)</f>
        <v>0</v>
      </c>
      <c r="BL225" s="18" t="s">
        <v>147</v>
      </c>
      <c r="BM225" s="231" t="s">
        <v>264</v>
      </c>
    </row>
    <row r="226" s="2" customFormat="1">
      <c r="A226" s="39"/>
      <c r="B226" s="40"/>
      <c r="C226" s="41"/>
      <c r="D226" s="235" t="s">
        <v>198</v>
      </c>
      <c r="E226" s="41"/>
      <c r="F226" s="277" t="s">
        <v>265</v>
      </c>
      <c r="G226" s="41"/>
      <c r="H226" s="41"/>
      <c r="I226" s="278"/>
      <c r="J226" s="41"/>
      <c r="K226" s="41"/>
      <c r="L226" s="45"/>
      <c r="M226" s="279"/>
      <c r="N226" s="280"/>
      <c r="O226" s="92"/>
      <c r="P226" s="92"/>
      <c r="Q226" s="92"/>
      <c r="R226" s="92"/>
      <c r="S226" s="92"/>
      <c r="T226" s="93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198</v>
      </c>
      <c r="AU226" s="18" t="s">
        <v>87</v>
      </c>
    </row>
    <row r="227" s="12" customFormat="1" ht="22.8" customHeight="1">
      <c r="A227" s="12"/>
      <c r="B227" s="204"/>
      <c r="C227" s="205"/>
      <c r="D227" s="206" t="s">
        <v>77</v>
      </c>
      <c r="E227" s="218" t="s">
        <v>158</v>
      </c>
      <c r="F227" s="218" t="s">
        <v>266</v>
      </c>
      <c r="G227" s="205"/>
      <c r="H227" s="205"/>
      <c r="I227" s="208"/>
      <c r="J227" s="219">
        <f>BK227</f>
        <v>0</v>
      </c>
      <c r="K227" s="205"/>
      <c r="L227" s="210"/>
      <c r="M227" s="211"/>
      <c r="N227" s="212"/>
      <c r="O227" s="212"/>
      <c r="P227" s="213">
        <f>SUM(P228:P234)</f>
        <v>0</v>
      </c>
      <c r="Q227" s="212"/>
      <c r="R227" s="213">
        <f>SUM(R228:R234)</f>
        <v>0</v>
      </c>
      <c r="S227" s="212"/>
      <c r="T227" s="214">
        <f>SUM(T228:T234)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15" t="s">
        <v>83</v>
      </c>
      <c r="AT227" s="216" t="s">
        <v>77</v>
      </c>
      <c r="AU227" s="216" t="s">
        <v>83</v>
      </c>
      <c r="AY227" s="215" t="s">
        <v>140</v>
      </c>
      <c r="BK227" s="217">
        <f>SUM(BK228:BK234)</f>
        <v>0</v>
      </c>
    </row>
    <row r="228" s="2" customFormat="1" ht="16.5" customHeight="1">
      <c r="A228" s="39"/>
      <c r="B228" s="40"/>
      <c r="C228" s="220" t="s">
        <v>267</v>
      </c>
      <c r="D228" s="220" t="s">
        <v>142</v>
      </c>
      <c r="E228" s="221" t="s">
        <v>268</v>
      </c>
      <c r="F228" s="222" t="s">
        <v>269</v>
      </c>
      <c r="G228" s="223" t="s">
        <v>145</v>
      </c>
      <c r="H228" s="224">
        <v>123.7</v>
      </c>
      <c r="I228" s="225"/>
      <c r="J228" s="226">
        <f>ROUND(I228*H228,2)</f>
        <v>0</v>
      </c>
      <c r="K228" s="222" t="s">
        <v>165</v>
      </c>
      <c r="L228" s="45"/>
      <c r="M228" s="227" t="s">
        <v>1</v>
      </c>
      <c r="N228" s="228" t="s">
        <v>43</v>
      </c>
      <c r="O228" s="92"/>
      <c r="P228" s="229">
        <f>O228*H228</f>
        <v>0</v>
      </c>
      <c r="Q228" s="229">
        <v>0</v>
      </c>
      <c r="R228" s="229">
        <f>Q228*H228</f>
        <v>0</v>
      </c>
      <c r="S228" s="229">
        <v>0</v>
      </c>
      <c r="T228" s="230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1" t="s">
        <v>147</v>
      </c>
      <c r="AT228" s="231" t="s">
        <v>142</v>
      </c>
      <c r="AU228" s="231" t="s">
        <v>87</v>
      </c>
      <c r="AY228" s="18" t="s">
        <v>140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18" t="s">
        <v>83</v>
      </c>
      <c r="BK228" s="232">
        <f>ROUND(I228*H228,2)</f>
        <v>0</v>
      </c>
      <c r="BL228" s="18" t="s">
        <v>147</v>
      </c>
      <c r="BM228" s="231" t="s">
        <v>270</v>
      </c>
    </row>
    <row r="229" s="2" customFormat="1" ht="21.75" customHeight="1">
      <c r="A229" s="39"/>
      <c r="B229" s="40"/>
      <c r="C229" s="220" t="s">
        <v>7</v>
      </c>
      <c r="D229" s="220" t="s">
        <v>142</v>
      </c>
      <c r="E229" s="221" t="s">
        <v>271</v>
      </c>
      <c r="F229" s="222" t="s">
        <v>272</v>
      </c>
      <c r="G229" s="223" t="s">
        <v>145</v>
      </c>
      <c r="H229" s="224">
        <v>123.7</v>
      </c>
      <c r="I229" s="225"/>
      <c r="J229" s="226">
        <f>ROUND(I229*H229,2)</f>
        <v>0</v>
      </c>
      <c r="K229" s="222" t="s">
        <v>165</v>
      </c>
      <c r="L229" s="45"/>
      <c r="M229" s="227" t="s">
        <v>1</v>
      </c>
      <c r="N229" s="228" t="s">
        <v>43</v>
      </c>
      <c r="O229" s="92"/>
      <c r="P229" s="229">
        <f>O229*H229</f>
        <v>0</v>
      </c>
      <c r="Q229" s="229">
        <v>0</v>
      </c>
      <c r="R229" s="229">
        <f>Q229*H229</f>
        <v>0</v>
      </c>
      <c r="S229" s="229">
        <v>0</v>
      </c>
      <c r="T229" s="230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1" t="s">
        <v>147</v>
      </c>
      <c r="AT229" s="231" t="s">
        <v>142</v>
      </c>
      <c r="AU229" s="231" t="s">
        <v>87</v>
      </c>
      <c r="AY229" s="18" t="s">
        <v>140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8" t="s">
        <v>83</v>
      </c>
      <c r="BK229" s="232">
        <f>ROUND(I229*H229,2)</f>
        <v>0</v>
      </c>
      <c r="BL229" s="18" t="s">
        <v>147</v>
      </c>
      <c r="BM229" s="231" t="s">
        <v>273</v>
      </c>
    </row>
    <row r="230" s="13" customFormat="1">
      <c r="A230" s="13"/>
      <c r="B230" s="233"/>
      <c r="C230" s="234"/>
      <c r="D230" s="235" t="s">
        <v>149</v>
      </c>
      <c r="E230" s="236" t="s">
        <v>1</v>
      </c>
      <c r="F230" s="237" t="s">
        <v>150</v>
      </c>
      <c r="G230" s="234"/>
      <c r="H230" s="236" t="s">
        <v>1</v>
      </c>
      <c r="I230" s="238"/>
      <c r="J230" s="234"/>
      <c r="K230" s="234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149</v>
      </c>
      <c r="AU230" s="243" t="s">
        <v>87</v>
      </c>
      <c r="AV230" s="13" t="s">
        <v>83</v>
      </c>
      <c r="AW230" s="13" t="s">
        <v>34</v>
      </c>
      <c r="AX230" s="13" t="s">
        <v>78</v>
      </c>
      <c r="AY230" s="243" t="s">
        <v>140</v>
      </c>
    </row>
    <row r="231" s="14" customFormat="1">
      <c r="A231" s="14"/>
      <c r="B231" s="244"/>
      <c r="C231" s="245"/>
      <c r="D231" s="235" t="s">
        <v>149</v>
      </c>
      <c r="E231" s="246" t="s">
        <v>1</v>
      </c>
      <c r="F231" s="247" t="s">
        <v>274</v>
      </c>
      <c r="G231" s="245"/>
      <c r="H231" s="248">
        <v>67.700000000000003</v>
      </c>
      <c r="I231" s="249"/>
      <c r="J231" s="245"/>
      <c r="K231" s="245"/>
      <c r="L231" s="250"/>
      <c r="M231" s="251"/>
      <c r="N231" s="252"/>
      <c r="O231" s="252"/>
      <c r="P231" s="252"/>
      <c r="Q231" s="252"/>
      <c r="R231" s="252"/>
      <c r="S231" s="252"/>
      <c r="T231" s="25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4" t="s">
        <v>149</v>
      </c>
      <c r="AU231" s="254" t="s">
        <v>87</v>
      </c>
      <c r="AV231" s="14" t="s">
        <v>87</v>
      </c>
      <c r="AW231" s="14" t="s">
        <v>34</v>
      </c>
      <c r="AX231" s="14" t="s">
        <v>78</v>
      </c>
      <c r="AY231" s="254" t="s">
        <v>140</v>
      </c>
    </row>
    <row r="232" s="13" customFormat="1">
      <c r="A232" s="13"/>
      <c r="B232" s="233"/>
      <c r="C232" s="234"/>
      <c r="D232" s="235" t="s">
        <v>149</v>
      </c>
      <c r="E232" s="236" t="s">
        <v>1</v>
      </c>
      <c r="F232" s="237" t="s">
        <v>152</v>
      </c>
      <c r="G232" s="234"/>
      <c r="H232" s="236" t="s">
        <v>1</v>
      </c>
      <c r="I232" s="238"/>
      <c r="J232" s="234"/>
      <c r="K232" s="234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149</v>
      </c>
      <c r="AU232" s="243" t="s">
        <v>87</v>
      </c>
      <c r="AV232" s="13" t="s">
        <v>83</v>
      </c>
      <c r="AW232" s="13" t="s">
        <v>34</v>
      </c>
      <c r="AX232" s="13" t="s">
        <v>78</v>
      </c>
      <c r="AY232" s="243" t="s">
        <v>140</v>
      </c>
    </row>
    <row r="233" s="14" customFormat="1">
      <c r="A233" s="14"/>
      <c r="B233" s="244"/>
      <c r="C233" s="245"/>
      <c r="D233" s="235" t="s">
        <v>149</v>
      </c>
      <c r="E233" s="246" t="s">
        <v>1</v>
      </c>
      <c r="F233" s="247" t="s">
        <v>275</v>
      </c>
      <c r="G233" s="245"/>
      <c r="H233" s="248">
        <v>56</v>
      </c>
      <c r="I233" s="249"/>
      <c r="J233" s="245"/>
      <c r="K233" s="245"/>
      <c r="L233" s="250"/>
      <c r="M233" s="251"/>
      <c r="N233" s="252"/>
      <c r="O233" s="252"/>
      <c r="P233" s="252"/>
      <c r="Q233" s="252"/>
      <c r="R233" s="252"/>
      <c r="S233" s="252"/>
      <c r="T233" s="25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4" t="s">
        <v>149</v>
      </c>
      <c r="AU233" s="254" t="s">
        <v>87</v>
      </c>
      <c r="AV233" s="14" t="s">
        <v>87</v>
      </c>
      <c r="AW233" s="14" t="s">
        <v>34</v>
      </c>
      <c r="AX233" s="14" t="s">
        <v>78</v>
      </c>
      <c r="AY233" s="254" t="s">
        <v>140</v>
      </c>
    </row>
    <row r="234" s="15" customFormat="1">
      <c r="A234" s="15"/>
      <c r="B234" s="255"/>
      <c r="C234" s="256"/>
      <c r="D234" s="235" t="s">
        <v>149</v>
      </c>
      <c r="E234" s="257" t="s">
        <v>1</v>
      </c>
      <c r="F234" s="258" t="s">
        <v>154</v>
      </c>
      <c r="G234" s="256"/>
      <c r="H234" s="259">
        <v>123.7</v>
      </c>
      <c r="I234" s="260"/>
      <c r="J234" s="256"/>
      <c r="K234" s="256"/>
      <c r="L234" s="261"/>
      <c r="M234" s="262"/>
      <c r="N234" s="263"/>
      <c r="O234" s="263"/>
      <c r="P234" s="263"/>
      <c r="Q234" s="263"/>
      <c r="R234" s="263"/>
      <c r="S234" s="263"/>
      <c r="T234" s="264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5" t="s">
        <v>149</v>
      </c>
      <c r="AU234" s="265" t="s">
        <v>87</v>
      </c>
      <c r="AV234" s="15" t="s">
        <v>147</v>
      </c>
      <c r="AW234" s="15" t="s">
        <v>34</v>
      </c>
      <c r="AX234" s="15" t="s">
        <v>83</v>
      </c>
      <c r="AY234" s="265" t="s">
        <v>140</v>
      </c>
    </row>
    <row r="235" s="12" customFormat="1" ht="22.8" customHeight="1">
      <c r="A235" s="12"/>
      <c r="B235" s="204"/>
      <c r="C235" s="205"/>
      <c r="D235" s="206" t="s">
        <v>77</v>
      </c>
      <c r="E235" s="218" t="s">
        <v>147</v>
      </c>
      <c r="F235" s="218" t="s">
        <v>276</v>
      </c>
      <c r="G235" s="205"/>
      <c r="H235" s="205"/>
      <c r="I235" s="208"/>
      <c r="J235" s="219">
        <f>BK235</f>
        <v>0</v>
      </c>
      <c r="K235" s="205"/>
      <c r="L235" s="210"/>
      <c r="M235" s="211"/>
      <c r="N235" s="212"/>
      <c r="O235" s="212"/>
      <c r="P235" s="213">
        <f>SUM(P236:P249)</f>
        <v>0</v>
      </c>
      <c r="Q235" s="212"/>
      <c r="R235" s="213">
        <f>SUM(R236:R249)</f>
        <v>0.48987999999999998</v>
      </c>
      <c r="S235" s="212"/>
      <c r="T235" s="214">
        <f>SUM(T236:T249)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5" t="s">
        <v>83</v>
      </c>
      <c r="AT235" s="216" t="s">
        <v>77</v>
      </c>
      <c r="AU235" s="216" t="s">
        <v>83</v>
      </c>
      <c r="AY235" s="215" t="s">
        <v>140</v>
      </c>
      <c r="BK235" s="217">
        <f>SUM(BK236:BK249)</f>
        <v>0</v>
      </c>
    </row>
    <row r="236" s="2" customFormat="1" ht="24.15" customHeight="1">
      <c r="A236" s="39"/>
      <c r="B236" s="40"/>
      <c r="C236" s="220" t="s">
        <v>277</v>
      </c>
      <c r="D236" s="220" t="s">
        <v>142</v>
      </c>
      <c r="E236" s="221" t="s">
        <v>278</v>
      </c>
      <c r="F236" s="222" t="s">
        <v>279</v>
      </c>
      <c r="G236" s="223" t="s">
        <v>161</v>
      </c>
      <c r="H236" s="224">
        <v>18.391999999999999</v>
      </c>
      <c r="I236" s="225"/>
      <c r="J236" s="226">
        <f>ROUND(I236*H236,2)</f>
        <v>0</v>
      </c>
      <c r="K236" s="222" t="s">
        <v>146</v>
      </c>
      <c r="L236" s="45"/>
      <c r="M236" s="227" t="s">
        <v>1</v>
      </c>
      <c r="N236" s="228" t="s">
        <v>43</v>
      </c>
      <c r="O236" s="92"/>
      <c r="P236" s="229">
        <f>O236*H236</f>
        <v>0</v>
      </c>
      <c r="Q236" s="229">
        <v>0</v>
      </c>
      <c r="R236" s="229">
        <f>Q236*H236</f>
        <v>0</v>
      </c>
      <c r="S236" s="229">
        <v>0</v>
      </c>
      <c r="T236" s="230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1" t="s">
        <v>147</v>
      </c>
      <c r="AT236" s="231" t="s">
        <v>142</v>
      </c>
      <c r="AU236" s="231" t="s">
        <v>87</v>
      </c>
      <c r="AY236" s="18" t="s">
        <v>140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8" t="s">
        <v>83</v>
      </c>
      <c r="BK236" s="232">
        <f>ROUND(I236*H236,2)</f>
        <v>0</v>
      </c>
      <c r="BL236" s="18" t="s">
        <v>147</v>
      </c>
      <c r="BM236" s="231" t="s">
        <v>280</v>
      </c>
    </row>
    <row r="237" s="13" customFormat="1">
      <c r="A237" s="13"/>
      <c r="B237" s="233"/>
      <c r="C237" s="234"/>
      <c r="D237" s="235" t="s">
        <v>149</v>
      </c>
      <c r="E237" s="236" t="s">
        <v>1</v>
      </c>
      <c r="F237" s="237" t="s">
        <v>167</v>
      </c>
      <c r="G237" s="234"/>
      <c r="H237" s="236" t="s">
        <v>1</v>
      </c>
      <c r="I237" s="238"/>
      <c r="J237" s="234"/>
      <c r="K237" s="234"/>
      <c r="L237" s="239"/>
      <c r="M237" s="240"/>
      <c r="N237" s="241"/>
      <c r="O237" s="241"/>
      <c r="P237" s="241"/>
      <c r="Q237" s="241"/>
      <c r="R237" s="241"/>
      <c r="S237" s="241"/>
      <c r="T237" s="24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3" t="s">
        <v>149</v>
      </c>
      <c r="AU237" s="243" t="s">
        <v>87</v>
      </c>
      <c r="AV237" s="13" t="s">
        <v>83</v>
      </c>
      <c r="AW237" s="13" t="s">
        <v>34</v>
      </c>
      <c r="AX237" s="13" t="s">
        <v>78</v>
      </c>
      <c r="AY237" s="243" t="s">
        <v>140</v>
      </c>
    </row>
    <row r="238" s="14" customFormat="1">
      <c r="A238" s="14"/>
      <c r="B238" s="244"/>
      <c r="C238" s="245"/>
      <c r="D238" s="235" t="s">
        <v>149</v>
      </c>
      <c r="E238" s="246" t="s">
        <v>1</v>
      </c>
      <c r="F238" s="247" t="s">
        <v>281</v>
      </c>
      <c r="G238" s="245"/>
      <c r="H238" s="248">
        <v>3.464</v>
      </c>
      <c r="I238" s="249"/>
      <c r="J238" s="245"/>
      <c r="K238" s="245"/>
      <c r="L238" s="250"/>
      <c r="M238" s="251"/>
      <c r="N238" s="252"/>
      <c r="O238" s="252"/>
      <c r="P238" s="252"/>
      <c r="Q238" s="252"/>
      <c r="R238" s="252"/>
      <c r="S238" s="252"/>
      <c r="T238" s="25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4" t="s">
        <v>149</v>
      </c>
      <c r="AU238" s="254" t="s">
        <v>87</v>
      </c>
      <c r="AV238" s="14" t="s">
        <v>87</v>
      </c>
      <c r="AW238" s="14" t="s">
        <v>34</v>
      </c>
      <c r="AX238" s="14" t="s">
        <v>78</v>
      </c>
      <c r="AY238" s="254" t="s">
        <v>140</v>
      </c>
    </row>
    <row r="239" s="13" customFormat="1">
      <c r="A239" s="13"/>
      <c r="B239" s="233"/>
      <c r="C239" s="234"/>
      <c r="D239" s="235" t="s">
        <v>149</v>
      </c>
      <c r="E239" s="236" t="s">
        <v>1</v>
      </c>
      <c r="F239" s="237" t="s">
        <v>169</v>
      </c>
      <c r="G239" s="234"/>
      <c r="H239" s="236" t="s">
        <v>1</v>
      </c>
      <c r="I239" s="238"/>
      <c r="J239" s="234"/>
      <c r="K239" s="234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149</v>
      </c>
      <c r="AU239" s="243" t="s">
        <v>87</v>
      </c>
      <c r="AV239" s="13" t="s">
        <v>83</v>
      </c>
      <c r="AW239" s="13" t="s">
        <v>34</v>
      </c>
      <c r="AX239" s="13" t="s">
        <v>78</v>
      </c>
      <c r="AY239" s="243" t="s">
        <v>140</v>
      </c>
    </row>
    <row r="240" s="14" customFormat="1">
      <c r="A240" s="14"/>
      <c r="B240" s="244"/>
      <c r="C240" s="245"/>
      <c r="D240" s="235" t="s">
        <v>149</v>
      </c>
      <c r="E240" s="246" t="s">
        <v>1</v>
      </c>
      <c r="F240" s="247" t="s">
        <v>282</v>
      </c>
      <c r="G240" s="245"/>
      <c r="H240" s="248">
        <v>7.3650000000000002</v>
      </c>
      <c r="I240" s="249"/>
      <c r="J240" s="245"/>
      <c r="K240" s="245"/>
      <c r="L240" s="250"/>
      <c r="M240" s="251"/>
      <c r="N240" s="252"/>
      <c r="O240" s="252"/>
      <c r="P240" s="252"/>
      <c r="Q240" s="252"/>
      <c r="R240" s="252"/>
      <c r="S240" s="252"/>
      <c r="T240" s="25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4" t="s">
        <v>149</v>
      </c>
      <c r="AU240" s="254" t="s">
        <v>87</v>
      </c>
      <c r="AV240" s="14" t="s">
        <v>87</v>
      </c>
      <c r="AW240" s="14" t="s">
        <v>34</v>
      </c>
      <c r="AX240" s="14" t="s">
        <v>78</v>
      </c>
      <c r="AY240" s="254" t="s">
        <v>140</v>
      </c>
    </row>
    <row r="241" s="13" customFormat="1">
      <c r="A241" s="13"/>
      <c r="B241" s="233"/>
      <c r="C241" s="234"/>
      <c r="D241" s="235" t="s">
        <v>149</v>
      </c>
      <c r="E241" s="236" t="s">
        <v>1</v>
      </c>
      <c r="F241" s="237" t="s">
        <v>171</v>
      </c>
      <c r="G241" s="234"/>
      <c r="H241" s="236" t="s">
        <v>1</v>
      </c>
      <c r="I241" s="238"/>
      <c r="J241" s="234"/>
      <c r="K241" s="234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149</v>
      </c>
      <c r="AU241" s="243" t="s">
        <v>87</v>
      </c>
      <c r="AV241" s="13" t="s">
        <v>83</v>
      </c>
      <c r="AW241" s="13" t="s">
        <v>34</v>
      </c>
      <c r="AX241" s="13" t="s">
        <v>78</v>
      </c>
      <c r="AY241" s="243" t="s">
        <v>140</v>
      </c>
    </row>
    <row r="242" s="14" customFormat="1">
      <c r="A242" s="14"/>
      <c r="B242" s="244"/>
      <c r="C242" s="245"/>
      <c r="D242" s="235" t="s">
        <v>149</v>
      </c>
      <c r="E242" s="246" t="s">
        <v>1</v>
      </c>
      <c r="F242" s="247" t="s">
        <v>283</v>
      </c>
      <c r="G242" s="245"/>
      <c r="H242" s="248">
        <v>1.6770000000000001</v>
      </c>
      <c r="I242" s="249"/>
      <c r="J242" s="245"/>
      <c r="K242" s="245"/>
      <c r="L242" s="250"/>
      <c r="M242" s="251"/>
      <c r="N242" s="252"/>
      <c r="O242" s="252"/>
      <c r="P242" s="252"/>
      <c r="Q242" s="252"/>
      <c r="R242" s="252"/>
      <c r="S242" s="252"/>
      <c r="T242" s="253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4" t="s">
        <v>149</v>
      </c>
      <c r="AU242" s="254" t="s">
        <v>87</v>
      </c>
      <c r="AV242" s="14" t="s">
        <v>87</v>
      </c>
      <c r="AW242" s="14" t="s">
        <v>34</v>
      </c>
      <c r="AX242" s="14" t="s">
        <v>78</v>
      </c>
      <c r="AY242" s="254" t="s">
        <v>140</v>
      </c>
    </row>
    <row r="243" s="13" customFormat="1">
      <c r="A243" s="13"/>
      <c r="B243" s="233"/>
      <c r="C243" s="234"/>
      <c r="D243" s="235" t="s">
        <v>149</v>
      </c>
      <c r="E243" s="236" t="s">
        <v>1</v>
      </c>
      <c r="F243" s="237" t="s">
        <v>173</v>
      </c>
      <c r="G243" s="234"/>
      <c r="H243" s="236" t="s">
        <v>1</v>
      </c>
      <c r="I243" s="238"/>
      <c r="J243" s="234"/>
      <c r="K243" s="234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149</v>
      </c>
      <c r="AU243" s="243" t="s">
        <v>87</v>
      </c>
      <c r="AV243" s="13" t="s">
        <v>83</v>
      </c>
      <c r="AW243" s="13" t="s">
        <v>34</v>
      </c>
      <c r="AX243" s="13" t="s">
        <v>78</v>
      </c>
      <c r="AY243" s="243" t="s">
        <v>140</v>
      </c>
    </row>
    <row r="244" s="14" customFormat="1">
      <c r="A244" s="14"/>
      <c r="B244" s="244"/>
      <c r="C244" s="245"/>
      <c r="D244" s="235" t="s">
        <v>149</v>
      </c>
      <c r="E244" s="246" t="s">
        <v>1</v>
      </c>
      <c r="F244" s="247" t="s">
        <v>284</v>
      </c>
      <c r="G244" s="245"/>
      <c r="H244" s="248">
        <v>3.7799999999999998</v>
      </c>
      <c r="I244" s="249"/>
      <c r="J244" s="245"/>
      <c r="K244" s="245"/>
      <c r="L244" s="250"/>
      <c r="M244" s="251"/>
      <c r="N244" s="252"/>
      <c r="O244" s="252"/>
      <c r="P244" s="252"/>
      <c r="Q244" s="252"/>
      <c r="R244" s="252"/>
      <c r="S244" s="252"/>
      <c r="T244" s="253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4" t="s">
        <v>149</v>
      </c>
      <c r="AU244" s="254" t="s">
        <v>87</v>
      </c>
      <c r="AV244" s="14" t="s">
        <v>87</v>
      </c>
      <c r="AW244" s="14" t="s">
        <v>34</v>
      </c>
      <c r="AX244" s="14" t="s">
        <v>78</v>
      </c>
      <c r="AY244" s="254" t="s">
        <v>140</v>
      </c>
    </row>
    <row r="245" s="13" customFormat="1">
      <c r="A245" s="13"/>
      <c r="B245" s="233"/>
      <c r="C245" s="234"/>
      <c r="D245" s="235" t="s">
        <v>149</v>
      </c>
      <c r="E245" s="236" t="s">
        <v>1</v>
      </c>
      <c r="F245" s="237" t="s">
        <v>175</v>
      </c>
      <c r="G245" s="234"/>
      <c r="H245" s="236" t="s">
        <v>1</v>
      </c>
      <c r="I245" s="238"/>
      <c r="J245" s="234"/>
      <c r="K245" s="234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149</v>
      </c>
      <c r="AU245" s="243" t="s">
        <v>87</v>
      </c>
      <c r="AV245" s="13" t="s">
        <v>83</v>
      </c>
      <c r="AW245" s="13" t="s">
        <v>34</v>
      </c>
      <c r="AX245" s="13" t="s">
        <v>78</v>
      </c>
      <c r="AY245" s="243" t="s">
        <v>140</v>
      </c>
    </row>
    <row r="246" s="14" customFormat="1">
      <c r="A246" s="14"/>
      <c r="B246" s="244"/>
      <c r="C246" s="245"/>
      <c r="D246" s="235" t="s">
        <v>149</v>
      </c>
      <c r="E246" s="246" t="s">
        <v>1</v>
      </c>
      <c r="F246" s="247" t="s">
        <v>285</v>
      </c>
      <c r="G246" s="245"/>
      <c r="H246" s="248">
        <v>2.1059999999999999</v>
      </c>
      <c r="I246" s="249"/>
      <c r="J246" s="245"/>
      <c r="K246" s="245"/>
      <c r="L246" s="250"/>
      <c r="M246" s="251"/>
      <c r="N246" s="252"/>
      <c r="O246" s="252"/>
      <c r="P246" s="252"/>
      <c r="Q246" s="252"/>
      <c r="R246" s="252"/>
      <c r="S246" s="252"/>
      <c r="T246" s="253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4" t="s">
        <v>149</v>
      </c>
      <c r="AU246" s="254" t="s">
        <v>87</v>
      </c>
      <c r="AV246" s="14" t="s">
        <v>87</v>
      </c>
      <c r="AW246" s="14" t="s">
        <v>34</v>
      </c>
      <c r="AX246" s="14" t="s">
        <v>78</v>
      </c>
      <c r="AY246" s="254" t="s">
        <v>140</v>
      </c>
    </row>
    <row r="247" s="15" customFormat="1">
      <c r="A247" s="15"/>
      <c r="B247" s="255"/>
      <c r="C247" s="256"/>
      <c r="D247" s="235" t="s">
        <v>149</v>
      </c>
      <c r="E247" s="257" t="s">
        <v>100</v>
      </c>
      <c r="F247" s="258" t="s">
        <v>154</v>
      </c>
      <c r="G247" s="256"/>
      <c r="H247" s="259">
        <v>18.391999999999999</v>
      </c>
      <c r="I247" s="260"/>
      <c r="J247" s="256"/>
      <c r="K247" s="256"/>
      <c r="L247" s="261"/>
      <c r="M247" s="262"/>
      <c r="N247" s="263"/>
      <c r="O247" s="263"/>
      <c r="P247" s="263"/>
      <c r="Q247" s="263"/>
      <c r="R247" s="263"/>
      <c r="S247" s="263"/>
      <c r="T247" s="264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65" t="s">
        <v>149</v>
      </c>
      <c r="AU247" s="265" t="s">
        <v>87</v>
      </c>
      <c r="AV247" s="15" t="s">
        <v>147</v>
      </c>
      <c r="AW247" s="15" t="s">
        <v>34</v>
      </c>
      <c r="AX247" s="15" t="s">
        <v>83</v>
      </c>
      <c r="AY247" s="265" t="s">
        <v>140</v>
      </c>
    </row>
    <row r="248" s="2" customFormat="1" ht="21.75" customHeight="1">
      <c r="A248" s="39"/>
      <c r="B248" s="40"/>
      <c r="C248" s="220" t="s">
        <v>286</v>
      </c>
      <c r="D248" s="220" t="s">
        <v>142</v>
      </c>
      <c r="E248" s="221" t="s">
        <v>287</v>
      </c>
      <c r="F248" s="222" t="s">
        <v>288</v>
      </c>
      <c r="G248" s="223" t="s">
        <v>289</v>
      </c>
      <c r="H248" s="224">
        <v>2</v>
      </c>
      <c r="I248" s="225"/>
      <c r="J248" s="226">
        <f>ROUND(I248*H248,2)</f>
        <v>0</v>
      </c>
      <c r="K248" s="222" t="s">
        <v>165</v>
      </c>
      <c r="L248" s="45"/>
      <c r="M248" s="227" t="s">
        <v>1</v>
      </c>
      <c r="N248" s="228" t="s">
        <v>43</v>
      </c>
      <c r="O248" s="92"/>
      <c r="P248" s="229">
        <f>O248*H248</f>
        <v>0</v>
      </c>
      <c r="Q248" s="229">
        <v>0.22394</v>
      </c>
      <c r="R248" s="229">
        <f>Q248*H248</f>
        <v>0.44788</v>
      </c>
      <c r="S248" s="229">
        <v>0</v>
      </c>
      <c r="T248" s="230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1" t="s">
        <v>147</v>
      </c>
      <c r="AT248" s="231" t="s">
        <v>142</v>
      </c>
      <c r="AU248" s="231" t="s">
        <v>87</v>
      </c>
      <c r="AY248" s="18" t="s">
        <v>140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18" t="s">
        <v>83</v>
      </c>
      <c r="BK248" s="232">
        <f>ROUND(I248*H248,2)</f>
        <v>0</v>
      </c>
      <c r="BL248" s="18" t="s">
        <v>147</v>
      </c>
      <c r="BM248" s="231" t="s">
        <v>290</v>
      </c>
    </row>
    <row r="249" s="2" customFormat="1" ht="24.15" customHeight="1">
      <c r="A249" s="39"/>
      <c r="B249" s="40"/>
      <c r="C249" s="281" t="s">
        <v>291</v>
      </c>
      <c r="D249" s="281" t="s">
        <v>240</v>
      </c>
      <c r="E249" s="282" t="s">
        <v>292</v>
      </c>
      <c r="F249" s="283" t="s">
        <v>293</v>
      </c>
      <c r="G249" s="284" t="s">
        <v>289</v>
      </c>
      <c r="H249" s="285">
        <v>2</v>
      </c>
      <c r="I249" s="286"/>
      <c r="J249" s="287">
        <f>ROUND(I249*H249,2)</f>
        <v>0</v>
      </c>
      <c r="K249" s="283" t="s">
        <v>165</v>
      </c>
      <c r="L249" s="288"/>
      <c r="M249" s="289" t="s">
        <v>1</v>
      </c>
      <c r="N249" s="290" t="s">
        <v>43</v>
      </c>
      <c r="O249" s="92"/>
      <c r="P249" s="229">
        <f>O249*H249</f>
        <v>0</v>
      </c>
      <c r="Q249" s="229">
        <v>0.021000000000000001</v>
      </c>
      <c r="R249" s="229">
        <f>Q249*H249</f>
        <v>0.042000000000000003</v>
      </c>
      <c r="S249" s="229">
        <v>0</v>
      </c>
      <c r="T249" s="230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1" t="s">
        <v>193</v>
      </c>
      <c r="AT249" s="231" t="s">
        <v>240</v>
      </c>
      <c r="AU249" s="231" t="s">
        <v>87</v>
      </c>
      <c r="AY249" s="18" t="s">
        <v>140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18" t="s">
        <v>83</v>
      </c>
      <c r="BK249" s="232">
        <f>ROUND(I249*H249,2)</f>
        <v>0</v>
      </c>
      <c r="BL249" s="18" t="s">
        <v>147</v>
      </c>
      <c r="BM249" s="231" t="s">
        <v>294</v>
      </c>
    </row>
    <row r="250" s="12" customFormat="1" ht="22.8" customHeight="1">
      <c r="A250" s="12"/>
      <c r="B250" s="204"/>
      <c r="C250" s="205"/>
      <c r="D250" s="206" t="s">
        <v>77</v>
      </c>
      <c r="E250" s="218" t="s">
        <v>193</v>
      </c>
      <c r="F250" s="218" t="s">
        <v>295</v>
      </c>
      <c r="G250" s="205"/>
      <c r="H250" s="205"/>
      <c r="I250" s="208"/>
      <c r="J250" s="219">
        <f>BK250</f>
        <v>0</v>
      </c>
      <c r="K250" s="205"/>
      <c r="L250" s="210"/>
      <c r="M250" s="211"/>
      <c r="N250" s="212"/>
      <c r="O250" s="212"/>
      <c r="P250" s="213">
        <f>SUM(P251:P274)</f>
        <v>0</v>
      </c>
      <c r="Q250" s="212"/>
      <c r="R250" s="213">
        <f>SUM(R251:R274)</f>
        <v>17.071117519999998</v>
      </c>
      <c r="S250" s="212"/>
      <c r="T250" s="214">
        <f>SUM(T251:T274)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15" t="s">
        <v>83</v>
      </c>
      <c r="AT250" s="216" t="s">
        <v>77</v>
      </c>
      <c r="AU250" s="216" t="s">
        <v>83</v>
      </c>
      <c r="AY250" s="215" t="s">
        <v>140</v>
      </c>
      <c r="BK250" s="217">
        <f>SUM(BK251:BK274)</f>
        <v>0</v>
      </c>
    </row>
    <row r="251" s="2" customFormat="1" ht="24.15" customHeight="1">
      <c r="A251" s="39"/>
      <c r="B251" s="40"/>
      <c r="C251" s="220" t="s">
        <v>296</v>
      </c>
      <c r="D251" s="220" t="s">
        <v>142</v>
      </c>
      <c r="E251" s="221" t="s">
        <v>297</v>
      </c>
      <c r="F251" s="222" t="s">
        <v>298</v>
      </c>
      <c r="G251" s="223" t="s">
        <v>145</v>
      </c>
      <c r="H251" s="224">
        <v>56</v>
      </c>
      <c r="I251" s="225"/>
      <c r="J251" s="226">
        <f>ROUND(I251*H251,2)</f>
        <v>0</v>
      </c>
      <c r="K251" s="222" t="s">
        <v>165</v>
      </c>
      <c r="L251" s="45"/>
      <c r="M251" s="227" t="s">
        <v>1</v>
      </c>
      <c r="N251" s="228" t="s">
        <v>43</v>
      </c>
      <c r="O251" s="92"/>
      <c r="P251" s="229">
        <f>O251*H251</f>
        <v>0</v>
      </c>
      <c r="Q251" s="229">
        <v>2.0000000000000002E-05</v>
      </c>
      <c r="R251" s="229">
        <f>Q251*H251</f>
        <v>0.0011200000000000001</v>
      </c>
      <c r="S251" s="229">
        <v>0</v>
      </c>
      <c r="T251" s="230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1" t="s">
        <v>147</v>
      </c>
      <c r="AT251" s="231" t="s">
        <v>142</v>
      </c>
      <c r="AU251" s="231" t="s">
        <v>87</v>
      </c>
      <c r="AY251" s="18" t="s">
        <v>140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8" t="s">
        <v>83</v>
      </c>
      <c r="BK251" s="232">
        <f>ROUND(I251*H251,2)</f>
        <v>0</v>
      </c>
      <c r="BL251" s="18" t="s">
        <v>147</v>
      </c>
      <c r="BM251" s="231" t="s">
        <v>299</v>
      </c>
    </row>
    <row r="252" s="2" customFormat="1" ht="24.15" customHeight="1">
      <c r="A252" s="39"/>
      <c r="B252" s="40"/>
      <c r="C252" s="281" t="s">
        <v>300</v>
      </c>
      <c r="D252" s="281" t="s">
        <v>240</v>
      </c>
      <c r="E252" s="282" t="s">
        <v>301</v>
      </c>
      <c r="F252" s="283" t="s">
        <v>302</v>
      </c>
      <c r="G252" s="284" t="s">
        <v>145</v>
      </c>
      <c r="H252" s="285">
        <v>64.400000000000006</v>
      </c>
      <c r="I252" s="286"/>
      <c r="J252" s="287">
        <f>ROUND(I252*H252,2)</f>
        <v>0</v>
      </c>
      <c r="K252" s="283" t="s">
        <v>165</v>
      </c>
      <c r="L252" s="288"/>
      <c r="M252" s="289" t="s">
        <v>1</v>
      </c>
      <c r="N252" s="290" t="s">
        <v>43</v>
      </c>
      <c r="O252" s="92"/>
      <c r="P252" s="229">
        <f>O252*H252</f>
        <v>0</v>
      </c>
      <c r="Q252" s="229">
        <v>0.01273</v>
      </c>
      <c r="R252" s="229">
        <f>Q252*H252</f>
        <v>0.8198120000000001</v>
      </c>
      <c r="S252" s="229">
        <v>0</v>
      </c>
      <c r="T252" s="230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1" t="s">
        <v>193</v>
      </c>
      <c r="AT252" s="231" t="s">
        <v>240</v>
      </c>
      <c r="AU252" s="231" t="s">
        <v>87</v>
      </c>
      <c r="AY252" s="18" t="s">
        <v>140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18" t="s">
        <v>83</v>
      </c>
      <c r="BK252" s="232">
        <f>ROUND(I252*H252,2)</f>
        <v>0</v>
      </c>
      <c r="BL252" s="18" t="s">
        <v>147</v>
      </c>
      <c r="BM252" s="231" t="s">
        <v>303</v>
      </c>
    </row>
    <row r="253" s="14" customFormat="1">
      <c r="A253" s="14"/>
      <c r="B253" s="244"/>
      <c r="C253" s="245"/>
      <c r="D253" s="235" t="s">
        <v>149</v>
      </c>
      <c r="E253" s="245"/>
      <c r="F253" s="247" t="s">
        <v>304</v>
      </c>
      <c r="G253" s="245"/>
      <c r="H253" s="248">
        <v>64.400000000000006</v>
      </c>
      <c r="I253" s="249"/>
      <c r="J253" s="245"/>
      <c r="K253" s="245"/>
      <c r="L253" s="250"/>
      <c r="M253" s="251"/>
      <c r="N253" s="252"/>
      <c r="O253" s="252"/>
      <c r="P253" s="252"/>
      <c r="Q253" s="252"/>
      <c r="R253" s="252"/>
      <c r="S253" s="252"/>
      <c r="T253" s="25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4" t="s">
        <v>149</v>
      </c>
      <c r="AU253" s="254" t="s">
        <v>87</v>
      </c>
      <c r="AV253" s="14" t="s">
        <v>87</v>
      </c>
      <c r="AW253" s="14" t="s">
        <v>4</v>
      </c>
      <c r="AX253" s="14" t="s">
        <v>83</v>
      </c>
      <c r="AY253" s="254" t="s">
        <v>140</v>
      </c>
    </row>
    <row r="254" s="2" customFormat="1" ht="24.15" customHeight="1">
      <c r="A254" s="39"/>
      <c r="B254" s="40"/>
      <c r="C254" s="220" t="s">
        <v>305</v>
      </c>
      <c r="D254" s="220" t="s">
        <v>142</v>
      </c>
      <c r="E254" s="221" t="s">
        <v>306</v>
      </c>
      <c r="F254" s="222" t="s">
        <v>307</v>
      </c>
      <c r="G254" s="223" t="s">
        <v>145</v>
      </c>
      <c r="H254" s="224">
        <v>67.700000000000003</v>
      </c>
      <c r="I254" s="225"/>
      <c r="J254" s="226">
        <f>ROUND(I254*H254,2)</f>
        <v>0</v>
      </c>
      <c r="K254" s="222" t="s">
        <v>165</v>
      </c>
      <c r="L254" s="45"/>
      <c r="M254" s="227" t="s">
        <v>1</v>
      </c>
      <c r="N254" s="228" t="s">
        <v>43</v>
      </c>
      <c r="O254" s="92"/>
      <c r="P254" s="229">
        <f>O254*H254</f>
        <v>0</v>
      </c>
      <c r="Q254" s="229">
        <v>3.0000000000000001E-05</v>
      </c>
      <c r="R254" s="229">
        <f>Q254*H254</f>
        <v>0.0020310000000000003</v>
      </c>
      <c r="S254" s="229">
        <v>0</v>
      </c>
      <c r="T254" s="230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1" t="s">
        <v>147</v>
      </c>
      <c r="AT254" s="231" t="s">
        <v>142</v>
      </c>
      <c r="AU254" s="231" t="s">
        <v>87</v>
      </c>
      <c r="AY254" s="18" t="s">
        <v>140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8" t="s">
        <v>83</v>
      </c>
      <c r="BK254" s="232">
        <f>ROUND(I254*H254,2)</f>
        <v>0</v>
      </c>
      <c r="BL254" s="18" t="s">
        <v>147</v>
      </c>
      <c r="BM254" s="231" t="s">
        <v>308</v>
      </c>
    </row>
    <row r="255" s="2" customFormat="1" ht="24.15" customHeight="1">
      <c r="A255" s="39"/>
      <c r="B255" s="40"/>
      <c r="C255" s="281" t="s">
        <v>309</v>
      </c>
      <c r="D255" s="281" t="s">
        <v>240</v>
      </c>
      <c r="E255" s="282" t="s">
        <v>310</v>
      </c>
      <c r="F255" s="283" t="s">
        <v>311</v>
      </c>
      <c r="G255" s="284" t="s">
        <v>145</v>
      </c>
      <c r="H255" s="285">
        <v>89.533000000000001</v>
      </c>
      <c r="I255" s="286"/>
      <c r="J255" s="287">
        <f>ROUND(I255*H255,2)</f>
        <v>0</v>
      </c>
      <c r="K255" s="283" t="s">
        <v>165</v>
      </c>
      <c r="L255" s="288"/>
      <c r="M255" s="289" t="s">
        <v>1</v>
      </c>
      <c r="N255" s="290" t="s">
        <v>43</v>
      </c>
      <c r="O255" s="92"/>
      <c r="P255" s="229">
        <f>O255*H255</f>
        <v>0</v>
      </c>
      <c r="Q255" s="229">
        <v>0.02044</v>
      </c>
      <c r="R255" s="229">
        <f>Q255*H255</f>
        <v>1.83005452</v>
      </c>
      <c r="S255" s="229">
        <v>0</v>
      </c>
      <c r="T255" s="230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1" t="s">
        <v>193</v>
      </c>
      <c r="AT255" s="231" t="s">
        <v>240</v>
      </c>
      <c r="AU255" s="231" t="s">
        <v>87</v>
      </c>
      <c r="AY255" s="18" t="s">
        <v>140</v>
      </c>
      <c r="BE255" s="232">
        <f>IF(N255="základní",J255,0)</f>
        <v>0</v>
      </c>
      <c r="BF255" s="232">
        <f>IF(N255="snížená",J255,0)</f>
        <v>0</v>
      </c>
      <c r="BG255" s="232">
        <f>IF(N255="zákl. přenesená",J255,0)</f>
        <v>0</v>
      </c>
      <c r="BH255" s="232">
        <f>IF(N255="sníž. přenesená",J255,0)</f>
        <v>0</v>
      </c>
      <c r="BI255" s="232">
        <f>IF(N255="nulová",J255,0)</f>
        <v>0</v>
      </c>
      <c r="BJ255" s="18" t="s">
        <v>83</v>
      </c>
      <c r="BK255" s="232">
        <f>ROUND(I255*H255,2)</f>
        <v>0</v>
      </c>
      <c r="BL255" s="18" t="s">
        <v>147</v>
      </c>
      <c r="BM255" s="231" t="s">
        <v>312</v>
      </c>
    </row>
    <row r="256" s="14" customFormat="1">
      <c r="A256" s="14"/>
      <c r="B256" s="244"/>
      <c r="C256" s="245"/>
      <c r="D256" s="235" t="s">
        <v>149</v>
      </c>
      <c r="E256" s="245"/>
      <c r="F256" s="247" t="s">
        <v>313</v>
      </c>
      <c r="G256" s="245"/>
      <c r="H256" s="248">
        <v>89.533000000000001</v>
      </c>
      <c r="I256" s="249"/>
      <c r="J256" s="245"/>
      <c r="K256" s="245"/>
      <c r="L256" s="250"/>
      <c r="M256" s="251"/>
      <c r="N256" s="252"/>
      <c r="O256" s="252"/>
      <c r="P256" s="252"/>
      <c r="Q256" s="252"/>
      <c r="R256" s="252"/>
      <c r="S256" s="252"/>
      <c r="T256" s="25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4" t="s">
        <v>149</v>
      </c>
      <c r="AU256" s="254" t="s">
        <v>87</v>
      </c>
      <c r="AV256" s="14" t="s">
        <v>87</v>
      </c>
      <c r="AW256" s="14" t="s">
        <v>4</v>
      </c>
      <c r="AX256" s="14" t="s">
        <v>83</v>
      </c>
      <c r="AY256" s="254" t="s">
        <v>140</v>
      </c>
    </row>
    <row r="257" s="2" customFormat="1" ht="24.15" customHeight="1">
      <c r="A257" s="39"/>
      <c r="B257" s="40"/>
      <c r="C257" s="220" t="s">
        <v>314</v>
      </c>
      <c r="D257" s="220" t="s">
        <v>142</v>
      </c>
      <c r="E257" s="221" t="s">
        <v>315</v>
      </c>
      <c r="F257" s="222" t="s">
        <v>316</v>
      </c>
      <c r="G257" s="223" t="s">
        <v>289</v>
      </c>
      <c r="H257" s="224">
        <v>1</v>
      </c>
      <c r="I257" s="225"/>
      <c r="J257" s="226">
        <f>ROUND(I257*H257,2)</f>
        <v>0</v>
      </c>
      <c r="K257" s="222" t="s">
        <v>1</v>
      </c>
      <c r="L257" s="45"/>
      <c r="M257" s="227" t="s">
        <v>1</v>
      </c>
      <c r="N257" s="228" t="s">
        <v>43</v>
      </c>
      <c r="O257" s="92"/>
      <c r="P257" s="229">
        <f>O257*H257</f>
        <v>0</v>
      </c>
      <c r="Q257" s="229">
        <v>1.6857899999999999</v>
      </c>
      <c r="R257" s="229">
        <f>Q257*H257</f>
        <v>1.6857899999999999</v>
      </c>
      <c r="S257" s="229">
        <v>0</v>
      </c>
      <c r="T257" s="230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1" t="s">
        <v>147</v>
      </c>
      <c r="AT257" s="231" t="s">
        <v>142</v>
      </c>
      <c r="AU257" s="231" t="s">
        <v>87</v>
      </c>
      <c r="AY257" s="18" t="s">
        <v>140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18" t="s">
        <v>83</v>
      </c>
      <c r="BK257" s="232">
        <f>ROUND(I257*H257,2)</f>
        <v>0</v>
      </c>
      <c r="BL257" s="18" t="s">
        <v>147</v>
      </c>
      <c r="BM257" s="231" t="s">
        <v>317</v>
      </c>
    </row>
    <row r="258" s="2" customFormat="1">
      <c r="A258" s="39"/>
      <c r="B258" s="40"/>
      <c r="C258" s="41"/>
      <c r="D258" s="235" t="s">
        <v>198</v>
      </c>
      <c r="E258" s="41"/>
      <c r="F258" s="277" t="s">
        <v>318</v>
      </c>
      <c r="G258" s="41"/>
      <c r="H258" s="41"/>
      <c r="I258" s="278"/>
      <c r="J258" s="41"/>
      <c r="K258" s="41"/>
      <c r="L258" s="45"/>
      <c r="M258" s="279"/>
      <c r="N258" s="280"/>
      <c r="O258" s="92"/>
      <c r="P258" s="92"/>
      <c r="Q258" s="92"/>
      <c r="R258" s="92"/>
      <c r="S258" s="92"/>
      <c r="T258" s="93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198</v>
      </c>
      <c r="AU258" s="18" t="s">
        <v>87</v>
      </c>
    </row>
    <row r="259" s="2" customFormat="1" ht="33" customHeight="1">
      <c r="A259" s="39"/>
      <c r="B259" s="40"/>
      <c r="C259" s="220" t="s">
        <v>319</v>
      </c>
      <c r="D259" s="220" t="s">
        <v>142</v>
      </c>
      <c r="E259" s="221" t="s">
        <v>320</v>
      </c>
      <c r="F259" s="222" t="s">
        <v>321</v>
      </c>
      <c r="G259" s="223" t="s">
        <v>289</v>
      </c>
      <c r="H259" s="224">
        <v>2</v>
      </c>
      <c r="I259" s="225"/>
      <c r="J259" s="226">
        <f>ROUND(I259*H259,2)</f>
        <v>0</v>
      </c>
      <c r="K259" s="222" t="s">
        <v>165</v>
      </c>
      <c r="L259" s="45"/>
      <c r="M259" s="227" t="s">
        <v>1</v>
      </c>
      <c r="N259" s="228" t="s">
        <v>43</v>
      </c>
      <c r="O259" s="92"/>
      <c r="P259" s="229">
        <f>O259*H259</f>
        <v>0</v>
      </c>
      <c r="Q259" s="229">
        <v>2.2568899999999998</v>
      </c>
      <c r="R259" s="229">
        <f>Q259*H259</f>
        <v>4.5137799999999997</v>
      </c>
      <c r="S259" s="229">
        <v>0</v>
      </c>
      <c r="T259" s="230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1" t="s">
        <v>147</v>
      </c>
      <c r="AT259" s="231" t="s">
        <v>142</v>
      </c>
      <c r="AU259" s="231" t="s">
        <v>87</v>
      </c>
      <c r="AY259" s="18" t="s">
        <v>140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18" t="s">
        <v>83</v>
      </c>
      <c r="BK259" s="232">
        <f>ROUND(I259*H259,2)</f>
        <v>0</v>
      </c>
      <c r="BL259" s="18" t="s">
        <v>147</v>
      </c>
      <c r="BM259" s="231" t="s">
        <v>322</v>
      </c>
    </row>
    <row r="260" s="2" customFormat="1" ht="16.5" customHeight="1">
      <c r="A260" s="39"/>
      <c r="B260" s="40"/>
      <c r="C260" s="281" t="s">
        <v>323</v>
      </c>
      <c r="D260" s="281" t="s">
        <v>240</v>
      </c>
      <c r="E260" s="282" t="s">
        <v>324</v>
      </c>
      <c r="F260" s="283" t="s">
        <v>325</v>
      </c>
      <c r="G260" s="284" t="s">
        <v>289</v>
      </c>
      <c r="H260" s="285">
        <v>1</v>
      </c>
      <c r="I260" s="286"/>
      <c r="J260" s="287">
        <f>ROUND(I260*H260,2)</f>
        <v>0</v>
      </c>
      <c r="K260" s="283" t="s">
        <v>1</v>
      </c>
      <c r="L260" s="288"/>
      <c r="M260" s="289" t="s">
        <v>1</v>
      </c>
      <c r="N260" s="290" t="s">
        <v>43</v>
      </c>
      <c r="O260" s="92"/>
      <c r="P260" s="229">
        <f>O260*H260</f>
        <v>0</v>
      </c>
      <c r="Q260" s="229">
        <v>0.58499999999999996</v>
      </c>
      <c r="R260" s="229">
        <f>Q260*H260</f>
        <v>0.58499999999999996</v>
      </c>
      <c r="S260" s="229">
        <v>0</v>
      </c>
      <c r="T260" s="230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1" t="s">
        <v>193</v>
      </c>
      <c r="AT260" s="231" t="s">
        <v>240</v>
      </c>
      <c r="AU260" s="231" t="s">
        <v>87</v>
      </c>
      <c r="AY260" s="18" t="s">
        <v>140</v>
      </c>
      <c r="BE260" s="232">
        <f>IF(N260="základní",J260,0)</f>
        <v>0</v>
      </c>
      <c r="BF260" s="232">
        <f>IF(N260="snížená",J260,0)</f>
        <v>0</v>
      </c>
      <c r="BG260" s="232">
        <f>IF(N260="zákl. přenesená",J260,0)</f>
        <v>0</v>
      </c>
      <c r="BH260" s="232">
        <f>IF(N260="sníž. přenesená",J260,0)</f>
        <v>0</v>
      </c>
      <c r="BI260" s="232">
        <f>IF(N260="nulová",J260,0)</f>
        <v>0</v>
      </c>
      <c r="BJ260" s="18" t="s">
        <v>83</v>
      </c>
      <c r="BK260" s="232">
        <f>ROUND(I260*H260,2)</f>
        <v>0</v>
      </c>
      <c r="BL260" s="18" t="s">
        <v>147</v>
      </c>
      <c r="BM260" s="231" t="s">
        <v>326</v>
      </c>
    </row>
    <row r="261" s="2" customFormat="1" ht="16.5" customHeight="1">
      <c r="A261" s="39"/>
      <c r="B261" s="40"/>
      <c r="C261" s="281" t="s">
        <v>327</v>
      </c>
      <c r="D261" s="281" t="s">
        <v>240</v>
      </c>
      <c r="E261" s="282" t="s">
        <v>328</v>
      </c>
      <c r="F261" s="283" t="s">
        <v>329</v>
      </c>
      <c r="G261" s="284" t="s">
        <v>289</v>
      </c>
      <c r="H261" s="285">
        <v>1</v>
      </c>
      <c r="I261" s="286"/>
      <c r="J261" s="287">
        <f>ROUND(I261*H261,2)</f>
        <v>0</v>
      </c>
      <c r="K261" s="283" t="s">
        <v>1</v>
      </c>
      <c r="L261" s="288"/>
      <c r="M261" s="289" t="s">
        <v>1</v>
      </c>
      <c r="N261" s="290" t="s">
        <v>43</v>
      </c>
      <c r="O261" s="92"/>
      <c r="P261" s="229">
        <f>O261*H261</f>
        <v>0</v>
      </c>
      <c r="Q261" s="229">
        <v>0.42999999999999999</v>
      </c>
      <c r="R261" s="229">
        <f>Q261*H261</f>
        <v>0.42999999999999999</v>
      </c>
      <c r="S261" s="229">
        <v>0</v>
      </c>
      <c r="T261" s="230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1" t="s">
        <v>193</v>
      </c>
      <c r="AT261" s="231" t="s">
        <v>240</v>
      </c>
      <c r="AU261" s="231" t="s">
        <v>87</v>
      </c>
      <c r="AY261" s="18" t="s">
        <v>140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18" t="s">
        <v>83</v>
      </c>
      <c r="BK261" s="232">
        <f>ROUND(I261*H261,2)</f>
        <v>0</v>
      </c>
      <c r="BL261" s="18" t="s">
        <v>147</v>
      </c>
      <c r="BM261" s="231" t="s">
        <v>330</v>
      </c>
    </row>
    <row r="262" s="2" customFormat="1" ht="16.5" customHeight="1">
      <c r="A262" s="39"/>
      <c r="B262" s="40"/>
      <c r="C262" s="281" t="s">
        <v>331</v>
      </c>
      <c r="D262" s="281" t="s">
        <v>240</v>
      </c>
      <c r="E262" s="282" t="s">
        <v>332</v>
      </c>
      <c r="F262" s="283" t="s">
        <v>333</v>
      </c>
      <c r="G262" s="284" t="s">
        <v>289</v>
      </c>
      <c r="H262" s="285">
        <v>1</v>
      </c>
      <c r="I262" s="286"/>
      <c r="J262" s="287">
        <f>ROUND(I262*H262,2)</f>
        <v>0</v>
      </c>
      <c r="K262" s="283" t="s">
        <v>1</v>
      </c>
      <c r="L262" s="288"/>
      <c r="M262" s="289" t="s">
        <v>1</v>
      </c>
      <c r="N262" s="290" t="s">
        <v>43</v>
      </c>
      <c r="O262" s="92"/>
      <c r="P262" s="229">
        <f>O262*H262</f>
        <v>0</v>
      </c>
      <c r="Q262" s="229">
        <v>0.5</v>
      </c>
      <c r="R262" s="229">
        <f>Q262*H262</f>
        <v>0.5</v>
      </c>
      <c r="S262" s="229">
        <v>0</v>
      </c>
      <c r="T262" s="230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1" t="s">
        <v>193</v>
      </c>
      <c r="AT262" s="231" t="s">
        <v>240</v>
      </c>
      <c r="AU262" s="231" t="s">
        <v>87</v>
      </c>
      <c r="AY262" s="18" t="s">
        <v>140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18" t="s">
        <v>83</v>
      </c>
      <c r="BK262" s="232">
        <f>ROUND(I262*H262,2)</f>
        <v>0</v>
      </c>
      <c r="BL262" s="18" t="s">
        <v>147</v>
      </c>
      <c r="BM262" s="231" t="s">
        <v>334</v>
      </c>
    </row>
    <row r="263" s="2" customFormat="1" ht="16.5" customHeight="1">
      <c r="A263" s="39"/>
      <c r="B263" s="40"/>
      <c r="C263" s="281" t="s">
        <v>335</v>
      </c>
      <c r="D263" s="281" t="s">
        <v>240</v>
      </c>
      <c r="E263" s="282" t="s">
        <v>336</v>
      </c>
      <c r="F263" s="283" t="s">
        <v>337</v>
      </c>
      <c r="G263" s="284" t="s">
        <v>289</v>
      </c>
      <c r="H263" s="285">
        <v>2</v>
      </c>
      <c r="I263" s="286"/>
      <c r="J263" s="287">
        <f>ROUND(I263*H263,2)</f>
        <v>0</v>
      </c>
      <c r="K263" s="283" t="s">
        <v>1</v>
      </c>
      <c r="L263" s="288"/>
      <c r="M263" s="289" t="s">
        <v>1</v>
      </c>
      <c r="N263" s="290" t="s">
        <v>43</v>
      </c>
      <c r="O263" s="92"/>
      <c r="P263" s="229">
        <f>O263*H263</f>
        <v>0</v>
      </c>
      <c r="Q263" s="229">
        <v>0.25</v>
      </c>
      <c r="R263" s="229">
        <f>Q263*H263</f>
        <v>0.5</v>
      </c>
      <c r="S263" s="229">
        <v>0</v>
      </c>
      <c r="T263" s="230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1" t="s">
        <v>193</v>
      </c>
      <c r="AT263" s="231" t="s">
        <v>240</v>
      </c>
      <c r="AU263" s="231" t="s">
        <v>87</v>
      </c>
      <c r="AY263" s="18" t="s">
        <v>140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18" t="s">
        <v>83</v>
      </c>
      <c r="BK263" s="232">
        <f>ROUND(I263*H263,2)</f>
        <v>0</v>
      </c>
      <c r="BL263" s="18" t="s">
        <v>147</v>
      </c>
      <c r="BM263" s="231" t="s">
        <v>338</v>
      </c>
    </row>
    <row r="264" s="2" customFormat="1" ht="21.75" customHeight="1">
      <c r="A264" s="39"/>
      <c r="B264" s="40"/>
      <c r="C264" s="281" t="s">
        <v>339</v>
      </c>
      <c r="D264" s="281" t="s">
        <v>240</v>
      </c>
      <c r="E264" s="282" t="s">
        <v>340</v>
      </c>
      <c r="F264" s="283" t="s">
        <v>341</v>
      </c>
      <c r="G264" s="284" t="s">
        <v>289</v>
      </c>
      <c r="H264" s="285">
        <v>2</v>
      </c>
      <c r="I264" s="286"/>
      <c r="J264" s="287">
        <f>ROUND(I264*H264,2)</f>
        <v>0</v>
      </c>
      <c r="K264" s="283" t="s">
        <v>1</v>
      </c>
      <c r="L264" s="288"/>
      <c r="M264" s="289" t="s">
        <v>1</v>
      </c>
      <c r="N264" s="290" t="s">
        <v>43</v>
      </c>
      <c r="O264" s="92"/>
      <c r="P264" s="229">
        <f>O264*H264</f>
        <v>0</v>
      </c>
      <c r="Q264" s="229">
        <v>1.8700000000000001</v>
      </c>
      <c r="R264" s="229">
        <f>Q264*H264</f>
        <v>3.7400000000000002</v>
      </c>
      <c r="S264" s="229">
        <v>0</v>
      </c>
      <c r="T264" s="230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1" t="s">
        <v>193</v>
      </c>
      <c r="AT264" s="231" t="s">
        <v>240</v>
      </c>
      <c r="AU264" s="231" t="s">
        <v>87</v>
      </c>
      <c r="AY264" s="18" t="s">
        <v>140</v>
      </c>
      <c r="BE264" s="232">
        <f>IF(N264="základní",J264,0)</f>
        <v>0</v>
      </c>
      <c r="BF264" s="232">
        <f>IF(N264="snížená",J264,0)</f>
        <v>0</v>
      </c>
      <c r="BG264" s="232">
        <f>IF(N264="zákl. přenesená",J264,0)</f>
        <v>0</v>
      </c>
      <c r="BH264" s="232">
        <f>IF(N264="sníž. přenesená",J264,0)</f>
        <v>0</v>
      </c>
      <c r="BI264" s="232">
        <f>IF(N264="nulová",J264,0)</f>
        <v>0</v>
      </c>
      <c r="BJ264" s="18" t="s">
        <v>83</v>
      </c>
      <c r="BK264" s="232">
        <f>ROUND(I264*H264,2)</f>
        <v>0</v>
      </c>
      <c r="BL264" s="18" t="s">
        <v>147</v>
      </c>
      <c r="BM264" s="231" t="s">
        <v>342</v>
      </c>
    </row>
    <row r="265" s="2" customFormat="1" ht="24.15" customHeight="1">
      <c r="A265" s="39"/>
      <c r="B265" s="40"/>
      <c r="C265" s="281" t="s">
        <v>343</v>
      </c>
      <c r="D265" s="281" t="s">
        <v>240</v>
      </c>
      <c r="E265" s="282" t="s">
        <v>344</v>
      </c>
      <c r="F265" s="283" t="s">
        <v>345</v>
      </c>
      <c r="G265" s="284" t="s">
        <v>289</v>
      </c>
      <c r="H265" s="285">
        <v>2</v>
      </c>
      <c r="I265" s="286"/>
      <c r="J265" s="287">
        <f>ROUND(I265*H265,2)</f>
        <v>0</v>
      </c>
      <c r="K265" s="283" t="s">
        <v>1</v>
      </c>
      <c r="L265" s="288"/>
      <c r="M265" s="289" t="s">
        <v>1</v>
      </c>
      <c r="N265" s="290" t="s">
        <v>43</v>
      </c>
      <c r="O265" s="92"/>
      <c r="P265" s="229">
        <f>O265*H265</f>
        <v>0</v>
      </c>
      <c r="Q265" s="229">
        <v>0.002</v>
      </c>
      <c r="R265" s="229">
        <f>Q265*H265</f>
        <v>0.0040000000000000001</v>
      </c>
      <c r="S265" s="229">
        <v>0</v>
      </c>
      <c r="T265" s="230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1" t="s">
        <v>193</v>
      </c>
      <c r="AT265" s="231" t="s">
        <v>240</v>
      </c>
      <c r="AU265" s="231" t="s">
        <v>87</v>
      </c>
      <c r="AY265" s="18" t="s">
        <v>140</v>
      </c>
      <c r="BE265" s="232">
        <f>IF(N265="základní",J265,0)</f>
        <v>0</v>
      </c>
      <c r="BF265" s="232">
        <f>IF(N265="snížená",J265,0)</f>
        <v>0</v>
      </c>
      <c r="BG265" s="232">
        <f>IF(N265="zákl. přenesená",J265,0)</f>
        <v>0</v>
      </c>
      <c r="BH265" s="232">
        <f>IF(N265="sníž. přenesená",J265,0)</f>
        <v>0</v>
      </c>
      <c r="BI265" s="232">
        <f>IF(N265="nulová",J265,0)</f>
        <v>0</v>
      </c>
      <c r="BJ265" s="18" t="s">
        <v>83</v>
      </c>
      <c r="BK265" s="232">
        <f>ROUND(I265*H265,2)</f>
        <v>0</v>
      </c>
      <c r="BL265" s="18" t="s">
        <v>147</v>
      </c>
      <c r="BM265" s="231" t="s">
        <v>346</v>
      </c>
    </row>
    <row r="266" s="2" customFormat="1" ht="24.15" customHeight="1">
      <c r="A266" s="39"/>
      <c r="B266" s="40"/>
      <c r="C266" s="220" t="s">
        <v>347</v>
      </c>
      <c r="D266" s="220" t="s">
        <v>142</v>
      </c>
      <c r="E266" s="221" t="s">
        <v>348</v>
      </c>
      <c r="F266" s="222" t="s">
        <v>349</v>
      </c>
      <c r="G266" s="223" t="s">
        <v>289</v>
      </c>
      <c r="H266" s="224">
        <v>3</v>
      </c>
      <c r="I266" s="225"/>
      <c r="J266" s="226">
        <f>ROUND(I266*H266,2)</f>
        <v>0</v>
      </c>
      <c r="K266" s="222" t="s">
        <v>165</v>
      </c>
      <c r="L266" s="45"/>
      <c r="M266" s="227" t="s">
        <v>1</v>
      </c>
      <c r="N266" s="228" t="s">
        <v>43</v>
      </c>
      <c r="O266" s="92"/>
      <c r="P266" s="229">
        <f>O266*H266</f>
        <v>0</v>
      </c>
      <c r="Q266" s="229">
        <v>0.11045000000000001</v>
      </c>
      <c r="R266" s="229">
        <f>Q266*H266</f>
        <v>0.33135000000000003</v>
      </c>
      <c r="S266" s="229">
        <v>0</v>
      </c>
      <c r="T266" s="230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1" t="s">
        <v>147</v>
      </c>
      <c r="AT266" s="231" t="s">
        <v>142</v>
      </c>
      <c r="AU266" s="231" t="s">
        <v>87</v>
      </c>
      <c r="AY266" s="18" t="s">
        <v>140</v>
      </c>
      <c r="BE266" s="232">
        <f>IF(N266="základní",J266,0)</f>
        <v>0</v>
      </c>
      <c r="BF266" s="232">
        <f>IF(N266="snížená",J266,0)</f>
        <v>0</v>
      </c>
      <c r="BG266" s="232">
        <f>IF(N266="zákl. přenesená",J266,0)</f>
        <v>0</v>
      </c>
      <c r="BH266" s="232">
        <f>IF(N266="sníž. přenesená",J266,0)</f>
        <v>0</v>
      </c>
      <c r="BI266" s="232">
        <f>IF(N266="nulová",J266,0)</f>
        <v>0</v>
      </c>
      <c r="BJ266" s="18" t="s">
        <v>83</v>
      </c>
      <c r="BK266" s="232">
        <f>ROUND(I266*H266,2)</f>
        <v>0</v>
      </c>
      <c r="BL266" s="18" t="s">
        <v>147</v>
      </c>
      <c r="BM266" s="231" t="s">
        <v>350</v>
      </c>
    </row>
    <row r="267" s="2" customFormat="1" ht="24.15" customHeight="1">
      <c r="A267" s="39"/>
      <c r="B267" s="40"/>
      <c r="C267" s="281" t="s">
        <v>351</v>
      </c>
      <c r="D267" s="281" t="s">
        <v>240</v>
      </c>
      <c r="E267" s="282" t="s">
        <v>352</v>
      </c>
      <c r="F267" s="283" t="s">
        <v>353</v>
      </c>
      <c r="G267" s="284" t="s">
        <v>289</v>
      </c>
      <c r="H267" s="285">
        <v>3</v>
      </c>
      <c r="I267" s="286"/>
      <c r="J267" s="287">
        <f>ROUND(I267*H267,2)</f>
        <v>0</v>
      </c>
      <c r="K267" s="283" t="s">
        <v>1</v>
      </c>
      <c r="L267" s="288"/>
      <c r="M267" s="289" t="s">
        <v>1</v>
      </c>
      <c r="N267" s="290" t="s">
        <v>43</v>
      </c>
      <c r="O267" s="92"/>
      <c r="P267" s="229">
        <f>O267*H267</f>
        <v>0</v>
      </c>
      <c r="Q267" s="229">
        <v>0.0022100000000000002</v>
      </c>
      <c r="R267" s="229">
        <f>Q267*H267</f>
        <v>0.0066300000000000005</v>
      </c>
      <c r="S267" s="229">
        <v>0</v>
      </c>
      <c r="T267" s="230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1" t="s">
        <v>193</v>
      </c>
      <c r="AT267" s="231" t="s">
        <v>240</v>
      </c>
      <c r="AU267" s="231" t="s">
        <v>87</v>
      </c>
      <c r="AY267" s="18" t="s">
        <v>140</v>
      </c>
      <c r="BE267" s="232">
        <f>IF(N267="základní",J267,0)</f>
        <v>0</v>
      </c>
      <c r="BF267" s="232">
        <f>IF(N267="snížená",J267,0)</f>
        <v>0</v>
      </c>
      <c r="BG267" s="232">
        <f>IF(N267="zákl. přenesená",J267,0)</f>
        <v>0</v>
      </c>
      <c r="BH267" s="232">
        <f>IF(N267="sníž. přenesená",J267,0)</f>
        <v>0</v>
      </c>
      <c r="BI267" s="232">
        <f>IF(N267="nulová",J267,0)</f>
        <v>0</v>
      </c>
      <c r="BJ267" s="18" t="s">
        <v>83</v>
      </c>
      <c r="BK267" s="232">
        <f>ROUND(I267*H267,2)</f>
        <v>0</v>
      </c>
      <c r="BL267" s="18" t="s">
        <v>147</v>
      </c>
      <c r="BM267" s="231" t="s">
        <v>354</v>
      </c>
    </row>
    <row r="268" s="2" customFormat="1" ht="24.15" customHeight="1">
      <c r="A268" s="39"/>
      <c r="B268" s="40"/>
      <c r="C268" s="281" t="s">
        <v>355</v>
      </c>
      <c r="D268" s="281" t="s">
        <v>240</v>
      </c>
      <c r="E268" s="282" t="s">
        <v>356</v>
      </c>
      <c r="F268" s="283" t="s">
        <v>357</v>
      </c>
      <c r="G268" s="284" t="s">
        <v>289</v>
      </c>
      <c r="H268" s="285">
        <v>3</v>
      </c>
      <c r="I268" s="286"/>
      <c r="J268" s="287">
        <f>ROUND(I268*H268,2)</f>
        <v>0</v>
      </c>
      <c r="K268" s="283" t="s">
        <v>1</v>
      </c>
      <c r="L268" s="288"/>
      <c r="M268" s="289" t="s">
        <v>1</v>
      </c>
      <c r="N268" s="290" t="s">
        <v>43</v>
      </c>
      <c r="O268" s="92"/>
      <c r="P268" s="229">
        <f>O268*H268</f>
        <v>0</v>
      </c>
      <c r="Q268" s="229">
        <v>0.22500000000000001</v>
      </c>
      <c r="R268" s="229">
        <f>Q268*H268</f>
        <v>0.67500000000000004</v>
      </c>
      <c r="S268" s="229">
        <v>0</v>
      </c>
      <c r="T268" s="230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1" t="s">
        <v>193</v>
      </c>
      <c r="AT268" s="231" t="s">
        <v>240</v>
      </c>
      <c r="AU268" s="231" t="s">
        <v>87</v>
      </c>
      <c r="AY268" s="18" t="s">
        <v>140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18" t="s">
        <v>83</v>
      </c>
      <c r="BK268" s="232">
        <f>ROUND(I268*H268,2)</f>
        <v>0</v>
      </c>
      <c r="BL268" s="18" t="s">
        <v>147</v>
      </c>
      <c r="BM268" s="231" t="s">
        <v>358</v>
      </c>
    </row>
    <row r="269" s="2" customFormat="1" ht="24.15" customHeight="1">
      <c r="A269" s="39"/>
      <c r="B269" s="40"/>
      <c r="C269" s="220" t="s">
        <v>359</v>
      </c>
      <c r="D269" s="220" t="s">
        <v>142</v>
      </c>
      <c r="E269" s="221" t="s">
        <v>360</v>
      </c>
      <c r="F269" s="222" t="s">
        <v>361</v>
      </c>
      <c r="G269" s="223" t="s">
        <v>289</v>
      </c>
      <c r="H269" s="224">
        <v>2</v>
      </c>
      <c r="I269" s="225"/>
      <c r="J269" s="226">
        <f>ROUND(I269*H269,2)</f>
        <v>0</v>
      </c>
      <c r="K269" s="222" t="s">
        <v>165</v>
      </c>
      <c r="L269" s="45"/>
      <c r="M269" s="227" t="s">
        <v>1</v>
      </c>
      <c r="N269" s="228" t="s">
        <v>43</v>
      </c>
      <c r="O269" s="92"/>
      <c r="P269" s="229">
        <f>O269*H269</f>
        <v>0</v>
      </c>
      <c r="Q269" s="229">
        <v>0.024240000000000001</v>
      </c>
      <c r="R269" s="229">
        <f>Q269*H269</f>
        <v>0.048480000000000002</v>
      </c>
      <c r="S269" s="229">
        <v>0</v>
      </c>
      <c r="T269" s="230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1" t="s">
        <v>147</v>
      </c>
      <c r="AT269" s="231" t="s">
        <v>142</v>
      </c>
      <c r="AU269" s="231" t="s">
        <v>87</v>
      </c>
      <c r="AY269" s="18" t="s">
        <v>140</v>
      </c>
      <c r="BE269" s="232">
        <f>IF(N269="základní",J269,0)</f>
        <v>0</v>
      </c>
      <c r="BF269" s="232">
        <f>IF(N269="snížená",J269,0)</f>
        <v>0</v>
      </c>
      <c r="BG269" s="232">
        <f>IF(N269="zákl. přenesená",J269,0)</f>
        <v>0</v>
      </c>
      <c r="BH269" s="232">
        <f>IF(N269="sníž. přenesená",J269,0)</f>
        <v>0</v>
      </c>
      <c r="BI269" s="232">
        <f>IF(N269="nulová",J269,0)</f>
        <v>0</v>
      </c>
      <c r="BJ269" s="18" t="s">
        <v>83</v>
      </c>
      <c r="BK269" s="232">
        <f>ROUND(I269*H269,2)</f>
        <v>0</v>
      </c>
      <c r="BL269" s="18" t="s">
        <v>147</v>
      </c>
      <c r="BM269" s="231" t="s">
        <v>362</v>
      </c>
    </row>
    <row r="270" s="2" customFormat="1" ht="24.15" customHeight="1">
      <c r="A270" s="39"/>
      <c r="B270" s="40"/>
      <c r="C270" s="220" t="s">
        <v>363</v>
      </c>
      <c r="D270" s="220" t="s">
        <v>142</v>
      </c>
      <c r="E270" s="221" t="s">
        <v>364</v>
      </c>
      <c r="F270" s="222" t="s">
        <v>365</v>
      </c>
      <c r="G270" s="223" t="s">
        <v>289</v>
      </c>
      <c r="H270" s="224">
        <v>1</v>
      </c>
      <c r="I270" s="225"/>
      <c r="J270" s="226">
        <f>ROUND(I270*H270,2)</f>
        <v>0</v>
      </c>
      <c r="K270" s="222" t="s">
        <v>165</v>
      </c>
      <c r="L270" s="45"/>
      <c r="M270" s="227" t="s">
        <v>1</v>
      </c>
      <c r="N270" s="228" t="s">
        <v>43</v>
      </c>
      <c r="O270" s="92"/>
      <c r="P270" s="229">
        <f>O270*H270</f>
        <v>0</v>
      </c>
      <c r="Q270" s="229">
        <v>0.03637</v>
      </c>
      <c r="R270" s="229">
        <f>Q270*H270</f>
        <v>0.03637</v>
      </c>
      <c r="S270" s="229">
        <v>0</v>
      </c>
      <c r="T270" s="230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1" t="s">
        <v>147</v>
      </c>
      <c r="AT270" s="231" t="s">
        <v>142</v>
      </c>
      <c r="AU270" s="231" t="s">
        <v>87</v>
      </c>
      <c r="AY270" s="18" t="s">
        <v>140</v>
      </c>
      <c r="BE270" s="232">
        <f>IF(N270="základní",J270,0)</f>
        <v>0</v>
      </c>
      <c r="BF270" s="232">
        <f>IF(N270="snížená",J270,0)</f>
        <v>0</v>
      </c>
      <c r="BG270" s="232">
        <f>IF(N270="zákl. přenesená",J270,0)</f>
        <v>0</v>
      </c>
      <c r="BH270" s="232">
        <f>IF(N270="sníž. přenesená",J270,0)</f>
        <v>0</v>
      </c>
      <c r="BI270" s="232">
        <f>IF(N270="nulová",J270,0)</f>
        <v>0</v>
      </c>
      <c r="BJ270" s="18" t="s">
        <v>83</v>
      </c>
      <c r="BK270" s="232">
        <f>ROUND(I270*H270,2)</f>
        <v>0</v>
      </c>
      <c r="BL270" s="18" t="s">
        <v>147</v>
      </c>
      <c r="BM270" s="231" t="s">
        <v>366</v>
      </c>
    </row>
    <row r="271" s="2" customFormat="1" ht="24.15" customHeight="1">
      <c r="A271" s="39"/>
      <c r="B271" s="40"/>
      <c r="C271" s="220" t="s">
        <v>367</v>
      </c>
      <c r="D271" s="220" t="s">
        <v>142</v>
      </c>
      <c r="E271" s="221" t="s">
        <v>368</v>
      </c>
      <c r="F271" s="222" t="s">
        <v>369</v>
      </c>
      <c r="G271" s="223" t="s">
        <v>289</v>
      </c>
      <c r="H271" s="224">
        <v>3</v>
      </c>
      <c r="I271" s="225"/>
      <c r="J271" s="226">
        <f>ROUND(I271*H271,2)</f>
        <v>0</v>
      </c>
      <c r="K271" s="222" t="s">
        <v>165</v>
      </c>
      <c r="L271" s="45"/>
      <c r="M271" s="227" t="s">
        <v>1</v>
      </c>
      <c r="N271" s="228" t="s">
        <v>43</v>
      </c>
      <c r="O271" s="92"/>
      <c r="P271" s="229">
        <f>O271*H271</f>
        <v>0</v>
      </c>
      <c r="Q271" s="229">
        <v>0</v>
      </c>
      <c r="R271" s="229">
        <f>Q271*H271</f>
        <v>0</v>
      </c>
      <c r="S271" s="229">
        <v>0</v>
      </c>
      <c r="T271" s="230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1" t="s">
        <v>147</v>
      </c>
      <c r="AT271" s="231" t="s">
        <v>142</v>
      </c>
      <c r="AU271" s="231" t="s">
        <v>87</v>
      </c>
      <c r="AY271" s="18" t="s">
        <v>140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18" t="s">
        <v>83</v>
      </c>
      <c r="BK271" s="232">
        <f>ROUND(I271*H271,2)</f>
        <v>0</v>
      </c>
      <c r="BL271" s="18" t="s">
        <v>147</v>
      </c>
      <c r="BM271" s="231" t="s">
        <v>370</v>
      </c>
    </row>
    <row r="272" s="2" customFormat="1" ht="24.15" customHeight="1">
      <c r="A272" s="39"/>
      <c r="B272" s="40"/>
      <c r="C272" s="220" t="s">
        <v>371</v>
      </c>
      <c r="D272" s="220" t="s">
        <v>142</v>
      </c>
      <c r="E272" s="221" t="s">
        <v>372</v>
      </c>
      <c r="F272" s="222" t="s">
        <v>373</v>
      </c>
      <c r="G272" s="223" t="s">
        <v>289</v>
      </c>
      <c r="H272" s="224">
        <v>5</v>
      </c>
      <c r="I272" s="225"/>
      <c r="J272" s="226">
        <f>ROUND(I272*H272,2)</f>
        <v>0</v>
      </c>
      <c r="K272" s="222" t="s">
        <v>146</v>
      </c>
      <c r="L272" s="45"/>
      <c r="M272" s="227" t="s">
        <v>1</v>
      </c>
      <c r="N272" s="228" t="s">
        <v>43</v>
      </c>
      <c r="O272" s="92"/>
      <c r="P272" s="229">
        <f>O272*H272</f>
        <v>0</v>
      </c>
      <c r="Q272" s="229">
        <v>0.21734000000000001</v>
      </c>
      <c r="R272" s="229">
        <f>Q272*H272</f>
        <v>1.0867</v>
      </c>
      <c r="S272" s="229">
        <v>0</v>
      </c>
      <c r="T272" s="230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1" t="s">
        <v>147</v>
      </c>
      <c r="AT272" s="231" t="s">
        <v>142</v>
      </c>
      <c r="AU272" s="231" t="s">
        <v>87</v>
      </c>
      <c r="AY272" s="18" t="s">
        <v>140</v>
      </c>
      <c r="BE272" s="232">
        <f>IF(N272="základní",J272,0)</f>
        <v>0</v>
      </c>
      <c r="BF272" s="232">
        <f>IF(N272="snížená",J272,0)</f>
        <v>0</v>
      </c>
      <c r="BG272" s="232">
        <f>IF(N272="zákl. přenesená",J272,0)</f>
        <v>0</v>
      </c>
      <c r="BH272" s="232">
        <f>IF(N272="sníž. přenesená",J272,0)</f>
        <v>0</v>
      </c>
      <c r="BI272" s="232">
        <f>IF(N272="nulová",J272,0)</f>
        <v>0</v>
      </c>
      <c r="BJ272" s="18" t="s">
        <v>83</v>
      </c>
      <c r="BK272" s="232">
        <f>ROUND(I272*H272,2)</f>
        <v>0</v>
      </c>
      <c r="BL272" s="18" t="s">
        <v>147</v>
      </c>
      <c r="BM272" s="231" t="s">
        <v>374</v>
      </c>
    </row>
    <row r="273" s="2" customFormat="1" ht="37.8" customHeight="1">
      <c r="A273" s="39"/>
      <c r="B273" s="40"/>
      <c r="C273" s="281" t="s">
        <v>375</v>
      </c>
      <c r="D273" s="281" t="s">
        <v>240</v>
      </c>
      <c r="E273" s="282" t="s">
        <v>376</v>
      </c>
      <c r="F273" s="283" t="s">
        <v>377</v>
      </c>
      <c r="G273" s="284" t="s">
        <v>289</v>
      </c>
      <c r="H273" s="285">
        <v>5</v>
      </c>
      <c r="I273" s="286"/>
      <c r="J273" s="287">
        <f>ROUND(I273*H273,2)</f>
        <v>0</v>
      </c>
      <c r="K273" s="283" t="s">
        <v>1</v>
      </c>
      <c r="L273" s="288"/>
      <c r="M273" s="289" t="s">
        <v>1</v>
      </c>
      <c r="N273" s="290" t="s">
        <v>43</v>
      </c>
      <c r="O273" s="92"/>
      <c r="P273" s="229">
        <f>O273*H273</f>
        <v>0</v>
      </c>
      <c r="Q273" s="229">
        <v>0.055</v>
      </c>
      <c r="R273" s="229">
        <f>Q273*H273</f>
        <v>0.27500000000000002</v>
      </c>
      <c r="S273" s="229">
        <v>0</v>
      </c>
      <c r="T273" s="230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1" t="s">
        <v>193</v>
      </c>
      <c r="AT273" s="231" t="s">
        <v>240</v>
      </c>
      <c r="AU273" s="231" t="s">
        <v>87</v>
      </c>
      <c r="AY273" s="18" t="s">
        <v>140</v>
      </c>
      <c r="BE273" s="232">
        <f>IF(N273="základní",J273,0)</f>
        <v>0</v>
      </c>
      <c r="BF273" s="232">
        <f>IF(N273="snížená",J273,0)</f>
        <v>0</v>
      </c>
      <c r="BG273" s="232">
        <f>IF(N273="zákl. přenesená",J273,0)</f>
        <v>0</v>
      </c>
      <c r="BH273" s="232">
        <f>IF(N273="sníž. přenesená",J273,0)</f>
        <v>0</v>
      </c>
      <c r="BI273" s="232">
        <f>IF(N273="nulová",J273,0)</f>
        <v>0</v>
      </c>
      <c r="BJ273" s="18" t="s">
        <v>83</v>
      </c>
      <c r="BK273" s="232">
        <f>ROUND(I273*H273,2)</f>
        <v>0</v>
      </c>
      <c r="BL273" s="18" t="s">
        <v>147</v>
      </c>
      <c r="BM273" s="231" t="s">
        <v>378</v>
      </c>
    </row>
    <row r="274" s="2" customFormat="1">
      <c r="A274" s="39"/>
      <c r="B274" s="40"/>
      <c r="C274" s="41"/>
      <c r="D274" s="235" t="s">
        <v>198</v>
      </c>
      <c r="E274" s="41"/>
      <c r="F274" s="277" t="s">
        <v>379</v>
      </c>
      <c r="G274" s="41"/>
      <c r="H274" s="41"/>
      <c r="I274" s="278"/>
      <c r="J274" s="41"/>
      <c r="K274" s="41"/>
      <c r="L274" s="45"/>
      <c r="M274" s="279"/>
      <c r="N274" s="280"/>
      <c r="O274" s="92"/>
      <c r="P274" s="92"/>
      <c r="Q274" s="92"/>
      <c r="R274" s="92"/>
      <c r="S274" s="92"/>
      <c r="T274" s="93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198</v>
      </c>
      <c r="AU274" s="18" t="s">
        <v>87</v>
      </c>
    </row>
    <row r="275" s="12" customFormat="1" ht="22.8" customHeight="1">
      <c r="A275" s="12"/>
      <c r="B275" s="204"/>
      <c r="C275" s="205"/>
      <c r="D275" s="206" t="s">
        <v>77</v>
      </c>
      <c r="E275" s="218" t="s">
        <v>380</v>
      </c>
      <c r="F275" s="218" t="s">
        <v>381</v>
      </c>
      <c r="G275" s="205"/>
      <c r="H275" s="205"/>
      <c r="I275" s="208"/>
      <c r="J275" s="219">
        <f>BK275</f>
        <v>0</v>
      </c>
      <c r="K275" s="205"/>
      <c r="L275" s="210"/>
      <c r="M275" s="211"/>
      <c r="N275" s="212"/>
      <c r="O275" s="212"/>
      <c r="P275" s="213">
        <f>P276</f>
        <v>0</v>
      </c>
      <c r="Q275" s="212"/>
      <c r="R275" s="213">
        <f>R276</f>
        <v>0</v>
      </c>
      <c r="S275" s="212"/>
      <c r="T275" s="214">
        <f>T276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15" t="s">
        <v>83</v>
      </c>
      <c r="AT275" s="216" t="s">
        <v>77</v>
      </c>
      <c r="AU275" s="216" t="s">
        <v>83</v>
      </c>
      <c r="AY275" s="215" t="s">
        <v>140</v>
      </c>
      <c r="BK275" s="217">
        <f>BK276</f>
        <v>0</v>
      </c>
    </row>
    <row r="276" s="2" customFormat="1" ht="24.15" customHeight="1">
      <c r="A276" s="39"/>
      <c r="B276" s="40"/>
      <c r="C276" s="220" t="s">
        <v>382</v>
      </c>
      <c r="D276" s="220" t="s">
        <v>142</v>
      </c>
      <c r="E276" s="221" t="s">
        <v>383</v>
      </c>
      <c r="F276" s="222" t="s">
        <v>384</v>
      </c>
      <c r="G276" s="223" t="s">
        <v>228</v>
      </c>
      <c r="H276" s="224">
        <v>45.158000000000001</v>
      </c>
      <c r="I276" s="225"/>
      <c r="J276" s="226">
        <f>ROUND(I276*H276,2)</f>
        <v>0</v>
      </c>
      <c r="K276" s="222" t="s">
        <v>165</v>
      </c>
      <c r="L276" s="45"/>
      <c r="M276" s="227" t="s">
        <v>1</v>
      </c>
      <c r="N276" s="228" t="s">
        <v>43</v>
      </c>
      <c r="O276" s="92"/>
      <c r="P276" s="229">
        <f>O276*H276</f>
        <v>0</v>
      </c>
      <c r="Q276" s="229">
        <v>0</v>
      </c>
      <c r="R276" s="229">
        <f>Q276*H276</f>
        <v>0</v>
      </c>
      <c r="S276" s="229">
        <v>0</v>
      </c>
      <c r="T276" s="230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1" t="s">
        <v>147</v>
      </c>
      <c r="AT276" s="231" t="s">
        <v>142</v>
      </c>
      <c r="AU276" s="231" t="s">
        <v>87</v>
      </c>
      <c r="AY276" s="18" t="s">
        <v>140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18" t="s">
        <v>83</v>
      </c>
      <c r="BK276" s="232">
        <f>ROUND(I276*H276,2)</f>
        <v>0</v>
      </c>
      <c r="BL276" s="18" t="s">
        <v>147</v>
      </c>
      <c r="BM276" s="231" t="s">
        <v>385</v>
      </c>
    </row>
    <row r="277" s="12" customFormat="1" ht="25.92" customHeight="1">
      <c r="A277" s="12"/>
      <c r="B277" s="204"/>
      <c r="C277" s="205"/>
      <c r="D277" s="206" t="s">
        <v>77</v>
      </c>
      <c r="E277" s="207" t="s">
        <v>386</v>
      </c>
      <c r="F277" s="207" t="s">
        <v>387</v>
      </c>
      <c r="G277" s="205"/>
      <c r="H277" s="205"/>
      <c r="I277" s="208"/>
      <c r="J277" s="209">
        <f>BK277</f>
        <v>0</v>
      </c>
      <c r="K277" s="205"/>
      <c r="L277" s="210"/>
      <c r="M277" s="211"/>
      <c r="N277" s="212"/>
      <c r="O277" s="212"/>
      <c r="P277" s="213">
        <f>P278</f>
        <v>0</v>
      </c>
      <c r="Q277" s="212"/>
      <c r="R277" s="213">
        <f>R278</f>
        <v>0</v>
      </c>
      <c r="S277" s="212"/>
      <c r="T277" s="214">
        <f>T278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15" t="s">
        <v>87</v>
      </c>
      <c r="AT277" s="216" t="s">
        <v>77</v>
      </c>
      <c r="AU277" s="216" t="s">
        <v>78</v>
      </c>
      <c r="AY277" s="215" t="s">
        <v>140</v>
      </c>
      <c r="BK277" s="217">
        <f>BK278</f>
        <v>0</v>
      </c>
    </row>
    <row r="278" s="12" customFormat="1" ht="22.8" customHeight="1">
      <c r="A278" s="12"/>
      <c r="B278" s="204"/>
      <c r="C278" s="205"/>
      <c r="D278" s="206" t="s">
        <v>77</v>
      </c>
      <c r="E278" s="218" t="s">
        <v>388</v>
      </c>
      <c r="F278" s="218" t="s">
        <v>389</v>
      </c>
      <c r="G278" s="205"/>
      <c r="H278" s="205"/>
      <c r="I278" s="208"/>
      <c r="J278" s="219">
        <f>BK278</f>
        <v>0</v>
      </c>
      <c r="K278" s="205"/>
      <c r="L278" s="210"/>
      <c r="M278" s="211"/>
      <c r="N278" s="212"/>
      <c r="O278" s="212"/>
      <c r="P278" s="213">
        <f>SUM(P279:P280)</f>
        <v>0</v>
      </c>
      <c r="Q278" s="212"/>
      <c r="R278" s="213">
        <f>SUM(R279:R280)</f>
        <v>0</v>
      </c>
      <c r="S278" s="212"/>
      <c r="T278" s="214">
        <f>SUM(T279:T280)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15" t="s">
        <v>87</v>
      </c>
      <c r="AT278" s="216" t="s">
        <v>77</v>
      </c>
      <c r="AU278" s="216" t="s">
        <v>83</v>
      </c>
      <c r="AY278" s="215" t="s">
        <v>140</v>
      </c>
      <c r="BK278" s="217">
        <f>SUM(BK279:BK280)</f>
        <v>0</v>
      </c>
    </row>
    <row r="279" s="2" customFormat="1" ht="37.8" customHeight="1">
      <c r="A279" s="39"/>
      <c r="B279" s="40"/>
      <c r="C279" s="220" t="s">
        <v>390</v>
      </c>
      <c r="D279" s="220" t="s">
        <v>142</v>
      </c>
      <c r="E279" s="221" t="s">
        <v>391</v>
      </c>
      <c r="F279" s="222" t="s">
        <v>392</v>
      </c>
      <c r="G279" s="223" t="s">
        <v>289</v>
      </c>
      <c r="H279" s="224">
        <v>1</v>
      </c>
      <c r="I279" s="225"/>
      <c r="J279" s="226">
        <f>ROUND(I279*H279,2)</f>
        <v>0</v>
      </c>
      <c r="K279" s="222" t="s">
        <v>1</v>
      </c>
      <c r="L279" s="45"/>
      <c r="M279" s="227" t="s">
        <v>1</v>
      </c>
      <c r="N279" s="228" t="s">
        <v>43</v>
      </c>
      <c r="O279" s="92"/>
      <c r="P279" s="229">
        <f>O279*H279</f>
        <v>0</v>
      </c>
      <c r="Q279" s="229">
        <v>0</v>
      </c>
      <c r="R279" s="229">
        <f>Q279*H279</f>
        <v>0</v>
      </c>
      <c r="S279" s="229">
        <v>0</v>
      </c>
      <c r="T279" s="230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1" t="s">
        <v>239</v>
      </c>
      <c r="AT279" s="231" t="s">
        <v>142</v>
      </c>
      <c r="AU279" s="231" t="s">
        <v>87</v>
      </c>
      <c r="AY279" s="18" t="s">
        <v>140</v>
      </c>
      <c r="BE279" s="232">
        <f>IF(N279="základní",J279,0)</f>
        <v>0</v>
      </c>
      <c r="BF279" s="232">
        <f>IF(N279="snížená",J279,0)</f>
        <v>0</v>
      </c>
      <c r="BG279" s="232">
        <f>IF(N279="zákl. přenesená",J279,0)</f>
        <v>0</v>
      </c>
      <c r="BH279" s="232">
        <f>IF(N279="sníž. přenesená",J279,0)</f>
        <v>0</v>
      </c>
      <c r="BI279" s="232">
        <f>IF(N279="nulová",J279,0)</f>
        <v>0</v>
      </c>
      <c r="BJ279" s="18" t="s">
        <v>83</v>
      </c>
      <c r="BK279" s="232">
        <f>ROUND(I279*H279,2)</f>
        <v>0</v>
      </c>
      <c r="BL279" s="18" t="s">
        <v>239</v>
      </c>
      <c r="BM279" s="231" t="s">
        <v>393</v>
      </c>
    </row>
    <row r="280" s="2" customFormat="1">
      <c r="A280" s="39"/>
      <c r="B280" s="40"/>
      <c r="C280" s="41"/>
      <c r="D280" s="235" t="s">
        <v>198</v>
      </c>
      <c r="E280" s="41"/>
      <c r="F280" s="277" t="s">
        <v>394</v>
      </c>
      <c r="G280" s="41"/>
      <c r="H280" s="41"/>
      <c r="I280" s="278"/>
      <c r="J280" s="41"/>
      <c r="K280" s="41"/>
      <c r="L280" s="45"/>
      <c r="M280" s="291"/>
      <c r="N280" s="292"/>
      <c r="O280" s="293"/>
      <c r="P280" s="293"/>
      <c r="Q280" s="293"/>
      <c r="R280" s="293"/>
      <c r="S280" s="293"/>
      <c r="T280" s="294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198</v>
      </c>
      <c r="AU280" s="18" t="s">
        <v>87</v>
      </c>
    </row>
    <row r="281" s="2" customFormat="1" ht="6.96" customHeight="1">
      <c r="A281" s="39"/>
      <c r="B281" s="67"/>
      <c r="C281" s="68"/>
      <c r="D281" s="68"/>
      <c r="E281" s="68"/>
      <c r="F281" s="68"/>
      <c r="G281" s="68"/>
      <c r="H281" s="68"/>
      <c r="I281" s="68"/>
      <c r="J281" s="68"/>
      <c r="K281" s="68"/>
      <c r="L281" s="45"/>
      <c r="M281" s="39"/>
      <c r="O281" s="39"/>
      <c r="P281" s="39"/>
      <c r="Q281" s="39"/>
      <c r="R281" s="39"/>
      <c r="S281" s="39"/>
      <c r="T281" s="39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</row>
  </sheetData>
  <sheetProtection sheet="1" autoFilter="0" formatColumns="0" formatRows="0" objects="1" scenarios="1" spinCount="100000" saltValue="drM9OWQcG3ENmgTK2WdjNyqboV18UyHDNUiT0Se0OcxKJ2rPbq1JBlWMyqx1QKvTWlJf4ndiVVXKUq+7dLBxTw==" hashValue="0FO+AffFzLpcqsd+kMQGrmSS7R4C1BAiQF0wwvqyunez46qo5kzf3VFfy8i49d6tuPSzLnBHtWJ+u/JumK7vag==" algorithmName="SHA-512" password="CC35"/>
  <autoFilter ref="C124:K280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87</v>
      </c>
    </row>
    <row r="4" s="1" customFormat="1" ht="24.96" customHeight="1">
      <c r="B4" s="21"/>
      <c r="D4" s="140" t="s">
        <v>96</v>
      </c>
      <c r="L4" s="21"/>
      <c r="M4" s="14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16.5" customHeight="1">
      <c r="B7" s="21"/>
      <c r="E7" s="143" t="str">
        <f>'Rekapitulace stavby'!K6</f>
        <v>Chotěboř, ul. Rybní, Lazební, Slavíčkova - Dešťová kanalizace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109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4" t="s">
        <v>395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29.8.2022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">
        <v>27</v>
      </c>
      <c r="F15" s="39"/>
      <c r="G15" s="39"/>
      <c r="H15" s="39"/>
      <c r="I15" s="142" t="s">
        <v>28</v>
      </c>
      <c r="J15" s="145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29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31</v>
      </c>
      <c r="E20" s="39"/>
      <c r="F20" s="39"/>
      <c r="G20" s="39"/>
      <c r="H20" s="39"/>
      <c r="I20" s="142" t="s">
        <v>25</v>
      </c>
      <c r="J20" s="145" t="s">
        <v>32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">
        <v>33</v>
      </c>
      <c r="F21" s="39"/>
      <c r="G21" s="39"/>
      <c r="H21" s="39"/>
      <c r="I21" s="142" t="s">
        <v>28</v>
      </c>
      <c r="J21" s="145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35</v>
      </c>
      <c r="E23" s="39"/>
      <c r="F23" s="39"/>
      <c r="G23" s="39"/>
      <c r="H23" s="39"/>
      <c r="I23" s="142" t="s">
        <v>25</v>
      </c>
      <c r="J23" s="145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">
        <v>36</v>
      </c>
      <c r="F24" s="39"/>
      <c r="G24" s="39"/>
      <c r="H24" s="39"/>
      <c r="I24" s="142" t="s">
        <v>28</v>
      </c>
      <c r="J24" s="145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38</v>
      </c>
      <c r="E30" s="39"/>
      <c r="F30" s="39"/>
      <c r="G30" s="39"/>
      <c r="H30" s="39"/>
      <c r="I30" s="39"/>
      <c r="J30" s="153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40</v>
      </c>
      <c r="G32" s="39"/>
      <c r="H32" s="39"/>
      <c r="I32" s="154" t="s">
        <v>39</v>
      </c>
      <c r="J32" s="154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42</v>
      </c>
      <c r="E33" s="142" t="s">
        <v>43</v>
      </c>
      <c r="F33" s="156">
        <f>ROUND((SUM(BE117:BE134)),  2)</f>
        <v>0</v>
      </c>
      <c r="G33" s="39"/>
      <c r="H33" s="39"/>
      <c r="I33" s="157">
        <v>0.20999999999999999</v>
      </c>
      <c r="J33" s="156">
        <f>ROUND(((SUM(BE117:BE134))*I33),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44</v>
      </c>
      <c r="F34" s="156">
        <f>ROUND((SUM(BF117:BF134)),  2)</f>
        <v>0</v>
      </c>
      <c r="G34" s="39"/>
      <c r="H34" s="39"/>
      <c r="I34" s="157">
        <v>0.14999999999999999</v>
      </c>
      <c r="J34" s="156">
        <f>ROUND(((SUM(BF117:BF134))*I34),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45</v>
      </c>
      <c r="F35" s="156">
        <f>ROUND((SUM(BG117:BG134)),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46</v>
      </c>
      <c r="F36" s="156">
        <f>ROUND((SUM(BH117:BH134)),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47</v>
      </c>
      <c r="F37" s="156">
        <f>ROUND((SUM(BI117:BI134)),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48</v>
      </c>
      <c r="E39" s="160"/>
      <c r="F39" s="160"/>
      <c r="G39" s="161" t="s">
        <v>49</v>
      </c>
      <c r="H39" s="162" t="s">
        <v>50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51</v>
      </c>
      <c r="E50" s="166"/>
      <c r="F50" s="166"/>
      <c r="G50" s="165" t="s">
        <v>52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53</v>
      </c>
      <c r="E61" s="168"/>
      <c r="F61" s="169" t="s">
        <v>54</v>
      </c>
      <c r="G61" s="167" t="s">
        <v>53</v>
      </c>
      <c r="H61" s="168"/>
      <c r="I61" s="168"/>
      <c r="J61" s="170" t="s">
        <v>54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55</v>
      </c>
      <c r="E65" s="171"/>
      <c r="F65" s="171"/>
      <c r="G65" s="165" t="s">
        <v>56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53</v>
      </c>
      <c r="E76" s="168"/>
      <c r="F76" s="169" t="s">
        <v>54</v>
      </c>
      <c r="G76" s="167" t="s">
        <v>53</v>
      </c>
      <c r="H76" s="168"/>
      <c r="I76" s="168"/>
      <c r="J76" s="170" t="s">
        <v>54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Chotěboř, ul. Rybní, Lazební, Slavíčkova - Dešťová kanalizace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2 - Vedlejší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29.8.2022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Město Chotěboř</v>
      </c>
      <c r="G91" s="41"/>
      <c r="H91" s="41"/>
      <c r="I91" s="33" t="s">
        <v>31</v>
      </c>
      <c r="J91" s="37" t="str">
        <f>E21</f>
        <v>Vodovody a kanalizace Havlíčkův Brod, a.s.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Ing. Jan Klement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112</v>
      </c>
      <c r="D94" s="178"/>
      <c r="E94" s="178"/>
      <c r="F94" s="178"/>
      <c r="G94" s="178"/>
      <c r="H94" s="178"/>
      <c r="I94" s="178"/>
      <c r="J94" s="179" t="s">
        <v>113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114</v>
      </c>
      <c r="D96" s="41"/>
      <c r="E96" s="41"/>
      <c r="F96" s="41"/>
      <c r="G96" s="41"/>
      <c r="H96" s="41"/>
      <c r="I96" s="41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115</v>
      </c>
    </row>
    <row r="97" s="9" customFormat="1" ht="24.96" customHeight="1">
      <c r="A97" s="9"/>
      <c r="B97" s="181"/>
      <c r="C97" s="182"/>
      <c r="D97" s="183" t="s">
        <v>396</v>
      </c>
      <c r="E97" s="184"/>
      <c r="F97" s="184"/>
      <c r="G97" s="184"/>
      <c r="H97" s="184"/>
      <c r="I97" s="184"/>
      <c r="J97" s="185">
        <f>J118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4" t="s">
        <v>125</v>
      </c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3" t="s">
        <v>16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6.5" customHeight="1">
      <c r="A107" s="39"/>
      <c r="B107" s="40"/>
      <c r="C107" s="41"/>
      <c r="D107" s="41"/>
      <c r="E107" s="176" t="str">
        <f>E7</f>
        <v>Chotěboř, ul. Rybní, Lazební, Slavíčkova - Dešťová kanalizace</v>
      </c>
      <c r="F107" s="33"/>
      <c r="G107" s="33"/>
      <c r="H107" s="33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109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77" t="str">
        <f>E9</f>
        <v>2 - Vedlejší rozpočtové náklady</v>
      </c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20</v>
      </c>
      <c r="D111" s="41"/>
      <c r="E111" s="41"/>
      <c r="F111" s="28" t="str">
        <f>F12</f>
        <v xml:space="preserve"> </v>
      </c>
      <c r="G111" s="41"/>
      <c r="H111" s="41"/>
      <c r="I111" s="33" t="s">
        <v>22</v>
      </c>
      <c r="J111" s="80" t="str">
        <f>IF(J12="","",J12)</f>
        <v>29.8.2022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40.05" customHeight="1">
      <c r="A113" s="39"/>
      <c r="B113" s="40"/>
      <c r="C113" s="33" t="s">
        <v>24</v>
      </c>
      <c r="D113" s="41"/>
      <c r="E113" s="41"/>
      <c r="F113" s="28" t="str">
        <f>E15</f>
        <v>Město Chotěboř</v>
      </c>
      <c r="G113" s="41"/>
      <c r="H113" s="41"/>
      <c r="I113" s="33" t="s">
        <v>31</v>
      </c>
      <c r="J113" s="37" t="str">
        <f>E21</f>
        <v>Vodovody a kanalizace Havlíčkův Brod, a.s.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29</v>
      </c>
      <c r="D114" s="41"/>
      <c r="E114" s="41"/>
      <c r="F114" s="28" t="str">
        <f>IF(E18="","",E18)</f>
        <v>Vyplň údaj</v>
      </c>
      <c r="G114" s="41"/>
      <c r="H114" s="41"/>
      <c r="I114" s="33" t="s">
        <v>35</v>
      </c>
      <c r="J114" s="37" t="str">
        <f>E24</f>
        <v>Ing. Jan Klement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1" customFormat="1" ht="29.28" customHeight="1">
      <c r="A116" s="193"/>
      <c r="B116" s="194"/>
      <c r="C116" s="195" t="s">
        <v>126</v>
      </c>
      <c r="D116" s="196" t="s">
        <v>63</v>
      </c>
      <c r="E116" s="196" t="s">
        <v>59</v>
      </c>
      <c r="F116" s="196" t="s">
        <v>60</v>
      </c>
      <c r="G116" s="196" t="s">
        <v>127</v>
      </c>
      <c r="H116" s="196" t="s">
        <v>128</v>
      </c>
      <c r="I116" s="196" t="s">
        <v>129</v>
      </c>
      <c r="J116" s="196" t="s">
        <v>113</v>
      </c>
      <c r="K116" s="197" t="s">
        <v>130</v>
      </c>
      <c r="L116" s="198"/>
      <c r="M116" s="101" t="s">
        <v>1</v>
      </c>
      <c r="N116" s="102" t="s">
        <v>42</v>
      </c>
      <c r="O116" s="102" t="s">
        <v>131</v>
      </c>
      <c r="P116" s="102" t="s">
        <v>132</v>
      </c>
      <c r="Q116" s="102" t="s">
        <v>133</v>
      </c>
      <c r="R116" s="102" t="s">
        <v>134</v>
      </c>
      <c r="S116" s="102" t="s">
        <v>135</v>
      </c>
      <c r="T116" s="103" t="s">
        <v>136</v>
      </c>
      <c r="U116" s="193"/>
      <c r="V116" s="193"/>
      <c r="W116" s="193"/>
      <c r="X116" s="193"/>
      <c r="Y116" s="193"/>
      <c r="Z116" s="193"/>
      <c r="AA116" s="193"/>
      <c r="AB116" s="193"/>
      <c r="AC116" s="193"/>
      <c r="AD116" s="193"/>
      <c r="AE116" s="193"/>
    </row>
    <row r="117" s="2" customFormat="1" ht="22.8" customHeight="1">
      <c r="A117" s="39"/>
      <c r="B117" s="40"/>
      <c r="C117" s="108" t="s">
        <v>137</v>
      </c>
      <c r="D117" s="41"/>
      <c r="E117" s="41"/>
      <c r="F117" s="41"/>
      <c r="G117" s="41"/>
      <c r="H117" s="41"/>
      <c r="I117" s="41"/>
      <c r="J117" s="199">
        <f>BK117</f>
        <v>0</v>
      </c>
      <c r="K117" s="41"/>
      <c r="L117" s="45"/>
      <c r="M117" s="104"/>
      <c r="N117" s="200"/>
      <c r="O117" s="105"/>
      <c r="P117" s="201">
        <f>P118</f>
        <v>0</v>
      </c>
      <c r="Q117" s="105"/>
      <c r="R117" s="201">
        <f>R118</f>
        <v>0</v>
      </c>
      <c r="S117" s="105"/>
      <c r="T117" s="202">
        <f>T118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77</v>
      </c>
      <c r="AU117" s="18" t="s">
        <v>115</v>
      </c>
      <c r="BK117" s="203">
        <f>BK118</f>
        <v>0</v>
      </c>
    </row>
    <row r="118" s="12" customFormat="1" ht="25.92" customHeight="1">
      <c r="A118" s="12"/>
      <c r="B118" s="204"/>
      <c r="C118" s="205"/>
      <c r="D118" s="206" t="s">
        <v>77</v>
      </c>
      <c r="E118" s="207" t="s">
        <v>397</v>
      </c>
      <c r="F118" s="207" t="s">
        <v>398</v>
      </c>
      <c r="G118" s="205"/>
      <c r="H118" s="205"/>
      <c r="I118" s="208"/>
      <c r="J118" s="209">
        <f>BK118</f>
        <v>0</v>
      </c>
      <c r="K118" s="205"/>
      <c r="L118" s="210"/>
      <c r="M118" s="211"/>
      <c r="N118" s="212"/>
      <c r="O118" s="212"/>
      <c r="P118" s="213">
        <f>SUM(P119:P134)</f>
        <v>0</v>
      </c>
      <c r="Q118" s="212"/>
      <c r="R118" s="213">
        <f>SUM(R119:R134)</f>
        <v>0</v>
      </c>
      <c r="S118" s="212"/>
      <c r="T118" s="214">
        <f>SUM(T119:T134)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5" t="s">
        <v>83</v>
      </c>
      <c r="AT118" s="216" t="s">
        <v>77</v>
      </c>
      <c r="AU118" s="216" t="s">
        <v>78</v>
      </c>
      <c r="AY118" s="215" t="s">
        <v>140</v>
      </c>
      <c r="BK118" s="217">
        <f>SUM(BK119:BK134)</f>
        <v>0</v>
      </c>
    </row>
    <row r="119" s="2" customFormat="1" ht="16.5" customHeight="1">
      <c r="A119" s="39"/>
      <c r="B119" s="40"/>
      <c r="C119" s="220" t="s">
        <v>83</v>
      </c>
      <c r="D119" s="220" t="s">
        <v>142</v>
      </c>
      <c r="E119" s="221" t="s">
        <v>399</v>
      </c>
      <c r="F119" s="222" t="s">
        <v>400</v>
      </c>
      <c r="G119" s="223" t="s">
        <v>401</v>
      </c>
      <c r="H119" s="224">
        <v>1</v>
      </c>
      <c r="I119" s="225"/>
      <c r="J119" s="226">
        <f>ROUND(I119*H119,2)</f>
        <v>0</v>
      </c>
      <c r="K119" s="222" t="s">
        <v>1</v>
      </c>
      <c r="L119" s="45"/>
      <c r="M119" s="227" t="s">
        <v>1</v>
      </c>
      <c r="N119" s="228" t="s">
        <v>43</v>
      </c>
      <c r="O119" s="92"/>
      <c r="P119" s="229">
        <f>O119*H119</f>
        <v>0</v>
      </c>
      <c r="Q119" s="229">
        <v>0</v>
      </c>
      <c r="R119" s="229">
        <f>Q119*H119</f>
        <v>0</v>
      </c>
      <c r="S119" s="229">
        <v>0</v>
      </c>
      <c r="T119" s="230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31" t="s">
        <v>402</v>
      </c>
      <c r="AT119" s="231" t="s">
        <v>142</v>
      </c>
      <c r="AU119" s="231" t="s">
        <v>83</v>
      </c>
      <c r="AY119" s="18" t="s">
        <v>140</v>
      </c>
      <c r="BE119" s="232">
        <f>IF(N119="základní",J119,0)</f>
        <v>0</v>
      </c>
      <c r="BF119" s="232">
        <f>IF(N119="snížená",J119,0)</f>
        <v>0</v>
      </c>
      <c r="BG119" s="232">
        <f>IF(N119="zákl. přenesená",J119,0)</f>
        <v>0</v>
      </c>
      <c r="BH119" s="232">
        <f>IF(N119="sníž. přenesená",J119,0)</f>
        <v>0</v>
      </c>
      <c r="BI119" s="232">
        <f>IF(N119="nulová",J119,0)</f>
        <v>0</v>
      </c>
      <c r="BJ119" s="18" t="s">
        <v>83</v>
      </c>
      <c r="BK119" s="232">
        <f>ROUND(I119*H119,2)</f>
        <v>0</v>
      </c>
      <c r="BL119" s="18" t="s">
        <v>402</v>
      </c>
      <c r="BM119" s="231" t="s">
        <v>403</v>
      </c>
    </row>
    <row r="120" s="2" customFormat="1">
      <c r="A120" s="39"/>
      <c r="B120" s="40"/>
      <c r="C120" s="41"/>
      <c r="D120" s="235" t="s">
        <v>198</v>
      </c>
      <c r="E120" s="41"/>
      <c r="F120" s="277" t="s">
        <v>199</v>
      </c>
      <c r="G120" s="41"/>
      <c r="H120" s="41"/>
      <c r="I120" s="278"/>
      <c r="J120" s="41"/>
      <c r="K120" s="41"/>
      <c r="L120" s="45"/>
      <c r="M120" s="279"/>
      <c r="N120" s="280"/>
      <c r="O120" s="92"/>
      <c r="P120" s="92"/>
      <c r="Q120" s="92"/>
      <c r="R120" s="92"/>
      <c r="S120" s="92"/>
      <c r="T120" s="93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198</v>
      </c>
      <c r="AU120" s="18" t="s">
        <v>83</v>
      </c>
    </row>
    <row r="121" s="2" customFormat="1" ht="16.5" customHeight="1">
      <c r="A121" s="39"/>
      <c r="B121" s="40"/>
      <c r="C121" s="220" t="s">
        <v>87</v>
      </c>
      <c r="D121" s="220" t="s">
        <v>142</v>
      </c>
      <c r="E121" s="221" t="s">
        <v>404</v>
      </c>
      <c r="F121" s="222" t="s">
        <v>405</v>
      </c>
      <c r="G121" s="223" t="s">
        <v>406</v>
      </c>
      <c r="H121" s="224">
        <v>1</v>
      </c>
      <c r="I121" s="225"/>
      <c r="J121" s="226">
        <f>ROUND(I121*H121,2)</f>
        <v>0</v>
      </c>
      <c r="K121" s="222" t="s">
        <v>1</v>
      </c>
      <c r="L121" s="45"/>
      <c r="M121" s="227" t="s">
        <v>1</v>
      </c>
      <c r="N121" s="228" t="s">
        <v>43</v>
      </c>
      <c r="O121" s="92"/>
      <c r="P121" s="229">
        <f>O121*H121</f>
        <v>0</v>
      </c>
      <c r="Q121" s="229">
        <v>0</v>
      </c>
      <c r="R121" s="229">
        <f>Q121*H121</f>
        <v>0</v>
      </c>
      <c r="S121" s="229">
        <v>0</v>
      </c>
      <c r="T121" s="230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1" t="s">
        <v>402</v>
      </c>
      <c r="AT121" s="231" t="s">
        <v>142</v>
      </c>
      <c r="AU121" s="231" t="s">
        <v>83</v>
      </c>
      <c r="AY121" s="18" t="s">
        <v>140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8" t="s">
        <v>83</v>
      </c>
      <c r="BK121" s="232">
        <f>ROUND(I121*H121,2)</f>
        <v>0</v>
      </c>
      <c r="BL121" s="18" t="s">
        <v>402</v>
      </c>
      <c r="BM121" s="231" t="s">
        <v>407</v>
      </c>
    </row>
    <row r="122" s="2" customFormat="1">
      <c r="A122" s="39"/>
      <c r="B122" s="40"/>
      <c r="C122" s="41"/>
      <c r="D122" s="235" t="s">
        <v>198</v>
      </c>
      <c r="E122" s="41"/>
      <c r="F122" s="277" t="s">
        <v>199</v>
      </c>
      <c r="G122" s="41"/>
      <c r="H122" s="41"/>
      <c r="I122" s="278"/>
      <c r="J122" s="41"/>
      <c r="K122" s="41"/>
      <c r="L122" s="45"/>
      <c r="M122" s="279"/>
      <c r="N122" s="280"/>
      <c r="O122" s="92"/>
      <c r="P122" s="92"/>
      <c r="Q122" s="92"/>
      <c r="R122" s="92"/>
      <c r="S122" s="92"/>
      <c r="T122" s="93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198</v>
      </c>
      <c r="AU122" s="18" t="s">
        <v>83</v>
      </c>
    </row>
    <row r="123" s="2" customFormat="1" ht="24.15" customHeight="1">
      <c r="A123" s="39"/>
      <c r="B123" s="40"/>
      <c r="C123" s="220" t="s">
        <v>158</v>
      </c>
      <c r="D123" s="220" t="s">
        <v>142</v>
      </c>
      <c r="E123" s="221" t="s">
        <v>408</v>
      </c>
      <c r="F123" s="222" t="s">
        <v>409</v>
      </c>
      <c r="G123" s="223" t="s">
        <v>410</v>
      </c>
      <c r="H123" s="224">
        <v>1</v>
      </c>
      <c r="I123" s="225"/>
      <c r="J123" s="226">
        <f>ROUND(I123*H123,2)</f>
        <v>0</v>
      </c>
      <c r="K123" s="222" t="s">
        <v>1</v>
      </c>
      <c r="L123" s="45"/>
      <c r="M123" s="227" t="s">
        <v>1</v>
      </c>
      <c r="N123" s="228" t="s">
        <v>43</v>
      </c>
      <c r="O123" s="92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1" t="s">
        <v>402</v>
      </c>
      <c r="AT123" s="231" t="s">
        <v>142</v>
      </c>
      <c r="AU123" s="231" t="s">
        <v>83</v>
      </c>
      <c r="AY123" s="18" t="s">
        <v>140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8" t="s">
        <v>83</v>
      </c>
      <c r="BK123" s="232">
        <f>ROUND(I123*H123,2)</f>
        <v>0</v>
      </c>
      <c r="BL123" s="18" t="s">
        <v>402</v>
      </c>
      <c r="BM123" s="231" t="s">
        <v>411</v>
      </c>
    </row>
    <row r="124" s="2" customFormat="1">
      <c r="A124" s="39"/>
      <c r="B124" s="40"/>
      <c r="C124" s="41"/>
      <c r="D124" s="235" t="s">
        <v>198</v>
      </c>
      <c r="E124" s="41"/>
      <c r="F124" s="277" t="s">
        <v>199</v>
      </c>
      <c r="G124" s="41"/>
      <c r="H124" s="41"/>
      <c r="I124" s="278"/>
      <c r="J124" s="41"/>
      <c r="K124" s="41"/>
      <c r="L124" s="45"/>
      <c r="M124" s="279"/>
      <c r="N124" s="280"/>
      <c r="O124" s="92"/>
      <c r="P124" s="92"/>
      <c r="Q124" s="92"/>
      <c r="R124" s="92"/>
      <c r="S124" s="92"/>
      <c r="T124" s="93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198</v>
      </c>
      <c r="AU124" s="18" t="s">
        <v>83</v>
      </c>
    </row>
    <row r="125" s="2" customFormat="1" ht="24.15" customHeight="1">
      <c r="A125" s="39"/>
      <c r="B125" s="40"/>
      <c r="C125" s="220" t="s">
        <v>147</v>
      </c>
      <c r="D125" s="220" t="s">
        <v>142</v>
      </c>
      <c r="E125" s="221" t="s">
        <v>412</v>
      </c>
      <c r="F125" s="222" t="s">
        <v>413</v>
      </c>
      <c r="G125" s="223" t="s">
        <v>406</v>
      </c>
      <c r="H125" s="224">
        <v>1</v>
      </c>
      <c r="I125" s="225"/>
      <c r="J125" s="226">
        <f>ROUND(I125*H125,2)</f>
        <v>0</v>
      </c>
      <c r="K125" s="222" t="s">
        <v>1</v>
      </c>
      <c r="L125" s="45"/>
      <c r="M125" s="227" t="s">
        <v>1</v>
      </c>
      <c r="N125" s="228" t="s">
        <v>43</v>
      </c>
      <c r="O125" s="92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1" t="s">
        <v>402</v>
      </c>
      <c r="AT125" s="231" t="s">
        <v>142</v>
      </c>
      <c r="AU125" s="231" t="s">
        <v>83</v>
      </c>
      <c r="AY125" s="18" t="s">
        <v>140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8" t="s">
        <v>83</v>
      </c>
      <c r="BK125" s="232">
        <f>ROUND(I125*H125,2)</f>
        <v>0</v>
      </c>
      <c r="BL125" s="18" t="s">
        <v>402</v>
      </c>
      <c r="BM125" s="231" t="s">
        <v>414</v>
      </c>
    </row>
    <row r="126" s="2" customFormat="1">
      <c r="A126" s="39"/>
      <c r="B126" s="40"/>
      <c r="C126" s="41"/>
      <c r="D126" s="235" t="s">
        <v>198</v>
      </c>
      <c r="E126" s="41"/>
      <c r="F126" s="277" t="s">
        <v>199</v>
      </c>
      <c r="G126" s="41"/>
      <c r="H126" s="41"/>
      <c r="I126" s="278"/>
      <c r="J126" s="41"/>
      <c r="K126" s="41"/>
      <c r="L126" s="45"/>
      <c r="M126" s="279"/>
      <c r="N126" s="280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198</v>
      </c>
      <c r="AU126" s="18" t="s">
        <v>83</v>
      </c>
    </row>
    <row r="127" s="2" customFormat="1" ht="16.5" customHeight="1">
      <c r="A127" s="39"/>
      <c r="B127" s="40"/>
      <c r="C127" s="220" t="s">
        <v>151</v>
      </c>
      <c r="D127" s="220" t="s">
        <v>142</v>
      </c>
      <c r="E127" s="221" t="s">
        <v>415</v>
      </c>
      <c r="F127" s="222" t="s">
        <v>416</v>
      </c>
      <c r="G127" s="223" t="s">
        <v>410</v>
      </c>
      <c r="H127" s="224">
        <v>1</v>
      </c>
      <c r="I127" s="225"/>
      <c r="J127" s="226">
        <f>ROUND(I127*H127,2)</f>
        <v>0</v>
      </c>
      <c r="K127" s="222" t="s">
        <v>1</v>
      </c>
      <c r="L127" s="45"/>
      <c r="M127" s="227" t="s">
        <v>1</v>
      </c>
      <c r="N127" s="228" t="s">
        <v>43</v>
      </c>
      <c r="O127" s="92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1" t="s">
        <v>402</v>
      </c>
      <c r="AT127" s="231" t="s">
        <v>142</v>
      </c>
      <c r="AU127" s="231" t="s">
        <v>83</v>
      </c>
      <c r="AY127" s="18" t="s">
        <v>140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8" t="s">
        <v>83</v>
      </c>
      <c r="BK127" s="232">
        <f>ROUND(I127*H127,2)</f>
        <v>0</v>
      </c>
      <c r="BL127" s="18" t="s">
        <v>402</v>
      </c>
      <c r="BM127" s="231" t="s">
        <v>417</v>
      </c>
    </row>
    <row r="128" s="2" customFormat="1">
      <c r="A128" s="39"/>
      <c r="B128" s="40"/>
      <c r="C128" s="41"/>
      <c r="D128" s="235" t="s">
        <v>198</v>
      </c>
      <c r="E128" s="41"/>
      <c r="F128" s="277" t="s">
        <v>199</v>
      </c>
      <c r="G128" s="41"/>
      <c r="H128" s="41"/>
      <c r="I128" s="278"/>
      <c r="J128" s="41"/>
      <c r="K128" s="41"/>
      <c r="L128" s="45"/>
      <c r="M128" s="279"/>
      <c r="N128" s="280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198</v>
      </c>
      <c r="AU128" s="18" t="s">
        <v>83</v>
      </c>
    </row>
    <row r="129" s="2" customFormat="1" ht="16.5" customHeight="1">
      <c r="A129" s="39"/>
      <c r="B129" s="40"/>
      <c r="C129" s="220" t="s">
        <v>183</v>
      </c>
      <c r="D129" s="220" t="s">
        <v>142</v>
      </c>
      <c r="E129" s="221" t="s">
        <v>418</v>
      </c>
      <c r="F129" s="222" t="s">
        <v>419</v>
      </c>
      <c r="G129" s="223" t="s">
        <v>410</v>
      </c>
      <c r="H129" s="224">
        <v>1</v>
      </c>
      <c r="I129" s="225"/>
      <c r="J129" s="226">
        <f>ROUND(I129*H129,2)</f>
        <v>0</v>
      </c>
      <c r="K129" s="222" t="s">
        <v>1</v>
      </c>
      <c r="L129" s="45"/>
      <c r="M129" s="227" t="s">
        <v>1</v>
      </c>
      <c r="N129" s="228" t="s">
        <v>43</v>
      </c>
      <c r="O129" s="92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1" t="s">
        <v>402</v>
      </c>
      <c r="AT129" s="231" t="s">
        <v>142</v>
      </c>
      <c r="AU129" s="231" t="s">
        <v>83</v>
      </c>
      <c r="AY129" s="18" t="s">
        <v>140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8" t="s">
        <v>83</v>
      </c>
      <c r="BK129" s="232">
        <f>ROUND(I129*H129,2)</f>
        <v>0</v>
      </c>
      <c r="BL129" s="18" t="s">
        <v>402</v>
      </c>
      <c r="BM129" s="231" t="s">
        <v>420</v>
      </c>
    </row>
    <row r="130" s="2" customFormat="1" ht="37.8" customHeight="1">
      <c r="A130" s="39"/>
      <c r="B130" s="40"/>
      <c r="C130" s="220" t="s">
        <v>188</v>
      </c>
      <c r="D130" s="220" t="s">
        <v>142</v>
      </c>
      <c r="E130" s="221" t="s">
        <v>421</v>
      </c>
      <c r="F130" s="222" t="s">
        <v>422</v>
      </c>
      <c r="G130" s="223" t="s">
        <v>410</v>
      </c>
      <c r="H130" s="224">
        <v>1</v>
      </c>
      <c r="I130" s="225"/>
      <c r="J130" s="226">
        <f>ROUND(I130*H130,2)</f>
        <v>0</v>
      </c>
      <c r="K130" s="222" t="s">
        <v>1</v>
      </c>
      <c r="L130" s="45"/>
      <c r="M130" s="227" t="s">
        <v>1</v>
      </c>
      <c r="N130" s="228" t="s">
        <v>43</v>
      </c>
      <c r="O130" s="92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1" t="s">
        <v>402</v>
      </c>
      <c r="AT130" s="231" t="s">
        <v>142</v>
      </c>
      <c r="AU130" s="231" t="s">
        <v>83</v>
      </c>
      <c r="AY130" s="18" t="s">
        <v>140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8" t="s">
        <v>83</v>
      </c>
      <c r="BK130" s="232">
        <f>ROUND(I130*H130,2)</f>
        <v>0</v>
      </c>
      <c r="BL130" s="18" t="s">
        <v>402</v>
      </c>
      <c r="BM130" s="231" t="s">
        <v>423</v>
      </c>
    </row>
    <row r="131" s="2" customFormat="1">
      <c r="A131" s="39"/>
      <c r="B131" s="40"/>
      <c r="C131" s="41"/>
      <c r="D131" s="235" t="s">
        <v>198</v>
      </c>
      <c r="E131" s="41"/>
      <c r="F131" s="277" t="s">
        <v>199</v>
      </c>
      <c r="G131" s="41"/>
      <c r="H131" s="41"/>
      <c r="I131" s="278"/>
      <c r="J131" s="41"/>
      <c r="K131" s="41"/>
      <c r="L131" s="45"/>
      <c r="M131" s="279"/>
      <c r="N131" s="280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198</v>
      </c>
      <c r="AU131" s="18" t="s">
        <v>83</v>
      </c>
    </row>
    <row r="132" s="2" customFormat="1" ht="16.5" customHeight="1">
      <c r="A132" s="39"/>
      <c r="B132" s="40"/>
      <c r="C132" s="220" t="s">
        <v>193</v>
      </c>
      <c r="D132" s="220" t="s">
        <v>142</v>
      </c>
      <c r="E132" s="221" t="s">
        <v>424</v>
      </c>
      <c r="F132" s="222" t="s">
        <v>425</v>
      </c>
      <c r="G132" s="223" t="s">
        <v>426</v>
      </c>
      <c r="H132" s="224">
        <v>3</v>
      </c>
      <c r="I132" s="225"/>
      <c r="J132" s="226">
        <f>ROUND(I132*H132,2)</f>
        <v>0</v>
      </c>
      <c r="K132" s="222" t="s">
        <v>1</v>
      </c>
      <c r="L132" s="45"/>
      <c r="M132" s="227" t="s">
        <v>1</v>
      </c>
      <c r="N132" s="228" t="s">
        <v>43</v>
      </c>
      <c r="O132" s="92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1" t="s">
        <v>402</v>
      </c>
      <c r="AT132" s="231" t="s">
        <v>142</v>
      </c>
      <c r="AU132" s="231" t="s">
        <v>83</v>
      </c>
      <c r="AY132" s="18" t="s">
        <v>140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8" t="s">
        <v>83</v>
      </c>
      <c r="BK132" s="232">
        <f>ROUND(I132*H132,2)</f>
        <v>0</v>
      </c>
      <c r="BL132" s="18" t="s">
        <v>402</v>
      </c>
      <c r="BM132" s="231" t="s">
        <v>427</v>
      </c>
    </row>
    <row r="133" s="2" customFormat="1" ht="24.15" customHeight="1">
      <c r="A133" s="39"/>
      <c r="B133" s="40"/>
      <c r="C133" s="220" t="s">
        <v>153</v>
      </c>
      <c r="D133" s="220" t="s">
        <v>142</v>
      </c>
      <c r="E133" s="221" t="s">
        <v>428</v>
      </c>
      <c r="F133" s="222" t="s">
        <v>429</v>
      </c>
      <c r="G133" s="223" t="s">
        <v>410</v>
      </c>
      <c r="H133" s="224">
        <v>1</v>
      </c>
      <c r="I133" s="225"/>
      <c r="J133" s="226">
        <f>ROUND(I133*H133,2)</f>
        <v>0</v>
      </c>
      <c r="K133" s="222" t="s">
        <v>1</v>
      </c>
      <c r="L133" s="45"/>
      <c r="M133" s="227" t="s">
        <v>1</v>
      </c>
      <c r="N133" s="228" t="s">
        <v>43</v>
      </c>
      <c r="O133" s="92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1" t="s">
        <v>402</v>
      </c>
      <c r="AT133" s="231" t="s">
        <v>142</v>
      </c>
      <c r="AU133" s="231" t="s">
        <v>83</v>
      </c>
      <c r="AY133" s="18" t="s">
        <v>140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8" t="s">
        <v>83</v>
      </c>
      <c r="BK133" s="232">
        <f>ROUND(I133*H133,2)</f>
        <v>0</v>
      </c>
      <c r="BL133" s="18" t="s">
        <v>402</v>
      </c>
      <c r="BM133" s="231" t="s">
        <v>430</v>
      </c>
    </row>
    <row r="134" s="2" customFormat="1">
      <c r="A134" s="39"/>
      <c r="B134" s="40"/>
      <c r="C134" s="41"/>
      <c r="D134" s="235" t="s">
        <v>198</v>
      </c>
      <c r="E134" s="41"/>
      <c r="F134" s="277" t="s">
        <v>199</v>
      </c>
      <c r="G134" s="41"/>
      <c r="H134" s="41"/>
      <c r="I134" s="278"/>
      <c r="J134" s="41"/>
      <c r="K134" s="41"/>
      <c r="L134" s="45"/>
      <c r="M134" s="291"/>
      <c r="N134" s="292"/>
      <c r="O134" s="293"/>
      <c r="P134" s="293"/>
      <c r="Q134" s="293"/>
      <c r="R134" s="293"/>
      <c r="S134" s="293"/>
      <c r="T134" s="294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198</v>
      </c>
      <c r="AU134" s="18" t="s">
        <v>83</v>
      </c>
    </row>
    <row r="135" s="2" customFormat="1" ht="6.96" customHeight="1">
      <c r="A135" s="39"/>
      <c r="B135" s="67"/>
      <c r="C135" s="68"/>
      <c r="D135" s="68"/>
      <c r="E135" s="68"/>
      <c r="F135" s="68"/>
      <c r="G135" s="68"/>
      <c r="H135" s="68"/>
      <c r="I135" s="68"/>
      <c r="J135" s="68"/>
      <c r="K135" s="68"/>
      <c r="L135" s="45"/>
      <c r="M135" s="39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</sheetData>
  <sheetProtection sheet="1" autoFilter="0" formatColumns="0" formatRows="0" objects="1" scenarios="1" spinCount="100000" saltValue="dmKwqaBNEJSvpQJh0GpI0tjFT92uVwZLV1bH1wTSJu2WCPfW7y/kiR9p6+9cHHsowtbhJSDtgogToz4s+qVqTA==" hashValue="jPUOz5+SkvVRMLZQ99kHYIZITtfR+3ERoJyXH2K5o9WNdKMn7yA9C8fiX/UQ0riphI7d4LVKWb154qxtSYteIA==" algorithmName="SHA-512" password="CC35"/>
  <autoFilter ref="C116:K134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8"/>
      <c r="C3" s="139"/>
      <c r="D3" s="139"/>
      <c r="E3" s="139"/>
      <c r="F3" s="139"/>
      <c r="G3" s="139"/>
      <c r="H3" s="21"/>
    </row>
    <row r="4" s="1" customFormat="1" ht="24.96" customHeight="1">
      <c r="B4" s="21"/>
      <c r="C4" s="140" t="s">
        <v>431</v>
      </c>
      <c r="H4" s="21"/>
    </row>
    <row r="5" s="1" customFormat="1" ht="12" customHeight="1">
      <c r="B5" s="21"/>
      <c r="C5" s="295" t="s">
        <v>13</v>
      </c>
      <c r="D5" s="149" t="s">
        <v>14</v>
      </c>
      <c r="E5" s="1"/>
      <c r="F5" s="1"/>
      <c r="H5" s="21"/>
    </row>
    <row r="6" s="1" customFormat="1" ht="36.96" customHeight="1">
      <c r="B6" s="21"/>
      <c r="C6" s="296" t="s">
        <v>16</v>
      </c>
      <c r="D6" s="297" t="s">
        <v>17</v>
      </c>
      <c r="E6" s="1"/>
      <c r="F6" s="1"/>
      <c r="H6" s="21"/>
    </row>
    <row r="7" s="1" customFormat="1" ht="16.5" customHeight="1">
      <c r="B7" s="21"/>
      <c r="C7" s="142" t="s">
        <v>22</v>
      </c>
      <c r="D7" s="146" t="str">
        <f>'Rekapitulace stavby'!AN8</f>
        <v>29.8.2022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93"/>
      <c r="B9" s="298"/>
      <c r="C9" s="299" t="s">
        <v>59</v>
      </c>
      <c r="D9" s="300" t="s">
        <v>60</v>
      </c>
      <c r="E9" s="300" t="s">
        <v>127</v>
      </c>
      <c r="F9" s="301" t="s">
        <v>432</v>
      </c>
      <c r="G9" s="193"/>
      <c r="H9" s="298"/>
    </row>
    <row r="10" s="2" customFormat="1" ht="26.4" customHeight="1">
      <c r="A10" s="39"/>
      <c r="B10" s="45"/>
      <c r="C10" s="302" t="s">
        <v>433</v>
      </c>
      <c r="D10" s="302" t="s">
        <v>84</v>
      </c>
      <c r="E10" s="39"/>
      <c r="F10" s="39"/>
      <c r="G10" s="39"/>
      <c r="H10" s="45"/>
    </row>
    <row r="11" s="2" customFormat="1" ht="16.8" customHeight="1">
      <c r="A11" s="39"/>
      <c r="B11" s="45"/>
      <c r="C11" s="303" t="s">
        <v>100</v>
      </c>
      <c r="D11" s="304" t="s">
        <v>101</v>
      </c>
      <c r="E11" s="305" t="s">
        <v>1</v>
      </c>
      <c r="F11" s="306">
        <v>18.391999999999999</v>
      </c>
      <c r="G11" s="39"/>
      <c r="H11" s="45"/>
    </row>
    <row r="12" s="2" customFormat="1" ht="16.8" customHeight="1">
      <c r="A12" s="39"/>
      <c r="B12" s="45"/>
      <c r="C12" s="307" t="s">
        <v>1</v>
      </c>
      <c r="D12" s="307" t="s">
        <v>167</v>
      </c>
      <c r="E12" s="18" t="s">
        <v>1</v>
      </c>
      <c r="F12" s="308">
        <v>0</v>
      </c>
      <c r="G12" s="39"/>
      <c r="H12" s="45"/>
    </row>
    <row r="13" s="2" customFormat="1" ht="16.8" customHeight="1">
      <c r="A13" s="39"/>
      <c r="B13" s="45"/>
      <c r="C13" s="307" t="s">
        <v>1</v>
      </c>
      <c r="D13" s="307" t="s">
        <v>281</v>
      </c>
      <c r="E13" s="18" t="s">
        <v>1</v>
      </c>
      <c r="F13" s="308">
        <v>3.464</v>
      </c>
      <c r="G13" s="39"/>
      <c r="H13" s="45"/>
    </row>
    <row r="14" s="2" customFormat="1" ht="16.8" customHeight="1">
      <c r="A14" s="39"/>
      <c r="B14" s="45"/>
      <c r="C14" s="307" t="s">
        <v>1</v>
      </c>
      <c r="D14" s="307" t="s">
        <v>169</v>
      </c>
      <c r="E14" s="18" t="s">
        <v>1</v>
      </c>
      <c r="F14" s="308">
        <v>0</v>
      </c>
      <c r="G14" s="39"/>
      <c r="H14" s="45"/>
    </row>
    <row r="15" s="2" customFormat="1" ht="16.8" customHeight="1">
      <c r="A15" s="39"/>
      <c r="B15" s="45"/>
      <c r="C15" s="307" t="s">
        <v>1</v>
      </c>
      <c r="D15" s="307" t="s">
        <v>282</v>
      </c>
      <c r="E15" s="18" t="s">
        <v>1</v>
      </c>
      <c r="F15" s="308">
        <v>7.3650000000000002</v>
      </c>
      <c r="G15" s="39"/>
      <c r="H15" s="45"/>
    </row>
    <row r="16" s="2" customFormat="1" ht="16.8" customHeight="1">
      <c r="A16" s="39"/>
      <c r="B16" s="45"/>
      <c r="C16" s="307" t="s">
        <v>1</v>
      </c>
      <c r="D16" s="307" t="s">
        <v>171</v>
      </c>
      <c r="E16" s="18" t="s">
        <v>1</v>
      </c>
      <c r="F16" s="308">
        <v>0</v>
      </c>
      <c r="G16" s="39"/>
      <c r="H16" s="45"/>
    </row>
    <row r="17" s="2" customFormat="1" ht="16.8" customHeight="1">
      <c r="A17" s="39"/>
      <c r="B17" s="45"/>
      <c r="C17" s="307" t="s">
        <v>1</v>
      </c>
      <c r="D17" s="307" t="s">
        <v>283</v>
      </c>
      <c r="E17" s="18" t="s">
        <v>1</v>
      </c>
      <c r="F17" s="308">
        <v>1.6770000000000001</v>
      </c>
      <c r="G17" s="39"/>
      <c r="H17" s="45"/>
    </row>
    <row r="18" s="2" customFormat="1" ht="16.8" customHeight="1">
      <c r="A18" s="39"/>
      <c r="B18" s="45"/>
      <c r="C18" s="307" t="s">
        <v>1</v>
      </c>
      <c r="D18" s="307" t="s">
        <v>173</v>
      </c>
      <c r="E18" s="18" t="s">
        <v>1</v>
      </c>
      <c r="F18" s="308">
        <v>0</v>
      </c>
      <c r="G18" s="39"/>
      <c r="H18" s="45"/>
    </row>
    <row r="19" s="2" customFormat="1" ht="16.8" customHeight="1">
      <c r="A19" s="39"/>
      <c r="B19" s="45"/>
      <c r="C19" s="307" t="s">
        <v>1</v>
      </c>
      <c r="D19" s="307" t="s">
        <v>284</v>
      </c>
      <c r="E19" s="18" t="s">
        <v>1</v>
      </c>
      <c r="F19" s="308">
        <v>3.7799999999999998</v>
      </c>
      <c r="G19" s="39"/>
      <c r="H19" s="45"/>
    </row>
    <row r="20" s="2" customFormat="1" ht="16.8" customHeight="1">
      <c r="A20" s="39"/>
      <c r="B20" s="45"/>
      <c r="C20" s="307" t="s">
        <v>1</v>
      </c>
      <c r="D20" s="307" t="s">
        <v>175</v>
      </c>
      <c r="E20" s="18" t="s">
        <v>1</v>
      </c>
      <c r="F20" s="308">
        <v>0</v>
      </c>
      <c r="G20" s="39"/>
      <c r="H20" s="45"/>
    </row>
    <row r="21" s="2" customFormat="1" ht="16.8" customHeight="1">
      <c r="A21" s="39"/>
      <c r="B21" s="45"/>
      <c r="C21" s="307" t="s">
        <v>1</v>
      </c>
      <c r="D21" s="307" t="s">
        <v>285</v>
      </c>
      <c r="E21" s="18" t="s">
        <v>1</v>
      </c>
      <c r="F21" s="308">
        <v>2.1059999999999999</v>
      </c>
      <c r="G21" s="39"/>
      <c r="H21" s="45"/>
    </row>
    <row r="22" s="2" customFormat="1" ht="16.8" customHeight="1">
      <c r="A22" s="39"/>
      <c r="B22" s="45"/>
      <c r="C22" s="307" t="s">
        <v>100</v>
      </c>
      <c r="D22" s="307" t="s">
        <v>154</v>
      </c>
      <c r="E22" s="18" t="s">
        <v>1</v>
      </c>
      <c r="F22" s="308">
        <v>18.391999999999999</v>
      </c>
      <c r="G22" s="39"/>
      <c r="H22" s="45"/>
    </row>
    <row r="23" s="2" customFormat="1" ht="16.8" customHeight="1">
      <c r="A23" s="39"/>
      <c r="B23" s="45"/>
      <c r="C23" s="309" t="s">
        <v>434</v>
      </c>
      <c r="D23" s="39"/>
      <c r="E23" s="39"/>
      <c r="F23" s="39"/>
      <c r="G23" s="39"/>
      <c r="H23" s="45"/>
    </row>
    <row r="24" s="2" customFormat="1" ht="16.8" customHeight="1">
      <c r="A24" s="39"/>
      <c r="B24" s="45"/>
      <c r="C24" s="307" t="s">
        <v>278</v>
      </c>
      <c r="D24" s="307" t="s">
        <v>279</v>
      </c>
      <c r="E24" s="18" t="s">
        <v>161</v>
      </c>
      <c r="F24" s="308">
        <v>18.391999999999999</v>
      </c>
      <c r="G24" s="39"/>
      <c r="H24" s="45"/>
    </row>
    <row r="25" s="2" customFormat="1" ht="16.8" customHeight="1">
      <c r="A25" s="39"/>
      <c r="B25" s="45"/>
      <c r="C25" s="307" t="s">
        <v>217</v>
      </c>
      <c r="D25" s="307" t="s">
        <v>218</v>
      </c>
      <c r="E25" s="18" t="s">
        <v>161</v>
      </c>
      <c r="F25" s="308">
        <v>217.15000000000001</v>
      </c>
      <c r="G25" s="39"/>
      <c r="H25" s="45"/>
    </row>
    <row r="26" s="2" customFormat="1" ht="16.8" customHeight="1">
      <c r="A26" s="39"/>
      <c r="B26" s="45"/>
      <c r="C26" s="303" t="s">
        <v>103</v>
      </c>
      <c r="D26" s="304" t="s">
        <v>104</v>
      </c>
      <c r="E26" s="305" t="s">
        <v>1</v>
      </c>
      <c r="F26" s="306">
        <v>77.451999999999998</v>
      </c>
      <c r="G26" s="39"/>
      <c r="H26" s="45"/>
    </row>
    <row r="27" s="2" customFormat="1" ht="16.8" customHeight="1">
      <c r="A27" s="39"/>
      <c r="B27" s="45"/>
      <c r="C27" s="307" t="s">
        <v>1</v>
      </c>
      <c r="D27" s="307" t="s">
        <v>167</v>
      </c>
      <c r="E27" s="18" t="s">
        <v>1</v>
      </c>
      <c r="F27" s="308">
        <v>0</v>
      </c>
      <c r="G27" s="39"/>
      <c r="H27" s="45"/>
    </row>
    <row r="28" s="2" customFormat="1" ht="16.8" customHeight="1">
      <c r="A28" s="39"/>
      <c r="B28" s="45"/>
      <c r="C28" s="307" t="s">
        <v>1</v>
      </c>
      <c r="D28" s="307" t="s">
        <v>250</v>
      </c>
      <c r="E28" s="18" t="s">
        <v>1</v>
      </c>
      <c r="F28" s="308">
        <v>15.791</v>
      </c>
      <c r="G28" s="39"/>
      <c r="H28" s="45"/>
    </row>
    <row r="29" s="2" customFormat="1" ht="16.8" customHeight="1">
      <c r="A29" s="39"/>
      <c r="B29" s="45"/>
      <c r="C29" s="307" t="s">
        <v>1</v>
      </c>
      <c r="D29" s="307" t="s">
        <v>169</v>
      </c>
      <c r="E29" s="18" t="s">
        <v>1</v>
      </c>
      <c r="F29" s="308">
        <v>0</v>
      </c>
      <c r="G29" s="39"/>
      <c r="H29" s="45"/>
    </row>
    <row r="30" s="2" customFormat="1" ht="16.8" customHeight="1">
      <c r="A30" s="39"/>
      <c r="B30" s="45"/>
      <c r="C30" s="307" t="s">
        <v>1</v>
      </c>
      <c r="D30" s="307" t="s">
        <v>251</v>
      </c>
      <c r="E30" s="18" t="s">
        <v>1</v>
      </c>
      <c r="F30" s="308">
        <v>32.887999999999998</v>
      </c>
      <c r="G30" s="39"/>
      <c r="H30" s="45"/>
    </row>
    <row r="31" s="2" customFormat="1" ht="16.8" customHeight="1">
      <c r="A31" s="39"/>
      <c r="B31" s="45"/>
      <c r="C31" s="307" t="s">
        <v>1</v>
      </c>
      <c r="D31" s="307" t="s">
        <v>171</v>
      </c>
      <c r="E31" s="18" t="s">
        <v>1</v>
      </c>
      <c r="F31" s="308">
        <v>0</v>
      </c>
      <c r="G31" s="39"/>
      <c r="H31" s="45"/>
    </row>
    <row r="32" s="2" customFormat="1" ht="16.8" customHeight="1">
      <c r="A32" s="39"/>
      <c r="B32" s="45"/>
      <c r="C32" s="307" t="s">
        <v>1</v>
      </c>
      <c r="D32" s="307" t="s">
        <v>252</v>
      </c>
      <c r="E32" s="18" t="s">
        <v>1</v>
      </c>
      <c r="F32" s="308">
        <v>6.3330000000000002</v>
      </c>
      <c r="G32" s="39"/>
      <c r="H32" s="45"/>
    </row>
    <row r="33" s="2" customFormat="1" ht="16.8" customHeight="1">
      <c r="A33" s="39"/>
      <c r="B33" s="45"/>
      <c r="C33" s="307" t="s">
        <v>1</v>
      </c>
      <c r="D33" s="307" t="s">
        <v>173</v>
      </c>
      <c r="E33" s="18" t="s">
        <v>1</v>
      </c>
      <c r="F33" s="308">
        <v>0</v>
      </c>
      <c r="G33" s="39"/>
      <c r="H33" s="45"/>
    </row>
    <row r="34" s="2" customFormat="1" ht="16.8" customHeight="1">
      <c r="A34" s="39"/>
      <c r="B34" s="45"/>
      <c r="C34" s="307" t="s">
        <v>1</v>
      </c>
      <c r="D34" s="307" t="s">
        <v>253</v>
      </c>
      <c r="E34" s="18" t="s">
        <v>1</v>
      </c>
      <c r="F34" s="308">
        <v>14.380000000000001</v>
      </c>
      <c r="G34" s="39"/>
      <c r="H34" s="45"/>
    </row>
    <row r="35" s="2" customFormat="1" ht="16.8" customHeight="1">
      <c r="A35" s="39"/>
      <c r="B35" s="45"/>
      <c r="C35" s="307" t="s">
        <v>1</v>
      </c>
      <c r="D35" s="307" t="s">
        <v>175</v>
      </c>
      <c r="E35" s="18" t="s">
        <v>1</v>
      </c>
      <c r="F35" s="308">
        <v>0</v>
      </c>
      <c r="G35" s="39"/>
      <c r="H35" s="45"/>
    </row>
    <row r="36" s="2" customFormat="1" ht="16.8" customHeight="1">
      <c r="A36" s="39"/>
      <c r="B36" s="45"/>
      <c r="C36" s="307" t="s">
        <v>1</v>
      </c>
      <c r="D36" s="307" t="s">
        <v>254</v>
      </c>
      <c r="E36" s="18" t="s">
        <v>1</v>
      </c>
      <c r="F36" s="308">
        <v>8.0600000000000005</v>
      </c>
      <c r="G36" s="39"/>
      <c r="H36" s="45"/>
    </row>
    <row r="37" s="2" customFormat="1" ht="16.8" customHeight="1">
      <c r="A37" s="39"/>
      <c r="B37" s="45"/>
      <c r="C37" s="307" t="s">
        <v>103</v>
      </c>
      <c r="D37" s="307" t="s">
        <v>154</v>
      </c>
      <c r="E37" s="18" t="s">
        <v>1</v>
      </c>
      <c r="F37" s="308">
        <v>77.451999999999998</v>
      </c>
      <c r="G37" s="39"/>
      <c r="H37" s="45"/>
    </row>
    <row r="38" s="2" customFormat="1" ht="16.8" customHeight="1">
      <c r="A38" s="39"/>
      <c r="B38" s="45"/>
      <c r="C38" s="309" t="s">
        <v>434</v>
      </c>
      <c r="D38" s="39"/>
      <c r="E38" s="39"/>
      <c r="F38" s="39"/>
      <c r="G38" s="39"/>
      <c r="H38" s="45"/>
    </row>
    <row r="39" s="2" customFormat="1" ht="16.8" customHeight="1">
      <c r="A39" s="39"/>
      <c r="B39" s="45"/>
      <c r="C39" s="307" t="s">
        <v>246</v>
      </c>
      <c r="D39" s="307" t="s">
        <v>247</v>
      </c>
      <c r="E39" s="18" t="s">
        <v>161</v>
      </c>
      <c r="F39" s="308">
        <v>77.451999999999998</v>
      </c>
      <c r="G39" s="39"/>
      <c r="H39" s="45"/>
    </row>
    <row r="40" s="2" customFormat="1" ht="16.8" customHeight="1">
      <c r="A40" s="39"/>
      <c r="B40" s="45"/>
      <c r="C40" s="307" t="s">
        <v>217</v>
      </c>
      <c r="D40" s="307" t="s">
        <v>218</v>
      </c>
      <c r="E40" s="18" t="s">
        <v>161</v>
      </c>
      <c r="F40" s="308">
        <v>217.15000000000001</v>
      </c>
      <c r="G40" s="39"/>
      <c r="H40" s="45"/>
    </row>
    <row r="41" s="2" customFormat="1" ht="16.8" customHeight="1">
      <c r="A41" s="39"/>
      <c r="B41" s="45"/>
      <c r="C41" s="303" t="s">
        <v>90</v>
      </c>
      <c r="D41" s="304" t="s">
        <v>91</v>
      </c>
      <c r="E41" s="305" t="s">
        <v>1</v>
      </c>
      <c r="F41" s="306">
        <v>121.47499999999999</v>
      </c>
      <c r="G41" s="39"/>
      <c r="H41" s="45"/>
    </row>
    <row r="42" s="2" customFormat="1" ht="16.8" customHeight="1">
      <c r="A42" s="39"/>
      <c r="B42" s="45"/>
      <c r="C42" s="307" t="s">
        <v>1</v>
      </c>
      <c r="D42" s="307" t="s">
        <v>167</v>
      </c>
      <c r="E42" s="18" t="s">
        <v>1</v>
      </c>
      <c r="F42" s="308">
        <v>0</v>
      </c>
      <c r="G42" s="39"/>
      <c r="H42" s="45"/>
    </row>
    <row r="43" s="2" customFormat="1" ht="16.8" customHeight="1">
      <c r="A43" s="39"/>
      <c r="B43" s="45"/>
      <c r="C43" s="307" t="s">
        <v>1</v>
      </c>
      <c r="D43" s="307" t="s">
        <v>200</v>
      </c>
      <c r="E43" s="18" t="s">
        <v>1</v>
      </c>
      <c r="F43" s="308">
        <v>28.274999999999999</v>
      </c>
      <c r="G43" s="39"/>
      <c r="H43" s="45"/>
    </row>
    <row r="44" s="2" customFormat="1" ht="16.8" customHeight="1">
      <c r="A44" s="39"/>
      <c r="B44" s="45"/>
      <c r="C44" s="307" t="s">
        <v>1</v>
      </c>
      <c r="D44" s="307" t="s">
        <v>171</v>
      </c>
      <c r="E44" s="18" t="s">
        <v>1</v>
      </c>
      <c r="F44" s="308">
        <v>0</v>
      </c>
      <c r="G44" s="39"/>
      <c r="H44" s="45"/>
    </row>
    <row r="45" s="2" customFormat="1" ht="16.8" customHeight="1">
      <c r="A45" s="39"/>
      <c r="B45" s="45"/>
      <c r="C45" s="307" t="s">
        <v>1</v>
      </c>
      <c r="D45" s="307" t="s">
        <v>201</v>
      </c>
      <c r="E45" s="18" t="s">
        <v>1</v>
      </c>
      <c r="F45" s="308">
        <v>24.699999999999999</v>
      </c>
      <c r="G45" s="39"/>
      <c r="H45" s="45"/>
    </row>
    <row r="46" s="2" customFormat="1" ht="16.8" customHeight="1">
      <c r="A46" s="39"/>
      <c r="B46" s="45"/>
      <c r="C46" s="307" t="s">
        <v>1</v>
      </c>
      <c r="D46" s="307" t="s">
        <v>173</v>
      </c>
      <c r="E46" s="18" t="s">
        <v>1</v>
      </c>
      <c r="F46" s="308">
        <v>0</v>
      </c>
      <c r="G46" s="39"/>
      <c r="H46" s="45"/>
    </row>
    <row r="47" s="2" customFormat="1" ht="16.8" customHeight="1">
      <c r="A47" s="39"/>
      <c r="B47" s="45"/>
      <c r="C47" s="307" t="s">
        <v>1</v>
      </c>
      <c r="D47" s="307" t="s">
        <v>202</v>
      </c>
      <c r="E47" s="18" t="s">
        <v>1</v>
      </c>
      <c r="F47" s="308">
        <v>49</v>
      </c>
      <c r="G47" s="39"/>
      <c r="H47" s="45"/>
    </row>
    <row r="48" s="2" customFormat="1" ht="16.8" customHeight="1">
      <c r="A48" s="39"/>
      <c r="B48" s="45"/>
      <c r="C48" s="307" t="s">
        <v>1</v>
      </c>
      <c r="D48" s="307" t="s">
        <v>175</v>
      </c>
      <c r="E48" s="18" t="s">
        <v>1</v>
      </c>
      <c r="F48" s="308">
        <v>0</v>
      </c>
      <c r="G48" s="39"/>
      <c r="H48" s="45"/>
    </row>
    <row r="49" s="2" customFormat="1" ht="16.8" customHeight="1">
      <c r="A49" s="39"/>
      <c r="B49" s="45"/>
      <c r="C49" s="307" t="s">
        <v>1</v>
      </c>
      <c r="D49" s="307" t="s">
        <v>203</v>
      </c>
      <c r="E49" s="18" t="s">
        <v>1</v>
      </c>
      <c r="F49" s="308">
        <v>19.5</v>
      </c>
      <c r="G49" s="39"/>
      <c r="H49" s="45"/>
    </row>
    <row r="50" s="2" customFormat="1" ht="16.8" customHeight="1">
      <c r="A50" s="39"/>
      <c r="B50" s="45"/>
      <c r="C50" s="307" t="s">
        <v>90</v>
      </c>
      <c r="D50" s="307" t="s">
        <v>154</v>
      </c>
      <c r="E50" s="18" t="s">
        <v>1</v>
      </c>
      <c r="F50" s="308">
        <v>121.47499999999999</v>
      </c>
      <c r="G50" s="39"/>
      <c r="H50" s="45"/>
    </row>
    <row r="51" s="2" customFormat="1" ht="16.8" customHeight="1">
      <c r="A51" s="39"/>
      <c r="B51" s="45"/>
      <c r="C51" s="309" t="s">
        <v>434</v>
      </c>
      <c r="D51" s="39"/>
      <c r="E51" s="39"/>
      <c r="F51" s="39"/>
      <c r="G51" s="39"/>
      <c r="H51" s="45"/>
    </row>
    <row r="52" s="2" customFormat="1" ht="16.8" customHeight="1">
      <c r="A52" s="39"/>
      <c r="B52" s="45"/>
      <c r="C52" s="307" t="s">
        <v>194</v>
      </c>
      <c r="D52" s="307" t="s">
        <v>195</v>
      </c>
      <c r="E52" s="18" t="s">
        <v>196</v>
      </c>
      <c r="F52" s="308">
        <v>121.47499999999999</v>
      </c>
      <c r="G52" s="39"/>
      <c r="H52" s="45"/>
    </row>
    <row r="53" s="2" customFormat="1" ht="16.8" customHeight="1">
      <c r="A53" s="39"/>
      <c r="B53" s="45"/>
      <c r="C53" s="307" t="s">
        <v>209</v>
      </c>
      <c r="D53" s="307" t="s">
        <v>210</v>
      </c>
      <c r="E53" s="18" t="s">
        <v>196</v>
      </c>
      <c r="F53" s="308">
        <v>121.47499999999999</v>
      </c>
      <c r="G53" s="39"/>
      <c r="H53" s="45"/>
    </row>
    <row r="54" s="2" customFormat="1" ht="16.8" customHeight="1">
      <c r="A54" s="39"/>
      <c r="B54" s="45"/>
      <c r="C54" s="303" t="s">
        <v>93</v>
      </c>
      <c r="D54" s="304" t="s">
        <v>94</v>
      </c>
      <c r="E54" s="305" t="s">
        <v>1</v>
      </c>
      <c r="F54" s="306">
        <v>108.008</v>
      </c>
      <c r="G54" s="39"/>
      <c r="H54" s="45"/>
    </row>
    <row r="55" s="2" customFormat="1" ht="16.8" customHeight="1">
      <c r="A55" s="39"/>
      <c r="B55" s="45"/>
      <c r="C55" s="307" t="s">
        <v>1</v>
      </c>
      <c r="D55" s="307" t="s">
        <v>169</v>
      </c>
      <c r="E55" s="18" t="s">
        <v>1</v>
      </c>
      <c r="F55" s="308">
        <v>0</v>
      </c>
      <c r="G55" s="39"/>
      <c r="H55" s="45"/>
    </row>
    <row r="56" s="2" customFormat="1" ht="16.8" customHeight="1">
      <c r="A56" s="39"/>
      <c r="B56" s="45"/>
      <c r="C56" s="307" t="s">
        <v>1</v>
      </c>
      <c r="D56" s="307" t="s">
        <v>207</v>
      </c>
      <c r="E56" s="18" t="s">
        <v>1</v>
      </c>
      <c r="F56" s="308">
        <v>108.008</v>
      </c>
      <c r="G56" s="39"/>
      <c r="H56" s="45"/>
    </row>
    <row r="57" s="2" customFormat="1" ht="16.8" customHeight="1">
      <c r="A57" s="39"/>
      <c r="B57" s="45"/>
      <c r="C57" s="307" t="s">
        <v>93</v>
      </c>
      <c r="D57" s="307" t="s">
        <v>154</v>
      </c>
      <c r="E57" s="18" t="s">
        <v>1</v>
      </c>
      <c r="F57" s="308">
        <v>108.008</v>
      </c>
      <c r="G57" s="39"/>
      <c r="H57" s="45"/>
    </row>
    <row r="58" s="2" customFormat="1" ht="16.8" customHeight="1">
      <c r="A58" s="39"/>
      <c r="B58" s="45"/>
      <c r="C58" s="309" t="s">
        <v>434</v>
      </c>
      <c r="D58" s="39"/>
      <c r="E58" s="39"/>
      <c r="F58" s="39"/>
      <c r="G58" s="39"/>
      <c r="H58" s="45"/>
    </row>
    <row r="59" s="2" customFormat="1" ht="16.8" customHeight="1">
      <c r="A59" s="39"/>
      <c r="B59" s="45"/>
      <c r="C59" s="307" t="s">
        <v>204</v>
      </c>
      <c r="D59" s="307" t="s">
        <v>205</v>
      </c>
      <c r="E59" s="18" t="s">
        <v>196</v>
      </c>
      <c r="F59" s="308">
        <v>108.008</v>
      </c>
      <c r="G59" s="39"/>
      <c r="H59" s="45"/>
    </row>
    <row r="60" s="2" customFormat="1" ht="16.8" customHeight="1">
      <c r="A60" s="39"/>
      <c r="B60" s="45"/>
      <c r="C60" s="307" t="s">
        <v>213</v>
      </c>
      <c r="D60" s="307" t="s">
        <v>214</v>
      </c>
      <c r="E60" s="18" t="s">
        <v>196</v>
      </c>
      <c r="F60" s="308">
        <v>108.008</v>
      </c>
      <c r="G60" s="39"/>
      <c r="H60" s="45"/>
    </row>
    <row r="61" s="2" customFormat="1" ht="16.8" customHeight="1">
      <c r="A61" s="39"/>
      <c r="B61" s="45"/>
      <c r="C61" s="303" t="s">
        <v>97</v>
      </c>
      <c r="D61" s="304" t="s">
        <v>98</v>
      </c>
      <c r="E61" s="305" t="s">
        <v>1</v>
      </c>
      <c r="F61" s="306">
        <v>230.005</v>
      </c>
      <c r="G61" s="39"/>
      <c r="H61" s="45"/>
    </row>
    <row r="62" s="2" customFormat="1" ht="16.8" customHeight="1">
      <c r="A62" s="39"/>
      <c r="B62" s="45"/>
      <c r="C62" s="307" t="s">
        <v>1</v>
      </c>
      <c r="D62" s="307" t="s">
        <v>167</v>
      </c>
      <c r="E62" s="18" t="s">
        <v>1</v>
      </c>
      <c r="F62" s="308">
        <v>0</v>
      </c>
      <c r="G62" s="39"/>
      <c r="H62" s="45"/>
    </row>
    <row r="63" s="2" customFormat="1" ht="16.8" customHeight="1">
      <c r="A63" s="39"/>
      <c r="B63" s="45"/>
      <c r="C63" s="307" t="s">
        <v>1</v>
      </c>
      <c r="D63" s="307" t="s">
        <v>168</v>
      </c>
      <c r="E63" s="18" t="s">
        <v>1</v>
      </c>
      <c r="F63" s="308">
        <v>33.481000000000002</v>
      </c>
      <c r="G63" s="39"/>
      <c r="H63" s="45"/>
    </row>
    <row r="64" s="2" customFormat="1" ht="16.8" customHeight="1">
      <c r="A64" s="39"/>
      <c r="B64" s="45"/>
      <c r="C64" s="307" t="s">
        <v>1</v>
      </c>
      <c r="D64" s="307" t="s">
        <v>169</v>
      </c>
      <c r="E64" s="18" t="s">
        <v>1</v>
      </c>
      <c r="F64" s="308">
        <v>0</v>
      </c>
      <c r="G64" s="39"/>
      <c r="H64" s="45"/>
    </row>
    <row r="65" s="2" customFormat="1" ht="16.8" customHeight="1">
      <c r="A65" s="39"/>
      <c r="B65" s="45"/>
      <c r="C65" s="307" t="s">
        <v>1</v>
      </c>
      <c r="D65" s="307" t="s">
        <v>170</v>
      </c>
      <c r="E65" s="18" t="s">
        <v>1</v>
      </c>
      <c r="F65" s="308">
        <v>112.93000000000001</v>
      </c>
      <c r="G65" s="39"/>
      <c r="H65" s="45"/>
    </row>
    <row r="66" s="2" customFormat="1" ht="16.8" customHeight="1">
      <c r="A66" s="39"/>
      <c r="B66" s="45"/>
      <c r="C66" s="307" t="s">
        <v>1</v>
      </c>
      <c r="D66" s="307" t="s">
        <v>171</v>
      </c>
      <c r="E66" s="18" t="s">
        <v>1</v>
      </c>
      <c r="F66" s="308">
        <v>0</v>
      </c>
      <c r="G66" s="39"/>
      <c r="H66" s="45"/>
    </row>
    <row r="67" s="2" customFormat="1" ht="16.8" customHeight="1">
      <c r="A67" s="39"/>
      <c r="B67" s="45"/>
      <c r="C67" s="307" t="s">
        <v>1</v>
      </c>
      <c r="D67" s="307" t="s">
        <v>172</v>
      </c>
      <c r="E67" s="18" t="s">
        <v>1</v>
      </c>
      <c r="F67" s="308">
        <v>21.242000000000001</v>
      </c>
      <c r="G67" s="39"/>
      <c r="H67" s="45"/>
    </row>
    <row r="68" s="2" customFormat="1" ht="16.8" customHeight="1">
      <c r="A68" s="39"/>
      <c r="B68" s="45"/>
      <c r="C68" s="307" t="s">
        <v>1</v>
      </c>
      <c r="D68" s="307" t="s">
        <v>173</v>
      </c>
      <c r="E68" s="18" t="s">
        <v>1</v>
      </c>
      <c r="F68" s="308">
        <v>0</v>
      </c>
      <c r="G68" s="39"/>
      <c r="H68" s="45"/>
    </row>
    <row r="69" s="2" customFormat="1" ht="16.8" customHeight="1">
      <c r="A69" s="39"/>
      <c r="B69" s="45"/>
      <c r="C69" s="307" t="s">
        <v>1</v>
      </c>
      <c r="D69" s="307" t="s">
        <v>174</v>
      </c>
      <c r="E69" s="18" t="s">
        <v>1</v>
      </c>
      <c r="F69" s="308">
        <v>44.100000000000001</v>
      </c>
      <c r="G69" s="39"/>
      <c r="H69" s="45"/>
    </row>
    <row r="70" s="2" customFormat="1" ht="16.8" customHeight="1">
      <c r="A70" s="39"/>
      <c r="B70" s="45"/>
      <c r="C70" s="307" t="s">
        <v>1</v>
      </c>
      <c r="D70" s="307" t="s">
        <v>175</v>
      </c>
      <c r="E70" s="18" t="s">
        <v>1</v>
      </c>
      <c r="F70" s="308">
        <v>0</v>
      </c>
      <c r="G70" s="39"/>
      <c r="H70" s="45"/>
    </row>
    <row r="71" s="2" customFormat="1" ht="16.8" customHeight="1">
      <c r="A71" s="39"/>
      <c r="B71" s="45"/>
      <c r="C71" s="307" t="s">
        <v>1</v>
      </c>
      <c r="D71" s="307" t="s">
        <v>176</v>
      </c>
      <c r="E71" s="18" t="s">
        <v>1</v>
      </c>
      <c r="F71" s="308">
        <v>18.251999999999999</v>
      </c>
      <c r="G71" s="39"/>
      <c r="H71" s="45"/>
    </row>
    <row r="72" s="2" customFormat="1" ht="16.8" customHeight="1">
      <c r="A72" s="39"/>
      <c r="B72" s="45"/>
      <c r="C72" s="307" t="s">
        <v>97</v>
      </c>
      <c r="D72" s="307" t="s">
        <v>177</v>
      </c>
      <c r="E72" s="18" t="s">
        <v>1</v>
      </c>
      <c r="F72" s="308">
        <v>230.005</v>
      </c>
      <c r="G72" s="39"/>
      <c r="H72" s="45"/>
    </row>
    <row r="73" s="2" customFormat="1" ht="16.8" customHeight="1">
      <c r="A73" s="39"/>
      <c r="B73" s="45"/>
      <c r="C73" s="309" t="s">
        <v>434</v>
      </c>
      <c r="D73" s="39"/>
      <c r="E73" s="39"/>
      <c r="F73" s="39"/>
      <c r="G73" s="39"/>
      <c r="H73" s="45"/>
    </row>
    <row r="74" s="2" customFormat="1">
      <c r="A74" s="39"/>
      <c r="B74" s="45"/>
      <c r="C74" s="307" t="s">
        <v>163</v>
      </c>
      <c r="D74" s="307" t="s">
        <v>164</v>
      </c>
      <c r="E74" s="18" t="s">
        <v>161</v>
      </c>
      <c r="F74" s="308">
        <v>46.000999999999998</v>
      </c>
      <c r="G74" s="39"/>
      <c r="H74" s="45"/>
    </row>
    <row r="75" s="2" customFormat="1">
      <c r="A75" s="39"/>
      <c r="B75" s="45"/>
      <c r="C75" s="307" t="s">
        <v>179</v>
      </c>
      <c r="D75" s="307" t="s">
        <v>180</v>
      </c>
      <c r="E75" s="18" t="s">
        <v>161</v>
      </c>
      <c r="F75" s="308">
        <v>92.001999999999995</v>
      </c>
      <c r="G75" s="39"/>
      <c r="H75" s="45"/>
    </row>
    <row r="76" s="2" customFormat="1">
      <c r="A76" s="39"/>
      <c r="B76" s="45"/>
      <c r="C76" s="307" t="s">
        <v>184</v>
      </c>
      <c r="D76" s="307" t="s">
        <v>185</v>
      </c>
      <c r="E76" s="18" t="s">
        <v>161</v>
      </c>
      <c r="F76" s="308">
        <v>69.001999999999995</v>
      </c>
      <c r="G76" s="39"/>
      <c r="H76" s="45"/>
    </row>
    <row r="77" s="2" customFormat="1">
      <c r="A77" s="39"/>
      <c r="B77" s="45"/>
      <c r="C77" s="307" t="s">
        <v>189</v>
      </c>
      <c r="D77" s="307" t="s">
        <v>190</v>
      </c>
      <c r="E77" s="18" t="s">
        <v>161</v>
      </c>
      <c r="F77" s="308">
        <v>23.001000000000001</v>
      </c>
      <c r="G77" s="39"/>
      <c r="H77" s="45"/>
    </row>
    <row r="78" s="2" customFormat="1">
      <c r="A78" s="39"/>
      <c r="B78" s="45"/>
      <c r="C78" s="307" t="s">
        <v>222</v>
      </c>
      <c r="D78" s="307" t="s">
        <v>223</v>
      </c>
      <c r="E78" s="18" t="s">
        <v>161</v>
      </c>
      <c r="F78" s="308">
        <v>230.005</v>
      </c>
      <c r="G78" s="39"/>
      <c r="H78" s="45"/>
    </row>
    <row r="79" s="2" customFormat="1" ht="16.8" customHeight="1">
      <c r="A79" s="39"/>
      <c r="B79" s="45"/>
      <c r="C79" s="303" t="s">
        <v>106</v>
      </c>
      <c r="D79" s="304" t="s">
        <v>107</v>
      </c>
      <c r="E79" s="305" t="s">
        <v>1</v>
      </c>
      <c r="F79" s="306">
        <v>121.306</v>
      </c>
      <c r="G79" s="39"/>
      <c r="H79" s="45"/>
    </row>
    <row r="80" s="2" customFormat="1" ht="16.8" customHeight="1">
      <c r="A80" s="39"/>
      <c r="B80" s="45"/>
      <c r="C80" s="307" t="s">
        <v>1</v>
      </c>
      <c r="D80" s="307" t="s">
        <v>167</v>
      </c>
      <c r="E80" s="18" t="s">
        <v>1</v>
      </c>
      <c r="F80" s="308">
        <v>0</v>
      </c>
      <c r="G80" s="39"/>
      <c r="H80" s="45"/>
    </row>
    <row r="81" s="2" customFormat="1" ht="16.8" customHeight="1">
      <c r="A81" s="39"/>
      <c r="B81" s="45"/>
      <c r="C81" s="307" t="s">
        <v>1</v>
      </c>
      <c r="D81" s="307" t="s">
        <v>234</v>
      </c>
      <c r="E81" s="18" t="s">
        <v>1</v>
      </c>
      <c r="F81" s="308">
        <v>11.776</v>
      </c>
      <c r="G81" s="39"/>
      <c r="H81" s="45"/>
    </row>
    <row r="82" s="2" customFormat="1" ht="16.8" customHeight="1">
      <c r="A82" s="39"/>
      <c r="B82" s="45"/>
      <c r="C82" s="307" t="s">
        <v>1</v>
      </c>
      <c r="D82" s="307" t="s">
        <v>169</v>
      </c>
      <c r="E82" s="18" t="s">
        <v>1</v>
      </c>
      <c r="F82" s="308">
        <v>0</v>
      </c>
      <c r="G82" s="39"/>
      <c r="H82" s="45"/>
    </row>
    <row r="83" s="2" customFormat="1" ht="16.8" customHeight="1">
      <c r="A83" s="39"/>
      <c r="B83" s="45"/>
      <c r="C83" s="307" t="s">
        <v>1</v>
      </c>
      <c r="D83" s="307" t="s">
        <v>235</v>
      </c>
      <c r="E83" s="18" t="s">
        <v>1</v>
      </c>
      <c r="F83" s="308">
        <v>66.775999999999996</v>
      </c>
      <c r="G83" s="39"/>
      <c r="H83" s="45"/>
    </row>
    <row r="84" s="2" customFormat="1" ht="16.8" customHeight="1">
      <c r="A84" s="39"/>
      <c r="B84" s="45"/>
      <c r="C84" s="307" t="s">
        <v>1</v>
      </c>
      <c r="D84" s="307" t="s">
        <v>171</v>
      </c>
      <c r="E84" s="18" t="s">
        <v>1</v>
      </c>
      <c r="F84" s="308">
        <v>0</v>
      </c>
      <c r="G84" s="39"/>
      <c r="H84" s="45"/>
    </row>
    <row r="85" s="2" customFormat="1" ht="16.8" customHeight="1">
      <c r="A85" s="39"/>
      <c r="B85" s="45"/>
      <c r="C85" s="307" t="s">
        <v>1</v>
      </c>
      <c r="D85" s="307" t="s">
        <v>236</v>
      </c>
      <c r="E85" s="18" t="s">
        <v>1</v>
      </c>
      <c r="F85" s="308">
        <v>12.186</v>
      </c>
      <c r="G85" s="39"/>
      <c r="H85" s="45"/>
    </row>
    <row r="86" s="2" customFormat="1" ht="16.8" customHeight="1">
      <c r="A86" s="39"/>
      <c r="B86" s="45"/>
      <c r="C86" s="307" t="s">
        <v>1</v>
      </c>
      <c r="D86" s="307" t="s">
        <v>173</v>
      </c>
      <c r="E86" s="18" t="s">
        <v>1</v>
      </c>
      <c r="F86" s="308">
        <v>0</v>
      </c>
      <c r="G86" s="39"/>
      <c r="H86" s="45"/>
    </row>
    <row r="87" s="2" customFormat="1" ht="16.8" customHeight="1">
      <c r="A87" s="39"/>
      <c r="B87" s="45"/>
      <c r="C87" s="307" t="s">
        <v>1</v>
      </c>
      <c r="D87" s="307" t="s">
        <v>237</v>
      </c>
      <c r="E87" s="18" t="s">
        <v>1</v>
      </c>
      <c r="F87" s="308">
        <v>23.687999999999999</v>
      </c>
      <c r="G87" s="39"/>
      <c r="H87" s="45"/>
    </row>
    <row r="88" s="2" customFormat="1" ht="16.8" customHeight="1">
      <c r="A88" s="39"/>
      <c r="B88" s="45"/>
      <c r="C88" s="307" t="s">
        <v>1</v>
      </c>
      <c r="D88" s="307" t="s">
        <v>175</v>
      </c>
      <c r="E88" s="18" t="s">
        <v>1</v>
      </c>
      <c r="F88" s="308">
        <v>0</v>
      </c>
      <c r="G88" s="39"/>
      <c r="H88" s="45"/>
    </row>
    <row r="89" s="2" customFormat="1" ht="16.8" customHeight="1">
      <c r="A89" s="39"/>
      <c r="B89" s="45"/>
      <c r="C89" s="307" t="s">
        <v>1</v>
      </c>
      <c r="D89" s="307" t="s">
        <v>238</v>
      </c>
      <c r="E89" s="18" t="s">
        <v>1</v>
      </c>
      <c r="F89" s="308">
        <v>6.8799999999999999</v>
      </c>
      <c r="G89" s="39"/>
      <c r="H89" s="45"/>
    </row>
    <row r="90" s="2" customFormat="1" ht="16.8" customHeight="1">
      <c r="A90" s="39"/>
      <c r="B90" s="45"/>
      <c r="C90" s="307" t="s">
        <v>106</v>
      </c>
      <c r="D90" s="307" t="s">
        <v>154</v>
      </c>
      <c r="E90" s="18" t="s">
        <v>1</v>
      </c>
      <c r="F90" s="308">
        <v>121.306</v>
      </c>
      <c r="G90" s="39"/>
      <c r="H90" s="45"/>
    </row>
    <row r="91" s="2" customFormat="1" ht="16.8" customHeight="1">
      <c r="A91" s="39"/>
      <c r="B91" s="45"/>
      <c r="C91" s="309" t="s">
        <v>434</v>
      </c>
      <c r="D91" s="39"/>
      <c r="E91" s="39"/>
      <c r="F91" s="39"/>
      <c r="G91" s="39"/>
      <c r="H91" s="45"/>
    </row>
    <row r="92" s="2" customFormat="1" ht="16.8" customHeight="1">
      <c r="A92" s="39"/>
      <c r="B92" s="45"/>
      <c r="C92" s="307" t="s">
        <v>231</v>
      </c>
      <c r="D92" s="307" t="s">
        <v>232</v>
      </c>
      <c r="E92" s="18" t="s">
        <v>161</v>
      </c>
      <c r="F92" s="308">
        <v>121.306</v>
      </c>
      <c r="G92" s="39"/>
      <c r="H92" s="45"/>
    </row>
    <row r="93" s="2" customFormat="1" ht="16.8" customHeight="1">
      <c r="A93" s="39"/>
      <c r="B93" s="45"/>
      <c r="C93" s="307" t="s">
        <v>217</v>
      </c>
      <c r="D93" s="307" t="s">
        <v>218</v>
      </c>
      <c r="E93" s="18" t="s">
        <v>161</v>
      </c>
      <c r="F93" s="308">
        <v>217.15000000000001</v>
      </c>
      <c r="G93" s="39"/>
      <c r="H93" s="45"/>
    </row>
    <row r="94" s="2" customFormat="1" ht="7.44" customHeight="1">
      <c r="A94" s="39"/>
      <c r="B94" s="172"/>
      <c r="C94" s="173"/>
      <c r="D94" s="173"/>
      <c r="E94" s="173"/>
      <c r="F94" s="173"/>
      <c r="G94" s="173"/>
      <c r="H94" s="45"/>
    </row>
    <row r="95" s="2" customFormat="1">
      <c r="A95" s="39"/>
      <c r="B95" s="39"/>
      <c r="C95" s="39"/>
      <c r="D95" s="39"/>
      <c r="E95" s="39"/>
      <c r="F95" s="39"/>
      <c r="G95" s="39"/>
      <c r="H95" s="39"/>
    </row>
  </sheetData>
  <sheetProtection sheet="1" formatColumns="0" formatRows="0" objects="1" scenarios="1" spinCount="100000" saltValue="IqPv6S1rI4PKC7cj5egFXtYip1Szkc5M5hlGaO4fWBNTDh/vCZXJATUQS6pT+F4i/idvUMeLwacbtesU9OmOeA==" hashValue="S7dwmAlIQmpr3pSGQXqAXliJeE/Qe6RVliqNwx2yhaD4SP+oXA0j2kK/L1xXiKmrO9OWaA/3Ly5gt0gyuS4jnQ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Klement Jan, Ing.</dc:creator>
  <cp:lastModifiedBy>Klement Jan, Ing.</cp:lastModifiedBy>
  <dcterms:created xsi:type="dcterms:W3CDTF">2022-10-12T05:40:44Z</dcterms:created>
  <dcterms:modified xsi:type="dcterms:W3CDTF">2022-10-12T05:40:52Z</dcterms:modified>
</cp:coreProperties>
</file>