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790" activeTab="0"/>
  </bookViews>
  <sheets>
    <sheet name="Rekapitulace stavby" sheetId="1" r:id="rId1"/>
    <sheet name="SO 01 Přípr..." sheetId="2" r:id="rId2"/>
    <sheet name="SO 02  Přel..." sheetId="3" r:id="rId3"/>
    <sheet name="SO 03 Vodovody" sheetId="4" r:id="rId4"/>
    <sheet name="SO 04 Přípo..." sheetId="5" r:id="rId5"/>
    <sheet name="SO 05 Kanal..." sheetId="6" r:id="rId6"/>
    <sheet name="SO 06  Příp..." sheetId="7" r:id="rId7"/>
    <sheet name="SO 07 Kanal..." sheetId="8" r:id="rId8"/>
    <sheet name="SO 08  STL ..." sheetId="9" r:id="rId9"/>
    <sheet name="SO 09 STL p..." sheetId="10" r:id="rId10"/>
    <sheet name="SO 11 Roz...VO" sheetId="24" r:id="rId11"/>
    <sheet name="SO 12a Vozi..." sheetId="11" r:id="rId12"/>
    <sheet name="SO 13a Vozi..." sheetId="13" r:id="rId13"/>
    <sheet name="Vedlejší a ..." sheetId="20" r:id="rId14"/>
    <sheet name="Seznam figur" sheetId="21" r:id="rId15"/>
    <sheet name="Pokyny pro vyplnění" sheetId="22" r:id="rId16"/>
  </sheets>
  <definedNames>
    <definedName name="_xlnm._FilterDatabase" localSheetId="1" hidden="1">'SO 01 Přípr...'!$C$86:$K$159</definedName>
    <definedName name="_xlnm._FilterDatabase" localSheetId="2" hidden="1">'SO 02  Přel...'!$C$92:$K$707</definedName>
    <definedName name="_xlnm._FilterDatabase" localSheetId="3" hidden="1">'SO 03 Vodovody'!$C$87:$K$404</definedName>
    <definedName name="_xlnm._FilterDatabase" localSheetId="4" hidden="1">'SO 04 Přípo...'!$C$87:$K$281</definedName>
    <definedName name="_xlnm._FilterDatabase" localSheetId="5" hidden="1">'SO 05 Kanal...'!$C$87:$K$490</definedName>
    <definedName name="_xlnm._FilterDatabase" localSheetId="6" hidden="1">'SO 06  Příp...'!$C$87:$K$354</definedName>
    <definedName name="_xlnm._FilterDatabase" localSheetId="7" hidden="1">'SO 07 Kanal...'!$C$83:$K$261</definedName>
    <definedName name="_xlnm._FilterDatabase" localSheetId="8" hidden="1">'SO 08  STL ...'!$C$85:$K$176</definedName>
    <definedName name="_xlnm._FilterDatabase" localSheetId="9" hidden="1">'SO 09 STL p...'!$C$87:$K$196</definedName>
    <definedName name="_xlnm._FilterDatabase" localSheetId="11" hidden="1">'SO 12a Vozi...'!$C$86:$K$208</definedName>
    <definedName name="_xlnm._FilterDatabase" localSheetId="12" hidden="1">'SO 13a Vozi...'!$C$85:$K$160</definedName>
    <definedName name="_xlnm._FilterDatabase" localSheetId="13" hidden="1">'Vedlejší a ...'!$C$81:$K$127</definedName>
    <definedName name="_xlnm.Print_Area" localSheetId="15">'Pokyny pro vyplnění'!$B$2:$K$71,'Pokyny pro vyplnění'!$B$74:$K$118,'Pokyny pro vyplnění'!$B$121:$K$190,'Pokyny pro vyplnění'!$B$198:$K$218</definedName>
    <definedName name="_xlnm.Print_Area" localSheetId="0">'Rekapitulace stavby'!$D$2:$AO$34,'Rekapitulace stavby'!$C$40:$AQ$66</definedName>
    <definedName name="_xlnm.Print_Area" localSheetId="14">'Seznam figur'!$C$4:$G$2139</definedName>
    <definedName name="_xlnm.Print_Area" localSheetId="1">'SO 01 Přípr...'!$C$4:$J$39,'SO 01 Přípr...'!$C$45:$J$68,'SO 01 Přípr...'!$C$74:$K$159</definedName>
    <definedName name="_xlnm.Print_Area" localSheetId="2">'SO 02  Přel...'!$C$4:$J$39,'SO 02  Přel...'!$C$45:$J$74,'SO 02  Přel...'!$C$80:$K$707</definedName>
    <definedName name="_xlnm.Print_Area" localSheetId="3">'SO 03 Vodovody'!$C$4:$J$39,'SO 03 Vodovody'!$C$45:$J$69,'SO 03 Vodovody'!$C$75:$K$404</definedName>
    <definedName name="_xlnm.Print_Area" localSheetId="4">'SO 04 Přípo...'!$C$4:$J$39,'SO 04 Přípo...'!$C$45:$J$69,'SO 04 Přípo...'!$C$75:$K$281</definedName>
    <definedName name="_xlnm.Print_Area" localSheetId="5">'SO 05 Kanal...'!$C$4:$J$39,'SO 05 Kanal...'!$C$45:$J$69,'SO 05 Kanal...'!$C$75:$K$490</definedName>
    <definedName name="_xlnm.Print_Area" localSheetId="6">'SO 06  Příp...'!$C$4:$J$39,'SO 06  Příp...'!$C$45:$J$69,'SO 06  Příp...'!$C$75:$K$354</definedName>
    <definedName name="_xlnm.Print_Area" localSheetId="7">'SO 07 Kanal...'!$C$4:$J$39,'SO 07 Kanal...'!$C$45:$J$65,'SO 07 Kanal...'!$C$71:$K$261</definedName>
    <definedName name="_xlnm.Print_Area" localSheetId="8">'SO 08  STL ...'!$C$4:$J$39,'SO 08  STL ...'!$C$45:$J$67,'SO 08  STL ...'!$C$73:$K$176</definedName>
    <definedName name="_xlnm.Print_Area" localSheetId="9">'SO 09 STL p...'!$C$4:$J$39,'SO 09 STL p...'!$C$45:$J$69,'SO 09 STL p...'!$C$75:$K$196</definedName>
    <definedName name="_xlnm.Print_Area" localSheetId="11">'SO 12a Vozi...'!$C$4:$J$39,'SO 12a Vozi...'!$C$45:$J$68,'SO 12a Vozi...'!$C$74:$K$208</definedName>
    <definedName name="_xlnm.Print_Area" localSheetId="12">'SO 13a Vozi...'!$C$4:$J$39,'SO 13a Vozi...'!$C$45:$J$67,'SO 13a Vozi...'!$C$73:$K$160</definedName>
    <definedName name="_xlnm.Print_Area" localSheetId="13">'Vedlejší a ...'!$C$4:$J$39,'Vedlejší a ...'!$C$45:$J$63,'Vedlejší a ...'!$C$69:$K$127</definedName>
    <definedName name="_xlnm.Print_Titles" localSheetId="0">'Rekapitulace stavby'!$50:$50</definedName>
    <definedName name="_xlnm.Print_Titles" localSheetId="1">'SO 01 Přípr...'!$86:$86</definedName>
    <definedName name="_xlnm.Print_Titles" localSheetId="2">'SO 02  Přel...'!$92:$92</definedName>
    <definedName name="_xlnm.Print_Titles" localSheetId="3">'SO 03 Vodovody'!$87:$87</definedName>
    <definedName name="_xlnm.Print_Titles" localSheetId="4">'SO 04 Přípo...'!$87:$87</definedName>
    <definedName name="_xlnm.Print_Titles" localSheetId="5">'SO 05 Kanal...'!$87:$87</definedName>
    <definedName name="_xlnm.Print_Titles" localSheetId="6">'SO 06  Příp...'!$87:$87</definedName>
    <definedName name="_xlnm.Print_Titles" localSheetId="7">'SO 07 Kanal...'!$83:$83</definedName>
    <definedName name="_xlnm.Print_Titles" localSheetId="8">'SO 08  STL ...'!$85:$85</definedName>
    <definedName name="_xlnm.Print_Titles" localSheetId="9">'SO 09 STL p...'!$87:$87</definedName>
    <definedName name="_xlnm.Print_Titles" localSheetId="11">'SO 12a Vozi...'!$86:$86</definedName>
    <definedName name="_xlnm.Print_Titles" localSheetId="12">'SO 13a Vozi...'!$85:$85</definedName>
    <definedName name="_xlnm.Print_Titles" localSheetId="13">'Vedlejší a ...'!$81:$81</definedName>
    <definedName name="_xlnm.Print_Titles" localSheetId="14">'Seznam figur'!$9:$9</definedName>
  </definedNames>
  <calcPr calcId="162913"/>
</workbook>
</file>

<file path=xl/sharedStrings.xml><?xml version="1.0" encoding="utf-8"?>
<sst xmlns="http://schemas.openxmlformats.org/spreadsheetml/2006/main" count="35644" uniqueCount="2896">
  <si>
    <t/>
  </si>
  <si>
    <t>False</t>
  </si>
  <si>
    <t>{952d0eb2-4fb6-4e80-bed8-0239037355d6}</t>
  </si>
  <si>
    <t>&gt;&gt;  skryté sloupce  &lt;&lt;</t>
  </si>
  <si>
    <t>0,01</t>
  </si>
  <si>
    <t>21</t>
  </si>
  <si>
    <t>15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</si>
  <si>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</si>
  <si>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</si>
  <si>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</si>
  <si>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</si>
  <si>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</si>
  <si>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</si>
  <si>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Nová zástavba ZTV Boží Muka IV. etapa Chotěboř</t>
  </si>
  <si>
    <t>KSO:</t>
  </si>
  <si>
    <t>822 29 71</t>
  </si>
  <si>
    <t>CC-CZ:</t>
  </si>
  <si>
    <t>21121</t>
  </si>
  <si>
    <t>Místo:</t>
  </si>
  <si>
    <t>Chotěboř</t>
  </si>
  <si>
    <t>Datum:</t>
  </si>
  <si>
    <t>2. 2. 2021</t>
  </si>
  <si>
    <t>Zadavatel:</t>
  </si>
  <si>
    <t>IČ:</t>
  </si>
  <si>
    <t>Město Chotěboř, Trčků z Lípy 69, Chotěboř</t>
  </si>
  <si>
    <t>DIČ:</t>
  </si>
  <si>
    <t>Uchazeč:</t>
  </si>
  <si>
    <t>Vyplň údaj</t>
  </si>
  <si>
    <t>Projektant:</t>
  </si>
  <si>
    <t>Profi Jihlava, spol.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</si>
  <si>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</si>
  <si>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</si>
  <si>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</si>
  <si>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</si>
  <si>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</si>
  <si>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</si>
  <si>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</si>
  <si>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</si>
  <si>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</si>
  <si>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</si>
  <si>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</si>
  <si>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</si>
  <si>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</si>
  <si>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</si>
  <si>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</si>
  <si>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</si>
  <si>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</si>
  <si>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</si>
  <si>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</si>
  <si>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</si>
  <si>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</si>
  <si>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</si>
  <si>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</si>
  <si>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</si>
  <si>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</si>
  <si>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</si>
  <si>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</si>
  <si>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</si>
  <si>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</si>
  <si>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</si>
  <si>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</si>
  <si>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</si>
  <si>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</si>
  <si>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</si>
  <si>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</si>
  <si>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</si>
  <si>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</si>
  <si>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</si>
  <si>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</si>
  <si>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</si>
  <si>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</si>
  <si>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</si>
  <si>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</si>
  <si>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 Příprava území (skrývka ornice)</t>
  </si>
  <si>
    <t>ING</t>
  </si>
  <si>
    <t>1</t>
  </si>
  <si>
    <t>{6e2d7275-0caa-454d-b85f-c94a6b650359}</t>
  </si>
  <si>
    <t>2</t>
  </si>
  <si>
    <t>SO 02  Přeložky vodovodů</t>
  </si>
  <si>
    <t>{967e80ff-bad5-44ae-b44d-0a5702003b90}</t>
  </si>
  <si>
    <t>SO 03 Vodovody</t>
  </si>
  <si>
    <t>{f5347f28-5fdc-429d-96e8-42b95bbfa65a}</t>
  </si>
  <si>
    <t>SO 04 Přípojky vodovodu</t>
  </si>
  <si>
    <t>{db738ad8-d757-4ff7-a15c-95f49e782134}</t>
  </si>
  <si>
    <t>SO 05 Kanalizace splaškové</t>
  </si>
  <si>
    <t>{aef75583-d202-43f0-bfbd-a4a018a9c1c4}</t>
  </si>
  <si>
    <t>SO 06  Přípojky kanalizace splaškové</t>
  </si>
  <si>
    <t>{8caaa51b-ab5c-4a26-a69d-230511d0f576}</t>
  </si>
  <si>
    <t>SO 07 Kanalizace dešťová</t>
  </si>
  <si>
    <t>{dd215668-2273-4e61-9fba-e4e9a5130457}</t>
  </si>
  <si>
    <t>SO 08  STL plynovody</t>
  </si>
  <si>
    <t>{a5badab7-cb7f-4597-84d9-b13ceae90fb7}</t>
  </si>
  <si>
    <t>SO 09 STL plynovodní přípojky</t>
  </si>
  <si>
    <t>{636c13fe-11a5-465e-9776-7c8e38631676}</t>
  </si>
  <si>
    <t>SO 12a Vozidlová kominikace v zóně 30 - spodní stavba</t>
  </si>
  <si>
    <t>{3ec246c1-f2ad-49e9-b4d8-a1a388cbb147}</t>
  </si>
  <si>
    <t>SO 12b Vozidlová komunikace v zóně 30 - vrchní stavba</t>
  </si>
  <si>
    <t>SO 13a Vozidlová komunikace v obytné zóně - spodní stavba</t>
  </si>
  <si>
    <t>{c940e179-fd23-4915-b211-63b1f74c5a2b}</t>
  </si>
  <si>
    <t>SO 13b  Vozidlová komunikace v obytné zóně - vrchní stavba</t>
  </si>
  <si>
    <t>SO 14  Příjezdy k RD</t>
  </si>
  <si>
    <t>SO 15 Parkovací stání</t>
  </si>
  <si>
    <t>SO 16 Chodníky</t>
  </si>
  <si>
    <t>SO 17 Plochy stání kontajnerů na tříděný odpad</t>
  </si>
  <si>
    <t>SO 18 Veřejná zeleň a prostranství</t>
  </si>
  <si>
    <t>Vedlejší a ostatní náklady</t>
  </si>
  <si>
    <t>VON</t>
  </si>
  <si>
    <t>{0e859915-e855-499f-8b84-96c6ecf70d1b}</t>
  </si>
  <si>
    <t>vodor1</t>
  </si>
  <si>
    <t>1389</t>
  </si>
  <si>
    <t>pan1</t>
  </si>
  <si>
    <t>120</t>
  </si>
  <si>
    <t>KRYCÍ LIST SOUPISU PRACÍ</t>
  </si>
  <si>
    <t>sut1</t>
  </si>
  <si>
    <t>92,762</t>
  </si>
  <si>
    <t>sut2</t>
  </si>
  <si>
    <t>61,78</t>
  </si>
  <si>
    <t>sut3</t>
  </si>
  <si>
    <t>3,36</t>
  </si>
  <si>
    <t>Objekt:</t>
  </si>
  <si>
    <t xml:space="preserve">ROZPOČET JE UPRAVEN DLE OFICIÁLNÍHO INDEXU STAVEBNÍCH PRACÍ URS PRAHA 2020/I - 2021/I = index 1,012  - U veškerých dodávek výrobků bude do ceny zahrnuta jejich montáž vč. dodávky potřebného kotvení, doplňkového materiálu, staveništní a mimostaveništní dopravy v případě, že tyto činosti nejsou oceněny v samostatných položkách jednotlivých částí soupisu prací. U vybraných výrobků je nutné do ceny díla zahrnout zpracování dodavatelské, případně dílenské dokumentace, dále výrobu prototypů, provádění barevného a materiálového vzorkování apod. - Položky jsou sestaveny za pomocí Cenové soustavy ÚRS nebo pomocí položek vlastních. Pro všechny položky platí, že do ceny je nutno zahrnout náklady spojené s koordinací, s pokyny vyplývajícími z RDP, zejména TZ. - Uchazeč o veřejnou zakázku je povinen při oceňování soutěžního SOUPISU PRACÍ provést kontrolu funkce aritmetických vzorců jednotlivých položkových soupisů ve vazbě na jednotlivé oddíly, rekapitulace a krycí listy. - Kde není výslovně uvedeno, bude pracovní postup a technologie provádění stanovena oprávněnou osobou zhotovitele. - Výkaz výměr je nutno číst společně s výkresy, tech. zprávou a specifikacemi - Veškeré rozměry budou upřesněny po odkrytí a prozkoumání jednotlivých prvků.  Všechny položky se odkazují na výkresovou dokumentaci, technické zprávy .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</si>
  <si>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</si>
  <si>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</si>
  <si>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</si>
  <si>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</si>
  <si>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</si>
  <si>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11 - Zemní práce - přípravné a přidružené práce</t>
  </si>
  <si>
    <t xml:space="preserve">    12 - Zemní práce - odkopávky a prokopávky</t>
  </si>
  <si>
    <t xml:space="preserve">    18 - Zemní práce - povrchové úpravy terénu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</si>
  <si>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</si>
  <si>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</si>
  <si>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  96 - Bourání konstrukcí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</si>
  <si>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</si>
  <si>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</si>
  <si>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</si>
  <si>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</si>
  <si>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</si>
  <si>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</si>
  <si>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</si>
  <si>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</si>
  <si>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</si>
  <si>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</si>
  <si>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</si>
  <si>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</si>
  <si>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</si>
  <si>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</si>
  <si>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</si>
  <si>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</si>
  <si>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</si>
  <si>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11</t>
  </si>
  <si>
    <t>Zemní práce - přípravné a přidružené práce</t>
  </si>
  <si>
    <t>K</t>
  </si>
  <si>
    <t>113105111</t>
  </si>
  <si>
    <t>Rozebrání dlažeb z lomového kamene s přemístěním hmot na skládku na vzdálenost do 3 m nebo s naložením na dopravní prostředek, kladených na sucho</t>
  </si>
  <si>
    <t>m2</t>
  </si>
  <si>
    <t>CS ÚRS 2020 01</t>
  </si>
  <si>
    <t>4</t>
  </si>
  <si>
    <t>-1995319568</t>
  </si>
  <si>
    <t>VV</t>
  </si>
  <si>
    <t>"v.č. C.1.2.0 - Situace s vytýčením - příprava území  (skrývka ornice), TZ"</t>
  </si>
  <si>
    <t>5*0,7*2</t>
  </si>
  <si>
    <t>113106242</t>
  </si>
  <si>
    <t>Rozebrání dlažeb a dílců vozovek a ploch s přemístěním hmot na skládku na vzdálenost do 3 m nebo s naložením na dopravní prostředek, s jakoukoliv výplní spár strojně plochy jednotlivě přes 200 m2 ze silničních dílců jakýchkoliv rozměrů, s ložem z kameniva nebo živice se spárami zalitými cementovou maltou</t>
  </si>
  <si>
    <t>-2101010181</t>
  </si>
  <si>
    <t>9*5+5*15</t>
  </si>
  <si>
    <t>3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</si>
  <si>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</si>
  <si>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</si>
  <si>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-2047074862</t>
  </si>
  <si>
    <t>5*8+5*5</t>
  </si>
  <si>
    <t>5,6*8+5,6*5</t>
  </si>
  <si>
    <t>Součet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</si>
  <si>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</si>
  <si>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</si>
  <si>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156811413</t>
  </si>
  <si>
    <t>12</t>
  </si>
  <si>
    <t>Zemní práce - odkopávky a prokopávky</t>
  </si>
  <si>
    <t>5</t>
  </si>
  <si>
    <t>121151125</t>
  </si>
  <si>
    <t>Sejmutí ornice strojně při souvislé ploše přes 500 m2, tl. vrstvy přes 250 do 300 mm</t>
  </si>
  <si>
    <t>1473024103</t>
  </si>
  <si>
    <t>4632</t>
  </si>
  <si>
    <t>6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</si>
  <si>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</si>
  <si>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</si>
  <si>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m3</t>
  </si>
  <si>
    <t>786965116</t>
  </si>
  <si>
    <t>7</t>
  </si>
  <si>
    <t>167151111</t>
  </si>
  <si>
    <t>Nakládání, skládání a překládání neulehlého výkopku nebo sypaniny strojně nakládání, množství přes 100 m3, z hornin třídy těžitelnosti I, skupiny 1 až 3</t>
  </si>
  <si>
    <t>895914641</t>
  </si>
  <si>
    <t>8</t>
  </si>
  <si>
    <t>171251201</t>
  </si>
  <si>
    <t>Uložení sypaniny na skládky nebo meziskládky bez hutnění s upravením uložené sypaniny do předepsaného tvaru</t>
  </si>
  <si>
    <t>1672896750</t>
  </si>
  <si>
    <t>9</t>
  </si>
  <si>
    <t>R1210001</t>
  </si>
  <si>
    <t>zajištění ornice proti rozplavování a zaplevelení</t>
  </si>
  <si>
    <t>-1415640483</t>
  </si>
  <si>
    <t>243</t>
  </si>
  <si>
    <t>10</t>
  </si>
  <si>
    <t>R1210003</t>
  </si>
  <si>
    <t>kompletní odstranění nevhodných přimísenin (kamenů, kořenů) z ornice</t>
  </si>
  <si>
    <t>1446716772</t>
  </si>
  <si>
    <t>18</t>
  </si>
  <si>
    <t>Zemní práce - povrchové úpravy terénu</t>
  </si>
  <si>
    <t>181351113</t>
  </si>
  <si>
    <t>Rozprostření a urovnání ornice v rovině nebo ve svahu sklonu do 1:5 strojně při souvislé ploše přes 500 m2, tl. vrstvy do 200 mm</t>
  </si>
  <si>
    <t>-1786885880</t>
  </si>
  <si>
    <t>16372</t>
  </si>
  <si>
    <t>Ostatní konstrukce a práce, bourání</t>
  </si>
  <si>
    <t>91</t>
  </si>
  <si>
    <t>Doplňující konstrukce a práce pozemních komunikací, letišť a ploch</t>
  </si>
  <si>
    <t>914111R011</t>
  </si>
  <si>
    <t>Montáž svislé dopravní značky - zpětné osazení na nové pozici</t>
  </si>
  <si>
    <t>kus</t>
  </si>
  <si>
    <t>94566662</t>
  </si>
  <si>
    <t>96</t>
  </si>
  <si>
    <t>Bourání konstrukcí</t>
  </si>
  <si>
    <t>13</t>
  </si>
  <si>
    <t>966006R132</t>
  </si>
  <si>
    <t>Odstranění dopravních nebo orientačních značek se sloupkem s uložením hmot na vzdálenost do 20 m nebo s naložením na dopravní prostředek, se zásypem jam a jeho zhutněním s betonovou patkou pro zpětné použití</t>
  </si>
  <si>
    <t>309006804</t>
  </si>
  <si>
    <t>14</t>
  </si>
  <si>
    <t>966008112</t>
  </si>
  <si>
    <t>Bourání trubního propustku s odklizením a uložením vybouraného materiálu na skládku na vzdálenost do 3 m nebo s naložením na dopravní prostředek z trub DN přes 300 do 500 mm</t>
  </si>
  <si>
    <t>m</t>
  </si>
  <si>
    <t>-1668967524</t>
  </si>
  <si>
    <t>997</t>
  </si>
  <si>
    <t>Přesun sutě</t>
  </si>
  <si>
    <t>997221551</t>
  </si>
  <si>
    <t>Vodorovná doprava suti bez naložení, ale se složením a s hrubým urovnáním ze sypkých materiálů, na vzdálenost do 1 km</t>
  </si>
  <si>
    <t>t</t>
  </si>
  <si>
    <t>355232074</t>
  </si>
  <si>
    <t>39,962+52,8</t>
  </si>
  <si>
    <t>16</t>
  </si>
  <si>
    <t>997221559</t>
  </si>
  <si>
    <t>Vodorovná doprava suti bez naložení, ale se složením a s hrubým urovnáním Příplatek k ceně za každý další i započatý 1 km přes 1 km</t>
  </si>
  <si>
    <t>-1642228550</t>
  </si>
  <si>
    <t>sut1*4</t>
  </si>
  <si>
    <t>17</t>
  </si>
  <si>
    <t>997221561</t>
  </si>
  <si>
    <t>Vodorovná doprava suti bez naložení, ale se složením a s hrubým urovnáním z kusových materiálů, na vzdálenost do 1 km</t>
  </si>
  <si>
    <t>459083908</t>
  </si>
  <si>
    <t>997221569</t>
  </si>
  <si>
    <t>620713876</t>
  </si>
  <si>
    <t>sut3*3</t>
  </si>
  <si>
    <t>19</t>
  </si>
  <si>
    <t>997221571</t>
  </si>
  <si>
    <t>Vodorovná doprava vybouraných hmot bez naložení, ale se složením a s hrubým urovnáním na vzdálenost do 1 km</t>
  </si>
  <si>
    <t>1226282221</t>
  </si>
  <si>
    <t>51+10,78</t>
  </si>
  <si>
    <t>20</t>
  </si>
  <si>
    <t>997221579</t>
  </si>
  <si>
    <t>Vodorovná doprava vybouraných hmot bez naložení, ale se složením a s hrubým urovnáním na vzdálenost Příplatek k ceně za každý další i započatý 1 km přes 1 km</t>
  </si>
  <si>
    <t>262327276</t>
  </si>
  <si>
    <t>sut2*3</t>
  </si>
  <si>
    <t>997221611</t>
  </si>
  <si>
    <t>Nakládání na dopravní prostředky pro vodorovnou dopravu suti</t>
  </si>
  <si>
    <t>1038251229</t>
  </si>
  <si>
    <t>22</t>
  </si>
  <si>
    <t>997221612</t>
  </si>
  <si>
    <t>Nakládání na dopravní prostředky pro vodorovnou dopravu vybouraných hmot</t>
  </si>
  <si>
    <t>-1047526414</t>
  </si>
  <si>
    <t>23</t>
  </si>
  <si>
    <t>997221873</t>
  </si>
  <si>
    <t>Poplatek za uložení stavebního odpadu na recyklační skládce (skládkovné) zeminy a kamení zatříděného do Katalogu odpadů pod kódem 17 05 04</t>
  </si>
  <si>
    <t>-1333875626</t>
  </si>
  <si>
    <t>rýha1</t>
  </si>
  <si>
    <t>15,122</t>
  </si>
  <si>
    <t>rýha2</t>
  </si>
  <si>
    <t>105,854</t>
  </si>
  <si>
    <t>rýha3</t>
  </si>
  <si>
    <t>30,244</t>
  </si>
  <si>
    <t>rýha4</t>
  </si>
  <si>
    <t>31,32</t>
  </si>
  <si>
    <t>rýha5</t>
  </si>
  <si>
    <t>219,24</t>
  </si>
  <si>
    <t>paž1</t>
  </si>
  <si>
    <t>1140,178</t>
  </si>
  <si>
    <t>obsyp1</t>
  </si>
  <si>
    <t>124,927</t>
  </si>
  <si>
    <t>lože1</t>
  </si>
  <si>
    <t>38,632</t>
  </si>
  <si>
    <t>jáma2</t>
  </si>
  <si>
    <t>30,704</t>
  </si>
  <si>
    <t>jáma11</t>
  </si>
  <si>
    <t>6,787</t>
  </si>
  <si>
    <t>jáma3</t>
  </si>
  <si>
    <t>47,509</t>
  </si>
  <si>
    <t>jáma4</t>
  </si>
  <si>
    <t>13,574</t>
  </si>
  <si>
    <t>paž2</t>
  </si>
  <si>
    <t>69,845</t>
  </si>
  <si>
    <t>rýha6</t>
  </si>
  <si>
    <t>62,64</t>
  </si>
  <si>
    <t>zás1</t>
  </si>
  <si>
    <t>366,506</t>
  </si>
  <si>
    <t>nás1</t>
  </si>
  <si>
    <t>6,464</t>
  </si>
  <si>
    <t>vodor2</t>
  </si>
  <si>
    <t>159,32</t>
  </si>
  <si>
    <t>maz1</t>
  </si>
  <si>
    <t>0,925</t>
  </si>
  <si>
    <t>pot1</t>
  </si>
  <si>
    <t>9,84</t>
  </si>
  <si>
    <t>bed1</t>
  </si>
  <si>
    <t>3,195</t>
  </si>
  <si>
    <t>izo2</t>
  </si>
  <si>
    <t>5,38</t>
  </si>
  <si>
    <t>maz2</t>
  </si>
  <si>
    <t>0,64</t>
  </si>
  <si>
    <t>maz3</t>
  </si>
  <si>
    <t>1,58</t>
  </si>
  <si>
    <t>pot3</t>
  </si>
  <si>
    <t>109,7</t>
  </si>
  <si>
    <t>pot4</t>
  </si>
  <si>
    <t>206,2</t>
  </si>
  <si>
    <t>pot5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</si>
  <si>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</si>
  <si>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</si>
  <si>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</si>
  <si>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</si>
  <si>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</si>
  <si>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</si>
  <si>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</si>
  <si>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</si>
  <si>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</si>
  <si>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</si>
  <si>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767 - Konstrukce zámečnické</t>
  </si>
  <si>
    <t>Zemní práce</t>
  </si>
  <si>
    <t>131251207</t>
  </si>
  <si>
    <t>Hloubení zapažených jam a zářezů strojně s urovnáním dna do předepsaného profilu a spádu v hornině třídy těžitelnosti I skupiny 3 přes 5 000 m3</t>
  </si>
  <si>
    <t>-1035477352</t>
  </si>
  <si>
    <t>jáma11*2</t>
  </si>
  <si>
    <t>131351207</t>
  </si>
  <si>
    <t>Hloubení zapažených jam a zářezů strojně s urovnáním dna do předepsaného profilu a spádu v hornině třídy těžitelnosti II skupiny 4 přes 5 000 m3</t>
  </si>
  <si>
    <t>-563646272</t>
  </si>
  <si>
    <t>jáma11*7</t>
  </si>
  <si>
    <t>131451207</t>
  </si>
  <si>
    <t>Hloubení zapažených jam a zářezů strojně s urovnáním dna do předepsaného profilu a spádu v hornině třídy těžitelnosti II skupiny 5 přes 5 000 m3</t>
  </si>
  <si>
    <t>843278350</t>
  </si>
  <si>
    <t>"v.č. D.5 - Armaturní (vodoměrná a redukční) šachta, TZ)</t>
  </si>
  <si>
    <t>6,4*5,05*2,1*0,1</t>
  </si>
  <si>
    <t>132254104</t>
  </si>
  <si>
    <t>Hloubení zapažených rýh šířky do 800 mm strojně s urovnáním dna do předepsaného profilu a spádu v hornině třídy těžitelnosti I skupiny 3 přes 100 m3</t>
  </si>
  <si>
    <t>1744339395</t>
  </si>
  <si>
    <t>rýha1*2</t>
  </si>
  <si>
    <t>132254207</t>
  </si>
  <si>
    <t>Hloubení zapažených rýh šířky přes 800 do 2 000 mm strojně s urovnáním dna do předepsaného profilu a spádu v hornině třídy těžitelnosti I skupiny 3 přes 5 000 m3</t>
  </si>
  <si>
    <t>1945753988</t>
  </si>
  <si>
    <t>rýha4*2</t>
  </si>
  <si>
    <t>132354104</t>
  </si>
  <si>
    <t>Hloubení zapažených rýh šířky do 800 mm strojně s urovnáním dna do předepsaného profilu a spádu v hornině třídy těžitelnosti II skupiny 4 přes 100 m3</t>
  </si>
  <si>
    <t>-1837596124</t>
  </si>
  <si>
    <t>rýha1*7</t>
  </si>
  <si>
    <t>132354207</t>
  </si>
  <si>
    <t>Hloubení zapažených rýh šířky přes 800 do 2 000 mm strojně s urovnáním dna do předepsaného profilu a spádu v hornině třídy těžitelnosti II skupiny 4 přes 5 000 m3</t>
  </si>
  <si>
    <t>2094933339</t>
  </si>
  <si>
    <t>rýha4*7</t>
  </si>
  <si>
    <t>132454104</t>
  </si>
  <si>
    <t>Hloubení zapažených rýh šířky do 800 mm strojně s urovnáním dna do předepsaného profilu a spádu v hornině třídy těžitelnosti II skupiny 5 přes 100 m3</t>
  </si>
  <si>
    <t>282728870</t>
  </si>
  <si>
    <t>"v.č. D.1 - podélné profily vodovodů, TZ"</t>
  </si>
  <si>
    <t>"VODOVOD - Řad V4 - přeložka"</t>
  </si>
  <si>
    <t>(2,4*1,75+4,4*2+7,9*2,1+13,8*1,9+37*1,84+1,4*1,78)*0,75*0,1</t>
  </si>
  <si>
    <t>"VODOVOD - Řad V6 - přeložka"</t>
  </si>
  <si>
    <t>41,8*1,8*0,75*0,1</t>
  </si>
  <si>
    <t>132454207</t>
  </si>
  <si>
    <t>Hloubení zapažených rýh šířky přes 800 do 2 000 mm strojně s urovnáním dna do předepsaného profilu a spádu v hornině třídy těžitelnosti II skupiny 5 přes 5 000 m3</t>
  </si>
  <si>
    <t>-2021995281</t>
  </si>
  <si>
    <t>"VODOVOD - Řad V5 - přeložka"</t>
  </si>
  <si>
    <t>(8,2*1,87+26,4*1,82+24,1*1,79+24,1*1,77)*0,85*0,1</t>
  </si>
  <si>
    <t>(24,1*1,76+25,8*1,73+46,7*1,77+26,8*1,85)*0,85*0,1</t>
  </si>
  <si>
    <t>138511101</t>
  </si>
  <si>
    <t>Dolamování zapažených nebo nezapažených hloubených vykopávek jam nebo zářezů, ve vrstvě tl. do 1 000 mm v hornině třídy těžitelnosti III skupiny 6</t>
  </si>
  <si>
    <t>-1898637009</t>
  </si>
  <si>
    <t>6,4*5,05*(3,05-2,1)</t>
  </si>
  <si>
    <t>151101201</t>
  </si>
  <si>
    <t>Zřízení pažení stěn výkopu bez rozepření nebo vzepření příložné, hloubky do 4 m</t>
  </si>
  <si>
    <t>-1677752143</t>
  </si>
  <si>
    <t>(6,4+5,05)*2*3,05</t>
  </si>
  <si>
    <t>151101211</t>
  </si>
  <si>
    <t>Odstranění pažení stěn výkopu bez rozepření nebo vzepření s uložením pažin na vzdálenost do 3 m od okraje výkopu příložné, hloubky do 4 m</t>
  </si>
  <si>
    <t>-414720866</t>
  </si>
  <si>
    <t>151101401</t>
  </si>
  <si>
    <t>Zřízení vzepření zapažených stěn výkopů s potřebným přepažováním při pažení příložném, hloubky do 4 m</t>
  </si>
  <si>
    <t>-1144190911</t>
  </si>
  <si>
    <t>151101411</t>
  </si>
  <si>
    <t>Odstranění vzepření stěn výkopů s uložením materiálu na vzdálenost do 3 m od kraje výkopu při pažení příložném, hloubky do 4 m</t>
  </si>
  <si>
    <t>-287460433</t>
  </si>
  <si>
    <t>151401601</t>
  </si>
  <si>
    <t>Přepažování vzepření zapažených stěn výkopů při roubení příložném, hloubky do 4 m</t>
  </si>
  <si>
    <t>-585066270</t>
  </si>
  <si>
    <t>151811131</t>
  </si>
  <si>
    <t>Zřízení pažicích boxů pro pažení a rozepření stěn rýh podzemního vedení hloubka výkopu do 4 m, šířka do 1,2 m</t>
  </si>
  <si>
    <t>-190112807</t>
  </si>
  <si>
    <t>(2,4*1,75+4,4*2+7,9*2,1+13,8*1,9+37*1,84+1,4*1,78)*2</t>
  </si>
  <si>
    <t>(8,2*1,87+26,4*1,82+24,1*1,79+24,1*1,77)*2</t>
  </si>
  <si>
    <t>(24,1*1,76+25,8*1,73+46,7*1,77+26,8*1,85)*2</t>
  </si>
  <si>
    <t>41,8*1,8*2</t>
  </si>
  <si>
    <t>151811231</t>
  </si>
  <si>
    <t>Odstranění pažicích boxů pro pažení a rozepření stěn rýh podzemního vedení hloubka výkopu do 4 m, šířka do 1,2 m</t>
  </si>
  <si>
    <t>940293279</t>
  </si>
  <si>
    <t>162651131</t>
  </si>
  <si>
    <t>Vodorovné přemístění výkopku nebo sypaniny po suchu na obvyklém dopravním prostředku, bez naložení výkopku, avšak se složením bez rozhrnutí z horniny třídy těžitelnosti II na vzdálenost skupiny 4 a 5 na vzdálenost přes 3 000 do 4 000 m</t>
  </si>
  <si>
    <t>-1503607533</t>
  </si>
  <si>
    <t>Mezisoučet</t>
  </si>
  <si>
    <t>-(zás1+nás1-rýha3-rýha6-jáma4)</t>
  </si>
  <si>
    <t>162651151</t>
  </si>
  <si>
    <t>Vodorovné přemístění výkopku nebo sypaniny po suchu na obvyklém dopravním prostředku, bez naložení výkopku, avšak se složením bez rozhrnutí z horniny třídy těžitelnosti III na vzdálenost skupiny 6 a 7 na vzdálenost přes 3 000 do 4 000 m</t>
  </si>
  <si>
    <t>2005686379</t>
  </si>
  <si>
    <t>171151103</t>
  </si>
  <si>
    <t>Uložení sypanin do násypů s rozprostřením sypaniny ve vrstvách a s hrubým urovnáním zhutněných z hornin soudržných jakékoliv třídy těžitelnosti</t>
  </si>
  <si>
    <t>372058914</t>
  </si>
  <si>
    <t>"v.č. D.5 - Armaturní (voměrná a redukční) šachta, TZ)</t>
  </si>
  <si>
    <t>6,4*5,05*0,2</t>
  </si>
  <si>
    <t>171201R231</t>
  </si>
  <si>
    <t>1723567076</t>
  </si>
  <si>
    <t>vodor2*1,8</t>
  </si>
  <si>
    <t>jáma2*2</t>
  </si>
  <si>
    <t>-591045787</t>
  </si>
  <si>
    <t>174151101</t>
  </si>
  <si>
    <t>Zásyp sypaninou z jakékoliv horniny strojně s uložením výkopku ve vrstvách se zhutněním jam, šachet, rýh nebo kolem objektů v těchto vykopávkách</t>
  </si>
  <si>
    <t>-1568571117</t>
  </si>
  <si>
    <t>-obsyp1</t>
  </si>
  <si>
    <t>-lože1</t>
  </si>
  <si>
    <t>(6,4+3,05)*2*1*3,05</t>
  </si>
  <si>
    <t>"vybouraná armaturní šachta"</t>
  </si>
  <si>
    <t>2*2*2</t>
  </si>
  <si>
    <t>24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</si>
  <si>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</si>
  <si>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</si>
  <si>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501627069</t>
  </si>
  <si>
    <t>66,9*0,75*0,4</t>
  </si>
  <si>
    <t>206,2*0,85*0,525</t>
  </si>
  <si>
    <t>42,8*0,75*0,4</t>
  </si>
  <si>
    <t>25</t>
  </si>
  <si>
    <t>M</t>
  </si>
  <si>
    <t>58341341</t>
  </si>
  <si>
    <t>kamenivo drcené drobné frakce 0/4</t>
  </si>
  <si>
    <t>-1556605231</t>
  </si>
  <si>
    <t>obsyp1*2</t>
  </si>
  <si>
    <t>26</t>
  </si>
  <si>
    <t>181951116</t>
  </si>
  <si>
    <t>Úprava pláně vyrovnáním výškových rozdílů strojně v hornině třídy těžitelnosti III, skupiny 6 se zhutněním</t>
  </si>
  <si>
    <t>1557944848</t>
  </si>
  <si>
    <t>4,4*3,05</t>
  </si>
  <si>
    <t>Zakládání</t>
  </si>
  <si>
    <t>27</t>
  </si>
  <si>
    <t>271572211</t>
  </si>
  <si>
    <t>Podsyp pod základové konstrukce se zhutněním a urovnáním povrchu ze štěrkopísku netříděného</t>
  </si>
  <si>
    <t>-1612756024</t>
  </si>
  <si>
    <t>13,42*0,1</t>
  </si>
  <si>
    <t>28</t>
  </si>
  <si>
    <t>271572R211</t>
  </si>
  <si>
    <t>Podsyp pod základové konstrukce se zhutněním a urovnáním povrchu z písku</t>
  </si>
  <si>
    <t>1884929509</t>
  </si>
  <si>
    <t>13,42*0,04</t>
  </si>
  <si>
    <t>29</t>
  </si>
  <si>
    <t>273321211</t>
  </si>
  <si>
    <t>Základy z betonu železového (bez výztuže) desky z betonu bez zvláštních nároků na prostředí tř. C 12/15</t>
  </si>
  <si>
    <t>-2107682509</t>
  </si>
  <si>
    <t>13,42*0,15</t>
  </si>
  <si>
    <t>30</t>
  </si>
  <si>
    <t>273351121</t>
  </si>
  <si>
    <t>Bednění základů desek zřízení</t>
  </si>
  <si>
    <t>25550975</t>
  </si>
  <si>
    <t>(4,4+3,05)*2*0,15</t>
  </si>
  <si>
    <t>31</t>
  </si>
  <si>
    <t>273351122</t>
  </si>
  <si>
    <t>Bednění základů desek odstranění</t>
  </si>
  <si>
    <t>-1633898035</t>
  </si>
  <si>
    <t>Svislé a kompletní konstrukce</t>
  </si>
  <si>
    <t>32</t>
  </si>
  <si>
    <t>382761R0111</t>
  </si>
  <si>
    <t>prostupové těsnění na trouby DN 100 mm (108 - 115) do vývrtu D 200 mm ozn. R D+M</t>
  </si>
  <si>
    <t>-496952375</t>
  </si>
  <si>
    <t>33</t>
  </si>
  <si>
    <t>382761R0112</t>
  </si>
  <si>
    <t>prostupové těsnění na trouby DN 200 mm (218 - 226) do vývrtu D 300 mm ozn. Q D+M</t>
  </si>
  <si>
    <t>-691757703</t>
  </si>
  <si>
    <t>34</t>
  </si>
  <si>
    <t>38851R201</t>
  </si>
  <si>
    <t>ŽB prefabrik. nádrž vnitř. rozměry 3800 x 2450 2090 mm vč. stupadel ozn. 1 + ŽB krycí deska 4100 x 2750 x 150 mm ozn. 2 D+M</t>
  </si>
  <si>
    <t>ks</t>
  </si>
  <si>
    <t>-847386179</t>
  </si>
  <si>
    <t>35</t>
  </si>
  <si>
    <t>38851R202</t>
  </si>
  <si>
    <t>ŽB prefabrik. vstupní nástavec ozn. 3 D+M</t>
  </si>
  <si>
    <t>1940736051</t>
  </si>
  <si>
    <t>36</t>
  </si>
  <si>
    <t>38851R203</t>
  </si>
  <si>
    <t>poklop s odvětráním vnitř./vně. rozměr 700x 700/ 860 x 860 mm s větrací hlavicí ozn.4 D+M</t>
  </si>
  <si>
    <t>1036152577</t>
  </si>
  <si>
    <t>37</t>
  </si>
  <si>
    <t>38851R204</t>
  </si>
  <si>
    <t>osazení ŽB nádrže pomocí speciálního jeřábu</t>
  </si>
  <si>
    <t>-1029897163</t>
  </si>
  <si>
    <t>Vodorovné konstrukce</t>
  </si>
  <si>
    <t>38</t>
  </si>
  <si>
    <t>451572111</t>
  </si>
  <si>
    <t>Lože pod potrubí, stoky a drobné objekty v otevřeném výkopu z kameniva drobného těženého 0 až 4 mm</t>
  </si>
  <si>
    <t>1845940381</t>
  </si>
  <si>
    <t>66,9*0,75*0,15</t>
  </si>
  <si>
    <t>206,2*0,85*0,15</t>
  </si>
  <si>
    <t>42,8*0,75*0,15</t>
  </si>
  <si>
    <t>39</t>
  </si>
  <si>
    <t>452232R0121</t>
  </si>
  <si>
    <t>Podkladní a zajišťovací konstrukce zděné na maltu cementovou MC 10 rámy pod poklopy a mříže z cihel betonových D+M</t>
  </si>
  <si>
    <t>1063162202</t>
  </si>
  <si>
    <t>"v.č. D.3 -Kladečský plán vodovodů (návrh, varianta), TZ"</t>
  </si>
  <si>
    <t>0,6*0,6*0,3*4</t>
  </si>
  <si>
    <t>40</t>
  </si>
  <si>
    <t>452313131</t>
  </si>
  <si>
    <t>Podkladní a zajišťovací konstrukce z betonu prostého v otevřeném výkopu bloky pro potrubí z betonu tř. C 12/15</t>
  </si>
  <si>
    <t>1113890949</t>
  </si>
  <si>
    <t>0,63</t>
  </si>
  <si>
    <t>0,4*0,45*0,6*2</t>
  </si>
  <si>
    <t>0,4*0,25*0,6*2</t>
  </si>
  <si>
    <t>41</t>
  </si>
  <si>
    <t>452353101</t>
  </si>
  <si>
    <t>Bednění podkladních a zajišťovacích konstrukcí v otevřeném výkopu bloků pro potrubí</t>
  </si>
  <si>
    <t>-1723534050</t>
  </si>
  <si>
    <t>(0,52*6+0,35*6+0,4*4+0,35*6)*0,7</t>
  </si>
  <si>
    <t>(0,4+0,6)*2*0,45*2+(0,4+0,25)*2*0,25*2</t>
  </si>
  <si>
    <t>Úpravy povrchů, podlahy a osazování výplní</t>
  </si>
  <si>
    <t>42</t>
  </si>
  <si>
    <t>631311113</t>
  </si>
  <si>
    <t>Mazanina z betonu prostého bez zvýšených nároků na prostředí tl. přes 50 do 80 mm tř. C 12/15</t>
  </si>
  <si>
    <t>-1389933609</t>
  </si>
  <si>
    <t>pot1*(0,04+0,09)*0,5</t>
  </si>
  <si>
    <t>43</t>
  </si>
  <si>
    <t>631311123</t>
  </si>
  <si>
    <t>Mazanina z betonu prostého bez zvýšených nároků na prostředí tl. přes 80 do 120 mm tř. C 12/15</t>
  </si>
  <si>
    <t>-700858960</t>
  </si>
  <si>
    <t>44</t>
  </si>
  <si>
    <t>631311125</t>
  </si>
  <si>
    <t>Mazanina z betonu prostého bez zvýšených nároků na prostředí tl. přes 80 do 120 mm tř. C 20/25</t>
  </si>
  <si>
    <t>756141725</t>
  </si>
  <si>
    <t>9,25*(0,05+0,15)*0,5</t>
  </si>
  <si>
    <t>45</t>
  </si>
  <si>
    <t>631319021</t>
  </si>
  <si>
    <t>Příplatek k cenám mazanin za úpravu povrchu mazaniny přehlazením s poprášením cementem pro konečnou úpravu, mazanina tl. přes 50 do 80 mm (40 kg/m3)</t>
  </si>
  <si>
    <t>-813407182</t>
  </si>
  <si>
    <t>46</t>
  </si>
  <si>
    <t>631319022</t>
  </si>
  <si>
    <t>Příplatek k cenám mazanin za úpravu povrchu mazaniny přehlazením s poprášením cementem pro konečnou úpravu, mazanina tl. přes 80 do 120 mm (20 kg/m3)</t>
  </si>
  <si>
    <t>-1376830939</t>
  </si>
  <si>
    <t>47</t>
  </si>
  <si>
    <t>631319181</t>
  </si>
  <si>
    <t>Příplatek k cenám mazanin za sklon přes 15° do 35° od vodorovné roviny mazanina tl. přes 50 do 80 mm</t>
  </si>
  <si>
    <t>-1320047961</t>
  </si>
  <si>
    <t>48</t>
  </si>
  <si>
    <t>631319183</t>
  </si>
  <si>
    <t>Příplatek k cenám mazanin za sklon přes 15° do 35° od vodorovné roviny mazanina tl. přes 80 do 120 mm</t>
  </si>
  <si>
    <t>443912957</t>
  </si>
  <si>
    <t>49</t>
  </si>
  <si>
    <t>631351101</t>
  </si>
  <si>
    <t>Bednění v podlahách rýh a hran zřízení</t>
  </si>
  <si>
    <t>1215965566</t>
  </si>
  <si>
    <t>0,25*2*0,05</t>
  </si>
  <si>
    <t>3,05*(0,04+0,09)*2+4,4*0,09*2+(4,4+3,05)*2*0,02</t>
  </si>
  <si>
    <t>(3,05+4,1)*2*0,09</t>
  </si>
  <si>
    <t>50</t>
  </si>
  <si>
    <t>631351102</t>
  </si>
  <si>
    <t>Bednění v podlahách rýh a hran odstranění</t>
  </si>
  <si>
    <t>-1842096057</t>
  </si>
  <si>
    <t>51</t>
  </si>
  <si>
    <t>632451032</t>
  </si>
  <si>
    <t>Potěr cementový vyrovnávací z malty (MC-15) v ploše o průměrné (střední) tl. přes 20 do 30 mm</t>
  </si>
  <si>
    <t>2050230974</t>
  </si>
  <si>
    <t>52</t>
  </si>
  <si>
    <t>633991111</t>
  </si>
  <si>
    <t>Nástřik proti odpařování vody betonových povrchů</t>
  </si>
  <si>
    <t>1493447239</t>
  </si>
  <si>
    <t>Trubní vedení</t>
  </si>
  <si>
    <t>53</t>
  </si>
  <si>
    <t>857241131</t>
  </si>
  <si>
    <t>Montáž litinových tvarovek na potrubí litinovém tlakovém jednoosých na potrubí z trub hrdlových v otevřeném výkopu, kanálu nebo v šachtě s integrovaným těsněním DN 80</t>
  </si>
  <si>
    <t>1118051818</t>
  </si>
  <si>
    <t>4+1</t>
  </si>
  <si>
    <t>54</t>
  </si>
  <si>
    <t>55253R0257</t>
  </si>
  <si>
    <t>tvarovka litinová přírubová FF (TP)  DN 80 L 500mm ozn. K</t>
  </si>
  <si>
    <t>-1360410031</t>
  </si>
  <si>
    <t>55</t>
  </si>
  <si>
    <t>55253R0252</t>
  </si>
  <si>
    <t>tvarovka litinová přírubová FF (TP) DN 80 dl 250mm ozn. L</t>
  </si>
  <si>
    <t>-1207589926</t>
  </si>
  <si>
    <t>56</t>
  </si>
  <si>
    <t>55251R0820</t>
  </si>
  <si>
    <t>tvarovka PPL (N prodlouž.) DN 80 (přírubový kys přímý DN 80 dl. 200 mm) + patkové koleno</t>
  </si>
  <si>
    <t>954848050</t>
  </si>
  <si>
    <t>57</t>
  </si>
  <si>
    <t>857261131</t>
  </si>
  <si>
    <t>Montáž litinových tvarovek na potrubí litinovém tlakovém jednoosých na potrubí z trub hrdlových v otevřeném výkopu, kanálu nebo v šachtě s integrovaným těsněním DN 100</t>
  </si>
  <si>
    <t>-1378620301</t>
  </si>
  <si>
    <t>4+2+2</t>
  </si>
  <si>
    <t>58</t>
  </si>
  <si>
    <t>55253R0614</t>
  </si>
  <si>
    <t>tvarovka litinová přírubová  FFR DN 100/80 ozn. M</t>
  </si>
  <si>
    <t>1618541151</t>
  </si>
  <si>
    <t>59</t>
  </si>
  <si>
    <t>552540027</t>
  </si>
  <si>
    <t>tvarovka litinová přírubová - Q (koleno) 90 st. DN 100 ozn. N</t>
  </si>
  <si>
    <t>871797599</t>
  </si>
  <si>
    <t>60</t>
  </si>
  <si>
    <t>55253R1257</t>
  </si>
  <si>
    <t>tvarovka litinová přírubová FF (TP)  DN 100 dl 500mm otočnými přírubami ozn. P</t>
  </si>
  <si>
    <t>-787078329</t>
  </si>
  <si>
    <t>61</t>
  </si>
  <si>
    <t>55253R1258</t>
  </si>
  <si>
    <t xml:space="preserve">příruba točivá   DN 100 </t>
  </si>
  <si>
    <t>-2081927299</t>
  </si>
  <si>
    <t>62</t>
  </si>
  <si>
    <t>857264122</t>
  </si>
  <si>
    <t>Montáž litinových tvarovek na potrubí litinovém tlakovém odbočných na potrubí z trub přírubových v otevřeném výkopu, kanálu nebo v šachtě DN 100</t>
  </si>
  <si>
    <t>-231400305</t>
  </si>
  <si>
    <t>63</t>
  </si>
  <si>
    <t>55253515</t>
  </si>
  <si>
    <t>tvarovka přírubová litinová s přírubovou odbočkou T-kus DN 100/80</t>
  </si>
  <si>
    <t>-1729381197</t>
  </si>
  <si>
    <t>64</t>
  </si>
  <si>
    <t>55253R0516</t>
  </si>
  <si>
    <t>tvarovka přírubová litinová vodovodní s přírubovou odbočkou T-kus DN 100/100</t>
  </si>
  <si>
    <t>-719880360</t>
  </si>
  <si>
    <t>65</t>
  </si>
  <si>
    <t>857351131</t>
  </si>
  <si>
    <t>Montáž litinových tvarovek na potrubí litinovém tlakovém jednoosých na potrubí z trub hrdlových v otevřeném výkopu, kanálu nebo v šachtě s integrovaným těsněním DN 200</t>
  </si>
  <si>
    <t>943235526</t>
  </si>
  <si>
    <t>2+1</t>
  </si>
  <si>
    <t>66</t>
  </si>
  <si>
    <t>55253R303</t>
  </si>
  <si>
    <t>tvarovka litinová tlaková přírubová FF (TP) DN 200 atyp L. 1550 ozn. J</t>
  </si>
  <si>
    <t>-738359053</t>
  </si>
  <si>
    <t>67</t>
  </si>
  <si>
    <t>55253R1303</t>
  </si>
  <si>
    <t>tvarovka litinová tlaková přírubová - FF(TP)  DN 200 dl 500mm s otočnými přírubami ozn. O</t>
  </si>
  <si>
    <t>292382622</t>
  </si>
  <si>
    <t>68</t>
  </si>
  <si>
    <t>55253R13031</t>
  </si>
  <si>
    <t xml:space="preserve">příruba točivá  DN 200 </t>
  </si>
  <si>
    <t>1876060070</t>
  </si>
  <si>
    <t>69</t>
  </si>
  <si>
    <t>857353R131</t>
  </si>
  <si>
    <t>demontáž litinových tvarovek na potrubí litinovém tlakovém odbočných na potrubí T 200/100 mm</t>
  </si>
  <si>
    <t>-1547915043</t>
  </si>
  <si>
    <t>"Schéma vystrojení stávající armaturní šachty"</t>
  </si>
  <si>
    <t>70</t>
  </si>
  <si>
    <t>857354122</t>
  </si>
  <si>
    <t>Montáž litinových tvarovek na potrubí litinovém tlakovém odbočných na potrubí z trub přírubových v otevřeném výkopu, kanálu nebo v šachtě DN 200</t>
  </si>
  <si>
    <t>2101543107</t>
  </si>
  <si>
    <t>71</t>
  </si>
  <si>
    <t>55253R533</t>
  </si>
  <si>
    <t>tvarovka přírubová litinová s přírubovou odbočkou T-kus DN 200/100 ozn. I</t>
  </si>
  <si>
    <t>-1329254715</t>
  </si>
  <si>
    <t>72</t>
  </si>
  <si>
    <t>871224R2012</t>
  </si>
  <si>
    <t>kompletní nasunutí kanalizačního potrubí PE D 110 do chráničky D160 - uloženo na kluzných objímkách vč. dodávky objímek vč. všech souv. dodávek a prací D+M</t>
  </si>
  <si>
    <t>-271807043</t>
  </si>
  <si>
    <t>73</t>
  </si>
  <si>
    <t>871224R2051</t>
  </si>
  <si>
    <t>vytěsnění konce chráničky DN 160 mm PUR pěnou vč. všech souv. dodávek a prací D+M</t>
  </si>
  <si>
    <t>-363616277</t>
  </si>
  <si>
    <t>74</t>
  </si>
  <si>
    <t>871251221</t>
  </si>
  <si>
    <t>Montáž vodovodního potrubí z plastů v otevřeném výkopu z polyetylenu PE 100 svařovaných elektrotvarovkou SDR 17/PN10 D 110 x 6,6 mm</t>
  </si>
  <si>
    <t>1251642891</t>
  </si>
  <si>
    <t>66,9</t>
  </si>
  <si>
    <t>42,8</t>
  </si>
  <si>
    <t>75</t>
  </si>
  <si>
    <t>28613576</t>
  </si>
  <si>
    <t>potrubí dvouvrstvé PE100 RC SDR17 110x6,6 dl 12m</t>
  </si>
  <si>
    <t>1972566428</t>
  </si>
  <si>
    <t>pot3*1,093</t>
  </si>
  <si>
    <t>76</t>
  </si>
  <si>
    <t>871291811</t>
  </si>
  <si>
    <t>Bourání stávajícího potrubí z polyetylenu v otevřeném výkopu D přes 90 do 140 mm</t>
  </si>
  <si>
    <t>1693782865</t>
  </si>
  <si>
    <t>77</t>
  </si>
  <si>
    <t>871321221</t>
  </si>
  <si>
    <t>Montáž vodovodního potrubí z plastů v otevřeném výkopu z polyetylenu PE 100 svařovaných elektrotvarovkou SDR 17/PN10 D 160 x 9,5 mm</t>
  </si>
  <si>
    <t>870926043</t>
  </si>
  <si>
    <t>2,7+3,3</t>
  </si>
  <si>
    <t>78</t>
  </si>
  <si>
    <t>28613579</t>
  </si>
  <si>
    <t>potrubí dvouvrstvé PE100 RC SDR17 160x9,5 dl 12m</t>
  </si>
  <si>
    <t>631220760</t>
  </si>
  <si>
    <t>pot5*1,093</t>
  </si>
  <si>
    <t>79</t>
  </si>
  <si>
    <t>871351222</t>
  </si>
  <si>
    <t>Montáž vodovodního potrubí z plastů v otevřeném výkopu z polyetylenu PE 100 svařovaných elektrotvarovkou SDR 17/PN10 D 225 x 13,4 mm</t>
  </si>
  <si>
    <t>-320843349</t>
  </si>
  <si>
    <t>80</t>
  </si>
  <si>
    <t>28613582</t>
  </si>
  <si>
    <t>potrubí dvouvrstvé PE100 RC SDR17 225x13,4 dl 12m</t>
  </si>
  <si>
    <t>-252694618</t>
  </si>
  <si>
    <t>pot4*1,093</t>
  </si>
  <si>
    <t>81</t>
  </si>
  <si>
    <t>871351811</t>
  </si>
  <si>
    <t>Bourání stávajícího potrubí z polyetylenu v otevřeném výkopu D přes 140 do 225 mm</t>
  </si>
  <si>
    <t>-221713489</t>
  </si>
  <si>
    <t>82</t>
  </si>
  <si>
    <t>877261R0101</t>
  </si>
  <si>
    <t>Montáž tvarovek na vodovodním plastovém potrubí z polyetylenu PE 100 elektrotvarovek SDR 17/PN16 spojek, oblouků nebo redukcí d 110</t>
  </si>
  <si>
    <t>-161356484</t>
  </si>
  <si>
    <t>8+7+7</t>
  </si>
  <si>
    <t>83</t>
  </si>
  <si>
    <t>28614R0923</t>
  </si>
  <si>
    <t>elektrospojka SDR17 PE 100 PN10 D 110mm</t>
  </si>
  <si>
    <t>-2046213237</t>
  </si>
  <si>
    <t>10+6</t>
  </si>
  <si>
    <t>84</t>
  </si>
  <si>
    <t>28614R0910</t>
  </si>
  <si>
    <t>oblouk 11° SDR17 PE 100 RC PN10 D 110mm</t>
  </si>
  <si>
    <t>-408199862</t>
  </si>
  <si>
    <t>85</t>
  </si>
  <si>
    <t>28614R0911</t>
  </si>
  <si>
    <t>oblouk 22° SDR17 PE 100 RC PN10 D 110mm</t>
  </si>
  <si>
    <t>1519093185</t>
  </si>
  <si>
    <t>86</t>
  </si>
  <si>
    <t>28614R0912</t>
  </si>
  <si>
    <t>oblouk 30° SDR17 PE 100 RC PN10 D 110mm</t>
  </si>
  <si>
    <t>1740611324</t>
  </si>
  <si>
    <t>87</t>
  </si>
  <si>
    <t>28614R0913</t>
  </si>
  <si>
    <t>oblouk 60° SDR17 PE 100 RC PN10 D 110mm</t>
  </si>
  <si>
    <t>-759297364</t>
  </si>
  <si>
    <t>88</t>
  </si>
  <si>
    <t>31951R0004</t>
  </si>
  <si>
    <t>příruba jištěná proti posunu pro potr. PVC D110/ DN 100</t>
  </si>
  <si>
    <t>-1039586960</t>
  </si>
  <si>
    <t>89</t>
  </si>
  <si>
    <t>877261R110</t>
  </si>
  <si>
    <t>demontáž tvarovek na vodovodním plastovém potrubí z polyetylenu TP PVC DN 100</t>
  </si>
  <si>
    <t>729342793</t>
  </si>
  <si>
    <t>90</t>
  </si>
  <si>
    <t>877261R111</t>
  </si>
  <si>
    <t>demontáž tvarovek na vodovodním plastovém potrubí filtru DN 100</t>
  </si>
  <si>
    <t>-1843279528</t>
  </si>
  <si>
    <t>28653150</t>
  </si>
  <si>
    <t>nákružek lemový PE 100 SDR17 110mm</t>
  </si>
  <si>
    <t>-422718866</t>
  </si>
  <si>
    <t>92</t>
  </si>
  <si>
    <t>28653156</t>
  </si>
  <si>
    <t>nákružek lemový PE 100 SDR17 225mm</t>
  </si>
  <si>
    <t>56449656</t>
  </si>
  <si>
    <t>93</t>
  </si>
  <si>
    <t>877351R0102</t>
  </si>
  <si>
    <t>Montáž tvarovek na vodovodním plastovém potrubí z polyetylenu PE 100 elektrotvarovek SDR 17/PN16 spojek, oblouků nebo redukcí d 225</t>
  </si>
  <si>
    <t>-1735757272</t>
  </si>
  <si>
    <t>94</t>
  </si>
  <si>
    <t>28614R0925</t>
  </si>
  <si>
    <t>elektrospojka SDR17 PE 100 PN10 D 225mm</t>
  </si>
  <si>
    <t>-432300321</t>
  </si>
  <si>
    <t>95</t>
  </si>
  <si>
    <t>28614R0R0917</t>
  </si>
  <si>
    <t>oblouk 22° SDR17 PE 100 RC PN10 D 225mm</t>
  </si>
  <si>
    <t>-244952038</t>
  </si>
  <si>
    <t>28614R0918</t>
  </si>
  <si>
    <t>oblouk 60° SDR17 PE 100 RC PN10 D 225mm</t>
  </si>
  <si>
    <t>147959540</t>
  </si>
  <si>
    <t>97</t>
  </si>
  <si>
    <t>28614874</t>
  </si>
  <si>
    <t>oblouk 90° SDR11 PE 100 RC PN16 D 225mm</t>
  </si>
  <si>
    <t>537348741</t>
  </si>
  <si>
    <t>98</t>
  </si>
  <si>
    <t>31951R00041</t>
  </si>
  <si>
    <t>příruba jištěná proti posunu pro potr. PVC D225/ DN 200</t>
  </si>
  <si>
    <t>-1639942830</t>
  </si>
  <si>
    <t>99</t>
  </si>
  <si>
    <t>890351851</t>
  </si>
  <si>
    <t>Bourání šachet a jímek strojně velikosti obestavěného prostoru přes 3 do 5 m3 ze železobetonu</t>
  </si>
  <si>
    <t>-2012717879</t>
  </si>
  <si>
    <t>100</t>
  </si>
  <si>
    <t>891241222</t>
  </si>
  <si>
    <t>Montáž vodovodních armatur na potrubí šoupátek nebo klapek uzavíracích v šachtách s ručním kolečkem DN 80</t>
  </si>
  <si>
    <t>-268735127</t>
  </si>
  <si>
    <t>1+1</t>
  </si>
  <si>
    <t>101</t>
  </si>
  <si>
    <t>42221R0303</t>
  </si>
  <si>
    <t>šoupátko pitná voda litina DN 80</t>
  </si>
  <si>
    <t>1542326119</t>
  </si>
  <si>
    <t>102</t>
  </si>
  <si>
    <t>891242312</t>
  </si>
  <si>
    <t>Montáž vodovodních armatur na potrubí vodoměrů v šachtě přírubových DN 80</t>
  </si>
  <si>
    <t>173431187</t>
  </si>
  <si>
    <t>103</t>
  </si>
  <si>
    <t>38821R717</t>
  </si>
  <si>
    <t>vodoměr  přírubový DN 80, Qn = 40m3/h ozn. F</t>
  </si>
  <si>
    <t>506411700</t>
  </si>
  <si>
    <t>104</t>
  </si>
  <si>
    <t>891242R201</t>
  </si>
  <si>
    <t>dálkový přenos údajů z vodoměru - čidlo snímání impulzů + odečtové zařízení + baterie ozn. G D+M</t>
  </si>
  <si>
    <t>92888793</t>
  </si>
  <si>
    <t>105</t>
  </si>
  <si>
    <t>891243R021</t>
  </si>
  <si>
    <t xml:space="preserve">Montáž vodovodních armatur na potrubí tlakových redukčních ventilů přírubových DN 80 </t>
  </si>
  <si>
    <t>-1557251833</t>
  </si>
  <si>
    <t>106</t>
  </si>
  <si>
    <t>42215R036</t>
  </si>
  <si>
    <t>plnoprůtočný tlakově redukční ventil přírubový DN 80 mm (90 - G1E) ozn. H</t>
  </si>
  <si>
    <t>878192809</t>
  </si>
  <si>
    <t>107</t>
  </si>
  <si>
    <t>891247111</t>
  </si>
  <si>
    <t>Montáž vodovodních armatur na potrubí hydrantů podzemních (bez osazení poklopů) DN 80</t>
  </si>
  <si>
    <t>-1480383864</t>
  </si>
  <si>
    <t>108</t>
  </si>
  <si>
    <t>42273590</t>
  </si>
  <si>
    <t>hydrant podzemní DN 80 PN 16 jednoduchý uzávěr krycí v 1250mm</t>
  </si>
  <si>
    <t>-1714764472</t>
  </si>
  <si>
    <t>109</t>
  </si>
  <si>
    <t>891261222</t>
  </si>
  <si>
    <t>Montáž vodovodních armatur na potrubí šoupátek nebo klapek uzavíracích v šachtách s ručním kolečkem DN 100</t>
  </si>
  <si>
    <t>-413766891</t>
  </si>
  <si>
    <t>110</t>
  </si>
  <si>
    <t>42221R304</t>
  </si>
  <si>
    <t>šoupátko pitná voda litina  krátká stavební dl PN10/16 DN 100 ozn. B</t>
  </si>
  <si>
    <t>-1035732818</t>
  </si>
  <si>
    <t>111</t>
  </si>
  <si>
    <t>42210R106</t>
  </si>
  <si>
    <t>ovládací kolečko ruční pro šoupátka DN 100  ozn. D</t>
  </si>
  <si>
    <t>-1747788153</t>
  </si>
  <si>
    <t>112</t>
  </si>
  <si>
    <t>42291R0079</t>
  </si>
  <si>
    <t>souprava zemní teleskopická  pro šoupátka DN 80mm  krytí 1,4 - 1,8</t>
  </si>
  <si>
    <t>1585788487</t>
  </si>
  <si>
    <t>113</t>
  </si>
  <si>
    <t>891261811</t>
  </si>
  <si>
    <t>Demontáž vodovodních armatur na potrubí šoupátek nebo klapek uzavíracích v otevřeném výkopu nebo v šachtách DN 100</t>
  </si>
  <si>
    <t>703167168</t>
  </si>
  <si>
    <t>114</t>
  </si>
  <si>
    <t>891262R312</t>
  </si>
  <si>
    <t>demontáž vodovodních armatur na potrubí vodoměrů v šachtě DN 100</t>
  </si>
  <si>
    <t>-741853268</t>
  </si>
  <si>
    <t>115</t>
  </si>
  <si>
    <t>891264121</t>
  </si>
  <si>
    <t>Montáž vodovodních armatur na potrubí kompenzátorů ucpávkových a gumových nebo montážních vložek DN 100</t>
  </si>
  <si>
    <t>-1279735968</t>
  </si>
  <si>
    <t>116</t>
  </si>
  <si>
    <t>55291304</t>
  </si>
  <si>
    <t xml:space="preserve">montážní vložka  DN 100 ozn. T </t>
  </si>
  <si>
    <t>-1115991303</t>
  </si>
  <si>
    <t>117</t>
  </si>
  <si>
    <t>891351222</t>
  </si>
  <si>
    <t>Montáž vodovodních armatur na potrubí šoupátek nebo klapek uzavíracích v šachtách s ručním kolečkem DN 200</t>
  </si>
  <si>
    <t>-335853692</t>
  </si>
  <si>
    <t>118</t>
  </si>
  <si>
    <t>42221R307</t>
  </si>
  <si>
    <t>šoupátko pitná voda litina GGG 50 krátká stavební dl PN10/16 DN 200x230mm ozn. A</t>
  </si>
  <si>
    <t>660737690</t>
  </si>
  <si>
    <t>119</t>
  </si>
  <si>
    <t>42210R103</t>
  </si>
  <si>
    <t>ovládací kolečko ruční pro šoupátka DN 200 ozn. C</t>
  </si>
  <si>
    <t>799269245</t>
  </si>
  <si>
    <t>891351811</t>
  </si>
  <si>
    <t>Demontáž vodovodních armatur na potrubí šoupátek nebo klapek uzavíracích v otevřeném výkopu nebo v šachtách DN 200</t>
  </si>
  <si>
    <t>-200420471</t>
  </si>
  <si>
    <t>121</t>
  </si>
  <si>
    <t>891351R223</t>
  </si>
  <si>
    <t>demontáž vodovodních armatur na potrubí příruby DN 100</t>
  </si>
  <si>
    <t>1017825072</t>
  </si>
  <si>
    <t>122</t>
  </si>
  <si>
    <t>891351R224</t>
  </si>
  <si>
    <t>demontáž vodovodních armatur na potrubí příruby DN 200</t>
  </si>
  <si>
    <t>700780745</t>
  </si>
  <si>
    <t>123</t>
  </si>
  <si>
    <t>42266R623</t>
  </si>
  <si>
    <t xml:space="preserve">filtr  DN 100 mm, s vrchním čištěním síta, CV = 153l/s ozn. E  D+M </t>
  </si>
  <si>
    <t>-503528942</t>
  </si>
  <si>
    <t>124</t>
  </si>
  <si>
    <t>891354121</t>
  </si>
  <si>
    <t>Montáž vodovodních armatur na potrubí kompenzátorů ucpávkových a gumových nebo montážních vložek DN 200</t>
  </si>
  <si>
    <t>1429972817</t>
  </si>
  <si>
    <t>125</t>
  </si>
  <si>
    <t>552910307</t>
  </si>
  <si>
    <t>montážní vložka DN 200 ozn. S</t>
  </si>
  <si>
    <t>-754510173</t>
  </si>
  <si>
    <t>126</t>
  </si>
  <si>
    <t>892271111</t>
  </si>
  <si>
    <t>Tlakové zkoušky vodou na potrubí DN 100 nebo 125</t>
  </si>
  <si>
    <t>-668065388</t>
  </si>
  <si>
    <t>127</t>
  </si>
  <si>
    <t>892273122</t>
  </si>
  <si>
    <t>Proplach a dezinfekce vodovodního potrubí DN od 80 do 125</t>
  </si>
  <si>
    <t>-1956339896</t>
  </si>
  <si>
    <t>128</t>
  </si>
  <si>
    <t>892351111</t>
  </si>
  <si>
    <t>Tlakové zkoušky vodou na potrubí DN 150 nebo 200</t>
  </si>
  <si>
    <t>-936043216</t>
  </si>
  <si>
    <t>129</t>
  </si>
  <si>
    <t>892353122</t>
  </si>
  <si>
    <t>Proplach a dezinfekce vodovodního potrubí DN 150 nebo 200</t>
  </si>
  <si>
    <t>-791515367</t>
  </si>
  <si>
    <t>130</t>
  </si>
  <si>
    <t>892372111</t>
  </si>
  <si>
    <t>Tlakové zkoušky vodou zabezpečení konců potrubí při tlakových zkouškách DN do 300</t>
  </si>
  <si>
    <t>-1177409711</t>
  </si>
  <si>
    <t>131</t>
  </si>
  <si>
    <t>899401112</t>
  </si>
  <si>
    <t>Osazení poklopů litinových šoupátkových</t>
  </si>
  <si>
    <t>1774322114</t>
  </si>
  <si>
    <t>132</t>
  </si>
  <si>
    <t>42291R0352</t>
  </si>
  <si>
    <t>poklop litinový šoupátkový čtvercový s logem VAS Havlíčkův Brod</t>
  </si>
  <si>
    <t>-1660234834</t>
  </si>
  <si>
    <t>133</t>
  </si>
  <si>
    <t>899401113</t>
  </si>
  <si>
    <t>Osazení poklopů litinových hydrantových</t>
  </si>
  <si>
    <t>-852561767</t>
  </si>
  <si>
    <t>134</t>
  </si>
  <si>
    <t>42291R0452</t>
  </si>
  <si>
    <t>poklop litinový hydrantový DN 80 s logem VAK Havlíčkův Brod</t>
  </si>
  <si>
    <t>-455379922</t>
  </si>
  <si>
    <t>135</t>
  </si>
  <si>
    <t>899713111</t>
  </si>
  <si>
    <t>Orientační tabulky na vodovodních a kanalizačních řadech na sloupku ocelovém nebo betonovém</t>
  </si>
  <si>
    <t>-2044060103</t>
  </si>
  <si>
    <t>136</t>
  </si>
  <si>
    <t>R89971301</t>
  </si>
  <si>
    <t>orientační sloupek pro vodovod řad s betonovou patkou</t>
  </si>
  <si>
    <t>165664167</t>
  </si>
  <si>
    <t>137</t>
  </si>
  <si>
    <t>899721111</t>
  </si>
  <si>
    <t>Signalizační vodič na potrubí DN do 150 mm</t>
  </si>
  <si>
    <t>-809877442</t>
  </si>
  <si>
    <t>1,75*2+1,85*2</t>
  </si>
  <si>
    <t>138</t>
  </si>
  <si>
    <t>899721112</t>
  </si>
  <si>
    <t>Signalizační vodič na potrubí DN nad 150 mm</t>
  </si>
  <si>
    <t>1046801758</t>
  </si>
  <si>
    <t>139</t>
  </si>
  <si>
    <t>899722113</t>
  </si>
  <si>
    <t>Krytí potrubí z plastů výstražnou fólií z PVC šířky 34 cm</t>
  </si>
  <si>
    <t>405360574</t>
  </si>
  <si>
    <t>140</t>
  </si>
  <si>
    <t>R8999001</t>
  </si>
  <si>
    <t>kulatina DN12 x 400 mm s přivařenou páskou ocel. 3 x 20 x 75 mm s otvory pro šrouby M5 x 20 s volným protikusem pro uchyc. signal. vodiče D+M</t>
  </si>
  <si>
    <t>-946797356</t>
  </si>
  <si>
    <t>141</t>
  </si>
  <si>
    <t>977151125</t>
  </si>
  <si>
    <t>Jádrové vrty diamantovými korunkami do stavebních materiálů (železobetonu, betonu, cihel, obkladů, dlažeb, kamene) průměru přes 180 do 200 mm</t>
  </si>
  <si>
    <t>1656928832</t>
  </si>
  <si>
    <t>0,15*2</t>
  </si>
  <si>
    <t>142</t>
  </si>
  <si>
    <t>977151128</t>
  </si>
  <si>
    <t>Jádrové vrty diamantovými korunkami do stavebních materiálů (železobetonu, betonu, cihel, obkladů, dlažeb, kamene) průměru přes 250 do 300 mm</t>
  </si>
  <si>
    <t>-445697602</t>
  </si>
  <si>
    <t>143</t>
  </si>
  <si>
    <t>1258379958</t>
  </si>
  <si>
    <t>144</t>
  </si>
  <si>
    <t>1622328830</t>
  </si>
  <si>
    <t>3,403*2</t>
  </si>
  <si>
    <t>145</t>
  </si>
  <si>
    <t>355402661</t>
  </si>
  <si>
    <t>998</t>
  </si>
  <si>
    <t>Přesun hmot</t>
  </si>
  <si>
    <t>146</t>
  </si>
  <si>
    <t>998276101</t>
  </si>
  <si>
    <t>Přesun hmot pro trubní vedení hloubené z trub z plastických hmot nebo sklolaminátových pro vodovody nebo kanalizace v otevřeném výkopu dopravní vzdálenost do 15 m</t>
  </si>
  <si>
    <t>-116431830</t>
  </si>
  <si>
    <t>PSV</t>
  </si>
  <si>
    <t>Práce a dodávky PSV</t>
  </si>
  <si>
    <t>711</t>
  </si>
  <si>
    <t>Izolace proti vodě, vlhkosti a plynům</t>
  </si>
  <si>
    <t>147</t>
  </si>
  <si>
    <t>711111001</t>
  </si>
  <si>
    <t>Provedení izolace proti zemní vlhkosti natěradly a tmely za studena na ploše vodorovné V nátěrem penetračním</t>
  </si>
  <si>
    <t>1613217448</t>
  </si>
  <si>
    <t>148</t>
  </si>
  <si>
    <t>711112001</t>
  </si>
  <si>
    <t>Provedení izolace proti zemní vlhkosti natěradly a tmely za studena na ploše svislé S nátěrem penetračním</t>
  </si>
  <si>
    <t>-360380611</t>
  </si>
  <si>
    <t>15,22</t>
  </si>
  <si>
    <t>-pot1</t>
  </si>
  <si>
    <t>149</t>
  </si>
  <si>
    <t>11163150</t>
  </si>
  <si>
    <t>lak penetrační asfaltový</t>
  </si>
  <si>
    <t>1995057402</t>
  </si>
  <si>
    <t>pot1*0,0003</t>
  </si>
  <si>
    <t>izo2*0,00035</t>
  </si>
  <si>
    <t>150</t>
  </si>
  <si>
    <t>711141559</t>
  </si>
  <si>
    <t>Provedení izolace proti zemní vlhkosti pásy přitavením NAIP na ploše vodorovné V</t>
  </si>
  <si>
    <t>1759284087</t>
  </si>
  <si>
    <t>151</t>
  </si>
  <si>
    <t>711142559</t>
  </si>
  <si>
    <t>Provedení izolace proti zemní vlhkosti pásy přitavením NAIP na ploše svislé S</t>
  </si>
  <si>
    <t>102289724</t>
  </si>
  <si>
    <t>152</t>
  </si>
  <si>
    <t>62832001</t>
  </si>
  <si>
    <t>pás asfaltový natavitelný oxidovaný tl 3,5mm typu V60 S35 s vložkou ze skleněné rohože, s jemnozrnným minerálním posypem</t>
  </si>
  <si>
    <t>-1487774349</t>
  </si>
  <si>
    <t>pot1*1,2</t>
  </si>
  <si>
    <t>izo2*1,25</t>
  </si>
  <si>
    <t>153</t>
  </si>
  <si>
    <t>998711101</t>
  </si>
  <si>
    <t>Přesun hmot pro izolace proti vodě, vlhkosti a plynům stanovený z hmotnosti přesunovaného materiálu vodorovná dopravní vzdálenost do 50 m v objektech výšky do 6 m</t>
  </si>
  <si>
    <t>1146097960</t>
  </si>
  <si>
    <t>713</t>
  </si>
  <si>
    <t>Izolace tepelné</t>
  </si>
  <si>
    <t>154</t>
  </si>
  <si>
    <t>713141131</t>
  </si>
  <si>
    <t>Montáž tepelné izolace střech plochých rohožemi, pásy, deskami, dílci, bloky (izolační materiál ve specifikaci) přilepenými za studena zplna, jednovrstvá</t>
  </si>
  <si>
    <t>-1563294523</t>
  </si>
  <si>
    <t>155</t>
  </si>
  <si>
    <t>28372305</t>
  </si>
  <si>
    <t>deska EPS 100 do plochých střech a podlah λ=0,037 tl 50mm</t>
  </si>
  <si>
    <t>-1690900947</t>
  </si>
  <si>
    <t>pot1*1,02</t>
  </si>
  <si>
    <t>156</t>
  </si>
  <si>
    <t>998713101</t>
  </si>
  <si>
    <t>Přesun hmot pro izolace tepelné stanovený z hmotnosti přesunovaného materiálu vodorovná dopravní vzdálenost do 50 m v objektech výšky do 6 m</t>
  </si>
  <si>
    <t>-2076769347</t>
  </si>
  <si>
    <t>767</t>
  </si>
  <si>
    <t>Konstrukce zámečnické</t>
  </si>
  <si>
    <t>157</t>
  </si>
  <si>
    <t>76788R201</t>
  </si>
  <si>
    <t>trubka z nerez oceli DN 44,5 x 1,5 mm ozn. 17- orientační sloupek ukotvený do vstupního nástavce vč. všech souv. dodávek a prací D+M</t>
  </si>
  <si>
    <t>663938778</t>
  </si>
  <si>
    <t>2,5</t>
  </si>
  <si>
    <t>158</t>
  </si>
  <si>
    <t>76788R2011</t>
  </si>
  <si>
    <t>tabulka (deska) z nerez plechu 110 x 155 x 3 mmozn. 18 - vč. nerez šroubů ozn. 19 vč. všech souv. dodávek a prací D+M</t>
  </si>
  <si>
    <t>-1806690147</t>
  </si>
  <si>
    <t>159</t>
  </si>
  <si>
    <t>76788R202</t>
  </si>
  <si>
    <t>trubka z nerez oceli DN 22 x 1,2 mm ozn. 20 - madlo vstupu ukotvený do vstupního nástavce vč. všech souv. dodávek a prací D+M</t>
  </si>
  <si>
    <t>-337288208</t>
  </si>
  <si>
    <t>1,9</t>
  </si>
  <si>
    <t>160</t>
  </si>
  <si>
    <t>998767101</t>
  </si>
  <si>
    <t>Přesun hmot pro zámečnické konstrukce stanovený z hmotnosti přesunovaného materiálu vodorovná dopravní vzdálenost do 50 m v objektech výšky do 6 m</t>
  </si>
  <si>
    <t>2113565419</t>
  </si>
  <si>
    <t>68,904</t>
  </si>
  <si>
    <t>rýha11</t>
  </si>
  <si>
    <t>34,452</t>
  </si>
  <si>
    <t>rýha12</t>
  </si>
  <si>
    <t>rýha22</t>
  </si>
  <si>
    <t>241,164</t>
  </si>
  <si>
    <t>932,468</t>
  </si>
  <si>
    <t>78,561</t>
  </si>
  <si>
    <t>30,039</t>
  </si>
  <si>
    <t>235,92</t>
  </si>
  <si>
    <t>108,6</t>
  </si>
  <si>
    <t>205,5</t>
  </si>
  <si>
    <t>pot2</t>
  </si>
  <si>
    <t>62,9</t>
  </si>
  <si>
    <t>pl2</t>
  </si>
  <si>
    <t>6,6</t>
  </si>
  <si>
    <t>pl1</t>
  </si>
  <si>
    <t>3,85</t>
  </si>
  <si>
    <t>2,233</t>
  </si>
  <si>
    <t>2,086</t>
  </si>
  <si>
    <t>řez1</t>
  </si>
  <si>
    <t>8,5</t>
  </si>
  <si>
    <t xml:space="preserve">    13 - Zemní práce - hloubené vykopávky</t>
  </si>
  <si>
    <t xml:space="preserve">    5 - Komunikace pozemní</t>
  </si>
  <si>
    <t xml:space="preserve">    91 - Doplňující konstrukce a práce pozemních komunikací, letišť a ploch</t>
  </si>
  <si>
    <t>113107024</t>
  </si>
  <si>
    <t>Odstranění podkladů nebo krytů při překopech inženýrských sítí s přemístěním hmot na skládku ve vzdálenosti do 3 m nebo s naložením na dopravní prostředek ručně z kameniva hrubého drceného, o tl. vrstvy přes 300 do 400 mm</t>
  </si>
  <si>
    <t>-2003640626</t>
  </si>
  <si>
    <t>"v.č. D.1 - Podélné profily vodovodů, TZ"</t>
  </si>
  <si>
    <t>"VODOVOD řad 2"</t>
  </si>
  <si>
    <t>5,5*0,7</t>
  </si>
  <si>
    <t>113107043</t>
  </si>
  <si>
    <t>Odstranění podkladů nebo krytů při překopech inženýrských sítí s přemístěním hmot na skládku ve vzdálenosti do 3 m nebo s naložením na dopravní prostředek ručně živičných, o tl. vrstvy přes 100 do 150 mm</t>
  </si>
  <si>
    <t>-1840606285</t>
  </si>
  <si>
    <t>5,5*1,2</t>
  </si>
  <si>
    <t>Zemní práce - hloubené vykopávky</t>
  </si>
  <si>
    <t>119001405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</si>
  <si>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</si>
  <si>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1508698786</t>
  </si>
  <si>
    <t>0,7*2</t>
  </si>
  <si>
    <t>119001406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</si>
  <si>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přes 200 do 500 mm</t>
  </si>
  <si>
    <t>2023082540</t>
  </si>
  <si>
    <t>0,7*3</t>
  </si>
  <si>
    <t>"VODOVOD řad 3"</t>
  </si>
  <si>
    <t>0,7</t>
  </si>
  <si>
    <t>119001422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</si>
  <si>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přes 3 do 6 kabelů</t>
  </si>
  <si>
    <t>1204210408</t>
  </si>
  <si>
    <t>1472729817</t>
  </si>
  <si>
    <t>rýha12*2</t>
  </si>
  <si>
    <t>-1297990960</t>
  </si>
  <si>
    <t>rýha12*7</t>
  </si>
  <si>
    <t>1674874271</t>
  </si>
  <si>
    <t>"VODOVOD řad 1"</t>
  </si>
  <si>
    <t>(4,3*1,63+40,6*1,7+33,9*1,78+33,3*1,81+2*1,78+31*1,74+33*1,73+30,2*1,72)*0,75*0,1</t>
  </si>
  <si>
    <t>33,4*1,69*0,7*0,1</t>
  </si>
  <si>
    <t>29,5*1,58*0,7*0,1</t>
  </si>
  <si>
    <t>139001101</t>
  </si>
  <si>
    <t>Příplatek k cenám hloubených vykopávek za ztížení vykopávky v blízkosti podzemního vedení nebo výbušnin pro jakoukoliv třídu horniny</t>
  </si>
  <si>
    <t>-1795212514</t>
  </si>
  <si>
    <t>5,5*0,7*1,7</t>
  </si>
  <si>
    <t>2*0,7*1,5</t>
  </si>
  <si>
    <t>-2085401120</t>
  </si>
  <si>
    <t>(4,3*1,63+40,6*1,7+33,9*1,78+33,3*1,81+2*1,78+31*1,74+33*1,73+30,2*1,72)*2</t>
  </si>
  <si>
    <t>33,4*1,69*2</t>
  </si>
  <si>
    <t>29,5*1,58*2</t>
  </si>
  <si>
    <t>1622071710</t>
  </si>
  <si>
    <t>1693580720</t>
  </si>
  <si>
    <t>-(zás1-rýha3)</t>
  </si>
  <si>
    <t>1662259962</t>
  </si>
  <si>
    <t>759054013</t>
  </si>
  <si>
    <t>87692710</t>
  </si>
  <si>
    <t>-748298673</t>
  </si>
  <si>
    <t>208,3*0,75*0,4</t>
  </si>
  <si>
    <t>33,4*0,7*0,365</t>
  </si>
  <si>
    <t>29,5*0,7*0,365</t>
  </si>
  <si>
    <t>-1813451185</t>
  </si>
  <si>
    <t>181951112</t>
  </si>
  <si>
    <t>Úprava pláně vyrovnáním výškových rozdílů strojně v hornině třídy těžitelnosti I, skupiny 1 až 3 se zhutněním</t>
  </si>
  <si>
    <t>1268698127</t>
  </si>
  <si>
    <t>633184006</t>
  </si>
  <si>
    <t>208,3*0,75*0,15</t>
  </si>
  <si>
    <t>33,4*0,7*0,15</t>
  </si>
  <si>
    <t>29,5*0,7*0,15</t>
  </si>
  <si>
    <t>-122667335</t>
  </si>
  <si>
    <t>"v.č. D.3 - Kladečský plán vodovodů, TZ"</t>
  </si>
  <si>
    <t>0,6*0,6*0,3*13</t>
  </si>
  <si>
    <t>-1006775815</t>
  </si>
  <si>
    <t>0,4*0,45*0,6*2+0,4*0,25*0,6*2</t>
  </si>
  <si>
    <t>1968055841</t>
  </si>
  <si>
    <t>(0,4+0,6)*2*0,45*2+(0,4+0,6)*2*0,25*2</t>
  </si>
  <si>
    <t>Komunikace pozemní</t>
  </si>
  <si>
    <t>566901R0142</t>
  </si>
  <si>
    <t>Vyspravení podkladu po překopech inženýrských sítí plochy do 15 m2 s rozprostřením a zhutněním kamenivem hrubým drceným tl. 150 mm fr. 0 - 32 D+M</t>
  </si>
  <si>
    <t>1440611273</t>
  </si>
  <si>
    <t>566901R0143</t>
  </si>
  <si>
    <t>Vyspravení podkladu po překopech inženýrských sítí plochy do 15 m2 s rozprostřením a zhutněním kamenivem hrubým drceným tl. 200 mm fr. 0 - 63 D+M</t>
  </si>
  <si>
    <t>-1173425646</t>
  </si>
  <si>
    <t>572330R0111</t>
  </si>
  <si>
    <t>Vyspravení krytu komunikací po překopech inženýrských sítí plochy do 15 m2 živičnou směsí z kameniva těženého nebo ze štěrkopísku obaleného asfaltem po zhutnění tl.70 mm ACP16+ (OKS II) D+M</t>
  </si>
  <si>
    <t>-1085590335</t>
  </si>
  <si>
    <t>572340111</t>
  </si>
  <si>
    <t>Vyspravení krytu komunikací po překopech inženýrských sítí plochy do 15 m2 asfaltovým betonem ACO (AB), po zhutnění tl. přes 30 do 50 mm</t>
  </si>
  <si>
    <t>1972566958</t>
  </si>
  <si>
    <t>573111115</t>
  </si>
  <si>
    <t>Postřik infiltrační PI z asfaltu silničního s posypem kamenivem, v množství 2,50 kg/m2</t>
  </si>
  <si>
    <t>906212971</t>
  </si>
  <si>
    <t>573211112</t>
  </si>
  <si>
    <t>Postřik spojovací PS bez posypu kamenivem z asfaltu silničního, v množství 0,70 kg/m2</t>
  </si>
  <si>
    <t>-837655566</t>
  </si>
  <si>
    <t>1451749399</t>
  </si>
  <si>
    <t>55253R1256</t>
  </si>
  <si>
    <t>příruba točivá   DN 50</t>
  </si>
  <si>
    <t>-481874476</t>
  </si>
  <si>
    <t>55253R02521</t>
  </si>
  <si>
    <t>tvarovka litinová přírubová N DN 80 mm</t>
  </si>
  <si>
    <t>2112372738</t>
  </si>
  <si>
    <t>-1566211262</t>
  </si>
  <si>
    <t>1879446480</t>
  </si>
  <si>
    <t>18-11</t>
  </si>
  <si>
    <t>-1098566080</t>
  </si>
  <si>
    <t>405372117</t>
  </si>
  <si>
    <t>55253R513</t>
  </si>
  <si>
    <t>tvarovka přírubová litinová s přírubovou odbočkou T-kus DN 100/50</t>
  </si>
  <si>
    <t>-1202016347</t>
  </si>
  <si>
    <t>143829654</t>
  </si>
  <si>
    <t>871211211</t>
  </si>
  <si>
    <t>Montáž vodovodního potrubí z plastů v otevřeném výkopu z polyetylenu PE 100 svařovaných elektrotvarovkou SDR 11/PN16 D 63 x 5,8 mm</t>
  </si>
  <si>
    <t>352750742</t>
  </si>
  <si>
    <t>33,4</t>
  </si>
  <si>
    <t>29,5</t>
  </si>
  <si>
    <t>28613527</t>
  </si>
  <si>
    <t>potrubí třívrstvé PE100 RC SDR11 63x5,80 dl 12m</t>
  </si>
  <si>
    <t>-951374436</t>
  </si>
  <si>
    <t>pot2*1,093</t>
  </si>
  <si>
    <t>-1862195613</t>
  </si>
  <si>
    <t>-570730771</t>
  </si>
  <si>
    <t>pot1*1,093</t>
  </si>
  <si>
    <t>871261221</t>
  </si>
  <si>
    <t>Montáž vodovodního potrubí z plastů v otevřeném výkopu z polyetylenu PE 100 svařovaných elektrotvarovkou SDR 17/PN10 D 125 x 7,4 mm</t>
  </si>
  <si>
    <t>-652749370</t>
  </si>
  <si>
    <t>28613577</t>
  </si>
  <si>
    <t>potrubí dvouvrstvé PE100 RC SDR17 125x7,4 dl 12m</t>
  </si>
  <si>
    <t>1202682661</t>
  </si>
  <si>
    <t>8,5*1,093</t>
  </si>
  <si>
    <t>871224R2013</t>
  </si>
  <si>
    <t>kompletní nasunutí kanalizačního potrubí PE D 63 do chráničky D125 - uloženo na kluzných objímkách vč. dodávky objímek vč. všech souv. dodávek a prací D+M</t>
  </si>
  <si>
    <t>400584895</t>
  </si>
  <si>
    <t>983406289</t>
  </si>
  <si>
    <t>877211101</t>
  </si>
  <si>
    <t>Montáž tvarovek na vodovodním plastovém potrubí z polyetylenu PE 100 elektrotvarovek SDR 11/PN16 spojek, oblouků nebo redukcí d 63</t>
  </si>
  <si>
    <t>1699766172</t>
  </si>
  <si>
    <t>28615972</t>
  </si>
  <si>
    <t>elektrospojka SDR11 PE 100 PN16 D 63mm</t>
  </si>
  <si>
    <t>465413276</t>
  </si>
  <si>
    <t>624859214</t>
  </si>
  <si>
    <t>58+9+5</t>
  </si>
  <si>
    <t>-30</t>
  </si>
  <si>
    <t>1110011064</t>
  </si>
  <si>
    <t>58-21</t>
  </si>
  <si>
    <t>28614881</t>
  </si>
  <si>
    <t>oblouk 90° SDR17 PE 100 RC PN10 D 110mm</t>
  </si>
  <si>
    <t>1882095798</t>
  </si>
  <si>
    <t>753009470</t>
  </si>
  <si>
    <t>28653133</t>
  </si>
  <si>
    <t>nákružek lemový PE 100 SDR11 63mm</t>
  </si>
  <si>
    <t>-1228954327</t>
  </si>
  <si>
    <t>-1416462742</t>
  </si>
  <si>
    <t>891211112</t>
  </si>
  <si>
    <t>Montáž vodovodních armatur na potrubí šoupátek nebo klapek uzavíracích v otevřeném výkopu nebo v šachtách s osazením zemní soupravy (bez poklopů) DN 50</t>
  </si>
  <si>
    <t>2035943778</t>
  </si>
  <si>
    <t>42221R0301</t>
  </si>
  <si>
    <t>šoupátko pitná voda litina krátká stavební dl PN10/16 DN 50 mm</t>
  </si>
  <si>
    <t>1083945600</t>
  </si>
  <si>
    <t>42291078</t>
  </si>
  <si>
    <t>souprava zemní pro šoupátka DN 40-50mm Rd 2,0m</t>
  </si>
  <si>
    <t>98701756</t>
  </si>
  <si>
    <t>-1054051485</t>
  </si>
  <si>
    <t>1877748997</t>
  </si>
  <si>
    <t>-1139909318</t>
  </si>
  <si>
    <t>-2100780590</t>
  </si>
  <si>
    <t>346808204</t>
  </si>
  <si>
    <t>901580956</t>
  </si>
  <si>
    <t>42221R3041</t>
  </si>
  <si>
    <t>šoupátko pitná voda litina krátká stavební dl PN10/16 DN 100</t>
  </si>
  <si>
    <t>139015986</t>
  </si>
  <si>
    <t>-1234371495</t>
  </si>
  <si>
    <t>42291062</t>
  </si>
  <si>
    <t>souprava zemní pro šoupátka DN 100-150mm Rd 1,0m</t>
  </si>
  <si>
    <t>-1026678682</t>
  </si>
  <si>
    <t>892233122</t>
  </si>
  <si>
    <t>Proplach a dezinfekce vodovodního potrubí DN od 40 do 70</t>
  </si>
  <si>
    <t>-1612123090</t>
  </si>
  <si>
    <t>892241111</t>
  </si>
  <si>
    <t>Tlakové zkoušky vodou na potrubí DN do 80</t>
  </si>
  <si>
    <t>-1785700550</t>
  </si>
  <si>
    <t>-1980625158</t>
  </si>
  <si>
    <t>1215583331</t>
  </si>
  <si>
    <t>1234644443</t>
  </si>
  <si>
    <t>2+16</t>
  </si>
  <si>
    <t>2+2</t>
  </si>
  <si>
    <t>1874678771</t>
  </si>
  <si>
    <t>-770736594</t>
  </si>
  <si>
    <t>-1984021119</t>
  </si>
  <si>
    <t>-1939419629</t>
  </si>
  <si>
    <t>1630230647</t>
  </si>
  <si>
    <t>1989141074</t>
  </si>
  <si>
    <t>-246586190</t>
  </si>
  <si>
    <t>2*2*9</t>
  </si>
  <si>
    <t>1057864953</t>
  </si>
  <si>
    <t>-1914044557</t>
  </si>
  <si>
    <t>919732221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</si>
  <si>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</si>
  <si>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-259728481</t>
  </si>
  <si>
    <t>919735113</t>
  </si>
  <si>
    <t>Řezání stávajícího živičného krytu nebo podkladu hloubky přes 100 do 150 mm</t>
  </si>
  <si>
    <t>621498505</t>
  </si>
  <si>
    <t>5,5*2</t>
  </si>
  <si>
    <t>1117897540</t>
  </si>
  <si>
    <t>1148218112</t>
  </si>
  <si>
    <t>-1634093264</t>
  </si>
  <si>
    <t>-913292325</t>
  </si>
  <si>
    <t>sut2*35</t>
  </si>
  <si>
    <t>-1129859783</t>
  </si>
  <si>
    <t>997221R873</t>
  </si>
  <si>
    <t>1913485180</t>
  </si>
  <si>
    <t>997221875</t>
  </si>
  <si>
    <t>Poplatek za uložení stavebního odpadu na recyklační skládce (skládkovné) asfaltového bez obsahu dehtu zatříděného do Katalogu odpadů pod kódem 17 03 02</t>
  </si>
  <si>
    <t>626360817</t>
  </si>
  <si>
    <t>1808936306</t>
  </si>
  <si>
    <t>32,884</t>
  </si>
  <si>
    <t>230,188</t>
  </si>
  <si>
    <t>65,768</t>
  </si>
  <si>
    <t>1011,82</t>
  </si>
  <si>
    <t>67,006</t>
  </si>
  <si>
    <t>30,274</t>
  </si>
  <si>
    <t>231,56</t>
  </si>
  <si>
    <t>97,28</t>
  </si>
  <si>
    <t>311</t>
  </si>
  <si>
    <t>25,025</t>
  </si>
  <si>
    <t>43,68</t>
  </si>
  <si>
    <t>14,515</t>
  </si>
  <si>
    <t>13,803</t>
  </si>
  <si>
    <t>77637694</t>
  </si>
  <si>
    <t>"v.č. C.4 - situační výkres s vytyčením - vodovody a kanalizace splaškové, TZ"</t>
  </si>
  <si>
    <t>5,5*0,65*7</t>
  </si>
  <si>
    <t>-1983998508</t>
  </si>
  <si>
    <t>5,2*1,2*7</t>
  </si>
  <si>
    <t>1983256267</t>
  </si>
  <si>
    <t>0,65*9</t>
  </si>
  <si>
    <t>1421859499</t>
  </si>
  <si>
    <t>0,65*7*2+0,65*2*2</t>
  </si>
  <si>
    <t>1386006652</t>
  </si>
  <si>
    <t>0,62*2*9</t>
  </si>
  <si>
    <t>162496407</t>
  </si>
  <si>
    <t>-1942030728</t>
  </si>
  <si>
    <t>-35554409</t>
  </si>
  <si>
    <t>7*(1,48+1,71+1,81+1,8+1,82+1,76+1,7*2)*0,65*0,1</t>
  </si>
  <si>
    <t>10*(1,65+1,81+1,82*2+1,76+1,7+1,71+1,73)*0,65*0,1</t>
  </si>
  <si>
    <t>10*1,62*0,65*0,1</t>
  </si>
  <si>
    <t>10*1,4*2*0,65*0,1</t>
  </si>
  <si>
    <t>"VODOVOD řad 4 přeložka"</t>
  </si>
  <si>
    <t>5*1,75*0,65*0,1</t>
  </si>
  <si>
    <t>"ul. Maková"</t>
  </si>
  <si>
    <t>15*1,65*7*0,65*0,1</t>
  </si>
  <si>
    <t>"ul. Ječná"</t>
  </si>
  <si>
    <t>12,5*1,73*2*0,65*0,1</t>
  </si>
  <si>
    <t>2094077454</t>
  </si>
  <si>
    <t>5,5*0,65*1,65*7</t>
  </si>
  <si>
    <t>5,5*0,65*1,73*2</t>
  </si>
  <si>
    <t>-1322062302</t>
  </si>
  <si>
    <t>7*(1,48+1,71+1,81+1,8+1,82+1,76+1,7*2)*2</t>
  </si>
  <si>
    <t>10*(1,65+1,81+1,82*2+1,76+1,7+1,71+1,73)*2</t>
  </si>
  <si>
    <t>10*1,62*2</t>
  </si>
  <si>
    <t>10*1,4*2*2</t>
  </si>
  <si>
    <t>5*1,75*2</t>
  </si>
  <si>
    <t>15*1,65*7*2</t>
  </si>
  <si>
    <t>12,5*1,73*2*2</t>
  </si>
  <si>
    <t>1827931057</t>
  </si>
  <si>
    <t>390873327</t>
  </si>
  <si>
    <t>-1215905796</t>
  </si>
  <si>
    <t>634608123</t>
  </si>
  <si>
    <t>1542122274</t>
  </si>
  <si>
    <t>-1499338057</t>
  </si>
  <si>
    <t>310,5*0,65*0,332</t>
  </si>
  <si>
    <t>-1174063208</t>
  </si>
  <si>
    <t>-1217641306</t>
  </si>
  <si>
    <t>332672413</t>
  </si>
  <si>
    <t>310,5*0,65*0,15</t>
  </si>
  <si>
    <t>243302907</t>
  </si>
  <si>
    <t>30*0,6*0,6*0,3</t>
  </si>
  <si>
    <t>-332830494</t>
  </si>
  <si>
    <t>0,4*0,45*0,6*30+0,4*0,45*0,6*30</t>
  </si>
  <si>
    <t>1185526879</t>
  </si>
  <si>
    <t>(0,4+0,6)*2*0,45*30+(0,4+0,6)*2*0,25*30</t>
  </si>
  <si>
    <t>-372100536</t>
  </si>
  <si>
    <t>-822443215</t>
  </si>
  <si>
    <t>214866607</t>
  </si>
  <si>
    <t>-857983929</t>
  </si>
  <si>
    <t>820011313</t>
  </si>
  <si>
    <t>-1639726339</t>
  </si>
  <si>
    <t>871161211</t>
  </si>
  <si>
    <t>Montáž vodovodního potrubí z plastů v otevřeném výkopu z polyetylenu PE 100 svařovaných elektrotvarovkou SDR 11/PN16 D 32 x 3,0 mm</t>
  </si>
  <si>
    <t>-169971024</t>
  </si>
  <si>
    <t>28613R0170</t>
  </si>
  <si>
    <t>potrubí vodovodní PE 40 SDR7,4  D32x4,4 mm</t>
  </si>
  <si>
    <t>-1454284549</t>
  </si>
  <si>
    <t>311*1,093</t>
  </si>
  <si>
    <t>877161101</t>
  </si>
  <si>
    <t>Montáž tvarovek na vodovodním plastovém potrubí z polyetylenu PE 100 elektrotvarovek SDR 11/PN16 spojek, oblouků nebo redukcí d 32</t>
  </si>
  <si>
    <t>-449364794</t>
  </si>
  <si>
    <t>28615969</t>
  </si>
  <si>
    <t>elektrospojka SDR11 PE 100 PN16 D 32mm</t>
  </si>
  <si>
    <t>-918786194</t>
  </si>
  <si>
    <t>877161118</t>
  </si>
  <si>
    <t>Montáž tvarovek na vodovodním plastovém potrubí z polyetylenu PE 100 elektrotvarovek SDR 11/PN16 záslepek d 32</t>
  </si>
  <si>
    <t>508621390</t>
  </si>
  <si>
    <t>28615020</t>
  </si>
  <si>
    <t>elektrozáslepka SDR11 PE 100 PN16 D 32mm</t>
  </si>
  <si>
    <t>-865345897</t>
  </si>
  <si>
    <t>891211R0322</t>
  </si>
  <si>
    <t>Montáž vodovodních armatur na potrubí šoupátek - přípojkové šoupátko DN25/D32</t>
  </si>
  <si>
    <t>597777883</t>
  </si>
  <si>
    <t>42221R0420</t>
  </si>
  <si>
    <t xml:space="preserve">šoupátko přípojkové přímé DN 25 </t>
  </si>
  <si>
    <t>1132687679</t>
  </si>
  <si>
    <t>42291R0078</t>
  </si>
  <si>
    <t>souprava zemní teleskopická  pro  přípojková šoupátka DN25</t>
  </si>
  <si>
    <t>-903067120</t>
  </si>
  <si>
    <t>891249111</t>
  </si>
  <si>
    <t>Montáž vodovodních armatur na potrubí navrtávacích pasů s ventilem Jt 1 MPa, na potrubí z trub litinových, ocelových nebo plastických hmot DN 80</t>
  </si>
  <si>
    <t>-52768274</t>
  </si>
  <si>
    <t>42271410</t>
  </si>
  <si>
    <t>pás navrtávací z tvárné litiny DN 50mm, rozsah (60-67), odbočky 1",5/4",6/4",2"</t>
  </si>
  <si>
    <t>-1270462351</t>
  </si>
  <si>
    <t>891269111</t>
  </si>
  <si>
    <t>Montáž vodovodních armatur na potrubí navrtávacích pasů s ventilem Jt 1 MPa, na potrubí z trub litinových, ocelových nebo plastických hmot DN 100</t>
  </si>
  <si>
    <t>1897996693</t>
  </si>
  <si>
    <t>2+24</t>
  </si>
  <si>
    <t>42271414</t>
  </si>
  <si>
    <t>pás navrtávací z tvárné litiny DN 100mm, rozsah (114-119), odbočky 1",5/4",6/4",2"</t>
  </si>
  <si>
    <t>-45284660</t>
  </si>
  <si>
    <t>899401111</t>
  </si>
  <si>
    <t>Osazení poklopů litinových ventilových</t>
  </si>
  <si>
    <t>-30419111</t>
  </si>
  <si>
    <t>42291R0402</t>
  </si>
  <si>
    <t>poklop litinový ventilový s logem VAK Havlíčkův Brod</t>
  </si>
  <si>
    <t>-1423612168</t>
  </si>
  <si>
    <t>-70843155</t>
  </si>
  <si>
    <t>380</t>
  </si>
  <si>
    <t>-622691584</t>
  </si>
  <si>
    <t>295968195</t>
  </si>
  <si>
    <t>-1843691136</t>
  </si>
  <si>
    <t>-1570147727</t>
  </si>
  <si>
    <t>5,5*2*7</t>
  </si>
  <si>
    <t>1941082506</t>
  </si>
  <si>
    <t>-377067216</t>
  </si>
  <si>
    <t>-969876807</t>
  </si>
  <si>
    <t>188127120</t>
  </si>
  <si>
    <t>-754003960</t>
  </si>
  <si>
    <t>-715937294</t>
  </si>
  <si>
    <t>239872497</t>
  </si>
  <si>
    <t>-84005757</t>
  </si>
  <si>
    <t>59,159</t>
  </si>
  <si>
    <t>414,113</t>
  </si>
  <si>
    <t>35,559</t>
  </si>
  <si>
    <t>1143,4</t>
  </si>
  <si>
    <t>168,08</t>
  </si>
  <si>
    <t>156,227</t>
  </si>
  <si>
    <t>118,318</t>
  </si>
  <si>
    <t>42,607</t>
  </si>
  <si>
    <t>407,049</t>
  </si>
  <si>
    <t>184,541</t>
  </si>
  <si>
    <t>299</t>
  </si>
  <si>
    <t>6,38</t>
  </si>
  <si>
    <t>3,476</t>
  </si>
  <si>
    <t>-383141573</t>
  </si>
  <si>
    <t>"v.č. D.2 - Podélné profily kanalizací splaškových, TZ"</t>
  </si>
  <si>
    <t>"KANALIZACE splašková - Stoka S3"</t>
  </si>
  <si>
    <t>-432486667</t>
  </si>
  <si>
    <t>700156317</t>
  </si>
  <si>
    <t>"KANALIZACE splašková - Stoka S1"</t>
  </si>
  <si>
    <t>0,95*2</t>
  </si>
  <si>
    <t>"KANALIZACE splašková - Stoka S2"</t>
  </si>
  <si>
    <t>0,95</t>
  </si>
  <si>
    <t>1535681351</t>
  </si>
  <si>
    <t>2*2</t>
  </si>
  <si>
    <t>-981839103</t>
  </si>
  <si>
    <t>1620090359</t>
  </si>
  <si>
    <t>-1881131045</t>
  </si>
  <si>
    <t>1092897075</t>
  </si>
  <si>
    <t>(32,1*1,87+20,3*1,95+33,2*2,03+33,2*2,1*3+33,6*1,95)*0,95*0,1</t>
  </si>
  <si>
    <t>(1,95*2+2,1*4+1,73)*2*2*0,1</t>
  </si>
  <si>
    <t>23,3*2,13*0,95*0,1</t>
  </si>
  <si>
    <t>2*2*2*0,1</t>
  </si>
  <si>
    <t>23,7*1,99*0,95*0,1</t>
  </si>
  <si>
    <t>(1,98+2)*2*2*0,1</t>
  </si>
  <si>
    <t>138511201</t>
  </si>
  <si>
    <t>Dolamování zapažených nebo nezapažených hloubených vykopávek rýh, ve vrstvě tl. do 500 mm v hornině třídy těžitelnosti III skupiny 6</t>
  </si>
  <si>
    <t>-964169196</t>
  </si>
  <si>
    <t>(33,2*0,05+33,2*0,3+33,2*0,4+33,2*0,2+33,6*0,05)*0,95</t>
  </si>
  <si>
    <t>2*2*(0,1*2+0,5+0,3)</t>
  </si>
  <si>
    <t>1757270997</t>
  </si>
  <si>
    <t>0,95*2*1,9*4</t>
  </si>
  <si>
    <t>0,95*3*2,13</t>
  </si>
  <si>
    <t>5,5*2*2,13</t>
  </si>
  <si>
    <t>1846369190</t>
  </si>
  <si>
    <t>(32,1*1,87+20,3*1,95+33,2*2,03+33,2*2,1*3+33,6*1,95)*2</t>
  </si>
  <si>
    <t>(33,2*0,05+33,2*0,3+33,2*0,4+33,2*0,2+33,6*0,05)*2</t>
  </si>
  <si>
    <t>23,3*2,13*2</t>
  </si>
  <si>
    <t>23,7*1,99*2</t>
  </si>
  <si>
    <t>151811132</t>
  </si>
  <si>
    <t>Zřízení pažicích boxů pro pažení a rozepření stěn rýh podzemního vedení hloubka výkopu do 4 m, šířka přes 1,2 do 2,5 m</t>
  </si>
  <si>
    <t>969501129</t>
  </si>
  <si>
    <t>(1,95*2+2,1*4+1,73)*2*2*2</t>
  </si>
  <si>
    <t>2*2*(0,1*2+0,5+0,3)*2</t>
  </si>
  <si>
    <t>2*2*2*2</t>
  </si>
  <si>
    <t>(1,98+2)*2*2*2</t>
  </si>
  <si>
    <t>-314766071</t>
  </si>
  <si>
    <t>151811232</t>
  </si>
  <si>
    <t>Odstranění pažicích boxů pro pažení a rozepření stěn rýh podzemního vedení hloubka výkopu do 4 m, šířka přes 1,2 do 2,5 m</t>
  </si>
  <si>
    <t>1841213259</t>
  </si>
  <si>
    <t>-1337830869</t>
  </si>
  <si>
    <t>-(zás1-rýha6)</t>
  </si>
  <si>
    <t>-1342899332</t>
  </si>
  <si>
    <t>-1088467844</t>
  </si>
  <si>
    <t>1522969347</t>
  </si>
  <si>
    <t>300528080</t>
  </si>
  <si>
    <t>-(1,95*2+2,1*4+1,73+0,1*2+0,5+0,3)*1,0751</t>
  </si>
  <si>
    <t>-2*1,0751</t>
  </si>
  <si>
    <t>-(1,42+1,33)*1,0751</t>
  </si>
  <si>
    <t>1555168047</t>
  </si>
  <si>
    <t>252*0,95*0,55</t>
  </si>
  <si>
    <t>23,3*0,95*0,55</t>
  </si>
  <si>
    <t>23,7*0,95*0,55</t>
  </si>
  <si>
    <t>1469468657</t>
  </si>
  <si>
    <t>-2042153615</t>
  </si>
  <si>
    <t>-323759926</t>
  </si>
  <si>
    <t>252*0,95*0,15</t>
  </si>
  <si>
    <t>23,3*0,95*0,15</t>
  </si>
  <si>
    <t>23,7*0,95*0,15</t>
  </si>
  <si>
    <t>452112111</t>
  </si>
  <si>
    <t>Osazení betonových dílců prstenců nebo rámů pod poklopy a mříže, výšky do 100 mm</t>
  </si>
  <si>
    <t>-537274553</t>
  </si>
  <si>
    <t>3+1+8</t>
  </si>
  <si>
    <t>1+2</t>
  </si>
  <si>
    <t>59224185</t>
  </si>
  <si>
    <t>prstenec šachtový vyrovnávací betonový 625x120x60mm</t>
  </si>
  <si>
    <t>-922781671</t>
  </si>
  <si>
    <t>59224176</t>
  </si>
  <si>
    <t>prstenec šachtový vyrovnávací betonový 625x120x80mm</t>
  </si>
  <si>
    <t>1882248534</t>
  </si>
  <si>
    <t>59224187</t>
  </si>
  <si>
    <t>prstenec šachtový vyrovnávací betonový 625x120x100mm</t>
  </si>
  <si>
    <t>-943345341</t>
  </si>
  <si>
    <t>452386111</t>
  </si>
  <si>
    <t>Podkladní a vyrovnávací konstrukce z betonu vyrovnávací prstence z prostého betonu tř. C 25/30 pod poklopy a mříže, výšky do 100 mm</t>
  </si>
  <si>
    <t>-489173313</t>
  </si>
  <si>
    <t>2091029583</t>
  </si>
  <si>
    <t>1117517814</t>
  </si>
  <si>
    <t>1850066790</t>
  </si>
  <si>
    <t>-217470242</t>
  </si>
  <si>
    <t>360460977</t>
  </si>
  <si>
    <t>-2021966632</t>
  </si>
  <si>
    <t>871360320</t>
  </si>
  <si>
    <t>Montáž kanalizačního potrubí z plastů z polypropylenu PP hladkého plnostěnného SN 12 DN 250</t>
  </si>
  <si>
    <t>-630860458</t>
  </si>
  <si>
    <t>252</t>
  </si>
  <si>
    <t>23,3</t>
  </si>
  <si>
    <t>23,7</t>
  </si>
  <si>
    <t>28617027</t>
  </si>
  <si>
    <t>trubka kanalizační PP plnostěnná třívrstvá DN 250x1000mm SN12</t>
  </si>
  <si>
    <t>2008824105</t>
  </si>
  <si>
    <t>877310R0440</t>
  </si>
  <si>
    <t>Montáž tvarovek na kanalizačním plastovém potrubí z polypropylenu PP šachtových vložek DN 150</t>
  </si>
  <si>
    <t>-244233185</t>
  </si>
  <si>
    <t>28612R0250</t>
  </si>
  <si>
    <t>vložka šachtová kanalizační DN 160</t>
  </si>
  <si>
    <t>1914642137</t>
  </si>
  <si>
    <t>877350R0440</t>
  </si>
  <si>
    <t>Montáž tvarovek na kanalizačním plastovém potrubí z polypropylenu PP šachtových vložek DN 200</t>
  </si>
  <si>
    <t>388526589</t>
  </si>
  <si>
    <t>28612R0251</t>
  </si>
  <si>
    <t>vložka šachtová kanalizační DN 200</t>
  </si>
  <si>
    <t>-1334281928</t>
  </si>
  <si>
    <t>877360320</t>
  </si>
  <si>
    <t>Montáž tvarovek na kanalizačním plastovém potrubí z polypropylenu PP hladkého plnostěnného odboček DN 250</t>
  </si>
  <si>
    <t>1519917355</t>
  </si>
  <si>
    <t>28617210</t>
  </si>
  <si>
    <t>odbočka kanalizační PP SN16 45° DN 250/150</t>
  </si>
  <si>
    <t>1009295140</t>
  </si>
  <si>
    <t>877360R0440</t>
  </si>
  <si>
    <t>Montáž tvarovek na kanalizačním plastovém potrubí z polypropylenu PP šachtových vložek DN 250</t>
  </si>
  <si>
    <t>-809684426</t>
  </si>
  <si>
    <t>8*2</t>
  </si>
  <si>
    <t>28612R0252</t>
  </si>
  <si>
    <t>vložka šachtová kanalizační DN 250</t>
  </si>
  <si>
    <t>1129952099</t>
  </si>
  <si>
    <t>-386703806</t>
  </si>
  <si>
    <t>892372R001</t>
  </si>
  <si>
    <t>kamerové zkoušky potrubí</t>
  </si>
  <si>
    <t>-1249533720</t>
  </si>
  <si>
    <t>892381111</t>
  </si>
  <si>
    <t>Tlakové zkoušky vodou na potrubí DN 250, 300 nebo 350</t>
  </si>
  <si>
    <t>-1690195373</t>
  </si>
  <si>
    <t>894411311</t>
  </si>
  <si>
    <t>Osazení betonových nebo železobetonových dílců pro šachty skruží rovných</t>
  </si>
  <si>
    <t>1250540141</t>
  </si>
  <si>
    <t>59224R160</t>
  </si>
  <si>
    <t>skruž kanalizační s ocelovými poplastovanými stupadly 100x25x12cm</t>
  </si>
  <si>
    <t>-2062073869</t>
  </si>
  <si>
    <t>894412411</t>
  </si>
  <si>
    <t>Osazení betonových nebo železobetonových dílců pro šachty skruží přechodových</t>
  </si>
  <si>
    <t>-1235377521</t>
  </si>
  <si>
    <t>59224168</t>
  </si>
  <si>
    <t>skruž betonová přechodová 62,5/100x60x12cm, stupadla poplastovaná kapsová</t>
  </si>
  <si>
    <t>-1055155864</t>
  </si>
  <si>
    <t>894414111</t>
  </si>
  <si>
    <t>Osazení betonových nebo železobetonových dílců pro šachty skruží základových (dno)</t>
  </si>
  <si>
    <t>-1548633856</t>
  </si>
  <si>
    <t>59224R0061</t>
  </si>
  <si>
    <t>dno betonové šachtové kulaté DN 1000</t>
  </si>
  <si>
    <t>228553494</t>
  </si>
  <si>
    <t>899104112</t>
  </si>
  <si>
    <t>Osazení poklopů litinových a ocelových včetně rámů pro třídu zatížení D400, E600</t>
  </si>
  <si>
    <t>-231993357</t>
  </si>
  <si>
    <t>28661R0935</t>
  </si>
  <si>
    <t>poklop šachtový litinový dno DN 600 pro třídu zatížení D400 s logem VAK Havlíčkův Brod</t>
  </si>
  <si>
    <t>7984286</t>
  </si>
  <si>
    <t>R8780001</t>
  </si>
  <si>
    <t>montáž těsnění pro šacht. díly</t>
  </si>
  <si>
    <t>1320326161</t>
  </si>
  <si>
    <t>8*3+23+12</t>
  </si>
  <si>
    <t>5+2</t>
  </si>
  <si>
    <t>10+3</t>
  </si>
  <si>
    <t>592R2430048</t>
  </si>
  <si>
    <t xml:space="preserve">těsnění gumové pro spojení šachetních dílů </t>
  </si>
  <si>
    <t>1251217962</t>
  </si>
  <si>
    <t>R8992001</t>
  </si>
  <si>
    <t>kompletní výřez kanalizace z PP trub DN 250 pro osazení nové betonové šachty</t>
  </si>
  <si>
    <t>591413704</t>
  </si>
  <si>
    <t>R8992002</t>
  </si>
  <si>
    <t xml:space="preserve">napojení stávajícího potrubí PP DN 250 na novou betonovou šachtu vč. všech souv. dodávek a prací D+M </t>
  </si>
  <si>
    <t>2083708405</t>
  </si>
  <si>
    <t>R8992003</t>
  </si>
  <si>
    <t>zřízení otvoru ve stávající betonové šachtě pro napojení potrubí DN 250</t>
  </si>
  <si>
    <t>-164304780</t>
  </si>
  <si>
    <t>R8992004</t>
  </si>
  <si>
    <t>napojení nového potrubí PP DN 250 na stávající šachtu vč. všech souv. dodávek a prací D+M</t>
  </si>
  <si>
    <t>1190532161</t>
  </si>
  <si>
    <t>-1412029070</t>
  </si>
  <si>
    <t>766144828</t>
  </si>
  <si>
    <t>-920781487</t>
  </si>
  <si>
    <t>-851598371</t>
  </si>
  <si>
    <t>1515053873</t>
  </si>
  <si>
    <t>771810535</t>
  </si>
  <si>
    <t>sut2*20</t>
  </si>
  <si>
    <t>-374983633</t>
  </si>
  <si>
    <t>1699208594</t>
  </si>
  <si>
    <t>-700957955</t>
  </si>
  <si>
    <t>1933751124</t>
  </si>
  <si>
    <t>56,18</t>
  </si>
  <si>
    <t>393,26</t>
  </si>
  <si>
    <t>112,36</t>
  </si>
  <si>
    <t>30,906</t>
  </si>
  <si>
    <t>1360,62</t>
  </si>
  <si>
    <t>117,905</t>
  </si>
  <si>
    <t>38,958</t>
  </si>
  <si>
    <t>435,843</t>
  </si>
  <si>
    <t>125,957</t>
  </si>
  <si>
    <t>21,7</t>
  </si>
  <si>
    <t>281,3</t>
  </si>
  <si>
    <t>ša1</t>
  </si>
  <si>
    <t>ša2</t>
  </si>
  <si>
    <t>26,775</t>
  </si>
  <si>
    <t>42,525</t>
  </si>
  <si>
    <t>15,53</t>
  </si>
  <si>
    <t>13,438</t>
  </si>
  <si>
    <t xml:space="preserve">      4 - Vodorovné konstrukce</t>
  </si>
  <si>
    <t>-1427980728</t>
  </si>
  <si>
    <t>"v.č. C.4 - Situační výkres s vytýčením - vodovody a kanalizace splaškové, TZ"</t>
  </si>
  <si>
    <t>4,5*0,85*7</t>
  </si>
  <si>
    <t>-1802768935</t>
  </si>
  <si>
    <t>4,5*1,35*7</t>
  </si>
  <si>
    <t>-505779295</t>
  </si>
  <si>
    <t>0,85*7*2</t>
  </si>
  <si>
    <t>1780020294</t>
  </si>
  <si>
    <t>0,85*7*3</t>
  </si>
  <si>
    <t>-532515733</t>
  </si>
  <si>
    <t>-729932071</t>
  </si>
  <si>
    <t>-2089484246</t>
  </si>
  <si>
    <t>(14,4*1,69+7,3*1,38)*0,95*0,1</t>
  </si>
  <si>
    <t>(1,42+1,33)*2*2*0,1</t>
  </si>
  <si>
    <t>5*(1,85+1,97)*0,85*0,1</t>
  </si>
  <si>
    <t>10*(1,95+2,1*5+1,73)*0,85*0,1</t>
  </si>
  <si>
    <t>8*(2,1*6+1,73)*0,85*0,1</t>
  </si>
  <si>
    <t>17*2*2*0,85*0,1</t>
  </si>
  <si>
    <t>14*2*2*0,85*0,1</t>
  </si>
  <si>
    <t>15*2*7*0,85*0,1</t>
  </si>
  <si>
    <t>-1989047817</t>
  </si>
  <si>
    <t>10*(0,4+0,5*2+0,47+0,15)*0,85</t>
  </si>
  <si>
    <t>8*(0,4+0,5*2+0,47+0,15)*0,85</t>
  </si>
  <si>
    <t>-1367924004</t>
  </si>
  <si>
    <t>4,5*0,85*2*7</t>
  </si>
  <si>
    <t>-2095274177</t>
  </si>
  <si>
    <t>(14,4*1,69+7,3*1,38)*2</t>
  </si>
  <si>
    <t>5*(1,85+1,97)*2</t>
  </si>
  <si>
    <t>10*(1,95+2,1*5+1,73)*2</t>
  </si>
  <si>
    <t>8*(2,1*6+1,73)*2</t>
  </si>
  <si>
    <t>10*(0,4+0,5*2+0,47+0,15)*2</t>
  </si>
  <si>
    <t>8*(0,4+0,5*2+0,47+0,15)*2</t>
  </si>
  <si>
    <t>17*2*2*2</t>
  </si>
  <si>
    <t>14*2*2*2</t>
  </si>
  <si>
    <t>15*2*7*2</t>
  </si>
  <si>
    <t>-715683383</t>
  </si>
  <si>
    <t>(1,42+1,33)*2*2*2</t>
  </si>
  <si>
    <t>1544231151</t>
  </si>
  <si>
    <t>1108703458</t>
  </si>
  <si>
    <t>1526273738</t>
  </si>
  <si>
    <t>-1805055226</t>
  </si>
  <si>
    <t>900530323</t>
  </si>
  <si>
    <t>2056876202</t>
  </si>
  <si>
    <t>-1787236679</t>
  </si>
  <si>
    <t>2095053641</t>
  </si>
  <si>
    <t>21,7*0,95*0,5</t>
  </si>
  <si>
    <t>(303-21,7)*0,85*0,45</t>
  </si>
  <si>
    <t>-471728168</t>
  </si>
  <si>
    <t>-1472728584</t>
  </si>
  <si>
    <t>1825886515</t>
  </si>
  <si>
    <t>21,7*0,95*0,15</t>
  </si>
  <si>
    <t>(303-21,7)*0,85*0,15</t>
  </si>
  <si>
    <t>2131471936</t>
  </si>
  <si>
    <t>1159688182</t>
  </si>
  <si>
    <t>351862875</t>
  </si>
  <si>
    <t>-1618614863</t>
  </si>
  <si>
    <t>-789487779</t>
  </si>
  <si>
    <t>-264136906</t>
  </si>
  <si>
    <t>1723289810</t>
  </si>
  <si>
    <t>483320021</t>
  </si>
  <si>
    <t>871310320</t>
  </si>
  <si>
    <t>Montáž kanalizačního potrubí z plastů z polypropylenu PP hladkého plnostěnného SN 12 DN 150</t>
  </si>
  <si>
    <t>-127753971</t>
  </si>
  <si>
    <t>303</t>
  </si>
  <si>
    <t>-pot2</t>
  </si>
  <si>
    <t>28617025</t>
  </si>
  <si>
    <t>trubka kanalizační PP plnostěnná třívrstvá DN 150x1000mm SN12</t>
  </si>
  <si>
    <t>-1850747672</t>
  </si>
  <si>
    <t>871350320</t>
  </si>
  <si>
    <t>Montáž kanalizačního potrubí z plastů z polypropylenu PP hladkého plnostěnného SN 12 DN 200</t>
  </si>
  <si>
    <t>-399552424</t>
  </si>
  <si>
    <t>28617026</t>
  </si>
  <si>
    <t>trubka kanalizační PP plnostěnná třívrstvá DN 200x1000mm SN12</t>
  </si>
  <si>
    <t>-1290795030</t>
  </si>
  <si>
    <t>877310310</t>
  </si>
  <si>
    <t>Montáž tvarovek na kanalizačním plastovém potrubí z polypropylenu PP hladkého plnostěnného kolen DN 150</t>
  </si>
  <si>
    <t>1761866844</t>
  </si>
  <si>
    <t>28617182</t>
  </si>
  <si>
    <t>koleno kanalizační PP SN16 45° DN 150</t>
  </si>
  <si>
    <t>179402353</t>
  </si>
  <si>
    <t>-970498526</t>
  </si>
  <si>
    <t>1313705833</t>
  </si>
  <si>
    <t>877375121</t>
  </si>
  <si>
    <t>Výřez a montáž odbočné tvarovky na potrubí z trub z tvrdého PVC DN 300</t>
  </si>
  <si>
    <t>-1052925478</t>
  </si>
  <si>
    <t>877375122</t>
  </si>
  <si>
    <t>Montáž nalepovací odbočné tvarovky na potrubí z kanalizačních trub z PVC DN 300</t>
  </si>
  <si>
    <t>599295410</t>
  </si>
  <si>
    <t>28617R0210</t>
  </si>
  <si>
    <t>odbočka kanalizační PP SN16 45° DN 250/150 (KGAB) nalepovací</t>
  </si>
  <si>
    <t>-1573322956</t>
  </si>
  <si>
    <t>1203971338</t>
  </si>
  <si>
    <t>1305515528</t>
  </si>
  <si>
    <t>979431388</t>
  </si>
  <si>
    <t>842224587</t>
  </si>
  <si>
    <t>-332347240</t>
  </si>
  <si>
    <t>2092722758</t>
  </si>
  <si>
    <t>894812201</t>
  </si>
  <si>
    <t>Revizní a čistící šachta z polypropylenu PP pro hladké trouby DN 425 šachtové dno (DN šachty / DN trubního vedení) DN 425/150 průtočné</t>
  </si>
  <si>
    <t>-1838207429</t>
  </si>
  <si>
    <t>30+4</t>
  </si>
  <si>
    <t>894812232</t>
  </si>
  <si>
    <t>Revizní a čistící šachta z polypropylenu PP pro hladké trouby DN 425 roura šachtová korugovaná bez hrdla, světlé hloubky 2000 mm</t>
  </si>
  <si>
    <t>1929896451</t>
  </si>
  <si>
    <t>-ša2</t>
  </si>
  <si>
    <t>894812233</t>
  </si>
  <si>
    <t>Revizní a čistící šachta z polypropylenu PP pro hladké trouby DN 425 roura šachtová korugovaná bez hrdla, světlé hloubky 3000 mm</t>
  </si>
  <si>
    <t>1678559507</t>
  </si>
  <si>
    <t>9+8</t>
  </si>
  <si>
    <t>894812249</t>
  </si>
  <si>
    <t>Revizní a čistící šachta z polypropylenu PP pro hladké trouby DN 425 roura šachtová korugovaná Příplatek k cenám 2231 - 2242 za uříznutí šachtové roury</t>
  </si>
  <si>
    <t>996375452</t>
  </si>
  <si>
    <t>894812251</t>
  </si>
  <si>
    <t>Revizní a čistící šachta z polypropylenu PP pro hladké trouby DN 425 poklop betonový (pro třídu zatížení) s betonovým konusem (B125)</t>
  </si>
  <si>
    <t>-1338738423</t>
  </si>
  <si>
    <t>-756868645</t>
  </si>
  <si>
    <t>-1056358628</t>
  </si>
  <si>
    <t>1925754538</t>
  </si>
  <si>
    <t>-2084614524</t>
  </si>
  <si>
    <t>R8993001</t>
  </si>
  <si>
    <t>dočasné zakrytí konce kanalizace DN150 - betonová dlaždice 500 x 500 x 50 mm D+M</t>
  </si>
  <si>
    <t>1468671524</t>
  </si>
  <si>
    <t>-1506676006</t>
  </si>
  <si>
    <t>4,5*2*7+1,35*7</t>
  </si>
  <si>
    <t>-1114400747</t>
  </si>
  <si>
    <t>359394679</t>
  </si>
  <si>
    <t>-1335484208</t>
  </si>
  <si>
    <t>-1847056487</t>
  </si>
  <si>
    <t>1857302905</t>
  </si>
  <si>
    <t>-1707873094</t>
  </si>
  <si>
    <t>-1420074714</t>
  </si>
  <si>
    <t>278525229</t>
  </si>
  <si>
    <t>387744557</t>
  </si>
  <si>
    <t>216,5</t>
  </si>
  <si>
    <t>44,864</t>
  </si>
  <si>
    <t>314,048</t>
  </si>
  <si>
    <t>89,728</t>
  </si>
  <si>
    <t>12,016</t>
  </si>
  <si>
    <t>854,694</t>
  </si>
  <si>
    <t>109,36</t>
  </si>
  <si>
    <t>113,121</t>
  </si>
  <si>
    <t>30,851</t>
  </si>
  <si>
    <t>316,684</t>
  </si>
  <si>
    <t>131,956</t>
  </si>
  <si>
    <t>1711065986</t>
  </si>
  <si>
    <t>-1616658737</t>
  </si>
  <si>
    <t>-915920000</t>
  </si>
  <si>
    <t>"v.č. C.2.2 - Situace s vytýčením - kanalizace dešťová, TZ"</t>
  </si>
  <si>
    <t xml:space="preserve">"v.č. C.1.2.8 - Podélný profil kanalizace dešťové </t>
  </si>
  <si>
    <t>(32,6*1,66+20,2*1,69+31,2*1,83+33,3*2,09+33,3*2,1+33,3*2,03+32,6*1,95)*0,95*0,1</t>
  </si>
  <si>
    <t>(1,7+1,69+1,96+2,1+2+1,95*2)*2*2*0,1</t>
  </si>
  <si>
    <t>535239244</t>
  </si>
  <si>
    <t>(33,3*0,08+33,3*0,14+33,3*0,09+32,6*0,03)*0,95</t>
  </si>
  <si>
    <t>(0,15+0,12+0,05)*2*2</t>
  </si>
  <si>
    <t>837332358</t>
  </si>
  <si>
    <t>(32,6*1,66+20,2*1,69+31,2*1,83+33,3*2,09+33,3*2,1+33,3*2,03+32,6*1,95)*2</t>
  </si>
  <si>
    <t>(33,3*0,08+33,3*0,14+33,3*0,09+32,6*0,03)*2</t>
  </si>
  <si>
    <t>-454944936</t>
  </si>
  <si>
    <t>(1,7+1,69+1,96+2,1+2+1,95*2)*2*2*2</t>
  </si>
  <si>
    <t>(0,15+0,12+0,05)*2*2*2</t>
  </si>
  <si>
    <t>-918864717</t>
  </si>
  <si>
    <t>821848206</t>
  </si>
  <si>
    <t>922958135</t>
  </si>
  <si>
    <t>1692560143</t>
  </si>
  <si>
    <t>-1447817300</t>
  </si>
  <si>
    <t>1354552927</t>
  </si>
  <si>
    <t>1684362963</t>
  </si>
  <si>
    <t>1642834456</t>
  </si>
  <si>
    <t>216,5*0,95*0,55</t>
  </si>
  <si>
    <t>-1865609359</t>
  </si>
  <si>
    <t>-1166919203</t>
  </si>
  <si>
    <t>216,5*0,95*0,15</t>
  </si>
  <si>
    <t>-2006549532</t>
  </si>
  <si>
    <t>2+5</t>
  </si>
  <si>
    <t>2100667127</t>
  </si>
  <si>
    <t>-2072075952</t>
  </si>
  <si>
    <t>452112121</t>
  </si>
  <si>
    <t>Osazení betonových dílců prstenců nebo rámů pod poklopy a mříže, výšky přes 100 do 200 mm</t>
  </si>
  <si>
    <t>780878201</t>
  </si>
  <si>
    <t>59224188</t>
  </si>
  <si>
    <t>prstenec šachtový vyrovnávací betonový 625x120x120mm</t>
  </si>
  <si>
    <t>448202244</t>
  </si>
  <si>
    <t>381365405</t>
  </si>
  <si>
    <t>871360310</t>
  </si>
  <si>
    <t>Montáž kanalizačního potrubí z plastů z polypropylenu PP hladkého plnostěnného SN 10 DN 250</t>
  </si>
  <si>
    <t>-80223878</t>
  </si>
  <si>
    <t>28617R0013</t>
  </si>
  <si>
    <t>trubka kanalizační KG 2000 PP plnostěnná hladká DN 250 mm SN10</t>
  </si>
  <si>
    <t>-1842092008</t>
  </si>
  <si>
    <t>-941036303</t>
  </si>
  <si>
    <t>-2056535970</t>
  </si>
  <si>
    <t>619620399</t>
  </si>
  <si>
    <t>28617211</t>
  </si>
  <si>
    <t>odbočka kanalizační PP SN16 45° DN 250/200</t>
  </si>
  <si>
    <t>-1615963123</t>
  </si>
  <si>
    <t>-1523293331</t>
  </si>
  <si>
    <t>196762063</t>
  </si>
  <si>
    <t>-113016289</t>
  </si>
  <si>
    <t>1+12</t>
  </si>
  <si>
    <t>-761186143</t>
  </si>
  <si>
    <t>-1371533518</t>
  </si>
  <si>
    <t>1685304381</t>
  </si>
  <si>
    <t>53319142</t>
  </si>
  <si>
    <t>-330769269</t>
  </si>
  <si>
    <t>1752725635</t>
  </si>
  <si>
    <t>1860541396</t>
  </si>
  <si>
    <t>-1966230057</t>
  </si>
  <si>
    <t>-914522616</t>
  </si>
  <si>
    <t>-720833940</t>
  </si>
  <si>
    <t>-1715057352</t>
  </si>
  <si>
    <t>7*3+15+8</t>
  </si>
  <si>
    <t>-425068025</t>
  </si>
  <si>
    <t>-1071171468</t>
  </si>
  <si>
    <t>1262223900</t>
  </si>
  <si>
    <t>rýha31</t>
  </si>
  <si>
    <t>78,485</t>
  </si>
  <si>
    <t>942,76</t>
  </si>
  <si>
    <t>47,982</t>
  </si>
  <si>
    <t>25,254</t>
  </si>
  <si>
    <t>156,97</t>
  </si>
  <si>
    <t>162,219</t>
  </si>
  <si>
    <t>73,236</t>
  </si>
  <si>
    <t>62,2</t>
  </si>
  <si>
    <t>274,5</t>
  </si>
  <si>
    <t>M - Práce a dodávky M</t>
  </si>
  <si>
    <t xml:space="preserve">    23-M - Montáže potrubí</t>
  </si>
  <si>
    <t>-815405108</t>
  </si>
  <si>
    <t>"v.č. C.4 - Situační výkres s vytyčením - STL plynovody, TZ"</t>
  </si>
  <si>
    <t>"STL plynovod - Řad P1"</t>
  </si>
  <si>
    <t>274,5*0,5*1,4*0,333</t>
  </si>
  <si>
    <t>"STL plynovod - Řad P2"</t>
  </si>
  <si>
    <t>60,7*0,5*1,4*0,333</t>
  </si>
  <si>
    <t>"prodloužení stáv. plynovodu"</t>
  </si>
  <si>
    <t>1,5*0,5*1,4*0,333</t>
  </si>
  <si>
    <t>-1090373300</t>
  </si>
  <si>
    <t>rýha31*2</t>
  </si>
  <si>
    <t>-1260465705</t>
  </si>
  <si>
    <t>336,7*1,4*2</t>
  </si>
  <si>
    <t>53103284</t>
  </si>
  <si>
    <t>-899113986</t>
  </si>
  <si>
    <t>-(zás1-rýha31)</t>
  </si>
  <si>
    <t>-638847560</t>
  </si>
  <si>
    <t>-1631168973</t>
  </si>
  <si>
    <t>2017311974</t>
  </si>
  <si>
    <t>-2084123334</t>
  </si>
  <si>
    <t>274,5*0,5*0,29</t>
  </si>
  <si>
    <t>60,7*0,5*0,263</t>
  </si>
  <si>
    <t>1,5*0,5*0,263</t>
  </si>
  <si>
    <t>1546503664</t>
  </si>
  <si>
    <t>-210003804</t>
  </si>
  <si>
    <t>274,5*0,5*0,15</t>
  </si>
  <si>
    <t>60,7*0,5*0,15</t>
  </si>
  <si>
    <t>1,5*0,5*0,15</t>
  </si>
  <si>
    <t>892241RR011</t>
  </si>
  <si>
    <t>Tlakové zkoušky plynového potrubí dle ČSN EN 12327 na potrubí DN do 80</t>
  </si>
  <si>
    <t>375743769</t>
  </si>
  <si>
    <t>89972111R1</t>
  </si>
  <si>
    <t>Signalizační vodič na potrubí PVC DN do 150 mm</t>
  </si>
  <si>
    <t>1088550944</t>
  </si>
  <si>
    <t>89972211R3</t>
  </si>
  <si>
    <t>Krytí potrubí z plastů výstražnou fólií z PVC šířky 34cm</t>
  </si>
  <si>
    <t>-1314841979</t>
  </si>
  <si>
    <t>1480744963</t>
  </si>
  <si>
    <t>Práce a dodávky M</t>
  </si>
  <si>
    <t>23-M</t>
  </si>
  <si>
    <t>Montáže potrubí</t>
  </si>
  <si>
    <t>R2302001</t>
  </si>
  <si>
    <t>kompletní STL plynovod z tlak. trubek PE SafeTech RC SDR11 D63 x 5,8,za využití elektrotvarovek vč. všech souv. dodávek a prací D+M</t>
  </si>
  <si>
    <t>-1665108432</t>
  </si>
  <si>
    <t>60,7</t>
  </si>
  <si>
    <t>1,5</t>
  </si>
  <si>
    <t>R23020012</t>
  </si>
  <si>
    <t>kompletní STL plynovod z tlak. trubek PE SafeTech RC SDR11 D90 x 8,2, za využití elektrotvarovek vč. všech souv. dodávek a prací D+M</t>
  </si>
  <si>
    <t>-1234345020</t>
  </si>
  <si>
    <t>R2302002</t>
  </si>
  <si>
    <t>kompletní chránička plyn. potrubí PESafeTech SDR11 D125 x 11,4, potrubí uloženo s kluznými objímkami, konce opatřeny pryž. uzav. těsnícími manžetami vč. všech souvisejících dodávek a prací D+M</t>
  </si>
  <si>
    <t>1541943090</t>
  </si>
  <si>
    <t>R230301</t>
  </si>
  <si>
    <t>kompletní napojení nového STL plynovod. řadu na stávající STL plynovod z trubek PE d 63 vč. všech souv. dodávek a prací D+M</t>
  </si>
  <si>
    <t>106533491</t>
  </si>
  <si>
    <t>R2303011</t>
  </si>
  <si>
    <t>kompletní napojení nového STL plynovod. řadu na stávající STL plynovod z trubek PE d 90 vč. všech souv. dodávek a prací D+M</t>
  </si>
  <si>
    <t>-1877351631</t>
  </si>
  <si>
    <t>53,66</t>
  </si>
  <si>
    <t>107,32</t>
  </si>
  <si>
    <t>38,322</t>
  </si>
  <si>
    <t>76,644</t>
  </si>
  <si>
    <t>644,56</t>
  </si>
  <si>
    <t>29,868</t>
  </si>
  <si>
    <t>17,265</t>
  </si>
  <si>
    <t>181,887</t>
  </si>
  <si>
    <t>94,059</t>
  </si>
  <si>
    <t>204,2</t>
  </si>
  <si>
    <t>1345727596</t>
  </si>
  <si>
    <t>230,2*0,5*1,4*0,333</t>
  </si>
  <si>
    <t>1576786403</t>
  </si>
  <si>
    <t>"v.č. D.2 - Přípojkové pilíře pro plyn ( a elektro) STL plynovodní přípojky, TZ"</t>
  </si>
  <si>
    <t>2,74*2*0,7*0,333*30</t>
  </si>
  <si>
    <t>524754529</t>
  </si>
  <si>
    <t>rýha3*2</t>
  </si>
  <si>
    <t>-1730119235</t>
  </si>
  <si>
    <t>rýha6*2</t>
  </si>
  <si>
    <t>-420921022</t>
  </si>
  <si>
    <t>230,2*1,4*2</t>
  </si>
  <si>
    <t>1650570128</t>
  </si>
  <si>
    <t>-1137841077</t>
  </si>
  <si>
    <t>-(zás1-rýha3-rýha6)</t>
  </si>
  <si>
    <t>1295659620</t>
  </si>
  <si>
    <t>2134892317</t>
  </si>
  <si>
    <t>-2078350039</t>
  </si>
  <si>
    <t>1,74*0,5*0,7*2*30+1,5*0,5*0,7*2*30</t>
  </si>
  <si>
    <t>-757093470</t>
  </si>
  <si>
    <t>(2*2+14+8)*0,5*0,232</t>
  </si>
  <si>
    <t>(230,2-26)*0,5*0,263</t>
  </si>
  <si>
    <t>528919061</t>
  </si>
  <si>
    <t>274313511</t>
  </si>
  <si>
    <t>Základy z betonu prostého pasy betonu kamenem neprokládaného tř. C 12/15</t>
  </si>
  <si>
    <t>1483794579</t>
  </si>
  <si>
    <t>(1,74*0,5*0,7)*30</t>
  </si>
  <si>
    <t>-(0,45*0,26*0,7*2+0,38*0,15*0,7+0,4*0,4*0,12*2)*30</t>
  </si>
  <si>
    <t>-0,25*0,4*0,12*30</t>
  </si>
  <si>
    <t>274351121</t>
  </si>
  <si>
    <t>Bednění základů pasů rovné zřízení</t>
  </si>
  <si>
    <t>-347782412</t>
  </si>
  <si>
    <t>(1,74*0,7*2+0,5*0,7*2)*30</t>
  </si>
  <si>
    <t>(0,45*0,7*2*2+0,26*0,7*2*3)*30</t>
  </si>
  <si>
    <t>(0,4*0,12*3*2+0,25*0,12+0,4*0,12*2)*30</t>
  </si>
  <si>
    <t>274351122</t>
  </si>
  <si>
    <t>Bednění základů pasů rovné odstranění</t>
  </si>
  <si>
    <t>1228927951</t>
  </si>
  <si>
    <t>R32002</t>
  </si>
  <si>
    <t>přípojkové prefa pilíře pro plyn a elektro se skříní pro HUP, RTP a plynoměr 174 x 50 x 120 cm D+M</t>
  </si>
  <si>
    <t>-1471208428</t>
  </si>
  <si>
    <t>2009186317</t>
  </si>
  <si>
    <t>(2*2+14+8)*0,5*0,15</t>
  </si>
  <si>
    <t>(230,2-26)*0,5*0,15</t>
  </si>
  <si>
    <t>-750713913</t>
  </si>
  <si>
    <t>109660018</t>
  </si>
  <si>
    <t>200259602</t>
  </si>
  <si>
    <t>484422614</t>
  </si>
  <si>
    <t>R23020011</t>
  </si>
  <si>
    <t>kompletní přípojka plynu z tlak. trubek PE SafeTech RC SDR11 D63 x 5,8,za využití elektrotvarovek vč. všech souv. dodávek a prací D+M</t>
  </si>
  <si>
    <t>-1937121556</t>
  </si>
  <si>
    <t>230,2-26</t>
  </si>
  <si>
    <t>R230200111</t>
  </si>
  <si>
    <t>kompletní přípojka plynu z tlak. trubek PE SafeTech RC SDR11 D32 x 3,za využití elektrotvarovek vč. všech souv. dodávek a prací D+M</t>
  </si>
  <si>
    <t>939190497</t>
  </si>
  <si>
    <t>1675304846</t>
  </si>
  <si>
    <t>7*3</t>
  </si>
  <si>
    <t>R23020021</t>
  </si>
  <si>
    <t>kompletní chránička plyn. potrubí PESafeTech SDR11 D90 x 8,2, potrubí uloženo s kluznými objímkami, konce opatřeny pryž. uzav. těsnícími manžetami vč. všech souvisejících dodávek a prací D+M</t>
  </si>
  <si>
    <t>-108537470</t>
  </si>
  <si>
    <t>R2303012</t>
  </si>
  <si>
    <t>kompletní napojení nových STL plynovod. přípojek D63 na stávající STL plynovod z trubek PE D 90 vč. všech souv. dodávek a prací D+M</t>
  </si>
  <si>
    <t>-1527171868</t>
  </si>
  <si>
    <t>R2303031</t>
  </si>
  <si>
    <t>kompletní vystrojení přípojkového pilíře pro plyn dle popisu v.č. D.2 - pol. 1 - 11, 14 
 vč. všech souv. dodávek a prací D+M</t>
  </si>
  <si>
    <t>-233328638</t>
  </si>
  <si>
    <t>odkop1</t>
  </si>
  <si>
    <t>503,34</t>
  </si>
  <si>
    <t>37,4</t>
  </si>
  <si>
    <t>6,605</t>
  </si>
  <si>
    <t>564,517</t>
  </si>
  <si>
    <t>plan12</t>
  </si>
  <si>
    <t>dren1</t>
  </si>
  <si>
    <t>228,4</t>
  </si>
  <si>
    <t>geo1</t>
  </si>
  <si>
    <t>479,64</t>
  </si>
  <si>
    <t>81,7</t>
  </si>
  <si>
    <t>zás41</t>
  </si>
  <si>
    <t>8,645</t>
  </si>
  <si>
    <t>9,4</t>
  </si>
  <si>
    <t>plan21</t>
  </si>
  <si>
    <t>2416,7</t>
  </si>
  <si>
    <t>plan22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</si>
  <si>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</si>
  <si>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</si>
  <si>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822898132</t>
  </si>
  <si>
    <t>"provizorní sjezd ze silnice II/346"</t>
  </si>
  <si>
    <t>113107341</t>
  </si>
  <si>
    <t>Odstranění podkladů nebo krytů strojně plochy jednotlivě do 50 m2 s přemístěním hmot na skládku na vzdálenost do 3 m nebo s naložením na dopravní prostředek živičných, o tl. vrstvy do 50 mm</t>
  </si>
  <si>
    <t>-1278305491</t>
  </si>
  <si>
    <t>122252207</t>
  </si>
  <si>
    <t>Odkopávky a prokopávky nezapažené pro silnice a dálnice strojně v hornině třídy těžitelnosti I přes 5 000 m3</t>
  </si>
  <si>
    <t>-1485001147</t>
  </si>
  <si>
    <t>"v.č. C.1.2.1 - Situace s vytyčením - pozemní komunikace, TZ"</t>
  </si>
  <si>
    <t>"v.č. C.1.2.6 -Charakteristické příčné řezy - pozemní komunikace, TZ"</t>
  </si>
  <si>
    <t>(26+6,5)*0,5*10*0,2</t>
  </si>
  <si>
    <t>(356,8-10)*6,5*0,2</t>
  </si>
  <si>
    <t>100*0,2</t>
  </si>
  <si>
    <t>-2083114271</t>
  </si>
  <si>
    <t>"v.č. C.1.2.5 - Vzorové příčné řezy a detaily - pozemní komunikace, TZ"</t>
  </si>
  <si>
    <t>228,4*0,5*0,3</t>
  </si>
  <si>
    <t>6,5*0,7*0,69</t>
  </si>
  <si>
    <t>-221905841</t>
  </si>
  <si>
    <t>(8,7*0,85*0,7+7*0,85*0,7+6,5*0,85*0,7)*0,5</t>
  </si>
  <si>
    <t>682669333</t>
  </si>
  <si>
    <t>162651111</t>
  </si>
  <si>
    <t>Vodorovné přemístění výkopku nebo sypaniny po suchu na obvyklém dopravním prostředku, bez naložení výkopku, avšak se složením bez rozhrnutí z horniny třídy těžitelnosti I skupiny 1 až 3 na vzdálenost přes 3 000 do 4 000 m</t>
  </si>
  <si>
    <t>-747091514</t>
  </si>
  <si>
    <t>vodor11</t>
  </si>
  <si>
    <t>17,172</t>
  </si>
  <si>
    <t>2065189699</t>
  </si>
  <si>
    <t>-339693362</t>
  </si>
  <si>
    <t>vodor1*1,8</t>
  </si>
  <si>
    <t>-1325808250</t>
  </si>
  <si>
    <t>-437748537</t>
  </si>
  <si>
    <t>(6,5*0,7+8,7*0,85+7,7*0,85+6,5*0,85)*0,36</t>
  </si>
  <si>
    <t>58344197</t>
  </si>
  <si>
    <t>štěrkodrť frakce 0/63</t>
  </si>
  <si>
    <t>1626488346</t>
  </si>
  <si>
    <t>zás41*2</t>
  </si>
  <si>
    <t>124078438</t>
  </si>
  <si>
    <t>(26+6,5)*0,5*10</t>
  </si>
  <si>
    <t>(356,8-10)*6,5</t>
  </si>
  <si>
    <t>6,5*0,7+(8,7+7,7+3,5)*0,85</t>
  </si>
  <si>
    <t>plan2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</si>
  <si>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</si>
  <si>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</si>
  <si>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705475701</t>
  </si>
  <si>
    <t>dren1*(0,5*3+0,3*2)</t>
  </si>
  <si>
    <t>69311172</t>
  </si>
  <si>
    <t>geotextilie PP s ÚV stabilizací 300g/m2</t>
  </si>
  <si>
    <t>248298016</t>
  </si>
  <si>
    <t>geo1*1,2</t>
  </si>
  <si>
    <t>212752401</t>
  </si>
  <si>
    <t>Trativody z drenážních trubek pro liniové stavby a komunikace se zřízením štěrkového lože pod trubky a s jejich obsypem v otevřeném výkopu trubka korugovaná sendvičová PE-HD SN 8 celoperforovaná 360° DN 100</t>
  </si>
  <si>
    <t>-1034728406</t>
  </si>
  <si>
    <t>452311131</t>
  </si>
  <si>
    <t>Podkladní a zajišťovací konstrukce z betonu prostého v otevřeném výkopu desky pod potrubí, stoky a drobné objekty z betonu tř. C 12/15</t>
  </si>
  <si>
    <t>1784858067</t>
  </si>
  <si>
    <t>(6,5*7+8,7*0,85+7,7*0,5+6,5*0,85)*0,1</t>
  </si>
  <si>
    <t>564861R0111</t>
  </si>
  <si>
    <t>Podklad ze štěrkodrti ŠD fr 0 - 63 s rozprostřením a zhutněním, po zhutnění tl. 200 mm D+M</t>
  </si>
  <si>
    <t>1928391384</t>
  </si>
  <si>
    <t>-1049538476</t>
  </si>
  <si>
    <t>577134121</t>
  </si>
  <si>
    <t>Asfaltový beton vrstva obrusná ACO 11 (ABS) s rozprostřením a se zhutněním z nemodifikovaného asfaltu v pruhu šířky přes 3 m tř. I, po zhutnění tl. 40 mm</t>
  </si>
  <si>
    <t>756362608</t>
  </si>
  <si>
    <t>871313121</t>
  </si>
  <si>
    <t>Montáž kanalizačního potrubí z plastů z tvrdého PVC těsněných gumovým kroužkem v otevřeném výkopu ve sklonu do 20 % DN 160</t>
  </si>
  <si>
    <t>2118708197</t>
  </si>
  <si>
    <t>7,7*3+6,5*2+6,5*3+8,7*3</t>
  </si>
  <si>
    <t>28611131</t>
  </si>
  <si>
    <t>trubka kanalizační PVC DN 160x1000mm SN4</t>
  </si>
  <si>
    <t>1150986445</t>
  </si>
  <si>
    <t>899623141</t>
  </si>
  <si>
    <t>Obetonování potrubí nebo zdiva stok betonem prostým v otevřeném výkopu, beton tř. C 12/15</t>
  </si>
  <si>
    <t>-761662079</t>
  </si>
  <si>
    <t>(6,5*0,7+8,7*0,85+7,7*0,85+6,5*0,85)*0,3</t>
  </si>
  <si>
    <t>-2099241692</t>
  </si>
  <si>
    <t>-1709280291</t>
  </si>
  <si>
    <t>840436928</t>
  </si>
  <si>
    <t>1970890681</t>
  </si>
  <si>
    <t>-2079722027</t>
  </si>
  <si>
    <t>1022885926</t>
  </si>
  <si>
    <t>-1565151867</t>
  </si>
  <si>
    <t>998225111</t>
  </si>
  <si>
    <t>Přesun hmot pro komunikace s krytem z kameniva, monolitickým betonovým nebo živičným dopravní vzdálenost do 200 m jakékoliv délky objektu</t>
  </si>
  <si>
    <t>-1805712830</t>
  </si>
  <si>
    <t>rýha51</t>
  </si>
  <si>
    <t>rýha8</t>
  </si>
  <si>
    <t>vp1</t>
  </si>
  <si>
    <t>bet1</t>
  </si>
  <si>
    <t>rýha61</t>
  </si>
  <si>
    <t>asf1</t>
  </si>
  <si>
    <t>obr1</t>
  </si>
  <si>
    <t>obr2</t>
  </si>
  <si>
    <t>obr3</t>
  </si>
  <si>
    <t>obr4</t>
  </si>
  <si>
    <t>113202111</t>
  </si>
  <si>
    <t>obr8</t>
  </si>
  <si>
    <t>"v.č. C.1.2.7 - Trubní propustek ve staničení 1,8 m komunikace A"</t>
  </si>
  <si>
    <t>30,7*(1,8+1)*0,5*1,11*0,5+3*2*(3,5+1,1)*0,5*1,5*0,5+1*1*0,2*0,5</t>
  </si>
  <si>
    <t>(11,5+7+2)*1*0,9*0,5</t>
  </si>
  <si>
    <t>"v.č. C.1.2.2 - Situace s vytyčením - kanalizace dešťová, TZ"</t>
  </si>
  <si>
    <t>"v.č. C.1.2.2 . Podélný profil - kanalizace dešťová, TZ"</t>
  </si>
  <si>
    <t>(1,71+1,845+2,045+2,1*4+2,04+1,9*2)*3*0,9*0,1</t>
  </si>
  <si>
    <t>(1,71+1,845+2,045+2,1*4+2,04+1,9*2)*2*2*0,1</t>
  </si>
  <si>
    <t>(0,15+0,14+0,05)*3*0,9</t>
  </si>
  <si>
    <t>2*2*0,15</t>
  </si>
  <si>
    <t>(19+34)*2,5*0,6+(19+34)*2,5*0,15</t>
  </si>
  <si>
    <t>30,7*(1,5+1)*0,5*0,56-30,7*0,4183</t>
  </si>
  <si>
    <t>3*10*0,9*0,5</t>
  </si>
  <si>
    <t>(11,5+7+2)*0,9*0,5</t>
  </si>
  <si>
    <t>451311111</t>
  </si>
  <si>
    <t>1,8*1*2+3*2*4+(3+1)*0,5*1,35</t>
  </si>
  <si>
    <t>3*10*0,9*0,15</t>
  </si>
  <si>
    <t>(11,5+7+2)*0,9*0,15</t>
  </si>
  <si>
    <t>465513127</t>
  </si>
  <si>
    <t>564851R0111</t>
  </si>
  <si>
    <t>564861R0113</t>
  </si>
  <si>
    <t>7*5,5*2</t>
  </si>
  <si>
    <t>565155121</t>
  </si>
  <si>
    <t>569903311</t>
  </si>
  <si>
    <t>(10+8+7*2+5*10+7*5)*0,5*0,31</t>
  </si>
  <si>
    <t>(10+20*2+6*6+20+6*6)*0,5*0,31</t>
  </si>
  <si>
    <t>zk1</t>
  </si>
  <si>
    <t>1441-7*5,5*2</t>
  </si>
  <si>
    <t>596212210</t>
  </si>
  <si>
    <t>59245R0020</t>
  </si>
  <si>
    <t>dlažba tvar obdélník betonová 200x100x80mm přírodní</t>
  </si>
  <si>
    <t>871350310</t>
  </si>
  <si>
    <t>(1,71+1,845+2,045+2,1*4+2,04+1,9*2)*3</t>
  </si>
  <si>
    <t>11,5+7+2</t>
  </si>
  <si>
    <t>28617R0012</t>
  </si>
  <si>
    <t>895941311</t>
  </si>
  <si>
    <t>Zřízení vpusti kanalizační uliční z betonových dílců typ UVB-50</t>
  </si>
  <si>
    <t>592238R230</t>
  </si>
  <si>
    <t>vpusť betonová uliční spodní dílec s kalištěm vysokým</t>
  </si>
  <si>
    <t>592238R240</t>
  </si>
  <si>
    <t>vpusť betonová uliční průběžný dílec vysoký s odtokem DN 200</t>
  </si>
  <si>
    <t>592238R260</t>
  </si>
  <si>
    <t>vpusť betonová uliční průběžný dílec vysoký</t>
  </si>
  <si>
    <t>592238R250</t>
  </si>
  <si>
    <t>vpusť betonová uliční  horní dílec pro čtvercovou vtokovou mříž</t>
  </si>
  <si>
    <t>899204112</t>
  </si>
  <si>
    <t>Osazení mříží litinových včetně rámů a košů na bahno pro třídu zatížení D400, E600</t>
  </si>
  <si>
    <t>592238780</t>
  </si>
  <si>
    <t>592238740</t>
  </si>
  <si>
    <t>914111111</t>
  </si>
  <si>
    <t>914511112</t>
  </si>
  <si>
    <t>40445230</t>
  </si>
  <si>
    <t>sloupek pro dopravní značku Zn D 70mm v 3,5m</t>
  </si>
  <si>
    <t>916131213</t>
  </si>
  <si>
    <t>353,8*2+10*2+29,5</t>
  </si>
  <si>
    <t>59217030</t>
  </si>
  <si>
    <t>obrubník betonový silniční přechodový 1000x150x150-250mm</t>
  </si>
  <si>
    <t>2*4+2+2*(20+15)</t>
  </si>
  <si>
    <t>59217029</t>
  </si>
  <si>
    <t>obrubník betonový silniční nájezdový 1000x150x150mm</t>
  </si>
  <si>
    <t>29,5+3*2+6*18+9*15</t>
  </si>
  <si>
    <t>59217031</t>
  </si>
  <si>
    <t>obrubník betonový silniční 1000x150x250mm</t>
  </si>
  <si>
    <t>916231213</t>
  </si>
  <si>
    <t>5,5*4*2</t>
  </si>
  <si>
    <t>59217017</t>
  </si>
  <si>
    <t>obrubník betonový chodníkový 1000x100x250mm</t>
  </si>
  <si>
    <t>916991121</t>
  </si>
  <si>
    <t>91,35</t>
  </si>
  <si>
    <t>3,01</t>
  </si>
  <si>
    <t>6,78</t>
  </si>
  <si>
    <t>101,14</t>
  </si>
  <si>
    <t>45,2</t>
  </si>
  <si>
    <t>94,92</t>
  </si>
  <si>
    <t>plan11</t>
  </si>
  <si>
    <t>456,75</t>
  </si>
  <si>
    <t>-2129022952</t>
  </si>
  <si>
    <t>(15*12+15*7,25+15*7,5+7,4*7,5)*0,2</t>
  </si>
  <si>
    <t>242573894</t>
  </si>
  <si>
    <t>45,2*0,5*0,3</t>
  </si>
  <si>
    <t>-1469832464</t>
  </si>
  <si>
    <t>8,6*1*0,7*0,5</t>
  </si>
  <si>
    <t>96269938</t>
  </si>
  <si>
    <t>2131111943</t>
  </si>
  <si>
    <t>-669148171</t>
  </si>
  <si>
    <t>-1102057874</t>
  </si>
  <si>
    <t>rýha2*1,8</t>
  </si>
  <si>
    <t>-1292769978</t>
  </si>
  <si>
    <t>-1926518148</t>
  </si>
  <si>
    <t>8,6*1*0,36</t>
  </si>
  <si>
    <t>-1497058705</t>
  </si>
  <si>
    <t>8,6*1*0,36*2</t>
  </si>
  <si>
    <t>1139643124</t>
  </si>
  <si>
    <t>15*12+15*7,25+15*7,5+7,4*7,5</t>
  </si>
  <si>
    <t>234187126</t>
  </si>
  <si>
    <t>565076498</t>
  </si>
  <si>
    <t>-80333228</t>
  </si>
  <si>
    <t>1648809165</t>
  </si>
  <si>
    <t>8,6*1*0,1</t>
  </si>
  <si>
    <t>338890616</t>
  </si>
  <si>
    <t>1556547781</t>
  </si>
  <si>
    <t>8,6*4</t>
  </si>
  <si>
    <t>-1823908299</t>
  </si>
  <si>
    <t>8,6*4*1,093</t>
  </si>
  <si>
    <t>1962599122</t>
  </si>
  <si>
    <t>8,6*1*0,3</t>
  </si>
  <si>
    <t>282109646</t>
  </si>
  <si>
    <t>rýha41</t>
  </si>
  <si>
    <t>rýha9</t>
  </si>
  <si>
    <t>rýha10</t>
  </si>
  <si>
    <t>obsyp2</t>
  </si>
  <si>
    <t>lože2</t>
  </si>
  <si>
    <t>zás2</t>
  </si>
  <si>
    <t>vodor3</t>
  </si>
  <si>
    <t>vp2</t>
  </si>
  <si>
    <t>šd1</t>
  </si>
  <si>
    <t>298</t>
  </si>
  <si>
    <t>dl1</t>
  </si>
  <si>
    <t>obr6</t>
  </si>
  <si>
    <t>obr9</t>
  </si>
  <si>
    <t>obr10</t>
  </si>
  <si>
    <t>obr11</t>
  </si>
  <si>
    <t>"v.č. C.1.2.2 - Podélný profil - kanalizace dešťová, TZ"</t>
  </si>
  <si>
    <t>2*(1,55+1,65)*0,9*0,1</t>
  </si>
  <si>
    <t>2*2*(1,55+1,65)*0,1</t>
  </si>
  <si>
    <t>-(zás2-rýha10)</t>
  </si>
  <si>
    <t>-obsyp2</t>
  </si>
  <si>
    <t>-lože2</t>
  </si>
  <si>
    <t>2*2*0,9*0,5</t>
  </si>
  <si>
    <t>2*2*0,9*0,15</t>
  </si>
  <si>
    <t>596212212</t>
  </si>
  <si>
    <t>59245226</t>
  </si>
  <si>
    <t>dlažba tvar obdélník betonová pro nevidomé 200x100x80mm barevná</t>
  </si>
  <si>
    <t>11*0,8*1,03+7,5*0,4*1,03</t>
  </si>
  <si>
    <t>596212224</t>
  </si>
  <si>
    <t>52,4*2+6*2+2+3+6,5*3+2,5*3</t>
  </si>
  <si>
    <t>6,5*2+2,5*2+9*2+6,5</t>
  </si>
  <si>
    <t>7,5+15</t>
  </si>
  <si>
    <t>plan1</t>
  </si>
  <si>
    <t>1113,4</t>
  </si>
  <si>
    <t>odkop11</t>
  </si>
  <si>
    <t>1113,4*0,2</t>
  </si>
  <si>
    <t>4,35*2*26*0,5*0,2</t>
  </si>
  <si>
    <t>3,5*2*2*0,5*0,2</t>
  </si>
  <si>
    <t>(32*4*+1,5*2*2+9*2+6*16+5*10+1*2*6)*0,5*0,2</t>
  </si>
  <si>
    <t>-zk1</t>
  </si>
  <si>
    <t>4,35*2*26*0,5</t>
  </si>
  <si>
    <t>3,5*2*2*0,5</t>
  </si>
  <si>
    <t>(32*4*+1,5*2*2+9*2+6*16+5*10+1*2*6)*0,5</t>
  </si>
  <si>
    <t>564851R0112</t>
  </si>
  <si>
    <t>4,35*2*26*0,5*0,31</t>
  </si>
  <si>
    <t>3,5*2*2*0,5*0,31</t>
  </si>
  <si>
    <t>(32*4*+1,5*2*2+9*2+6*16+5*10+1*2*6)*0,5*0,31</t>
  </si>
  <si>
    <t>6*0,4*18*1,03+5*0,4*8*1,03</t>
  </si>
  <si>
    <t>596212214</t>
  </si>
  <si>
    <t>8*8</t>
  </si>
  <si>
    <t>4,35*2*16+3,5*2*2+32*4+1,5*2*2+9*2+6*16+5*10+1*2*6</t>
  </si>
  <si>
    <t>zn1</t>
  </si>
  <si>
    <t>9*3</t>
  </si>
  <si>
    <t>341,10*0,2</t>
  </si>
  <si>
    <t>(2,55*2*14+3,8*2+2,7*2*3+2,5*2+6,5*2+8*18)*0,5*0,2</t>
  </si>
  <si>
    <t>341,10</t>
  </si>
  <si>
    <t>(2,55*2*14+3,8*2+2,7*2*3+2,5*2+6,5*2+8*18)*0,5</t>
  </si>
  <si>
    <t>(2,55*2*14+3,8*2+2,7*2*3+2,5*2+6,5*2)*0,5*0,31</t>
  </si>
  <si>
    <t>7*0,4*1,03</t>
  </si>
  <si>
    <t>40445R06095</t>
  </si>
  <si>
    <t>2,55*2*14+3,8*2+2,7*2*3+2,5*2+6,5*2+8*(9+6+3)</t>
  </si>
  <si>
    <t>8,6*3</t>
  </si>
  <si>
    <t>2*(9+6+3)</t>
  </si>
  <si>
    <t>6,5*2+3,5*2</t>
  </si>
  <si>
    <t>1199</t>
  </si>
  <si>
    <t>dl2</t>
  </si>
  <si>
    <t>171152101</t>
  </si>
  <si>
    <t>plan1*0,3</t>
  </si>
  <si>
    <t>569,8*0,3</t>
  </si>
  <si>
    <t>569,8*0,3*0,25</t>
  </si>
  <si>
    <t>596211113</t>
  </si>
  <si>
    <t>59245018</t>
  </si>
  <si>
    <t>dlažba tvar obdélník betonová 200x100x60mm přírodní</t>
  </si>
  <si>
    <t>59245006</t>
  </si>
  <si>
    <t>dlažba tvar obdélník betonová pro nevidomé 200x100x60mm barevná</t>
  </si>
  <si>
    <t>(1,3*0,8+4*0,4*2+3*0,4*4+3,95*0,8*4+5*0,8)*1,03</t>
  </si>
  <si>
    <t>(2,1*0,8+3*0,8+4*0,8)*1,03</t>
  </si>
  <si>
    <t>596211114</t>
  </si>
  <si>
    <t>916331112</t>
  </si>
  <si>
    <t>569,8*2+2,2*3</t>
  </si>
  <si>
    <t>59217003</t>
  </si>
  <si>
    <t>obrubník betonový zahradní 500x50x250mm</t>
  </si>
  <si>
    <t>37*0,2</t>
  </si>
  <si>
    <t>(2,55*2*2+8*2)*0,5*0,2</t>
  </si>
  <si>
    <t>(2,55*2*2+8*2)*0,5</t>
  </si>
  <si>
    <t>(2,55*2*2+8*2)*0,5*0,31</t>
  </si>
  <si>
    <t>2,55*2*2+8*2</t>
  </si>
  <si>
    <t>orn1</t>
  </si>
  <si>
    <t>181311103</t>
  </si>
  <si>
    <t>243/0,15</t>
  </si>
  <si>
    <t>181411131</t>
  </si>
  <si>
    <t>00572410</t>
  </si>
  <si>
    <t>osivo směs travní parková</t>
  </si>
  <si>
    <t>kg</t>
  </si>
  <si>
    <t>181951111</t>
  </si>
  <si>
    <t>OST - Ostatní</t>
  </si>
  <si>
    <t xml:space="preserve">    O01 - Ostatní</t>
  </si>
  <si>
    <t xml:space="preserve">    O02 - Vedlejší náklady</t>
  </si>
  <si>
    <t>OST</t>
  </si>
  <si>
    <t>Ostatní</t>
  </si>
  <si>
    <t>O01</t>
  </si>
  <si>
    <t>R10001</t>
  </si>
  <si>
    <t>vytyčovací práce</t>
  </si>
  <si>
    <t>soub</t>
  </si>
  <si>
    <t>512</t>
  </si>
  <si>
    <t>-2052916677</t>
  </si>
  <si>
    <t xml:space="preserve">"náklady na geodetické vytyčení stavby a vytyčení stávajících inženýrských sítí v místě stavby" </t>
  </si>
  <si>
    <t>R10002</t>
  </si>
  <si>
    <t>dokumentace skutečného provedení</t>
  </si>
  <si>
    <t>592964022</t>
  </si>
  <si>
    <t>"náklady na vyhotovení dokumentace skutečného provedení stavby"</t>
  </si>
  <si>
    <t>"vyhotovení geodet. zaměření nové stavby a přeložek inženýrských sítí ve formátu dle požadavku spávců sítí pro vklad do technické mapy města "</t>
  </si>
  <si>
    <t>"předání objednateli v 2 x v tištěné podobě, 1 x v digitální podobě"</t>
  </si>
  <si>
    <t>R10003</t>
  </si>
  <si>
    <t>geometrické zaměření díla</t>
  </si>
  <si>
    <t>479051939</t>
  </si>
  <si>
    <t>"náklady na zhotovení geometrického zaměření (polohopisné a výškopisné) skutečného provedení díla včetně přeložek inženýrských sítí"</t>
  </si>
  <si>
    <t>"ověřeno zeměměřičským inženýrem (3 x v tištěné a 1 x v digitální podobě)"</t>
  </si>
  <si>
    <t>R10004</t>
  </si>
  <si>
    <t>geodetický plán</t>
  </si>
  <si>
    <t>-261074805</t>
  </si>
  <si>
    <t>"náklady na zhotovení geodet plánu stavby a jeho ověření na katastrálním úřadě (5 x v tištěné a 1 x v digitální podobě)"</t>
  </si>
  <si>
    <t>R100071</t>
  </si>
  <si>
    <t>publicita</t>
  </si>
  <si>
    <t>1034349427</t>
  </si>
  <si>
    <t>"náklady na zhotovení a osazení informačního panelu s údaji zejména o názvu stavby, zhotovitele, investora, projektanta akce, době realizace"</t>
  </si>
  <si>
    <t>"včetně nákladů na jeho údržbu po dobu trvání stavby"</t>
  </si>
  <si>
    <t>R100072</t>
  </si>
  <si>
    <t>náklady na kompletaci dokladů</t>
  </si>
  <si>
    <t>-748048249</t>
  </si>
  <si>
    <t>"náklady na vyhotovení a kompletaci dokladů předávaných při předání a převzetí díla nebo nutných  ke kolaudaci -  2 x v tištěné podobě"</t>
  </si>
  <si>
    <t>R100074</t>
  </si>
  <si>
    <t xml:space="preserve">předpsané zkoušky </t>
  </si>
  <si>
    <t>-250406326</t>
  </si>
  <si>
    <t>"náklady na předepsané zkoušky kvality díla, zejména zkoušky únosnosti podloží a nestmelených vrstev"</t>
  </si>
  <si>
    <t>O02</t>
  </si>
  <si>
    <t>Vedlejší náklady</t>
  </si>
  <si>
    <t>R20001</t>
  </si>
  <si>
    <t>vybudování a odstranění staveniště</t>
  </si>
  <si>
    <t>117834718</t>
  </si>
  <si>
    <t>"veškeré náklady a činnosti související s vybudováním a likvidací staveniště"</t>
  </si>
  <si>
    <t>"včetně zajištění připojení na elektrickou energii, vodu a odvodnění staveniště"</t>
  </si>
  <si>
    <t>"včetně provádění každodenního hrubého úklidu staveniště"</t>
  </si>
  <si>
    <t>"včetně průběžné likvidace vznikajících odpadů oprávněnou osobou"</t>
  </si>
  <si>
    <t>"jedná se standartní prvky BOZP (mobilní oplocení, výstražné označení, přechody výkopů, vč. oplocení, zábradlí atd,"</t>
  </si>
  <si>
    <t>"včetně jejich dodávky, montáže, údržby a demontáže, resp. likvidace a povinosti vyplývající z plánu BOZP, vč. připomínek příslušných úřadů"</t>
  </si>
  <si>
    <t>R20005</t>
  </si>
  <si>
    <t xml:space="preserve">dočasná dopravní opatření </t>
  </si>
  <si>
    <t>1019497298</t>
  </si>
  <si>
    <t>náklady na vyhotovení návrhu dočasného dopravního značení a zvláštního užívání komunikace, jeho projednání s dotčenými orgány a organizacemi</t>
  </si>
  <si>
    <t>zajištění správních rozhodnutí</t>
  </si>
  <si>
    <t>dodání dopravních značek a světelné signal., jejich rozmístění, přemisťování a údržba v průběhu stavby vč. následného odstranění po skončení stavby</t>
  </si>
  <si>
    <t>poplatky za správní řízení, splnění podmínek správních rozhodnutí a orgánů DOSS</t>
  </si>
  <si>
    <t>R2006</t>
  </si>
  <si>
    <t>kompletní úklid ploch dotčených stavebním provozem</t>
  </si>
  <si>
    <t>-345682133</t>
  </si>
  <si>
    <t>"kompletní úklid ploch dotčených stavením provozem, uvední dotčených prostor do původního stavu"</t>
  </si>
  <si>
    <t>SEZNAM FIGUR</t>
  </si>
  <si>
    <t>Výměra</t>
  </si>
  <si>
    <t>Použití figury:</t>
  </si>
  <si>
    <t>Rozebrání vozovek ze silničních dílců se spárami zalitými cementovou maltou strojně pl přes 200 m2</t>
  </si>
  <si>
    <t>Odstranění podkladu z kameniva drceného tl 300 mm strojně pl přes 50 do 200 m2</t>
  </si>
  <si>
    <t>Vodorovná doprava suti ze sypkých materiálů do 1 km</t>
  </si>
  <si>
    <t>Příplatek ZKD 1 km u vodorovné dopravy suti ze sypkých materiálů</t>
  </si>
  <si>
    <t>Nakládání suti na dopravní prostředky pro vodorovnou dopravu</t>
  </si>
  <si>
    <t>Vodorovná doprava vybouraných hmot do 1 km</t>
  </si>
  <si>
    <t>Příplatek ZKD 1 km u vodorovné dopravy vybouraných hmot</t>
  </si>
  <si>
    <t>Nakládání vybouraných hmot na dopravní prostředky pro vodorovnou dopravu</t>
  </si>
  <si>
    <t>Vodorovná doprava suti z kusových materiálů do 1 km</t>
  </si>
  <si>
    <t>Příplatek ZKD 1 km u vodorovné dopravy suti z kusových materiálů</t>
  </si>
  <si>
    <t>Vodorovné přemístění do 500 m výkopku/sypaniny z horniny třídy těžitelnosti I, skupiny 1 až 3</t>
  </si>
  <si>
    <t>Uložení sypaniny na skládky nebo meziskládky</t>
  </si>
  <si>
    <t>Zřízení bednění rýh a hran v podlahách</t>
  </si>
  <si>
    <t>Odstranění bednění rýh a hran v podlahách</t>
  </si>
  <si>
    <t>Provedení izolace proti zemní vlhkosti svislé za studena nátěrem penetračním</t>
  </si>
  <si>
    <t>Provedení izolace proti zemní vlhkosti pásy přitavením svislé NAIP</t>
  </si>
  <si>
    <t>jáma1</t>
  </si>
  <si>
    <t>Hloubení jam zapažených v hornině třídy těžitelnosti II, skupiny 5 objem přes 5000 m3 strojně</t>
  </si>
  <si>
    <t>Hloubení jam zapažených v hornině třídy těžitelnosti I, skupiny 3 objem přes 5000 m3 strojně</t>
  </si>
  <si>
    <t>Hloubení jam zapažených v hornině třídy těžitelnosti II, skupiny 4 objem přes 5000 m3 strojně</t>
  </si>
  <si>
    <t>Vodorovné přemístění do 4000 m výkopku/sypaniny z horniny třídy těžitelnosti II, skupiny 4 a 5</t>
  </si>
  <si>
    <t>Dolamování hloubených vykopávek jam ve vrstvě tl do 1000 mm v hornině třídy těžitelnosti III, skupiny 6</t>
  </si>
  <si>
    <t>Vodorovné přemístění do 4000 m výkopku/sypaniny z horniny třídy těžitelnosti III, skupiny 6 a 7</t>
  </si>
  <si>
    <t>Poplatek za uložení zeminy a kamení na recyklační skládce (skládkovné) kód odpadu 17 05 04</t>
  </si>
  <si>
    <t>Lože pod potrubí otevřený výkop z kameniva drobného těženého</t>
  </si>
  <si>
    <t>Zásyp jam, šachet rýh nebo kolem objektů sypaninou se zhutněním</t>
  </si>
  <si>
    <t>Mazanina tl do 120 mm z betonu prostého bez zvýšených nároků na prostředí tř. C 20/25</t>
  </si>
  <si>
    <t>Příplatek k mazanině tl do 120 mm za přehlazení s poprášením cementem</t>
  </si>
  <si>
    <t>Příplatek k mazanině tl do 120 mm za sklon do 35°</t>
  </si>
  <si>
    <t>Mazanina tl do 80 mm z betonu prostého bez zvýšených nároků na prostředí tř. C 12/15</t>
  </si>
  <si>
    <t>Příplatek k mazanině tl do 80 mm za přehlazení s poprášením cementem</t>
  </si>
  <si>
    <t>Příplatek k mazanině tl do 80 mm za sklon do 35°</t>
  </si>
  <si>
    <t>Mazanina tl do 120 mm z betonu prostého bez zvýšených nároků na prostředí tř. C 12/15</t>
  </si>
  <si>
    <t>Uložení sypaniny z hornin soudržných do násypů zhutněných</t>
  </si>
  <si>
    <t>Obsypání potrubí strojně sypaninou bez prohození, uloženou do 3 m</t>
  </si>
  <si>
    <t>Osazení pažicího boxu hl výkopu do 4 m š do 1,2 m</t>
  </si>
  <si>
    <t>Odstranění pažicího boxu hl výkopu do 4 m š do 1,2 m</t>
  </si>
  <si>
    <t>Zřízení příložného pažení stěn výkopu hl do 4 m</t>
  </si>
  <si>
    <t>Odstranění příložného pažení stěn hl do 4 m</t>
  </si>
  <si>
    <t>Zřízení vzepření stěn při pažení příložném hl do 4 m</t>
  </si>
  <si>
    <t>Odstranění vzepření stěn při pažení příložném hl do 4 m</t>
  </si>
  <si>
    <t>Přepažování vzepření při pažení příložném hl do 4 m</t>
  </si>
  <si>
    <t>Vyrovnávací potěr tl do 30 mm z MC 15 provedený v ploše</t>
  </si>
  <si>
    <t>Nástřik betonových povrchů proti odpařování vody</t>
  </si>
  <si>
    <t>Provedení izolace proti zemní vlhkosti vodorovné za studena nátěrem penetračním</t>
  </si>
  <si>
    <t>Provedení izolace proti zemní vlhkosti pásy přitavením vodorovné NAIP</t>
  </si>
  <si>
    <t>Montáž izolace tepelné střech plochých lepené za studena plně 1 vrstva rohoží, pásů, dílců, desek</t>
  </si>
  <si>
    <t>Montáž potrubí z PE100 SDR 17 otevřený výkop svařovaných elektrotvarovkou D 110 x 6,6 mm</t>
  </si>
  <si>
    <t>Tlaková zkouška vodou potrubí DN 100 nebo 125</t>
  </si>
  <si>
    <t>Signalizační vodič DN do 150 mm na potrubí</t>
  </si>
  <si>
    <t>Krytí potrubí z plastů výstražnou fólií z PVC 34cm</t>
  </si>
  <si>
    <t>Montáž potrubí z PE100 SDR 17 otevřený výkop svařovaných elektrotvarovkou D 225 x 13,4 mm</t>
  </si>
  <si>
    <t>Tlaková zkouška vodou potrubí DN 150 nebo 200</t>
  </si>
  <si>
    <t>Signalizační vodič DN nad 150 mm na potrubí</t>
  </si>
  <si>
    <t>Montáž potrubí z PE100 SDR 17 otevřený výkop svařovaných elektrotvarovkou D 160 x 9,5 mm</t>
  </si>
  <si>
    <t>kompletní nasunutí tlakového kanalizačního potrubí DN110 x 6,6 do chráničky DN160 x 9,5 - uloženo na distančních sponách - kluznicích vč. dodávky dist. spon vč. všech souv. dodávek a prací D+M</t>
  </si>
  <si>
    <t>Hloubení rýh zapažených š do 800 mm v hornině třídy těžitelnosti II, skupiny 5 objem přes 100 m3 strojně</t>
  </si>
  <si>
    <t>Hloubení rýh zapažených š do 800 mm v hornině třídy těžitelnosti I, skupiny 3 objem přes 100 m3 strojně</t>
  </si>
  <si>
    <t>Hloubení rýh zapažených š do 800 mm v hornině třídy těžitelnosti II, skupiny 4 objem přes 100 m3 strojně</t>
  </si>
  <si>
    <t>Hloubení zapažených rýh š do 2000 mm v hornině třídy těžitelnosti II, skupiny 5 objem přes 5000 m3</t>
  </si>
  <si>
    <t>Hloubení zapažených rýh š do 2000 mm v hornině třídy těžitelnosti I, skupiny 3 objem přes 5000 m3</t>
  </si>
  <si>
    <t>Hloubení zapažených rýh š do 2000 mm v hornině třídy těžitelnosti II, skupiny 4 objem přes 5000 m3</t>
  </si>
  <si>
    <t>Odstranění podkladu z kameniva drceného tl 400 mm při překopech ručně</t>
  </si>
  <si>
    <t>Vyspravení podkladu po překopech ing sítí plochy do 15 m2 kamenivem hrubým drceným tl. 150 mm</t>
  </si>
  <si>
    <t>Vyspravení podkladu po překopech ing sítí plochy do 15 m2 kamenivem hrubým drceným tl. 200 mm</t>
  </si>
  <si>
    <t>Postřik živičný infiltrační s posypem z asfaltu množství 2,5 kg/m2</t>
  </si>
  <si>
    <t>Odstranění podkladu živičných tl 150 mm při překopech ručně</t>
  </si>
  <si>
    <t>Úprava pláně v hornině třídy těžitelnosti I, skupiny 1 až 3 se zhutněním</t>
  </si>
  <si>
    <t>Vyspravení krytu komunikací po překopech plochy do 15 m2 obalovaným kamenivem tl 50 mm</t>
  </si>
  <si>
    <t>Vyspravení krytu komunikací po překopech plochy do 15 m2 asfaltovým betonem ACO (AB) tl 50 mm</t>
  </si>
  <si>
    <t>Postřik živičný spojovací z asfaltu v množství 0,70 kg/m2</t>
  </si>
  <si>
    <t>Montáž potrubí z PE100 SDR 11 otevřený výkop svařovaných elektrotvarovkou D 63 x 5,8 mm</t>
  </si>
  <si>
    <t>Tlaková zkouška vodou potrubí do 80</t>
  </si>
  <si>
    <t>Montáž potrubí z PE100 SDR 17 otevřený výkop svařovaných elektrotvarovkou D 125 x 7,4 mm</t>
  </si>
  <si>
    <t>rýha21</t>
  </si>
  <si>
    <t>Řezání stávajícího živičného krytu hl do 150 mm</t>
  </si>
  <si>
    <t>Styčná spára napojení nového živičného povrchu na stávající za tepla š 15 mm hl 25 mm bez prořezání</t>
  </si>
  <si>
    <t>Montáž potrubí z PE100 SDR 11 otevřený výkop svařovaných elektrotvarovkou D 32 x 3,0 mm</t>
  </si>
  <si>
    <t>Osazení pažicího boxu hl výkopu do 4 m š do 2,5 m</t>
  </si>
  <si>
    <t>Odstranění pažicího boxu hl výkopu do 4 m š do 2,5 m</t>
  </si>
  <si>
    <t>Montáž kanalizačního potrubí hladkého plnostěnného SN 12 z polypropylenu DN 250</t>
  </si>
  <si>
    <t>Tlaková zkouška vodou potrubí DN 250, DN 300 nebo 350</t>
  </si>
  <si>
    <t>Dolamování hloubených vykopávek rýh ve vrstvě tl do 500 mm v hornině třídy těžitelnosti III, skupiny 6</t>
  </si>
  <si>
    <t>Montáž kanalizačního potrubí hladkého plnostěnného SN 12 z polypropylenu DN 200</t>
  </si>
  <si>
    <t>Montáž kanalizačního potrubí hladkého plnostěnného SN 12 z polypropylenu DN 150</t>
  </si>
  <si>
    <t>Revizní a čistící šachta z PP šachtové dno DN 425/150 průtočné</t>
  </si>
  <si>
    <t>Revizní a čistící šachta z PP DN 425 šachtová roura korugovaná bez hrdla světlé hloubky 2000 mm</t>
  </si>
  <si>
    <t>Příplatek k rourám revizní a čistící šachty z PP DN 425 za uříznutí šachtové roury</t>
  </si>
  <si>
    <t>Revizní a čistící šachta z PP DN 425 poklop betonový s betonovým konusem pro třídu zatížení B125</t>
  </si>
  <si>
    <t>Revizní a čistící šachta z PP DN 425 šachtová roura korugovaná bez hrdla světlé hloubky 3000 mm</t>
  </si>
  <si>
    <t>Montáž kanalizačního potrubí hladkého plnostěnného SN 10 z polypropylenu DN 250</t>
  </si>
  <si>
    <t>trubka kanalizační PP plnostěnná třívrstvá DN 250x3000mm SN10</t>
  </si>
  <si>
    <t>kompletní STL plynovod z tlak. trubek PE 100DL SDR11 D63 x 5,8,  za využití elektrtvarovek vč. všech souv. dsodávek a prací D+M</t>
  </si>
  <si>
    <t>Signalizační vodič DN do 150 mm na potrubí PVC</t>
  </si>
  <si>
    <t>kompletní plynová přípojka z tlak. trubek PE 100DL SDR11 D63 x 5,8,  za využití elektrtvarovek vč. všech souv. dsodávek a prací D+M</t>
  </si>
  <si>
    <t>Trativod z drenážních trubek korugovaných PE-HD SN 8 perforace 360° včetně lože otevřený výkop DN 100 pro liniové stavby</t>
  </si>
  <si>
    <t>Zřízení opláštění žeber nebo trativodů geotextilií v rýze nebo zářezu sklonu přes 1:2 š do 2,5 m</t>
  </si>
  <si>
    <t>Odkopávky a prokopávky nezapažené pro silnice a dálnice v hornině třídy těžitelnosti I objem přes 5000 m3 strojně</t>
  </si>
  <si>
    <t>Vodorovné přemístění do 4000 m výkopku/sypaniny z horniny třídy těžitelnosti I, skupiny 1 až 3</t>
  </si>
  <si>
    <t>Asfaltový beton vrstva obrusná ACO 11 (ABS) tř. I tl 40 mm š přes 3 m z nemodifikovaného asfaltu</t>
  </si>
  <si>
    <t>Podklad ze štěrkodrtě ŠD tl 200 mm</t>
  </si>
  <si>
    <t>Montáž kanalizačního potrubí z PVC těsněné gumovým kroužkem otevřený výkop sklon do 20 % DN 160</t>
  </si>
  <si>
    <t>Podklad ze štěrkodrtě ŠD tl 150 mm</t>
  </si>
  <si>
    <t>Asfaltový beton vrstva podkladní ACP 16 (obalované kamenivo OKS) tl 70 mm š přes 3 m</t>
  </si>
  <si>
    <t>Podklad pod dlažbu z betonu prostého C 20/25 tl do 100 mm</t>
  </si>
  <si>
    <t>Dlažba z lomového kamene na cementovou maltu s vyspárováním tl 200 mm</t>
  </si>
  <si>
    <t>Osazení chodníkového obrubníku betonového stojatého s boční opěrou do lože z betonu prostého</t>
  </si>
  <si>
    <t>Lože pod obrubníky, krajníky nebo obruby z dlažebních kostek z betonu prostého</t>
  </si>
  <si>
    <t>Osazení silničního obrubníku betonového stojatého s boční opěrou do lože z betonu prostého</t>
  </si>
  <si>
    <t>Podklad ze štěrkodrtě ŠD tl 220 mm</t>
  </si>
  <si>
    <t>Kladení zámkové dlažby pozemních komunikací tl 80 mm skupiny A pl do 50 m2</t>
  </si>
  <si>
    <t>Montáž kanalizačního potrubí hladkého plnostěnného SN 10 z polypropylenu DN 200</t>
  </si>
  <si>
    <t>rýha7</t>
  </si>
  <si>
    <t>koš pozink. C3 DIN 4052, vysoký, pro rám 500/300</t>
  </si>
  <si>
    <t>mříž M1 D400 DIN 19583-13, 500/500 mm</t>
  </si>
  <si>
    <t>těsnění elastomerové pro spojení šachetních dílů tech. param. viz TZ - specifikace materiálů</t>
  </si>
  <si>
    <t>Kladení zámkové dlažby pozemních komunikací tl 80 mm skupiny A pl do 300 m2</t>
  </si>
  <si>
    <t>Příplatek za kombinaci dvou barev u betonových dlažeb pozemních komunikací tl 80 mm skupiny B</t>
  </si>
  <si>
    <t>Příplatek za kombinaci dvou barev u betonových dlažeb pozemních komunikací tl 80 mm skupiny A</t>
  </si>
  <si>
    <t>Vytrhání obrub krajníků obrubníků stojatých</t>
  </si>
  <si>
    <t>Zřízení zemních krajnic se zhutněním</t>
  </si>
  <si>
    <t>Montáž svislé dopravní značky do velikosti 1 m2 objímkami na sloupek nebo konzolu</t>
  </si>
  <si>
    <t>Montáž sloupku dopravních značek délky do 3,5 m s betonovým základem a patkou</t>
  </si>
  <si>
    <t>značky upravující přednost P1, P4 900mm</t>
  </si>
  <si>
    <t>Kladení zámkové dlažby komunikací pro pěší tl 60 mm skupiny A pl přes 300 m2</t>
  </si>
  <si>
    <t>Příplatek za kombinaci dvou barev u kladení betonových dlažeb komunikací pro pěší tl 60 mm skupiny A</t>
  </si>
  <si>
    <t>Uložení sypaniny z hornin soudržných do násypů zhutněných silnic a dálnic</t>
  </si>
  <si>
    <t>Nakládání výkopku z hornin třídy těžitelnosti I, skupiny 1 až 3 přes 100 m3</t>
  </si>
  <si>
    <t>Osazení zahradního obrubníku betonového do lože z betonu s boční opěrou</t>
  </si>
  <si>
    <t>Rozprostření ornice tl vrstvy do 200 mm v rovině nebo ve svahu do 1:5 ručně</t>
  </si>
  <si>
    <t>Založení parkového trávníku výsevem plochy do 1000 m2 v rovině a ve svahu do 1:5</t>
  </si>
  <si>
    <t>Úprava pláně v hornině třídy těžitelnosti I, skupiny 1 až 3 bez zhutnění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</si>
  <si>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</si>
  <si>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</si>
  <si>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</si>
  <si>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</si>
  <si>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</si>
  <si>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</si>
  <si>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</si>
  <si>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</si>
  <si>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</si>
  <si>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</si>
  <si>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</si>
  <si>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</si>
  <si>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</si>
  <si>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</si>
  <si>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</si>
  <si>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</si>
  <si>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</si>
  <si>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</si>
  <si>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</si>
  <si>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</si>
  <si>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</si>
  <si>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</si>
  <si>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</si>
  <si>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</si>
  <si>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</si>
  <si>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</si>
  <si>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</si>
  <si>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</si>
  <si>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</si>
  <si>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</si>
  <si>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</si>
  <si>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</si>
  <si>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</si>
  <si>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</si>
  <si>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</si>
  <si>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</si>
  <si>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</si>
  <si>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</si>
  <si>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</si>
  <si>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</si>
  <si>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</si>
  <si>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</si>
  <si>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</si>
  <si>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</si>
  <si>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</si>
  <si>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</si>
  <si>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</si>
  <si>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</si>
  <si>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</si>
  <si>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</si>
  <si>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</si>
  <si>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</si>
  <si>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</si>
  <si>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</si>
  <si>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</si>
  <si>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</si>
  <si>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</si>
  <si>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</si>
  <si>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</si>
  <si>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</si>
  <si>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</si>
  <si>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</si>
  <si>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</si>
  <si>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</si>
  <si>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</si>
  <si>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</si>
  <si>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</si>
  <si>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</si>
  <si>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</si>
  <si>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</si>
  <si>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</si>
  <si>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</si>
  <si>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</si>
  <si>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</si>
  <si>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</si>
  <si>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</si>
  <si>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</si>
  <si>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</si>
  <si>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</si>
  <si>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</si>
  <si>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</si>
  <si>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</si>
  <si>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</si>
  <si>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</si>
  <si>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</si>
  <si>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</si>
  <si>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</si>
  <si>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</si>
  <si>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</si>
  <si>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</si>
  <si>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</si>
  <si>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</si>
  <si>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</si>
  <si>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</si>
  <si>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</si>
  <si>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</si>
  <si>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</si>
  <si>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</si>
  <si>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</si>
  <si>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</si>
  <si>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</si>
  <si>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</si>
  <si>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</si>
  <si>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</si>
  <si>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</si>
  <si>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</si>
  <si>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</si>
  <si>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</si>
  <si>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</si>
  <si>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</si>
  <si>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</si>
  <si>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</si>
  <si>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</si>
  <si>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</si>
  <si>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</si>
  <si>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</si>
  <si>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</si>
  <si>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</si>
  <si>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</si>
  <si>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</si>
  <si>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</si>
  <si>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</si>
  <si>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</si>
  <si>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</si>
  <si>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</si>
  <si>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</si>
  <si>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</si>
  <si>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</si>
  <si>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</si>
  <si>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</si>
  <si>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</si>
  <si>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</si>
  <si>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</si>
  <si>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</si>
  <si>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</si>
  <si>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</si>
  <si>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</si>
  <si>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</si>
  <si>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</si>
  <si>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</si>
  <si>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</si>
  <si>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</si>
  <si>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</si>
  <si>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</si>
  <si>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</si>
  <si>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</si>
  <si>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</si>
  <si>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</si>
  <si>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</si>
  <si>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</si>
  <si>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</si>
  <si>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</si>
  <si>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</si>
  <si>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</si>
  <si>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</si>
  <si>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</si>
  <si>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</si>
  <si>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</si>
  <si>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</si>
  <si>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</si>
  <si>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</si>
  <si>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</si>
  <si>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</si>
  <si>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</si>
  <si>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</si>
  <si>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</si>
  <si>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</si>
  <si>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</si>
  <si>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</si>
  <si>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</si>
  <si>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</si>
  <si>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</si>
  <si>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</si>
  <si>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</si>
  <si>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</si>
  <si>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</si>
  <si>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</si>
  <si>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</si>
  <si>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</si>
  <si>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</si>
  <si>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</si>
  <si>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</si>
  <si>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Stavba :</t>
  </si>
  <si>
    <t>Objekt :</t>
  </si>
  <si>
    <t>SO 11 Rozvody veřejného osvětlení</t>
  </si>
  <si>
    <t>Projektant :</t>
  </si>
  <si>
    <t>Ing. Z. Pecina, Fugnerova 8, 586 01 Jihlava</t>
  </si>
  <si>
    <t>Věta</t>
  </si>
  <si>
    <t>Pozice</t>
  </si>
  <si>
    <t>Mj</t>
  </si>
  <si>
    <t>Počet</t>
  </si>
  <si>
    <t>Materiál</t>
  </si>
  <si>
    <t>Materiál celkem</t>
  </si>
  <si>
    <t>Montáž</t>
  </si>
  <si>
    <t>Montáž celkem</t>
  </si>
  <si>
    <t>Cena</t>
  </si>
  <si>
    <t>Výpočet množství</t>
  </si>
  <si>
    <t>Elektromontáže</t>
  </si>
  <si>
    <t>7004-8067</t>
  </si>
  <si>
    <t>KABEL SILOVÝ,IZOLACE PVC S VODIČEM PE</t>
  </si>
  <si>
    <t>7004-8077</t>
  </si>
  <si>
    <t>CYKY-J 4x16 mm2 , volně</t>
  </si>
  <si>
    <t>20+105+15+270+15+45+65+30+37*3=676</t>
  </si>
  <si>
    <t>7004-8068</t>
  </si>
  <si>
    <t>CYKY-J 3x1.5 mm2 , volně</t>
  </si>
  <si>
    <t>11*8+8*9=160</t>
  </si>
  <si>
    <t>7004-10001</t>
  </si>
  <si>
    <t>UKONČENÍ Cu KABELŮ DO</t>
  </si>
  <si>
    <t>7004-10002</t>
  </si>
  <si>
    <t xml:space="preserve"> 4x10 mm2</t>
  </si>
  <si>
    <t>1123-8640</t>
  </si>
  <si>
    <t>CHRÁNIČKY HDPE</t>
  </si>
  <si>
    <t>1123-6635</t>
  </si>
  <si>
    <t>06040_CS100 CHRÁNIČKA OPT. KABELU - modrá</t>
  </si>
  <si>
    <t>(105+270+45+65+30)*2=1030</t>
  </si>
  <si>
    <t>1123-595</t>
  </si>
  <si>
    <t>HDPE75 TRUBKA OHEBNÁ DVOUVRSTVÁ</t>
  </si>
  <si>
    <t>20+105+15+270+15+45+65+30+37*2-32=607</t>
  </si>
  <si>
    <t>1123-7122</t>
  </si>
  <si>
    <t>HDPE110 TRUBKA OHEBNÁ DVOUVRSTVÁ</t>
  </si>
  <si>
    <t>3*9+8+3*9+6=68</t>
  </si>
  <si>
    <t>1157-3305</t>
  </si>
  <si>
    <t>SVÍTIDLO VEŘEJNÉHO OSVĚTLENÍ</t>
  </si>
  <si>
    <t>1261-84</t>
  </si>
  <si>
    <t>"A" - ELS OW S-100W/E40, černé se stříškou, difuzor CONE 400/150 PMMA čirý, mřížka nerez velká dolní, dekorativní výložník DC 1-60 Z</t>
  </si>
  <si>
    <t>"B" - 250W, MC 2 ZEBRA - 5000lm, 5000K</t>
  </si>
  <si>
    <t>1157-477</t>
  </si>
  <si>
    <t>recyklační polatek za svítidlo</t>
  </si>
  <si>
    <t>11+8=19</t>
  </si>
  <si>
    <t>1191-2832</t>
  </si>
  <si>
    <t>Sodíkové výbojky</t>
  </si>
  <si>
    <t>1191-2331</t>
  </si>
  <si>
    <t>SHC 100W</t>
  </si>
  <si>
    <t>1191-2330</t>
  </si>
  <si>
    <t>SHC 250W</t>
  </si>
  <si>
    <t>recyklační poplatek za světelný zdroj</t>
  </si>
  <si>
    <t>1261-60</t>
  </si>
  <si>
    <t>OSVĚTLOVACÍ STOŽÁR BEZPATICOVÝ</t>
  </si>
  <si>
    <t>1261-61</t>
  </si>
  <si>
    <t>ŽÁROVĚ ZINKOVANÝ</t>
  </si>
  <si>
    <t>1261-62</t>
  </si>
  <si>
    <t>silniční stožár K6 133/89/60, výšky 6m nad terén, 1m zapuštěný pod terén, zemní část - potah PVC, žárově zinkovaný</t>
  </si>
  <si>
    <t>silniční stožár PB6 133/108/89, výšky 6m nad terén, 1m zapuštěný pod terén, zemní část - potah PVC, žárově zinkovaný</t>
  </si>
  <si>
    <t>1261-77</t>
  </si>
  <si>
    <t>VÝLOŽNÍK ŽÁROVĚ ZINKOVANÝ</t>
  </si>
  <si>
    <t>1261-83</t>
  </si>
  <si>
    <t>dekorativní, DC 1-60 Z</t>
  </si>
  <si>
    <t>1261-88</t>
  </si>
  <si>
    <t>zesílený pro přechodové svítidlo, PD 1-2000/89</t>
  </si>
  <si>
    <t>1042-1001</t>
  </si>
  <si>
    <t>Stožárová svorkovnice</t>
  </si>
  <si>
    <t>1042-554</t>
  </si>
  <si>
    <t>SV 9.16.4 Stožárová výzbroj</t>
  </si>
  <si>
    <t>1059-1</t>
  </si>
  <si>
    <t>POJISTKA</t>
  </si>
  <si>
    <t>1059-2</t>
  </si>
  <si>
    <t>KOMPLETNÍ</t>
  </si>
  <si>
    <t>1059-3</t>
  </si>
  <si>
    <t>6A,char.normální</t>
  </si>
  <si>
    <t>1244-6</t>
  </si>
  <si>
    <t>OCELOVÝ PÁSEK POZINKOVANÝ</t>
  </si>
  <si>
    <t>1244-8</t>
  </si>
  <si>
    <t>Páska 30x4 páska 30x4 (0,95 kg/m), volně</t>
  </si>
  <si>
    <t>20+105+15+270+15+45+65+30=565</t>
  </si>
  <si>
    <t>1244-100</t>
  </si>
  <si>
    <t>ZINKOVANÉ PROVEDENÍ</t>
  </si>
  <si>
    <t>1244-1</t>
  </si>
  <si>
    <t>OCELOVÝ DRÁT POZINKOVANÝ</t>
  </si>
  <si>
    <t>1244-3</t>
  </si>
  <si>
    <t>Drát 10 drát ø 10mm(0,62kg/m), volně</t>
  </si>
  <si>
    <t>(11+8)*3=57</t>
  </si>
  <si>
    <t>1244-199</t>
  </si>
  <si>
    <t>SVORKA HROMOSVODNÍ,UZEMŇOVACÍ</t>
  </si>
  <si>
    <t>1127-162</t>
  </si>
  <si>
    <t>SP01 připojovací</t>
  </si>
  <si>
    <t>19*1=19</t>
  </si>
  <si>
    <t>1244-239</t>
  </si>
  <si>
    <t>SR 3a svorka páska-drát</t>
  </si>
  <si>
    <t>19*2=38</t>
  </si>
  <si>
    <t>1244-88</t>
  </si>
  <si>
    <t>SR 2a svorka páska-páska M6</t>
  </si>
  <si>
    <t>23*2=46</t>
  </si>
  <si>
    <t>1124-1</t>
  </si>
  <si>
    <t>VODIČ JEDNOŽILOVÝ, IZOLACE PVC</t>
  </si>
  <si>
    <t>7004-8007</t>
  </si>
  <si>
    <t>H07V-U 6   mm2 , volně</t>
  </si>
  <si>
    <t>9999-1294</t>
  </si>
  <si>
    <t>POJÍZDNÁ STAVEBNÍ TECHNIKA</t>
  </si>
  <si>
    <t>9999-1295</t>
  </si>
  <si>
    <t>jeřáb - montáž stožáru - 1h/ks</t>
  </si>
  <si>
    <t>přesun jeřábu</t>
  </si>
  <si>
    <t>km</t>
  </si>
  <si>
    <t>3*30=90</t>
  </si>
  <si>
    <t>vysokozdvižná plošina - montáž výložníku a svítidla na výložník - 1h/ks</t>
  </si>
  <si>
    <t>přesun vysokozdvižné plošiny</t>
  </si>
  <si>
    <t>9999-1280</t>
  </si>
  <si>
    <t>MONTÁŽE</t>
  </si>
  <si>
    <t>9999-1291</t>
  </si>
  <si>
    <t>Připojení na stávající rozvody, úprava stávajícího stožáru</t>
  </si>
  <si>
    <t>hod</t>
  </si>
  <si>
    <t>2*8=16</t>
  </si>
  <si>
    <t>9999-1288</t>
  </si>
  <si>
    <t xml:space="preserve"> Zkusebni provoz - provozní zkouška osvětlení po kompletaci, měření osvětlení, protokol o měření</t>
  </si>
  <si>
    <t>kpl</t>
  </si>
  <si>
    <t>9999-1296</t>
  </si>
  <si>
    <t>PROVEDENI REVIZNICH ZKOUSEK</t>
  </si>
  <si>
    <t>9999-1297</t>
  </si>
  <si>
    <t>DLE CSN 33 2000-6</t>
  </si>
  <si>
    <t>9999-1298</t>
  </si>
  <si>
    <t xml:space="preserve"> Revizni technik - výchozí revize, vypracování revizní zprávy</t>
  </si>
  <si>
    <t>Zpracování dokumentace, tisk</t>
  </si>
  <si>
    <t>geodetické zaměření skut- provedení - intravilán</t>
  </si>
  <si>
    <t>565*0,001=0,565</t>
  </si>
  <si>
    <t>mapování - doplnění digit. mapy - intravilán</t>
  </si>
  <si>
    <t>9999-1299</t>
  </si>
  <si>
    <t>Dokumentace skutečného provedení</t>
  </si>
  <si>
    <t>Demontáže</t>
  </si>
  <si>
    <t>1157-474</t>
  </si>
  <si>
    <t>SVÍTIDLA PRO VEŘEJNÉ OSVĚTLENÍ</t>
  </si>
  <si>
    <t>demontáž svítidla ze stožáru VO</t>
  </si>
  <si>
    <t>1261-8</t>
  </si>
  <si>
    <t>OSVĚTLOVACÍ STOŽÁR</t>
  </si>
  <si>
    <t>1261-9</t>
  </si>
  <si>
    <t>Demontáž stožáru VO včetně výložníku a elektrovýzbroje - svorkovnice,  odvoz k uskladnění u správce</t>
  </si>
  <si>
    <t>CYKY-J 3x1.5 mm2 , volně - původní kabel, včetně odborné likvidace</t>
  </si>
  <si>
    <t>jeřáb - hod/stožár</t>
  </si>
  <si>
    <t>vysokozdvižná plošina - hod/svítidlo+výložník</t>
  </si>
  <si>
    <t>Demontáže - celkem</t>
  </si>
  <si>
    <t>Elektromontáže - celkem</t>
  </si>
  <si>
    <t>9999-878</t>
  </si>
  <si>
    <t>VYTÝČENÍ TRATI</t>
  </si>
  <si>
    <t>9999-890</t>
  </si>
  <si>
    <t xml:space="preserve"> Kabelové vedení v zastaveném prostoru</t>
  </si>
  <si>
    <t>9999-924</t>
  </si>
  <si>
    <t>ŘEZÁNÍ SPÁRY</t>
  </si>
  <si>
    <t>9999-925</t>
  </si>
  <si>
    <t xml:space="preserve"> V asfaltu nebo betonu</t>
  </si>
  <si>
    <t>11*2=22</t>
  </si>
  <si>
    <t>9999-922</t>
  </si>
  <si>
    <t>BOURANÍ ŽIVIČNÝCH POVRCHŮ</t>
  </si>
  <si>
    <t>9999-923</t>
  </si>
  <si>
    <t xml:space="preserve"> Síla vrstvy 3-5cm</t>
  </si>
  <si>
    <t>11*0,5=5,5</t>
  </si>
  <si>
    <t>9999-941</t>
  </si>
  <si>
    <t>JÁMA PRO STOŽÁRY VER.OSVĚTLENÍ</t>
  </si>
  <si>
    <t>9999-942</t>
  </si>
  <si>
    <t>O OBJEMU DO 2 m3</t>
  </si>
  <si>
    <t>9999-946</t>
  </si>
  <si>
    <t xml:space="preserve"> Zemina třídy 4,ručně</t>
  </si>
  <si>
    <t>11*1+8*1,2=20,6</t>
  </si>
  <si>
    <t>9999-973</t>
  </si>
  <si>
    <t>POUZDROVÝ ZÁKL.PRO STOŽ.VENK.</t>
  </si>
  <si>
    <t>9999-974</t>
  </si>
  <si>
    <t>OSVĚTLENÍ V OSE TRASY KABELU</t>
  </si>
  <si>
    <t>9999-976</t>
  </si>
  <si>
    <t xml:space="preserve"> D 300x1000 mm</t>
  </si>
  <si>
    <t>9999-977</t>
  </si>
  <si>
    <t xml:space="preserve"> D 300x1500 mm</t>
  </si>
  <si>
    <t>9999-960</t>
  </si>
  <si>
    <t>ZÁKLAD Z PROSTÉHO BETONU</t>
  </si>
  <si>
    <t>9999-961</t>
  </si>
  <si>
    <t xml:space="preserve"> Do rostlé zeminy bez bednění</t>
  </si>
  <si>
    <t>9999-980</t>
  </si>
  <si>
    <t>ZÁHOZ JÁMY,UPĚCHOVÁNÍ,ÚPRAVA</t>
  </si>
  <si>
    <t>9999-981</t>
  </si>
  <si>
    <t>POVRCHU</t>
  </si>
  <si>
    <t>9999-983</t>
  </si>
  <si>
    <t xml:space="preserve"> V zemine třídy 3-4</t>
  </si>
  <si>
    <t>9999-991</t>
  </si>
  <si>
    <t>HLOUBENÍ KABELOVÉ RÝHY</t>
  </si>
  <si>
    <t>9999-1002</t>
  </si>
  <si>
    <t xml:space="preserve"> Zemina třídy 4, šíře 350mm,hloubka 800mm</t>
  </si>
  <si>
    <t>565-32=533</t>
  </si>
  <si>
    <t>9999-1005</t>
  </si>
  <si>
    <t xml:space="preserve"> Zemina třídy 5, Šíře 500mm,hloubka 1300mm</t>
  </si>
  <si>
    <t>9999-1067</t>
  </si>
  <si>
    <t>ZŘÍZENÍ KABELOVÉHO LOŽE</t>
  </si>
  <si>
    <t>9999-1069</t>
  </si>
  <si>
    <t xml:space="preserve"> Z prosáté zeminy, bez zakrytí, šíře do 65cm,tloušťka 10cm</t>
  </si>
  <si>
    <t>533+32=565</t>
  </si>
  <si>
    <t>9999-1117</t>
  </si>
  <si>
    <t>FOLIE VÝSTRAŽNÁ Z PVC</t>
  </si>
  <si>
    <t>9999-1119</t>
  </si>
  <si>
    <t xml:space="preserve"> Šířka 33cm</t>
  </si>
  <si>
    <t>9999-1175</t>
  </si>
  <si>
    <t>ZÁHOZ KABELOVÉ RÝHY</t>
  </si>
  <si>
    <t>9999-1182</t>
  </si>
  <si>
    <t>533</t>
  </si>
  <si>
    <t>9999-1184</t>
  </si>
  <si>
    <t xml:space="preserve"> Zemina třídy 5, šíře 500mm,hloubka 1300mm</t>
  </si>
  <si>
    <t>9999-1188</t>
  </si>
  <si>
    <t>ÚPRAVA POVRCHU</t>
  </si>
  <si>
    <t>9999-1196</t>
  </si>
  <si>
    <t xml:space="preserve"> Provizorní úprava terénu v zemina třídy 4</t>
  </si>
  <si>
    <t>533*0,35+32*0,5=202,55</t>
  </si>
  <si>
    <t>9999-1185</t>
  </si>
  <si>
    <t>ODVOZ ZEMINY</t>
  </si>
  <si>
    <t>9999-1186</t>
  </si>
  <si>
    <t>odvoz zeminy a suti na skládku, včetně poplatku za uložení</t>
  </si>
  <si>
    <t>(533*0,35+32*0,5)*0,1*1,5=30,38</t>
  </si>
  <si>
    <t>9999-1200</t>
  </si>
  <si>
    <t>PODKLADOVÁ VRSTVA</t>
  </si>
  <si>
    <t>9999-1201</t>
  </si>
  <si>
    <t xml:space="preserve"> Ze štěrku vrstva 10cm</t>
  </si>
  <si>
    <t>9999-1204</t>
  </si>
  <si>
    <t>JEDNOVRSTVOVÁ VOZOVKA Z ASFATLOBETONU</t>
  </si>
  <si>
    <t>9999-1206</t>
  </si>
  <si>
    <t xml:space="preserve"> Vrstva asfaltobetonu 10cm</t>
  </si>
  <si>
    <t>REKAPITULACE STAVBY - Soubor 1</t>
  </si>
  <si>
    <t>REKAPITULACE OBJEKTŮ STAVBY A SOUPISŮ PRACÍ - Soubor 1</t>
  </si>
  <si>
    <t>Náklady stavby celkem - Soubor 1</t>
  </si>
  <si>
    <t>SO 12a Vozidlová komunikace v zóně 30 - spodní stavba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</si>
</sst>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b/>
      <sz val="14"/>
      <color theme="1"/>
      <name val="Calibri"/>
      <family val="2"/>
      <scheme val="minor"/>
    </font>
    <font>
      <sz val="9"/>
      <color rgb="FF000000"/>
      <name val="敓潧⁥䥕ᬀ惦㞀r☸[_x0008_"/>
      <family val="2"/>
    </font>
    <font>
      <b/>
      <sz val="11"/>
      <color rgb="FF000000"/>
      <name val="敓潧⁥䥕ᬀ惦㞀r☸[_x0008_"/>
      <family val="2"/>
    </font>
    <font>
      <i/>
      <sz val="10"/>
      <color rgb="FF000000"/>
      <name val="敓潧⁥䥕ᬀ惦㞀r☸[_x0008_"/>
      <family val="2"/>
    </font>
    <font>
      <b/>
      <sz val="10"/>
      <color rgb="FF000000"/>
      <name val="敓潧⁥䥕ᬀ惦㞀r☸[_x0008_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30" fillId="0" borderId="0" xfId="0" applyFont="1" applyAlignment="1">
      <alignment horizontal="left" vertical="center" wrapText="1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2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9" fontId="0" fillId="0" borderId="0" xfId="0" applyNumberFormat="1"/>
    <xf numFmtId="4" fontId="0" fillId="0" borderId="0" xfId="0" applyNumberFormat="1"/>
    <xf numFmtId="49" fontId="48" fillId="0" borderId="0" xfId="0" applyNumberFormat="1" applyFont="1"/>
    <xf numFmtId="49" fontId="49" fillId="5" borderId="31" xfId="0" applyNumberFormat="1" applyFont="1" applyFill="1" applyBorder="1" applyAlignment="1">
      <alignment horizontal="left"/>
    </xf>
    <xf numFmtId="4" fontId="49" fillId="5" borderId="31" xfId="0" applyNumberFormat="1" applyFont="1" applyFill="1" applyBorder="1" applyAlignment="1">
      <alignment horizontal="left"/>
    </xf>
    <xf numFmtId="0" fontId="0" fillId="0" borderId="31" xfId="0" applyBorder="1"/>
    <xf numFmtId="49" fontId="50" fillId="6" borderId="31" xfId="0" applyNumberFormat="1" applyFont="1" applyFill="1" applyBorder="1" applyAlignment="1">
      <alignment horizontal="left"/>
    </xf>
    <xf numFmtId="4" fontId="50" fillId="6" borderId="31" xfId="0" applyNumberFormat="1" applyFont="1" applyFill="1" applyBorder="1" applyAlignment="1">
      <alignment horizontal="right"/>
    </xf>
    <xf numFmtId="49" fontId="51" fillId="7" borderId="31" xfId="0" applyNumberFormat="1" applyFont="1" applyFill="1" applyBorder="1" applyAlignment="1">
      <alignment horizontal="left"/>
    </xf>
    <xf numFmtId="4" fontId="51" fillId="7" borderId="31" xfId="0" applyNumberFormat="1" applyFont="1" applyFill="1" applyBorder="1" applyAlignment="1">
      <alignment horizontal="right"/>
    </xf>
    <xf numFmtId="49" fontId="49" fillId="8" borderId="31" xfId="0" applyNumberFormat="1" applyFont="1" applyFill="1" applyBorder="1" applyAlignment="1">
      <alignment horizontal="left"/>
    </xf>
    <xf numFmtId="4" fontId="49" fillId="8" borderId="31" xfId="0" applyNumberFormat="1" applyFont="1" applyFill="1" applyBorder="1" applyAlignment="1">
      <alignment horizontal="right"/>
    </xf>
    <xf numFmtId="49" fontId="52" fillId="9" borderId="31" xfId="0" applyNumberFormat="1" applyFont="1" applyFill="1" applyBorder="1" applyAlignment="1">
      <alignment horizontal="left"/>
    </xf>
    <xf numFmtId="4" fontId="52" fillId="9" borderId="31" xfId="0" applyNumberFormat="1" applyFont="1" applyFill="1" applyBorder="1" applyAlignment="1">
      <alignment horizontal="right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2" fillId="4" borderId="7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4" fillId="10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42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200025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7"/>
  <sheetViews>
    <sheetView showGridLines="0" tabSelected="1" workbookViewId="0" topLeftCell="C1">
      <selection activeCell="C2" sqref="C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2:72" s="1" customFormat="1" ht="6.95" customHeight="1"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1"/>
      <c r="BS1" s="18" t="s">
        <v>4</v>
      </c>
      <c r="BT1" s="18" t="s">
        <v>6</v>
      </c>
    </row>
    <row r="2" spans="2:71" s="1" customFormat="1" ht="24.95" customHeight="1">
      <c r="B2" s="21"/>
      <c r="D2" s="22" t="s">
        <v>2892</v>
      </c>
      <c r="AR2" s="21"/>
      <c r="AS2" s="23" t="s">
        <v>7</v>
      </c>
      <c r="BE2" s="24" t="s">
        <v>8</v>
      </c>
      <c r="BS2" s="18" t="s">
        <v>9</v>
      </c>
    </row>
    <row r="3" spans="2:71" s="1" customFormat="1" ht="12" customHeight="1">
      <c r="B3" s="21"/>
      <c r="D3" s="25" t="s">
        <v>10</v>
      </c>
      <c r="K3" s="339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R3" s="21"/>
      <c r="BE3" s="336" t="s">
        <v>11</v>
      </c>
      <c r="BS3" s="18" t="s">
        <v>4</v>
      </c>
    </row>
    <row r="4" spans="2:71" s="1" customFormat="1" ht="36.95" customHeight="1">
      <c r="B4" s="21"/>
      <c r="D4" s="27" t="s">
        <v>12</v>
      </c>
      <c r="K4" s="341" t="s">
        <v>13</v>
      </c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R4" s="21"/>
      <c r="BE4" s="337"/>
      <c r="BS4" s="18" t="s">
        <v>4</v>
      </c>
    </row>
    <row r="5" spans="2:71" s="1" customFormat="1" ht="12" customHeight="1">
      <c r="B5" s="21"/>
      <c r="D5" s="28" t="s">
        <v>14</v>
      </c>
      <c r="K5" s="26"/>
      <c r="AK5" s="28" t="s">
        <v>16</v>
      </c>
      <c r="AN5" s="26" t="s">
        <v>17</v>
      </c>
      <c r="AR5" s="21"/>
      <c r="BE5" s="337"/>
      <c r="BS5" s="18" t="s">
        <v>4</v>
      </c>
    </row>
    <row r="6" spans="2:71" s="1" customFormat="1" ht="12" customHeight="1">
      <c r="B6" s="21"/>
      <c r="D6" s="28" t="s">
        <v>18</v>
      </c>
      <c r="K6" s="26" t="s">
        <v>19</v>
      </c>
      <c r="AK6" s="28" t="s">
        <v>20</v>
      </c>
      <c r="AN6" s="29" t="s">
        <v>21</v>
      </c>
      <c r="AR6" s="21"/>
      <c r="BE6" s="337"/>
      <c r="BS6" s="18" t="s">
        <v>4</v>
      </c>
    </row>
    <row r="7" spans="2:71" s="1" customFormat="1" ht="14.45" customHeight="1">
      <c r="B7" s="21"/>
      <c r="AR7" s="21"/>
      <c r="BE7" s="337"/>
      <c r="BS7" s="18" t="s">
        <v>4</v>
      </c>
    </row>
    <row r="8" spans="2:71" s="1" customFormat="1" ht="12" customHeight="1">
      <c r="B8" s="21"/>
      <c r="D8" s="28" t="s">
        <v>22</v>
      </c>
      <c r="AK8" s="28" t="s">
        <v>23</v>
      </c>
      <c r="AN8" s="26" t="s">
        <v>0</v>
      </c>
      <c r="AR8" s="21"/>
      <c r="BE8" s="337"/>
      <c r="BS8" s="18" t="s">
        <v>4</v>
      </c>
    </row>
    <row r="9" spans="2:71" s="1" customFormat="1" ht="18.4" customHeight="1">
      <c r="B9" s="21"/>
      <c r="E9" s="26" t="s">
        <v>24</v>
      </c>
      <c r="AK9" s="28" t="s">
        <v>25</v>
      </c>
      <c r="AN9" s="26" t="s">
        <v>0</v>
      </c>
      <c r="AR9" s="21"/>
      <c r="BE9" s="337"/>
      <c r="BS9" s="18" t="s">
        <v>4</v>
      </c>
    </row>
    <row r="10" spans="2:71" s="1" customFormat="1" ht="6.95" customHeight="1">
      <c r="B10" s="21"/>
      <c r="AR10" s="21"/>
      <c r="BE10" s="337"/>
      <c r="BS10" s="18" t="s">
        <v>4</v>
      </c>
    </row>
    <row r="11" spans="2:71" s="1" customFormat="1" ht="12" customHeight="1">
      <c r="B11" s="21"/>
      <c r="D11" s="28" t="s">
        <v>26</v>
      </c>
      <c r="AK11" s="28" t="s">
        <v>23</v>
      </c>
      <c r="AN11" s="30" t="s">
        <v>27</v>
      </c>
      <c r="AR11" s="21"/>
      <c r="BE11" s="337"/>
      <c r="BS11" s="18" t="s">
        <v>4</v>
      </c>
    </row>
    <row r="12" spans="2:71" ht="12.75">
      <c r="B12" s="21"/>
      <c r="E12" s="342" t="s">
        <v>27</v>
      </c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28" t="s">
        <v>25</v>
      </c>
      <c r="AN12" s="30" t="s">
        <v>27</v>
      </c>
      <c r="AR12" s="21"/>
      <c r="BE12" s="337"/>
      <c r="BS12" s="18" t="s">
        <v>4</v>
      </c>
    </row>
    <row r="13" spans="2:71" s="1" customFormat="1" ht="6.95" customHeight="1">
      <c r="B13" s="21"/>
      <c r="AR13" s="21"/>
      <c r="BE13" s="337"/>
      <c r="BS13" s="18" t="s">
        <v>1</v>
      </c>
    </row>
    <row r="14" spans="2:71" s="1" customFormat="1" ht="12" customHeight="1">
      <c r="B14" s="21"/>
      <c r="D14" s="28" t="s">
        <v>28</v>
      </c>
      <c r="AK14" s="28" t="s">
        <v>23</v>
      </c>
      <c r="AN14" s="26" t="s">
        <v>0</v>
      </c>
      <c r="AR14" s="21"/>
      <c r="BE14" s="337"/>
      <c r="BS14" s="18" t="s">
        <v>1</v>
      </c>
    </row>
    <row r="15" spans="2:71" s="1" customFormat="1" ht="18.4" customHeight="1">
      <c r="B15" s="21"/>
      <c r="E15" s="26" t="s">
        <v>29</v>
      </c>
      <c r="AK15" s="28" t="s">
        <v>25</v>
      </c>
      <c r="AN15" s="26" t="s">
        <v>0</v>
      </c>
      <c r="AR15" s="21"/>
      <c r="BE15" s="337"/>
      <c r="BS15" s="18" t="s">
        <v>30</v>
      </c>
    </row>
    <row r="16" spans="2:71" s="1" customFormat="1" ht="6.95" customHeight="1">
      <c r="B16" s="21"/>
      <c r="AR16" s="21"/>
      <c r="BE16" s="337"/>
      <c r="BS16" s="18" t="s">
        <v>4</v>
      </c>
    </row>
    <row r="17" spans="2:71" s="1" customFormat="1" ht="12" customHeight="1">
      <c r="B17" s="21"/>
      <c r="D17" s="28" t="s">
        <v>31</v>
      </c>
      <c r="AK17" s="28" t="s">
        <v>23</v>
      </c>
      <c r="AN17" s="26" t="s">
        <v>0</v>
      </c>
      <c r="AR17" s="21"/>
      <c r="BE17" s="337"/>
      <c r="BS17" s="18" t="s">
        <v>4</v>
      </c>
    </row>
    <row r="18" spans="2:71" s="1" customFormat="1" ht="18.4" customHeight="1">
      <c r="B18" s="21"/>
      <c r="E18" s="26" t="s">
        <v>32</v>
      </c>
      <c r="AK18" s="28" t="s">
        <v>25</v>
      </c>
      <c r="AN18" s="26" t="s">
        <v>0</v>
      </c>
      <c r="AR18" s="21"/>
      <c r="BE18" s="337"/>
      <c r="BS18" s="18" t="s">
        <v>1</v>
      </c>
    </row>
    <row r="19" spans="2:57" s="1" customFormat="1" ht="6.95" customHeight="1">
      <c r="B19" s="21"/>
      <c r="AR19" s="21"/>
      <c r="BE19" s="337"/>
    </row>
    <row r="20" spans="2:57" s="1" customFormat="1" ht="12" customHeight="1">
      <c r="B20" s="21"/>
      <c r="D20" s="28" t="s">
        <v>33</v>
      </c>
      <c r="AR20" s="21"/>
      <c r="BE20" s="337"/>
    </row>
    <row r="21" spans="2:57" s="1" customFormat="1" ht="47.25" customHeight="1">
      <c r="B21" s="21"/>
      <c r="E21" s="344" t="s">
        <v>34</v>
      </c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R21" s="21"/>
      <c r="BE21" s="337"/>
    </row>
    <row r="22" spans="2:57" s="1" customFormat="1" ht="6.95" customHeight="1">
      <c r="B22" s="21"/>
      <c r="AR22" s="21"/>
      <c r="BE22" s="337"/>
    </row>
    <row r="23" spans="2:57" s="1" customFormat="1" ht="6.95" customHeight="1">
      <c r="B23" s="2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R23" s="21"/>
      <c r="BE23" s="337"/>
    </row>
    <row r="24" spans="1:57" s="2" customFormat="1" ht="25.9" customHeight="1">
      <c r="A24" s="33"/>
      <c r="B24" s="34"/>
      <c r="C24" s="33"/>
      <c r="D24" s="35" t="s">
        <v>35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45"/>
      <c r="AL24" s="346"/>
      <c r="AM24" s="346"/>
      <c r="AN24" s="346"/>
      <c r="AO24" s="346"/>
      <c r="AP24" s="33"/>
      <c r="AQ24" s="33"/>
      <c r="AR24" s="34"/>
      <c r="BE24" s="337"/>
    </row>
    <row r="25" spans="1:57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4"/>
      <c r="BE25" s="337"/>
    </row>
    <row r="26" spans="1:57" s="2" customFormat="1" ht="12.75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347" t="s">
        <v>36</v>
      </c>
      <c r="M26" s="347"/>
      <c r="N26" s="347"/>
      <c r="O26" s="347"/>
      <c r="P26" s="347"/>
      <c r="Q26" s="33"/>
      <c r="R26" s="33"/>
      <c r="S26" s="33"/>
      <c r="T26" s="33"/>
      <c r="U26" s="33"/>
      <c r="V26" s="33"/>
      <c r="W26" s="347" t="s">
        <v>37</v>
      </c>
      <c r="X26" s="347"/>
      <c r="Y26" s="347"/>
      <c r="Z26" s="347"/>
      <c r="AA26" s="347"/>
      <c r="AB26" s="347"/>
      <c r="AC26" s="347"/>
      <c r="AD26" s="347"/>
      <c r="AE26" s="347"/>
      <c r="AF26" s="33"/>
      <c r="AG26" s="33"/>
      <c r="AH26" s="33"/>
      <c r="AI26" s="33"/>
      <c r="AJ26" s="33"/>
      <c r="AK26" s="347"/>
      <c r="AL26" s="347"/>
      <c r="AM26" s="347"/>
      <c r="AN26" s="347"/>
      <c r="AO26" s="347"/>
      <c r="AP26" s="33"/>
      <c r="AQ26" s="33"/>
      <c r="AR26" s="34"/>
      <c r="BE26" s="337"/>
    </row>
    <row r="27" spans="2:57" s="3" customFormat="1" ht="14.45" customHeight="1">
      <c r="B27" s="38"/>
      <c r="D27" s="28" t="s">
        <v>39</v>
      </c>
      <c r="F27" s="28" t="s">
        <v>40</v>
      </c>
      <c r="L27" s="350">
        <v>0.21</v>
      </c>
      <c r="M27" s="349"/>
      <c r="N27" s="349"/>
      <c r="O27" s="349"/>
      <c r="P27" s="349"/>
      <c r="W27" s="348">
        <f>ROUND(AZ52,2)</f>
        <v>0</v>
      </c>
      <c r="X27" s="349"/>
      <c r="Y27" s="349"/>
      <c r="Z27" s="349"/>
      <c r="AA27" s="349"/>
      <c r="AB27" s="349"/>
      <c r="AC27" s="349"/>
      <c r="AD27" s="349"/>
      <c r="AE27" s="349"/>
      <c r="AK27" s="348">
        <f>ROUND(AV52,2)</f>
        <v>0</v>
      </c>
      <c r="AL27" s="349"/>
      <c r="AM27" s="349"/>
      <c r="AN27" s="349"/>
      <c r="AO27" s="349"/>
      <c r="AR27" s="38"/>
      <c r="BE27" s="338"/>
    </row>
    <row r="28" spans="2:57" s="3" customFormat="1" ht="14.45" customHeight="1">
      <c r="B28" s="38"/>
      <c r="F28" s="28" t="s">
        <v>41</v>
      </c>
      <c r="L28" s="350">
        <v>0.15</v>
      </c>
      <c r="M28" s="349"/>
      <c r="N28" s="349"/>
      <c r="O28" s="349"/>
      <c r="P28" s="349"/>
      <c r="W28" s="348">
        <f>ROUND(BA52,2)</f>
        <v>0</v>
      </c>
      <c r="X28" s="349"/>
      <c r="Y28" s="349"/>
      <c r="Z28" s="349"/>
      <c r="AA28" s="349"/>
      <c r="AB28" s="349"/>
      <c r="AC28" s="349"/>
      <c r="AD28" s="349"/>
      <c r="AE28" s="349"/>
      <c r="AK28" s="348">
        <f>ROUND(AW52,2)</f>
        <v>0</v>
      </c>
      <c r="AL28" s="349"/>
      <c r="AM28" s="349"/>
      <c r="AN28" s="349"/>
      <c r="AO28" s="349"/>
      <c r="AR28" s="38"/>
      <c r="BE28" s="338"/>
    </row>
    <row r="29" spans="2:57" s="3" customFormat="1" ht="14.45" customHeight="1" hidden="1">
      <c r="B29" s="38"/>
      <c r="F29" s="28" t="s">
        <v>42</v>
      </c>
      <c r="L29" s="350">
        <v>0.21</v>
      </c>
      <c r="M29" s="349"/>
      <c r="N29" s="349"/>
      <c r="O29" s="349"/>
      <c r="P29" s="349"/>
      <c r="W29" s="348">
        <f>ROUND(BB52,2)</f>
        <v>0</v>
      </c>
      <c r="X29" s="349"/>
      <c r="Y29" s="349"/>
      <c r="Z29" s="349"/>
      <c r="AA29" s="349"/>
      <c r="AB29" s="349"/>
      <c r="AC29" s="349"/>
      <c r="AD29" s="349"/>
      <c r="AE29" s="349"/>
      <c r="AK29" s="348">
        <v>0</v>
      </c>
      <c r="AL29" s="349"/>
      <c r="AM29" s="349"/>
      <c r="AN29" s="349"/>
      <c r="AO29" s="349"/>
      <c r="AR29" s="38"/>
      <c r="BE29" s="338"/>
    </row>
    <row r="30" spans="2:57" s="3" customFormat="1" ht="14.45" customHeight="1" hidden="1">
      <c r="B30" s="38"/>
      <c r="F30" s="28" t="s">
        <v>43</v>
      </c>
      <c r="L30" s="350">
        <v>0.15</v>
      </c>
      <c r="M30" s="349"/>
      <c r="N30" s="349"/>
      <c r="O30" s="349"/>
      <c r="P30" s="349"/>
      <c r="W30" s="348">
        <f>ROUND(BC52,2)</f>
        <v>0</v>
      </c>
      <c r="X30" s="349"/>
      <c r="Y30" s="349"/>
      <c r="Z30" s="349"/>
      <c r="AA30" s="349"/>
      <c r="AB30" s="349"/>
      <c r="AC30" s="349"/>
      <c r="AD30" s="349"/>
      <c r="AE30" s="349"/>
      <c r="AK30" s="348">
        <v>0</v>
      </c>
      <c r="AL30" s="349"/>
      <c r="AM30" s="349"/>
      <c r="AN30" s="349"/>
      <c r="AO30" s="349"/>
      <c r="AR30" s="38"/>
      <c r="BE30" s="338"/>
    </row>
    <row r="31" spans="2:44" s="3" customFormat="1" ht="14.45" customHeight="1" hidden="1">
      <c r="B31" s="38"/>
      <c r="F31" s="28" t="s">
        <v>44</v>
      </c>
      <c r="L31" s="350">
        <v>0</v>
      </c>
      <c r="M31" s="349"/>
      <c r="N31" s="349"/>
      <c r="O31" s="349"/>
      <c r="P31" s="349"/>
      <c r="W31" s="348">
        <f>ROUND(BD52,2)</f>
        <v>0</v>
      </c>
      <c r="X31" s="349"/>
      <c r="Y31" s="349"/>
      <c r="Z31" s="349"/>
      <c r="AA31" s="349"/>
      <c r="AB31" s="349"/>
      <c r="AC31" s="349"/>
      <c r="AD31" s="349"/>
      <c r="AE31" s="349"/>
      <c r="AK31" s="348">
        <v>0</v>
      </c>
      <c r="AL31" s="349"/>
      <c r="AM31" s="349"/>
      <c r="AN31" s="349"/>
      <c r="AO31" s="349"/>
      <c r="AR31" s="38"/>
    </row>
    <row r="32" spans="1:57" s="2" customFormat="1" ht="6.95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4"/>
      <c r="BE32" s="33"/>
    </row>
    <row r="33" spans="1:57" s="2" customFormat="1" ht="25.9" customHeight="1">
      <c r="A33" s="33"/>
      <c r="B33" s="34"/>
      <c r="C33" s="39"/>
      <c r="D33" s="40" t="s">
        <v>45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2" t="s">
        <v>46</v>
      </c>
      <c r="U33" s="41"/>
      <c r="V33" s="41"/>
      <c r="W33" s="41"/>
      <c r="X33" s="354" t="s">
        <v>47</v>
      </c>
      <c r="Y33" s="352"/>
      <c r="Z33" s="352"/>
      <c r="AA33" s="352"/>
      <c r="AB33" s="352"/>
      <c r="AC33" s="41"/>
      <c r="AD33" s="41"/>
      <c r="AE33" s="41"/>
      <c r="AF33" s="41"/>
      <c r="AG33" s="41"/>
      <c r="AH33" s="41"/>
      <c r="AI33" s="41"/>
      <c r="AJ33" s="41"/>
      <c r="AK33" s="351"/>
      <c r="AL33" s="352"/>
      <c r="AM33" s="352"/>
      <c r="AN33" s="352"/>
      <c r="AO33" s="353"/>
      <c r="AP33" s="39"/>
      <c r="AQ33" s="39"/>
      <c r="AR33" s="34"/>
      <c r="BE33" s="33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33"/>
    </row>
    <row r="35" spans="1:57" s="2" customFormat="1" ht="6.95" customHeight="1">
      <c r="A35" s="33"/>
      <c r="B35" s="4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34"/>
      <c r="BE35" s="33"/>
    </row>
    <row r="39" spans="1:57" s="2" customFormat="1" ht="6.95" customHeight="1">
      <c r="A39" s="33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34"/>
      <c r="BE39" s="33"/>
    </row>
    <row r="40" spans="1:57" s="2" customFormat="1" ht="24.95" customHeight="1">
      <c r="A40" s="33"/>
      <c r="B40" s="34"/>
      <c r="C40" s="22" t="s">
        <v>2893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4"/>
      <c r="BE40" s="33"/>
    </row>
    <row r="41" spans="1:57" s="2" customFormat="1" ht="6.95" customHeight="1">
      <c r="A41" s="33"/>
      <c r="B41" s="34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4"/>
      <c r="BE41" s="33"/>
    </row>
    <row r="42" spans="2:44" s="4" customFormat="1" ht="12" customHeight="1">
      <c r="B42" s="47"/>
      <c r="C42" s="28" t="s">
        <v>10</v>
      </c>
      <c r="L42" s="4">
        <f>K3</f>
        <v>0</v>
      </c>
      <c r="AR42" s="47"/>
    </row>
    <row r="43" spans="2:44" s="5" customFormat="1" ht="36.95" customHeight="1">
      <c r="B43" s="48"/>
      <c r="C43" s="49" t="s">
        <v>12</v>
      </c>
      <c r="L43" s="330" t="str">
        <f>K4</f>
        <v>Nová zástavba ZTV Boží Muka IV. etapa Chotěboř</v>
      </c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R43" s="48"/>
    </row>
    <row r="44" spans="1:57" s="2" customFormat="1" ht="6.95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4"/>
      <c r="BE44" s="33"/>
    </row>
    <row r="45" spans="1:57" s="2" customFormat="1" ht="12" customHeight="1">
      <c r="A45" s="33"/>
      <c r="B45" s="34"/>
      <c r="C45" s="28" t="s">
        <v>18</v>
      </c>
      <c r="D45" s="33"/>
      <c r="E45" s="33"/>
      <c r="F45" s="33"/>
      <c r="G45" s="33"/>
      <c r="H45" s="33"/>
      <c r="I45" s="33"/>
      <c r="J45" s="33"/>
      <c r="K45" s="33"/>
      <c r="L45" s="50" t="str">
        <f>IF(K6="","",K6)</f>
        <v>Chotěboř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28" t="s">
        <v>20</v>
      </c>
      <c r="AJ45" s="33"/>
      <c r="AK45" s="33"/>
      <c r="AL45" s="33"/>
      <c r="AM45" s="355" t="str">
        <f>IF(AN6="","",AN6)</f>
        <v>2. 2. 2021</v>
      </c>
      <c r="AN45" s="355"/>
      <c r="AO45" s="33"/>
      <c r="AP45" s="33"/>
      <c r="AQ45" s="33"/>
      <c r="AR45" s="34"/>
      <c r="BE45" s="33"/>
    </row>
    <row r="46" spans="1:57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4"/>
      <c r="BE46" s="33"/>
    </row>
    <row r="47" spans="1:57" s="2" customFormat="1" ht="15.2" customHeight="1">
      <c r="A47" s="33"/>
      <c r="B47" s="34"/>
      <c r="C47" s="28" t="s">
        <v>22</v>
      </c>
      <c r="D47" s="33"/>
      <c r="E47" s="33"/>
      <c r="F47" s="33"/>
      <c r="G47" s="33"/>
      <c r="H47" s="33"/>
      <c r="I47" s="33"/>
      <c r="J47" s="33"/>
      <c r="K47" s="33"/>
      <c r="L47" s="4" t="str">
        <f>IF(E9="","",E9)</f>
        <v>Město Chotěboř, Trčků z Lípy 69, Chotěboř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8" t="s">
        <v>28</v>
      </c>
      <c r="AJ47" s="33"/>
      <c r="AK47" s="33"/>
      <c r="AL47" s="33"/>
      <c r="AM47" s="356" t="str">
        <f>IF(E15="","",E15)</f>
        <v>Profi Jihlava, spol. s.r.o.</v>
      </c>
      <c r="AN47" s="357"/>
      <c r="AO47" s="357"/>
      <c r="AP47" s="357"/>
      <c r="AQ47" s="33"/>
      <c r="AR47" s="34"/>
      <c r="AS47" s="358" t="s">
        <v>48</v>
      </c>
      <c r="AT47" s="359"/>
      <c r="AU47" s="52"/>
      <c r="AV47" s="52"/>
      <c r="AW47" s="52"/>
      <c r="AX47" s="52"/>
      <c r="AY47" s="52"/>
      <c r="AZ47" s="52"/>
      <c r="BA47" s="52"/>
      <c r="BB47" s="52"/>
      <c r="BC47" s="52"/>
      <c r="BD47" s="53"/>
      <c r="BE47" s="33"/>
    </row>
    <row r="48" spans="1:57" s="2" customFormat="1" ht="15.2" customHeight="1">
      <c r="A48" s="33"/>
      <c r="B48" s="34"/>
      <c r="C48" s="28" t="s">
        <v>26</v>
      </c>
      <c r="D48" s="33"/>
      <c r="E48" s="33"/>
      <c r="F48" s="33"/>
      <c r="G48" s="33"/>
      <c r="H48" s="33"/>
      <c r="I48" s="33"/>
      <c r="J48" s="33"/>
      <c r="K48" s="33"/>
      <c r="L48" s="4" t="str">
        <f>IF(E12="Vyplň údaj","",E12)</f>
        <v/>
      </c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28" t="s">
        <v>31</v>
      </c>
      <c r="AJ48" s="33"/>
      <c r="AK48" s="33"/>
      <c r="AL48" s="33"/>
      <c r="AM48" s="356" t="str">
        <f>IF(E18="","",E18)</f>
        <v xml:space="preserve"> </v>
      </c>
      <c r="AN48" s="357"/>
      <c r="AO48" s="357"/>
      <c r="AP48" s="357"/>
      <c r="AQ48" s="33"/>
      <c r="AR48" s="34"/>
      <c r="AS48" s="360"/>
      <c r="AT48" s="361"/>
      <c r="AU48" s="54"/>
      <c r="AV48" s="54"/>
      <c r="AW48" s="54"/>
      <c r="AX48" s="54"/>
      <c r="AY48" s="54"/>
      <c r="AZ48" s="54"/>
      <c r="BA48" s="54"/>
      <c r="BB48" s="54"/>
      <c r="BC48" s="54"/>
      <c r="BD48" s="55"/>
      <c r="BE48" s="33"/>
    </row>
    <row r="49" spans="1:57" s="2" customFormat="1" ht="10.9" customHeight="1">
      <c r="A49" s="33"/>
      <c r="B49" s="34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4"/>
      <c r="AS49" s="360"/>
      <c r="AT49" s="361"/>
      <c r="AU49" s="54"/>
      <c r="AV49" s="54"/>
      <c r="AW49" s="54"/>
      <c r="AX49" s="54"/>
      <c r="AY49" s="54"/>
      <c r="AZ49" s="54"/>
      <c r="BA49" s="54"/>
      <c r="BB49" s="54"/>
      <c r="BC49" s="54"/>
      <c r="BD49" s="55"/>
      <c r="BE49" s="33"/>
    </row>
    <row r="50" spans="1:57" s="2" customFormat="1" ht="29.25" customHeight="1">
      <c r="A50" s="33"/>
      <c r="B50" s="34"/>
      <c r="C50" s="328" t="s">
        <v>49</v>
      </c>
      <c r="D50" s="329"/>
      <c r="E50" s="329"/>
      <c r="F50" s="329"/>
      <c r="G50" s="329"/>
      <c r="H50" s="56"/>
      <c r="I50" s="335" t="s">
        <v>50</v>
      </c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  <c r="AG50" s="362" t="s">
        <v>51</v>
      </c>
      <c r="AH50" s="329"/>
      <c r="AI50" s="329"/>
      <c r="AJ50" s="329"/>
      <c r="AK50" s="329"/>
      <c r="AL50" s="329"/>
      <c r="AM50" s="329"/>
      <c r="AN50" s="335" t="s">
        <v>52</v>
      </c>
      <c r="AO50" s="329"/>
      <c r="AP50" s="329"/>
      <c r="AQ50" s="57" t="s">
        <v>53</v>
      </c>
      <c r="AR50" s="34"/>
      <c r="AS50" s="58" t="s">
        <v>54</v>
      </c>
      <c r="AT50" s="59" t="s">
        <v>55</v>
      </c>
      <c r="AU50" s="59" t="s">
        <v>56</v>
      </c>
      <c r="AV50" s="59" t="s">
        <v>57</v>
      </c>
      <c r="AW50" s="59" t="s">
        <v>58</v>
      </c>
      <c r="AX50" s="59" t="s">
        <v>59</v>
      </c>
      <c r="AY50" s="59" t="s">
        <v>60</v>
      </c>
      <c r="AZ50" s="59" t="s">
        <v>61</v>
      </c>
      <c r="BA50" s="59" t="s">
        <v>62</v>
      </c>
      <c r="BB50" s="59" t="s">
        <v>63</v>
      </c>
      <c r="BC50" s="59" t="s">
        <v>64</v>
      </c>
      <c r="BD50" s="60" t="s">
        <v>65</v>
      </c>
      <c r="BE50" s="33"/>
    </row>
    <row r="51" spans="1:57" s="2" customFormat="1" ht="10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4"/>
      <c r="AS51" s="61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3"/>
      <c r="BE51" s="33"/>
    </row>
    <row r="52" spans="2:90" s="6" customFormat="1" ht="32.45" customHeight="1">
      <c r="B52" s="64"/>
      <c r="C52" s="65" t="s">
        <v>2894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332"/>
      <c r="AH52" s="332"/>
      <c r="AI52" s="332"/>
      <c r="AJ52" s="332"/>
      <c r="AK52" s="332"/>
      <c r="AL52" s="332"/>
      <c r="AM52" s="332"/>
      <c r="AN52" s="363"/>
      <c r="AO52" s="363"/>
      <c r="AP52" s="363"/>
      <c r="AQ52" s="68"/>
      <c r="AR52" s="64"/>
      <c r="AS52" s="69">
        <f>ROUND(SUM(AS53:AS65),2)</f>
        <v>0</v>
      </c>
      <c r="AT52" s="70">
        <f aca="true" t="shared" si="0" ref="AT52:AT65">ROUND(SUM(AV52:AW52),2)</f>
        <v>0</v>
      </c>
      <c r="AU52" s="71">
        <f>ROUND(SUM(AU53:AU65),5)</f>
        <v>0</v>
      </c>
      <c r="AV52" s="70">
        <f>ROUND(AZ52*L27,2)</f>
        <v>0</v>
      </c>
      <c r="AW52" s="70">
        <f>ROUND(BA52*L28,2)</f>
        <v>0</v>
      </c>
      <c r="AX52" s="70">
        <f>ROUND(BB52*L27,2)</f>
        <v>0</v>
      </c>
      <c r="AY52" s="70">
        <f>ROUND(BC52*L28,2)</f>
        <v>0</v>
      </c>
      <c r="AZ52" s="70">
        <f>ROUND(SUM(AZ53:AZ65),2)</f>
        <v>0</v>
      </c>
      <c r="BA52" s="70">
        <f>ROUND(SUM(BA53:BA65),2)</f>
        <v>0</v>
      </c>
      <c r="BB52" s="70">
        <f>ROUND(SUM(BB53:BB65),2)</f>
        <v>0</v>
      </c>
      <c r="BC52" s="70">
        <f>ROUND(SUM(BC53:BC65),2)</f>
        <v>0</v>
      </c>
      <c r="BD52" s="72">
        <f>ROUND(SUM(BD53:BD65),2)</f>
        <v>0</v>
      </c>
      <c r="BS52" s="73" t="s">
        <v>67</v>
      </c>
      <c r="BT52" s="73" t="s">
        <v>68</v>
      </c>
      <c r="BU52" s="74" t="s">
        <v>69</v>
      </c>
      <c r="BV52" s="73" t="s">
        <v>70</v>
      </c>
      <c r="BW52" s="73" t="s">
        <v>2</v>
      </c>
      <c r="BX52" s="73" t="s">
        <v>71</v>
      </c>
      <c r="CL52" s="73" t="s">
        <v>15</v>
      </c>
    </row>
    <row r="53" spans="1:91" s="7" customFormat="1" ht="24.75" customHeight="1">
      <c r="A53" s="75" t="s">
        <v>72</v>
      </c>
      <c r="B53" s="76"/>
      <c r="C53" s="77"/>
      <c r="D53" s="327"/>
      <c r="E53" s="327"/>
      <c r="F53" s="327"/>
      <c r="G53" s="327"/>
      <c r="H53" s="327"/>
      <c r="I53" s="78"/>
      <c r="J53" s="327" t="s">
        <v>73</v>
      </c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33"/>
      <c r="AH53" s="334"/>
      <c r="AI53" s="334"/>
      <c r="AJ53" s="334"/>
      <c r="AK53" s="334"/>
      <c r="AL53" s="334"/>
      <c r="AM53" s="334"/>
      <c r="AN53" s="333"/>
      <c r="AO53" s="334"/>
      <c r="AP53" s="334"/>
      <c r="AQ53" s="79"/>
      <c r="AR53" s="76"/>
      <c r="AS53" s="80">
        <v>0</v>
      </c>
      <c r="AT53" s="81">
        <f t="shared" si="0"/>
        <v>0</v>
      </c>
      <c r="AU53" s="82">
        <f>'SO 01 Přípr...'!P87</f>
        <v>0</v>
      </c>
      <c r="AV53" s="81">
        <f>'SO 01 Přípr...'!J33</f>
        <v>0</v>
      </c>
      <c r="AW53" s="81">
        <f>'SO 01 Přípr...'!J34</f>
        <v>0</v>
      </c>
      <c r="AX53" s="81">
        <f>'SO 01 Přípr...'!J35</f>
        <v>0</v>
      </c>
      <c r="AY53" s="81">
        <f>'SO 01 Přípr...'!J36</f>
        <v>0</v>
      </c>
      <c r="AZ53" s="81">
        <f>'SO 01 Přípr...'!F33</f>
        <v>0</v>
      </c>
      <c r="BA53" s="81">
        <f>'SO 01 Přípr...'!F34</f>
        <v>0</v>
      </c>
      <c r="BB53" s="81">
        <f>'SO 01 Přípr...'!F35</f>
        <v>0</v>
      </c>
      <c r="BC53" s="81">
        <f>'SO 01 Přípr...'!F36</f>
        <v>0</v>
      </c>
      <c r="BD53" s="83">
        <f>'SO 01 Přípr...'!F37</f>
        <v>0</v>
      </c>
      <c r="BT53" s="84" t="s">
        <v>75</v>
      </c>
      <c r="BV53" s="84" t="s">
        <v>70</v>
      </c>
      <c r="BW53" s="84" t="s">
        <v>76</v>
      </c>
      <c r="BX53" s="84" t="s">
        <v>2</v>
      </c>
      <c r="CL53" s="84" t="s">
        <v>15</v>
      </c>
      <c r="CM53" s="84" t="s">
        <v>77</v>
      </c>
    </row>
    <row r="54" spans="1:91" s="7" customFormat="1" ht="24.75" customHeight="1">
      <c r="A54" s="75" t="s">
        <v>72</v>
      </c>
      <c r="B54" s="76"/>
      <c r="C54" s="77"/>
      <c r="D54" s="327"/>
      <c r="E54" s="327"/>
      <c r="F54" s="327"/>
      <c r="G54" s="327"/>
      <c r="H54" s="327"/>
      <c r="I54" s="78"/>
      <c r="J54" s="327" t="s">
        <v>78</v>
      </c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33"/>
      <c r="AH54" s="334"/>
      <c r="AI54" s="334"/>
      <c r="AJ54" s="334"/>
      <c r="AK54" s="334"/>
      <c r="AL54" s="334"/>
      <c r="AM54" s="334"/>
      <c r="AN54" s="333"/>
      <c r="AO54" s="334"/>
      <c r="AP54" s="334"/>
      <c r="AQ54" s="79"/>
      <c r="AR54" s="76"/>
      <c r="AS54" s="80">
        <v>0</v>
      </c>
      <c r="AT54" s="81">
        <f t="shared" si="0"/>
        <v>0</v>
      </c>
      <c r="AU54" s="82">
        <f>'SO 02  Přel...'!P93</f>
        <v>0</v>
      </c>
      <c r="AV54" s="81">
        <f>'SO 02  Přel...'!J33</f>
        <v>0</v>
      </c>
      <c r="AW54" s="81">
        <f>'SO 02  Přel...'!J34</f>
        <v>0</v>
      </c>
      <c r="AX54" s="81">
        <f>'SO 02  Přel...'!J35</f>
        <v>0</v>
      </c>
      <c r="AY54" s="81">
        <f>'SO 02  Přel...'!J36</f>
        <v>0</v>
      </c>
      <c r="AZ54" s="81">
        <f>'SO 02  Přel...'!F33</f>
        <v>0</v>
      </c>
      <c r="BA54" s="81">
        <f>'SO 02  Přel...'!F34</f>
        <v>0</v>
      </c>
      <c r="BB54" s="81">
        <f>'SO 02  Přel...'!F35</f>
        <v>0</v>
      </c>
      <c r="BC54" s="81">
        <f>'SO 02  Přel...'!F36</f>
        <v>0</v>
      </c>
      <c r="BD54" s="83">
        <f>'SO 02  Přel...'!F37</f>
        <v>0</v>
      </c>
      <c r="BT54" s="84" t="s">
        <v>75</v>
      </c>
      <c r="BV54" s="84" t="s">
        <v>70</v>
      </c>
      <c r="BW54" s="84" t="s">
        <v>79</v>
      </c>
      <c r="BX54" s="84" t="s">
        <v>2</v>
      </c>
      <c r="CL54" s="84" t="s">
        <v>15</v>
      </c>
      <c r="CM54" s="84" t="s">
        <v>77</v>
      </c>
    </row>
    <row r="55" spans="1:91" s="7" customFormat="1" ht="24.75" customHeight="1">
      <c r="A55" s="75" t="s">
        <v>72</v>
      </c>
      <c r="B55" s="76"/>
      <c r="C55" s="77"/>
      <c r="D55" s="327"/>
      <c r="E55" s="327"/>
      <c r="F55" s="327"/>
      <c r="G55" s="327"/>
      <c r="H55" s="327"/>
      <c r="I55" s="78"/>
      <c r="J55" s="327" t="s">
        <v>80</v>
      </c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33"/>
      <c r="AH55" s="334"/>
      <c r="AI55" s="334"/>
      <c r="AJ55" s="334"/>
      <c r="AK55" s="334"/>
      <c r="AL55" s="334"/>
      <c r="AM55" s="334"/>
      <c r="AN55" s="333"/>
      <c r="AO55" s="334"/>
      <c r="AP55" s="334"/>
      <c r="AQ55" s="79"/>
      <c r="AR55" s="76"/>
      <c r="AS55" s="80">
        <v>0</v>
      </c>
      <c r="AT55" s="81">
        <f t="shared" si="0"/>
        <v>0</v>
      </c>
      <c r="AU55" s="82">
        <f>'SO 03 Vodovody'!P88</f>
        <v>0</v>
      </c>
      <c r="AV55" s="81">
        <f>'SO 03 Vodovody'!J33</f>
        <v>0</v>
      </c>
      <c r="AW55" s="81">
        <f>'SO 03 Vodovody'!J34</f>
        <v>0</v>
      </c>
      <c r="AX55" s="81">
        <f>'SO 03 Vodovody'!J35</f>
        <v>0</v>
      </c>
      <c r="AY55" s="81">
        <f>'SO 03 Vodovody'!J36</f>
        <v>0</v>
      </c>
      <c r="AZ55" s="81">
        <f>'SO 03 Vodovody'!F33</f>
        <v>0</v>
      </c>
      <c r="BA55" s="81">
        <f>'SO 03 Vodovody'!F34</f>
        <v>0</v>
      </c>
      <c r="BB55" s="81">
        <f>'SO 03 Vodovody'!F35</f>
        <v>0</v>
      </c>
      <c r="BC55" s="81">
        <f>'SO 03 Vodovody'!F36</f>
        <v>0</v>
      </c>
      <c r="BD55" s="83">
        <f>'SO 03 Vodovody'!F37</f>
        <v>0</v>
      </c>
      <c r="BT55" s="84" t="s">
        <v>75</v>
      </c>
      <c r="BV55" s="84" t="s">
        <v>70</v>
      </c>
      <c r="BW55" s="84" t="s">
        <v>81</v>
      </c>
      <c r="BX55" s="84" t="s">
        <v>2</v>
      </c>
      <c r="CL55" s="84" t="s">
        <v>15</v>
      </c>
      <c r="CM55" s="84" t="s">
        <v>77</v>
      </c>
    </row>
    <row r="56" spans="1:91" s="7" customFormat="1" ht="24.75" customHeight="1">
      <c r="A56" s="75" t="s">
        <v>72</v>
      </c>
      <c r="B56" s="76"/>
      <c r="C56" s="77"/>
      <c r="D56" s="327"/>
      <c r="E56" s="327"/>
      <c r="F56" s="327"/>
      <c r="G56" s="327"/>
      <c r="H56" s="327"/>
      <c r="I56" s="78"/>
      <c r="J56" s="327" t="s">
        <v>82</v>
      </c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33"/>
      <c r="AH56" s="334"/>
      <c r="AI56" s="334"/>
      <c r="AJ56" s="334"/>
      <c r="AK56" s="334"/>
      <c r="AL56" s="334"/>
      <c r="AM56" s="334"/>
      <c r="AN56" s="333"/>
      <c r="AO56" s="334"/>
      <c r="AP56" s="334"/>
      <c r="AQ56" s="79"/>
      <c r="AR56" s="76"/>
      <c r="AS56" s="80">
        <v>0</v>
      </c>
      <c r="AT56" s="81">
        <f t="shared" si="0"/>
        <v>0</v>
      </c>
      <c r="AU56" s="82">
        <f>'SO 04 Přípo...'!P88</f>
        <v>0</v>
      </c>
      <c r="AV56" s="81">
        <f>'SO 04 Přípo...'!J33</f>
        <v>0</v>
      </c>
      <c r="AW56" s="81">
        <f>'SO 04 Přípo...'!J34</f>
        <v>0</v>
      </c>
      <c r="AX56" s="81">
        <f>'SO 04 Přípo...'!J35</f>
        <v>0</v>
      </c>
      <c r="AY56" s="81">
        <f>'SO 04 Přípo...'!J36</f>
        <v>0</v>
      </c>
      <c r="AZ56" s="81">
        <f>'SO 04 Přípo...'!F33</f>
        <v>0</v>
      </c>
      <c r="BA56" s="81">
        <f>'SO 04 Přípo...'!F34</f>
        <v>0</v>
      </c>
      <c r="BB56" s="81">
        <f>'SO 04 Přípo...'!F35</f>
        <v>0</v>
      </c>
      <c r="BC56" s="81">
        <f>'SO 04 Přípo...'!F36</f>
        <v>0</v>
      </c>
      <c r="BD56" s="83">
        <f>'SO 04 Přípo...'!F37</f>
        <v>0</v>
      </c>
      <c r="BT56" s="84" t="s">
        <v>75</v>
      </c>
      <c r="BV56" s="84" t="s">
        <v>70</v>
      </c>
      <c r="BW56" s="84" t="s">
        <v>83</v>
      </c>
      <c r="BX56" s="84" t="s">
        <v>2</v>
      </c>
      <c r="CL56" s="84" t="s">
        <v>15</v>
      </c>
      <c r="CM56" s="84" t="s">
        <v>77</v>
      </c>
    </row>
    <row r="57" spans="1:91" s="7" customFormat="1" ht="24.75" customHeight="1">
      <c r="A57" s="75" t="s">
        <v>72</v>
      </c>
      <c r="B57" s="76"/>
      <c r="C57" s="77"/>
      <c r="D57" s="327"/>
      <c r="E57" s="327"/>
      <c r="F57" s="327"/>
      <c r="G57" s="327"/>
      <c r="H57" s="327"/>
      <c r="I57" s="78"/>
      <c r="J57" s="327" t="s">
        <v>84</v>
      </c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33"/>
      <c r="AH57" s="334"/>
      <c r="AI57" s="334"/>
      <c r="AJ57" s="334"/>
      <c r="AK57" s="334"/>
      <c r="AL57" s="334"/>
      <c r="AM57" s="334"/>
      <c r="AN57" s="333"/>
      <c r="AO57" s="334"/>
      <c r="AP57" s="334"/>
      <c r="AQ57" s="79"/>
      <c r="AR57" s="76"/>
      <c r="AS57" s="80">
        <v>0</v>
      </c>
      <c r="AT57" s="81">
        <f t="shared" si="0"/>
        <v>0</v>
      </c>
      <c r="AU57" s="82">
        <f>'SO 05 Kanal...'!P88</f>
        <v>0</v>
      </c>
      <c r="AV57" s="81">
        <f>'SO 05 Kanal...'!J33</f>
        <v>0</v>
      </c>
      <c r="AW57" s="81">
        <f>'SO 05 Kanal...'!J34</f>
        <v>0</v>
      </c>
      <c r="AX57" s="81">
        <f>'SO 05 Kanal...'!J35</f>
        <v>0</v>
      </c>
      <c r="AY57" s="81">
        <f>'SO 05 Kanal...'!J36</f>
        <v>0</v>
      </c>
      <c r="AZ57" s="81">
        <f>'SO 05 Kanal...'!F33</f>
        <v>0</v>
      </c>
      <c r="BA57" s="81">
        <f>'SO 05 Kanal...'!F34</f>
        <v>0</v>
      </c>
      <c r="BB57" s="81">
        <f>'SO 05 Kanal...'!F35</f>
        <v>0</v>
      </c>
      <c r="BC57" s="81">
        <f>'SO 05 Kanal...'!F36</f>
        <v>0</v>
      </c>
      <c r="BD57" s="83">
        <f>'SO 05 Kanal...'!F37</f>
        <v>0</v>
      </c>
      <c r="BT57" s="84" t="s">
        <v>75</v>
      </c>
      <c r="BV57" s="84" t="s">
        <v>70</v>
      </c>
      <c r="BW57" s="84" t="s">
        <v>85</v>
      </c>
      <c r="BX57" s="84" t="s">
        <v>2</v>
      </c>
      <c r="CL57" s="84" t="s">
        <v>15</v>
      </c>
      <c r="CM57" s="84" t="s">
        <v>77</v>
      </c>
    </row>
    <row r="58" spans="1:91" s="7" customFormat="1" ht="24.75" customHeight="1">
      <c r="A58" s="75" t="s">
        <v>72</v>
      </c>
      <c r="B58" s="76"/>
      <c r="C58" s="77"/>
      <c r="D58" s="327"/>
      <c r="E58" s="327"/>
      <c r="F58" s="327"/>
      <c r="G58" s="327"/>
      <c r="H58" s="327"/>
      <c r="I58" s="78"/>
      <c r="J58" s="327" t="s">
        <v>86</v>
      </c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33"/>
      <c r="AH58" s="334"/>
      <c r="AI58" s="334"/>
      <c r="AJ58" s="334"/>
      <c r="AK58" s="334"/>
      <c r="AL58" s="334"/>
      <c r="AM58" s="334"/>
      <c r="AN58" s="333"/>
      <c r="AO58" s="334"/>
      <c r="AP58" s="334"/>
      <c r="AQ58" s="79"/>
      <c r="AR58" s="76"/>
      <c r="AS58" s="80">
        <v>0</v>
      </c>
      <c r="AT58" s="81">
        <f t="shared" si="0"/>
        <v>0</v>
      </c>
      <c r="AU58" s="82">
        <f>'SO 06  Příp...'!P88</f>
        <v>0</v>
      </c>
      <c r="AV58" s="81">
        <f>'SO 06  Příp...'!J33</f>
        <v>0</v>
      </c>
      <c r="AW58" s="81">
        <f>'SO 06  Příp...'!J34</f>
        <v>0</v>
      </c>
      <c r="AX58" s="81">
        <f>'SO 06  Příp...'!J35</f>
        <v>0</v>
      </c>
      <c r="AY58" s="81">
        <f>'SO 06  Příp...'!J36</f>
        <v>0</v>
      </c>
      <c r="AZ58" s="81">
        <f>'SO 06  Příp...'!F33</f>
        <v>0</v>
      </c>
      <c r="BA58" s="81">
        <f>'SO 06  Příp...'!F34</f>
        <v>0</v>
      </c>
      <c r="BB58" s="81">
        <f>'SO 06  Příp...'!F35</f>
        <v>0</v>
      </c>
      <c r="BC58" s="81">
        <f>'SO 06  Příp...'!F36</f>
        <v>0</v>
      </c>
      <c r="BD58" s="83">
        <f>'SO 06  Příp...'!F37</f>
        <v>0</v>
      </c>
      <c r="BT58" s="84" t="s">
        <v>75</v>
      </c>
      <c r="BV58" s="84" t="s">
        <v>70</v>
      </c>
      <c r="BW58" s="84" t="s">
        <v>87</v>
      </c>
      <c r="BX58" s="84" t="s">
        <v>2</v>
      </c>
      <c r="CL58" s="84" t="s">
        <v>15</v>
      </c>
      <c r="CM58" s="84" t="s">
        <v>77</v>
      </c>
    </row>
    <row r="59" spans="1:91" s="7" customFormat="1" ht="24.75" customHeight="1">
      <c r="A59" s="75" t="s">
        <v>72</v>
      </c>
      <c r="B59" s="76"/>
      <c r="C59" s="77"/>
      <c r="D59" s="327"/>
      <c r="E59" s="327"/>
      <c r="F59" s="327"/>
      <c r="G59" s="327"/>
      <c r="H59" s="327"/>
      <c r="I59" s="78"/>
      <c r="J59" s="327" t="s">
        <v>88</v>
      </c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33"/>
      <c r="AH59" s="334"/>
      <c r="AI59" s="334"/>
      <c r="AJ59" s="334"/>
      <c r="AK59" s="334"/>
      <c r="AL59" s="334"/>
      <c r="AM59" s="334"/>
      <c r="AN59" s="333"/>
      <c r="AO59" s="334"/>
      <c r="AP59" s="334"/>
      <c r="AQ59" s="79"/>
      <c r="AR59" s="76"/>
      <c r="AS59" s="80">
        <v>0</v>
      </c>
      <c r="AT59" s="81">
        <f t="shared" si="0"/>
        <v>0</v>
      </c>
      <c r="AU59" s="82">
        <f>'SO 07 Kanal...'!P84</f>
        <v>0</v>
      </c>
      <c r="AV59" s="81">
        <f>'SO 07 Kanal...'!J33</f>
        <v>0</v>
      </c>
      <c r="AW59" s="81">
        <f>'SO 07 Kanal...'!J34</f>
        <v>0</v>
      </c>
      <c r="AX59" s="81">
        <f>'SO 07 Kanal...'!J35</f>
        <v>0</v>
      </c>
      <c r="AY59" s="81">
        <f>'SO 07 Kanal...'!J36</f>
        <v>0</v>
      </c>
      <c r="AZ59" s="81">
        <f>'SO 07 Kanal...'!F33</f>
        <v>0</v>
      </c>
      <c r="BA59" s="81">
        <f>'SO 07 Kanal...'!F34</f>
        <v>0</v>
      </c>
      <c r="BB59" s="81">
        <f>'SO 07 Kanal...'!F35</f>
        <v>0</v>
      </c>
      <c r="BC59" s="81">
        <f>'SO 07 Kanal...'!F36</f>
        <v>0</v>
      </c>
      <c r="BD59" s="83">
        <f>'SO 07 Kanal...'!F37</f>
        <v>0</v>
      </c>
      <c r="BT59" s="84" t="s">
        <v>75</v>
      </c>
      <c r="BV59" s="84" t="s">
        <v>70</v>
      </c>
      <c r="BW59" s="84" t="s">
        <v>89</v>
      </c>
      <c r="BX59" s="84" t="s">
        <v>2</v>
      </c>
      <c r="CL59" s="84" t="s">
        <v>15</v>
      </c>
      <c r="CM59" s="84" t="s">
        <v>77</v>
      </c>
    </row>
    <row r="60" spans="1:91" s="7" customFormat="1" ht="24.75" customHeight="1">
      <c r="A60" s="75" t="s">
        <v>72</v>
      </c>
      <c r="B60" s="76"/>
      <c r="C60" s="77"/>
      <c r="D60" s="327"/>
      <c r="E60" s="327"/>
      <c r="F60" s="327"/>
      <c r="G60" s="327"/>
      <c r="H60" s="327"/>
      <c r="I60" s="78"/>
      <c r="J60" s="327" t="s">
        <v>90</v>
      </c>
      <c r="K60" s="327"/>
      <c r="L60" s="327"/>
      <c r="M60" s="327"/>
      <c r="N60" s="327"/>
      <c r="O60" s="327"/>
      <c r="P60" s="327"/>
      <c r="Q60" s="327"/>
      <c r="R60" s="327"/>
      <c r="S60" s="327"/>
      <c r="T60" s="327"/>
      <c r="U60" s="327"/>
      <c r="V60" s="327"/>
      <c r="W60" s="327"/>
      <c r="X60" s="327"/>
      <c r="Y60" s="327"/>
      <c r="Z60" s="327"/>
      <c r="AA60" s="327"/>
      <c r="AB60" s="327"/>
      <c r="AC60" s="327"/>
      <c r="AD60" s="327"/>
      <c r="AE60" s="327"/>
      <c r="AF60" s="327"/>
      <c r="AG60" s="333"/>
      <c r="AH60" s="334"/>
      <c r="AI60" s="334"/>
      <c r="AJ60" s="334"/>
      <c r="AK60" s="334"/>
      <c r="AL60" s="334"/>
      <c r="AM60" s="334"/>
      <c r="AN60" s="333"/>
      <c r="AO60" s="334"/>
      <c r="AP60" s="334"/>
      <c r="AQ60" s="79"/>
      <c r="AR60" s="76"/>
      <c r="AS60" s="80">
        <v>0</v>
      </c>
      <c r="AT60" s="81">
        <f t="shared" si="0"/>
        <v>0</v>
      </c>
      <c r="AU60" s="82">
        <f>'SO 08  STL ...'!P86</f>
        <v>0</v>
      </c>
      <c r="AV60" s="81">
        <f>'SO 08  STL ...'!J33</f>
        <v>0</v>
      </c>
      <c r="AW60" s="81">
        <f>'SO 08  STL ...'!J34</f>
        <v>0</v>
      </c>
      <c r="AX60" s="81">
        <f>'SO 08  STL ...'!J35</f>
        <v>0</v>
      </c>
      <c r="AY60" s="81">
        <f>'SO 08  STL ...'!J36</f>
        <v>0</v>
      </c>
      <c r="AZ60" s="81">
        <f>'SO 08  STL ...'!F33</f>
        <v>0</v>
      </c>
      <c r="BA60" s="81">
        <f>'SO 08  STL ...'!F34</f>
        <v>0</v>
      </c>
      <c r="BB60" s="81">
        <f>'SO 08  STL ...'!F35</f>
        <v>0</v>
      </c>
      <c r="BC60" s="81">
        <f>'SO 08  STL ...'!F36</f>
        <v>0</v>
      </c>
      <c r="BD60" s="83">
        <f>'SO 08  STL ...'!F37</f>
        <v>0</v>
      </c>
      <c r="BT60" s="84" t="s">
        <v>75</v>
      </c>
      <c r="BV60" s="84" t="s">
        <v>70</v>
      </c>
      <c r="BW60" s="84" t="s">
        <v>91</v>
      </c>
      <c r="BX60" s="84" t="s">
        <v>2</v>
      </c>
      <c r="CL60" s="84" t="s">
        <v>15</v>
      </c>
      <c r="CM60" s="84" t="s">
        <v>77</v>
      </c>
    </row>
    <row r="61" spans="1:91" s="7" customFormat="1" ht="24.75" customHeight="1">
      <c r="A61" s="75" t="s">
        <v>72</v>
      </c>
      <c r="B61" s="76"/>
      <c r="C61" s="77"/>
      <c r="D61" s="327"/>
      <c r="E61" s="327"/>
      <c r="F61" s="327"/>
      <c r="G61" s="327"/>
      <c r="H61" s="327"/>
      <c r="I61" s="78"/>
      <c r="J61" s="327" t="s">
        <v>92</v>
      </c>
      <c r="K61" s="327"/>
      <c r="L61" s="327"/>
      <c r="M61" s="327"/>
      <c r="N61" s="327"/>
      <c r="O61" s="327"/>
      <c r="P61" s="327"/>
      <c r="Q61" s="327"/>
      <c r="R61" s="327"/>
      <c r="S61" s="327"/>
      <c r="T61" s="327"/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33"/>
      <c r="AH61" s="334"/>
      <c r="AI61" s="334"/>
      <c r="AJ61" s="334"/>
      <c r="AK61" s="334"/>
      <c r="AL61" s="334"/>
      <c r="AM61" s="334"/>
      <c r="AN61" s="333"/>
      <c r="AO61" s="334"/>
      <c r="AP61" s="334"/>
      <c r="AQ61" s="79"/>
      <c r="AR61" s="76"/>
      <c r="AS61" s="80">
        <v>0</v>
      </c>
      <c r="AT61" s="81">
        <f t="shared" si="0"/>
        <v>0</v>
      </c>
      <c r="AU61" s="82">
        <f>'SO 09 STL p...'!P88</f>
        <v>0</v>
      </c>
      <c r="AV61" s="81">
        <f>'SO 09 STL p...'!J33</f>
        <v>0</v>
      </c>
      <c r="AW61" s="81">
        <f>'SO 09 STL p...'!J34</f>
        <v>0</v>
      </c>
      <c r="AX61" s="81">
        <f>'SO 09 STL p...'!J35</f>
        <v>0</v>
      </c>
      <c r="AY61" s="81">
        <f>'SO 09 STL p...'!J36</f>
        <v>0</v>
      </c>
      <c r="AZ61" s="81">
        <f>'SO 09 STL p...'!F33</f>
        <v>0</v>
      </c>
      <c r="BA61" s="81">
        <f>'SO 09 STL p...'!F34</f>
        <v>0</v>
      </c>
      <c r="BB61" s="81">
        <f>'SO 09 STL p...'!F35</f>
        <v>0</v>
      </c>
      <c r="BC61" s="81">
        <f>'SO 09 STL p...'!F36</f>
        <v>0</v>
      </c>
      <c r="BD61" s="83">
        <f>'SO 09 STL p...'!F37</f>
        <v>0</v>
      </c>
      <c r="BT61" s="84" t="s">
        <v>75</v>
      </c>
      <c r="BV61" s="84" t="s">
        <v>70</v>
      </c>
      <c r="BW61" s="84" t="s">
        <v>93</v>
      </c>
      <c r="BX61" s="84" t="s">
        <v>2</v>
      </c>
      <c r="CL61" s="84" t="s">
        <v>15</v>
      </c>
      <c r="CM61" s="84" t="s">
        <v>77</v>
      </c>
    </row>
    <row r="62" spans="1:91" s="7" customFormat="1" ht="24.75" customHeight="1">
      <c r="A62" s="75"/>
      <c r="B62" s="76"/>
      <c r="C62" s="77"/>
      <c r="D62" s="310"/>
      <c r="E62" s="310"/>
      <c r="F62" s="310"/>
      <c r="G62" s="310"/>
      <c r="H62" s="310"/>
      <c r="I62" s="309"/>
      <c r="J62" s="327" t="s">
        <v>2668</v>
      </c>
      <c r="K62" s="327"/>
      <c r="L62" s="327"/>
      <c r="M62" s="327"/>
      <c r="N62" s="327"/>
      <c r="O62" s="327"/>
      <c r="P62" s="327"/>
      <c r="Q62" s="327"/>
      <c r="R62" s="327"/>
      <c r="S62" s="327"/>
      <c r="T62" s="327"/>
      <c r="U62" s="327"/>
      <c r="V62" s="327"/>
      <c r="W62" s="327"/>
      <c r="X62" s="327"/>
      <c r="Y62" s="327"/>
      <c r="Z62" s="327"/>
      <c r="AA62" s="327"/>
      <c r="AB62" s="327"/>
      <c r="AC62" s="327"/>
      <c r="AD62" s="327"/>
      <c r="AE62" s="327"/>
      <c r="AF62" s="327"/>
      <c r="AG62" s="308"/>
      <c r="AH62" s="309"/>
      <c r="AI62" s="309"/>
      <c r="AJ62" s="309"/>
      <c r="AK62" s="309"/>
      <c r="AL62" s="309"/>
      <c r="AM62" s="309"/>
      <c r="AN62" s="308"/>
      <c r="AO62" s="309"/>
      <c r="AP62" s="309"/>
      <c r="AQ62" s="79"/>
      <c r="AR62" s="76"/>
      <c r="AS62" s="80"/>
      <c r="AT62" s="325"/>
      <c r="AU62" s="326"/>
      <c r="AV62" s="325"/>
      <c r="AW62" s="325"/>
      <c r="AX62" s="325"/>
      <c r="AY62" s="325"/>
      <c r="AZ62" s="325"/>
      <c r="BA62" s="325"/>
      <c r="BB62" s="325"/>
      <c r="BC62" s="325"/>
      <c r="BD62" s="83"/>
      <c r="BT62" s="84"/>
      <c r="BV62" s="84"/>
      <c r="BW62" s="84"/>
      <c r="BX62" s="84"/>
      <c r="CL62" s="84"/>
      <c r="CM62" s="84"/>
    </row>
    <row r="63" spans="1:91" s="7" customFormat="1" ht="24.75" customHeight="1">
      <c r="A63" s="75" t="s">
        <v>72</v>
      </c>
      <c r="B63" s="76"/>
      <c r="C63" s="77"/>
      <c r="D63" s="327"/>
      <c r="E63" s="327"/>
      <c r="F63" s="327"/>
      <c r="G63" s="327"/>
      <c r="H63" s="327"/>
      <c r="I63" s="78"/>
      <c r="J63" s="327" t="s">
        <v>2895</v>
      </c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33"/>
      <c r="AH63" s="334"/>
      <c r="AI63" s="334"/>
      <c r="AJ63" s="334"/>
      <c r="AK63" s="334"/>
      <c r="AL63" s="334"/>
      <c r="AM63" s="334"/>
      <c r="AN63" s="333"/>
      <c r="AO63" s="334"/>
      <c r="AP63" s="334"/>
      <c r="AQ63" s="79"/>
      <c r="AR63" s="76"/>
      <c r="AS63" s="80">
        <v>0</v>
      </c>
      <c r="AT63" s="81">
        <f t="shared" si="0"/>
        <v>0</v>
      </c>
      <c r="AU63" s="82">
        <f>'SO 12a Vozi...'!P87</f>
        <v>0</v>
      </c>
      <c r="AV63" s="81">
        <f>'SO 12a Vozi...'!J33</f>
        <v>0</v>
      </c>
      <c r="AW63" s="81">
        <f>'SO 12a Vozi...'!J34</f>
        <v>0</v>
      </c>
      <c r="AX63" s="81">
        <f>'SO 12a Vozi...'!J35</f>
        <v>0</v>
      </c>
      <c r="AY63" s="81">
        <f>'SO 12a Vozi...'!J36</f>
        <v>0</v>
      </c>
      <c r="AZ63" s="81">
        <f>'SO 12a Vozi...'!F33</f>
        <v>0</v>
      </c>
      <c r="BA63" s="81">
        <f>'SO 12a Vozi...'!F34</f>
        <v>0</v>
      </c>
      <c r="BB63" s="81">
        <f>'SO 12a Vozi...'!F35</f>
        <v>0</v>
      </c>
      <c r="BC63" s="81">
        <f>'SO 12a Vozi...'!F36</f>
        <v>0</v>
      </c>
      <c r="BD63" s="83">
        <f>'SO 12a Vozi...'!F37</f>
        <v>0</v>
      </c>
      <c r="BT63" s="84" t="s">
        <v>75</v>
      </c>
      <c r="BV63" s="84" t="s">
        <v>70</v>
      </c>
      <c r="BW63" s="84" t="s">
        <v>95</v>
      </c>
      <c r="BX63" s="84" t="s">
        <v>2</v>
      </c>
      <c r="CL63" s="84" t="s">
        <v>15</v>
      </c>
      <c r="CM63" s="84" t="s">
        <v>77</v>
      </c>
    </row>
    <row r="64" spans="1:91" s="7" customFormat="1" ht="24.75" customHeight="1">
      <c r="A64" s="75" t="s">
        <v>72</v>
      </c>
      <c r="B64" s="76"/>
      <c r="C64" s="77"/>
      <c r="D64" s="327"/>
      <c r="E64" s="327"/>
      <c r="F64" s="327"/>
      <c r="G64" s="327"/>
      <c r="H64" s="327"/>
      <c r="I64" s="78"/>
      <c r="J64" s="327" t="s">
        <v>97</v>
      </c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  <c r="AB64" s="327"/>
      <c r="AC64" s="327"/>
      <c r="AD64" s="327"/>
      <c r="AE64" s="327"/>
      <c r="AF64" s="327"/>
      <c r="AG64" s="333"/>
      <c r="AH64" s="334"/>
      <c r="AI64" s="334"/>
      <c r="AJ64" s="334"/>
      <c r="AK64" s="334"/>
      <c r="AL64" s="334"/>
      <c r="AM64" s="334"/>
      <c r="AN64" s="333"/>
      <c r="AO64" s="334"/>
      <c r="AP64" s="334"/>
      <c r="AQ64" s="79"/>
      <c r="AR64" s="76"/>
      <c r="AS64" s="80">
        <v>0</v>
      </c>
      <c r="AT64" s="81">
        <f t="shared" si="0"/>
        <v>0</v>
      </c>
      <c r="AU64" s="82">
        <f>'SO 13a Vozi...'!P86</f>
        <v>0</v>
      </c>
      <c r="AV64" s="81">
        <f>'SO 13a Vozi...'!J33</f>
        <v>0</v>
      </c>
      <c r="AW64" s="81">
        <f>'SO 13a Vozi...'!J34</f>
        <v>0</v>
      </c>
      <c r="AX64" s="81">
        <f>'SO 13a Vozi...'!J35</f>
        <v>0</v>
      </c>
      <c r="AY64" s="81">
        <f>'SO 13a Vozi...'!J36</f>
        <v>0</v>
      </c>
      <c r="AZ64" s="81">
        <f>'SO 13a Vozi...'!F33</f>
        <v>0</v>
      </c>
      <c r="BA64" s="81">
        <f>'SO 13a Vozi...'!F34</f>
        <v>0</v>
      </c>
      <c r="BB64" s="81">
        <f>'SO 13a Vozi...'!F35</f>
        <v>0</v>
      </c>
      <c r="BC64" s="81">
        <f>'SO 13a Vozi...'!F36</f>
        <v>0</v>
      </c>
      <c r="BD64" s="83">
        <f>'SO 13a Vozi...'!F37</f>
        <v>0</v>
      </c>
      <c r="BT64" s="84" t="s">
        <v>75</v>
      </c>
      <c r="BV64" s="84" t="s">
        <v>70</v>
      </c>
      <c r="BW64" s="84" t="s">
        <v>98</v>
      </c>
      <c r="BX64" s="84" t="s">
        <v>2</v>
      </c>
      <c r="CL64" s="84" t="s">
        <v>15</v>
      </c>
      <c r="CM64" s="84" t="s">
        <v>77</v>
      </c>
    </row>
    <row r="65" spans="1:91" s="7" customFormat="1" ht="24.75" customHeight="1">
      <c r="A65" s="75" t="s">
        <v>72</v>
      </c>
      <c r="B65" s="76"/>
      <c r="C65" s="77"/>
      <c r="D65" s="327"/>
      <c r="E65" s="327"/>
      <c r="F65" s="327"/>
      <c r="G65" s="327"/>
      <c r="H65" s="327"/>
      <c r="I65" s="78"/>
      <c r="J65" s="327" t="s">
        <v>105</v>
      </c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  <c r="AB65" s="327"/>
      <c r="AC65" s="327"/>
      <c r="AD65" s="327"/>
      <c r="AE65" s="327"/>
      <c r="AF65" s="327"/>
      <c r="AG65" s="333"/>
      <c r="AH65" s="334"/>
      <c r="AI65" s="334"/>
      <c r="AJ65" s="334"/>
      <c r="AK65" s="334"/>
      <c r="AL65" s="334"/>
      <c r="AM65" s="334"/>
      <c r="AN65" s="333"/>
      <c r="AO65" s="334"/>
      <c r="AP65" s="334"/>
      <c r="AQ65" s="79"/>
      <c r="AR65" s="76"/>
      <c r="AS65" s="85">
        <v>0</v>
      </c>
      <c r="AT65" s="86">
        <f t="shared" si="0"/>
        <v>0</v>
      </c>
      <c r="AU65" s="87">
        <f>'Vedlejší a ...'!P82</f>
        <v>0</v>
      </c>
      <c r="AV65" s="86">
        <f>'Vedlejší a ...'!J33</f>
        <v>0</v>
      </c>
      <c r="AW65" s="86">
        <f>'Vedlejší a ...'!J34</f>
        <v>0</v>
      </c>
      <c r="AX65" s="86">
        <f>'Vedlejší a ...'!J35</f>
        <v>0</v>
      </c>
      <c r="AY65" s="86">
        <f>'Vedlejší a ...'!J36</f>
        <v>0</v>
      </c>
      <c r="AZ65" s="86">
        <f>'Vedlejší a ...'!F33</f>
        <v>0</v>
      </c>
      <c r="BA65" s="86">
        <f>'Vedlejší a ...'!F34</f>
        <v>0</v>
      </c>
      <c r="BB65" s="86">
        <f>'Vedlejší a ...'!F35</f>
        <v>0</v>
      </c>
      <c r="BC65" s="86">
        <f>'Vedlejší a ...'!F36</f>
        <v>0</v>
      </c>
      <c r="BD65" s="88">
        <f>'Vedlejší a ...'!F37</f>
        <v>0</v>
      </c>
      <c r="BT65" s="84" t="s">
        <v>75</v>
      </c>
      <c r="BV65" s="84" t="s">
        <v>70</v>
      </c>
      <c r="BW65" s="84" t="s">
        <v>107</v>
      </c>
      <c r="BX65" s="84" t="s">
        <v>2</v>
      </c>
      <c r="CL65" s="84" t="s">
        <v>15</v>
      </c>
      <c r="CM65" s="84" t="s">
        <v>77</v>
      </c>
    </row>
    <row r="66" spans="1:57" s="2" customFormat="1" ht="30" customHeight="1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4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</row>
    <row r="67" spans="1:57" s="2" customFormat="1" ht="6.95" customHeight="1">
      <c r="A67" s="33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34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</row>
  </sheetData>
  <mergeCells count="86">
    <mergeCell ref="AN65:AP65"/>
    <mergeCell ref="AG65:AM65"/>
    <mergeCell ref="AN50:AP50"/>
    <mergeCell ref="AN60:AP60"/>
    <mergeCell ref="AN59:AP59"/>
    <mergeCell ref="AS47:AT49"/>
    <mergeCell ref="AN64:AP64"/>
    <mergeCell ref="AG61:AM61"/>
    <mergeCell ref="AG60:AM60"/>
    <mergeCell ref="AG50:AM50"/>
    <mergeCell ref="AG58:AM58"/>
    <mergeCell ref="AG53:AM53"/>
    <mergeCell ref="AG57:AM57"/>
    <mergeCell ref="AG59:AM59"/>
    <mergeCell ref="AG55:AM55"/>
    <mergeCell ref="AG54:AM54"/>
    <mergeCell ref="AG56:AM56"/>
    <mergeCell ref="AG64:AM64"/>
    <mergeCell ref="AN52:AP52"/>
    <mergeCell ref="AM45:AN45"/>
    <mergeCell ref="AM47:AP47"/>
    <mergeCell ref="AM48:AP48"/>
    <mergeCell ref="AN61:AP61"/>
    <mergeCell ref="AN55:AP55"/>
    <mergeCell ref="AK31:AO31"/>
    <mergeCell ref="L31:P31"/>
    <mergeCell ref="W31:AE31"/>
    <mergeCell ref="AK33:AO33"/>
    <mergeCell ref="X33:AB33"/>
    <mergeCell ref="W28:AE28"/>
    <mergeCell ref="L29:P29"/>
    <mergeCell ref="W29:AE29"/>
    <mergeCell ref="AK29:AO29"/>
    <mergeCell ref="AK30:AO30"/>
    <mergeCell ref="L30:P30"/>
    <mergeCell ref="W30:AE30"/>
    <mergeCell ref="D65:H65"/>
    <mergeCell ref="J65:AF65"/>
    <mergeCell ref="BE3:BE30"/>
    <mergeCell ref="K3:AO3"/>
    <mergeCell ref="K4:AO4"/>
    <mergeCell ref="E12:AJ12"/>
    <mergeCell ref="E21:AN21"/>
    <mergeCell ref="AK24:AO24"/>
    <mergeCell ref="L26:P26"/>
    <mergeCell ref="W26:AE26"/>
    <mergeCell ref="AK26:AO26"/>
    <mergeCell ref="W27:AE27"/>
    <mergeCell ref="L27:P27"/>
    <mergeCell ref="AK27:AO27"/>
    <mergeCell ref="AK28:AO28"/>
    <mergeCell ref="L28:P28"/>
    <mergeCell ref="D60:H60"/>
    <mergeCell ref="J62:AF62"/>
    <mergeCell ref="L43:AO43"/>
    <mergeCell ref="D64:H64"/>
    <mergeCell ref="J64:AF64"/>
    <mergeCell ref="AG52:AM52"/>
    <mergeCell ref="AG63:AM63"/>
    <mergeCell ref="AN63:AP63"/>
    <mergeCell ref="AN54:AP54"/>
    <mergeCell ref="AN58:AP58"/>
    <mergeCell ref="AN56:AP56"/>
    <mergeCell ref="AN57:AP57"/>
    <mergeCell ref="AN53:AP53"/>
    <mergeCell ref="D61:H61"/>
    <mergeCell ref="D63:H63"/>
    <mergeCell ref="I50:AF50"/>
    <mergeCell ref="C50:G50"/>
    <mergeCell ref="D59:H59"/>
    <mergeCell ref="D56:H56"/>
    <mergeCell ref="D53:H53"/>
    <mergeCell ref="D57:H57"/>
    <mergeCell ref="D58:H58"/>
    <mergeCell ref="D54:H54"/>
    <mergeCell ref="D55:H55"/>
    <mergeCell ref="J63:AF63"/>
    <mergeCell ref="J54:AF54"/>
    <mergeCell ref="J60:AF60"/>
    <mergeCell ref="J61:AF61"/>
    <mergeCell ref="J53:AF53"/>
    <mergeCell ref="J59:AF59"/>
    <mergeCell ref="J58:AF58"/>
    <mergeCell ref="J57:AF57"/>
    <mergeCell ref="J55:AF55"/>
    <mergeCell ref="J56:AF56"/>
  </mergeCells>
  <hyperlinks>
    <hyperlink ref="A53" location="'PROFI-01001 - SO 01 Přípr...'!C2" display="/"/>
    <hyperlink ref="A54" location="'PROFI-01002 - SO 02  Přel...'!C2" display="/"/>
    <hyperlink ref="A55" location="'PROFI-01003 - SO 03 Vodovody'!C2" display="/"/>
    <hyperlink ref="A56" location="'PROFI-01004 - SO 04 Přípo...'!C2" display="/"/>
    <hyperlink ref="A57" location="'PROFI-01005 - SO 05 Kanal...'!C2" display="/"/>
    <hyperlink ref="A58" location="'PROFI-01006 - SO 06  Příp...'!C2" display="/"/>
    <hyperlink ref="A59" location="'PROFI-01007 - SO 07 Kanal...'!C2" display="/"/>
    <hyperlink ref="A60" location="'PROFI-01008 - SO 08  STL ...'!C2" display="/"/>
    <hyperlink ref="A61" location="'PROFI-01009 - SO 09 STL p...'!C2" display="/"/>
    <hyperlink ref="A63" location="'PROFI-01010 - SO 12a Vozi...'!C2" display="/"/>
    <hyperlink ref="A64" location="'PROFI-01012 - SO 13a Vozi...'!C2" display="/"/>
    <hyperlink ref="A65" location="'PROFI-01019 - Vedlejší a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7"/>
  <sheetViews>
    <sheetView showGridLines="0" workbookViewId="0" topLeftCell="A1">
      <selection activeCell="C4" sqref="C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8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89"/>
      <c r="L2" s="367" t="s">
        <v>3</v>
      </c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8" t="s">
        <v>93</v>
      </c>
      <c r="AZ2" s="90" t="s">
        <v>272</v>
      </c>
      <c r="BA2" s="90" t="s">
        <v>272</v>
      </c>
      <c r="BB2" s="90" t="s">
        <v>0</v>
      </c>
      <c r="BC2" s="90" t="s">
        <v>1898</v>
      </c>
      <c r="BD2" s="90" t="s">
        <v>77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91"/>
      <c r="J3" s="20"/>
      <c r="K3" s="20"/>
      <c r="L3" s="21"/>
      <c r="AT3" s="18" t="s">
        <v>77</v>
      </c>
      <c r="AZ3" s="90" t="s">
        <v>270</v>
      </c>
      <c r="BA3" s="90" t="s">
        <v>270</v>
      </c>
      <c r="BB3" s="90" t="s">
        <v>0</v>
      </c>
      <c r="BC3" s="90" t="s">
        <v>1899</v>
      </c>
      <c r="BD3" s="90" t="s">
        <v>77</v>
      </c>
    </row>
    <row r="4" spans="2:56" s="1" customFormat="1" ht="24.95" customHeight="1">
      <c r="B4" s="21"/>
      <c r="D4" s="22" t="s">
        <v>112</v>
      </c>
      <c r="I4" s="89"/>
      <c r="L4" s="21"/>
      <c r="M4" s="92" t="s">
        <v>7</v>
      </c>
      <c r="AT4" s="18" t="s">
        <v>1</v>
      </c>
      <c r="AZ4" s="90" t="s">
        <v>294</v>
      </c>
      <c r="BA4" s="90" t="s">
        <v>294</v>
      </c>
      <c r="BB4" s="90" t="s">
        <v>0</v>
      </c>
      <c r="BC4" s="90" t="s">
        <v>1900</v>
      </c>
      <c r="BD4" s="90" t="s">
        <v>77</v>
      </c>
    </row>
    <row r="5" spans="2:56" s="1" customFormat="1" ht="6.95" customHeight="1">
      <c r="B5" s="21"/>
      <c r="I5" s="89"/>
      <c r="L5" s="21"/>
      <c r="AZ5" s="90" t="s">
        <v>276</v>
      </c>
      <c r="BA5" s="90" t="s">
        <v>276</v>
      </c>
      <c r="BB5" s="90" t="s">
        <v>0</v>
      </c>
      <c r="BC5" s="90" t="s">
        <v>1901</v>
      </c>
      <c r="BD5" s="90" t="s">
        <v>77</v>
      </c>
    </row>
    <row r="6" spans="2:56" s="1" customFormat="1" ht="12" customHeight="1">
      <c r="B6" s="21"/>
      <c r="D6" s="28" t="s">
        <v>12</v>
      </c>
      <c r="I6" s="89"/>
      <c r="L6" s="21"/>
      <c r="AZ6" s="90" t="s">
        <v>278</v>
      </c>
      <c r="BA6" s="90" t="s">
        <v>278</v>
      </c>
      <c r="BB6" s="90" t="s">
        <v>0</v>
      </c>
      <c r="BC6" s="90" t="s">
        <v>1902</v>
      </c>
      <c r="BD6" s="90" t="s">
        <v>77</v>
      </c>
    </row>
    <row r="7" spans="2:56" s="1" customFormat="1" ht="16.5" customHeight="1">
      <c r="B7" s="21"/>
      <c r="E7" s="365" t="str">
        <f>'Rekapitulace stavby'!K4</f>
        <v>Nová zástavba ZTV Boží Muka IV. etapa Chotěboř</v>
      </c>
      <c r="F7" s="366"/>
      <c r="G7" s="366"/>
      <c r="H7" s="366"/>
      <c r="I7" s="89"/>
      <c r="L7" s="21"/>
      <c r="AZ7" s="90" t="s">
        <v>280</v>
      </c>
      <c r="BA7" s="90" t="s">
        <v>280</v>
      </c>
      <c r="BB7" s="90" t="s">
        <v>0</v>
      </c>
      <c r="BC7" s="90" t="s">
        <v>1903</v>
      </c>
      <c r="BD7" s="90" t="s">
        <v>77</v>
      </c>
    </row>
    <row r="8" spans="1:56" s="2" customFormat="1" ht="12" customHeight="1">
      <c r="A8" s="33"/>
      <c r="B8" s="34"/>
      <c r="C8" s="33"/>
      <c r="D8" s="28" t="s">
        <v>119</v>
      </c>
      <c r="E8" s="33"/>
      <c r="F8" s="33"/>
      <c r="G8" s="33"/>
      <c r="H8" s="33"/>
      <c r="I8" s="93"/>
      <c r="J8" s="33"/>
      <c r="K8" s="33"/>
      <c r="L8" s="94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90" t="s">
        <v>282</v>
      </c>
      <c r="BA8" s="90" t="s">
        <v>282</v>
      </c>
      <c r="BB8" s="90" t="s">
        <v>0</v>
      </c>
      <c r="BC8" s="90" t="s">
        <v>1904</v>
      </c>
      <c r="BD8" s="90" t="s">
        <v>77</v>
      </c>
    </row>
    <row r="9" spans="1:56" s="2" customFormat="1" ht="16.5" customHeight="1">
      <c r="A9" s="33"/>
      <c r="B9" s="34"/>
      <c r="C9" s="33"/>
      <c r="D9" s="33"/>
      <c r="E9" s="330" t="s">
        <v>92</v>
      </c>
      <c r="F9" s="364"/>
      <c r="G9" s="364"/>
      <c r="H9" s="364"/>
      <c r="I9" s="93"/>
      <c r="J9" s="33"/>
      <c r="K9" s="33"/>
      <c r="L9" s="9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90" t="s">
        <v>296</v>
      </c>
      <c r="BA9" s="90" t="s">
        <v>296</v>
      </c>
      <c r="BB9" s="90" t="s">
        <v>0</v>
      </c>
      <c r="BC9" s="90" t="s">
        <v>1905</v>
      </c>
      <c r="BD9" s="90" t="s">
        <v>77</v>
      </c>
    </row>
    <row r="10" spans="1:56" s="2" customFormat="1" ht="12">
      <c r="A10" s="33"/>
      <c r="B10" s="34"/>
      <c r="C10" s="33"/>
      <c r="D10" s="33"/>
      <c r="E10" s="33"/>
      <c r="F10" s="33"/>
      <c r="G10" s="33"/>
      <c r="H10" s="33"/>
      <c r="I10" s="93"/>
      <c r="J10" s="33"/>
      <c r="K10" s="33"/>
      <c r="L10" s="9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90" t="s">
        <v>300</v>
      </c>
      <c r="BA10" s="90" t="s">
        <v>300</v>
      </c>
      <c r="BB10" s="90" t="s">
        <v>0</v>
      </c>
      <c r="BC10" s="90" t="s">
        <v>1906</v>
      </c>
      <c r="BD10" s="90" t="s">
        <v>77</v>
      </c>
    </row>
    <row r="11" spans="1:56" s="2" customFormat="1" ht="12" customHeight="1">
      <c r="A11" s="33"/>
      <c r="B11" s="34"/>
      <c r="C11" s="33"/>
      <c r="D11" s="28" t="s">
        <v>14</v>
      </c>
      <c r="E11" s="33"/>
      <c r="F11" s="26"/>
      <c r="G11" s="33"/>
      <c r="H11" s="33"/>
      <c r="I11" s="95" t="s">
        <v>16</v>
      </c>
      <c r="J11" s="26" t="s">
        <v>0</v>
      </c>
      <c r="K11" s="33"/>
      <c r="L11" s="9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90" t="s">
        <v>304</v>
      </c>
      <c r="BA11" s="90" t="s">
        <v>304</v>
      </c>
      <c r="BB11" s="90" t="s">
        <v>0</v>
      </c>
      <c r="BC11" s="90" t="s">
        <v>1907</v>
      </c>
      <c r="BD11" s="90" t="s">
        <v>77</v>
      </c>
    </row>
    <row r="12" spans="1:5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5" t="s">
        <v>20</v>
      </c>
      <c r="J12" s="51" t="str">
        <f>'Rekapitulace stavby'!AN6</f>
        <v>2. 2. 2021</v>
      </c>
      <c r="K12" s="33"/>
      <c r="L12" s="9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90" t="s">
        <v>1047</v>
      </c>
      <c r="BA12" s="90" t="s">
        <v>1047</v>
      </c>
      <c r="BB12" s="90" t="s">
        <v>0</v>
      </c>
      <c r="BC12" s="90" t="s">
        <v>443</v>
      </c>
      <c r="BD12" s="90" t="s">
        <v>77</v>
      </c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3"/>
      <c r="J13" s="33"/>
      <c r="K13" s="33"/>
      <c r="L13" s="9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5" t="s">
        <v>23</v>
      </c>
      <c r="J14" s="26" t="s">
        <v>0</v>
      </c>
      <c r="K14" s="33"/>
      <c r="L14" s="9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95" t="s">
        <v>25</v>
      </c>
      <c r="J15" s="26" t="s">
        <v>0</v>
      </c>
      <c r="K15" s="33"/>
      <c r="L15" s="9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3"/>
      <c r="J16" s="33"/>
      <c r="K16" s="33"/>
      <c r="L16" s="9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5" t="s">
        <v>23</v>
      </c>
      <c r="J17" s="29" t="str">
        <f>'Rekapitulace stavby'!AN11</f>
        <v>Vyplň údaj</v>
      </c>
      <c r="K17" s="33"/>
      <c r="L17" s="9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68" t="str">
        <f>'Rekapitulace stavby'!E12</f>
        <v>Vyplň údaj</v>
      </c>
      <c r="F18" s="339"/>
      <c r="G18" s="339"/>
      <c r="H18" s="339"/>
      <c r="I18" s="95" t="s">
        <v>25</v>
      </c>
      <c r="J18" s="29" t="str">
        <f>'Rekapitulace stavby'!AN12</f>
        <v>Vyplň údaj</v>
      </c>
      <c r="K18" s="33"/>
      <c r="L18" s="9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3"/>
      <c r="J19" s="33"/>
      <c r="K19" s="33"/>
      <c r="L19" s="9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5" t="s">
        <v>23</v>
      </c>
      <c r="J20" s="26" t="s">
        <v>0</v>
      </c>
      <c r="K20" s="33"/>
      <c r="L20" s="9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95" t="s">
        <v>25</v>
      </c>
      <c r="J21" s="26" t="s">
        <v>0</v>
      </c>
      <c r="K21" s="33"/>
      <c r="L21" s="9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3"/>
      <c r="J22" s="33"/>
      <c r="K22" s="33"/>
      <c r="L22" s="9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95" t="s">
        <v>23</v>
      </c>
      <c r="J23" s="26" t="str">
        <f>IF('Rekapitulace stavby'!AN17="","",'Rekapitulace stavby'!AN17)</f>
        <v/>
      </c>
      <c r="K23" s="33"/>
      <c r="L23" s="9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stavby'!E18="","",'Rekapitulace stavby'!E18)</f>
        <v xml:space="preserve"> </v>
      </c>
      <c r="F24" s="33"/>
      <c r="G24" s="33"/>
      <c r="H24" s="33"/>
      <c r="I24" s="95" t="s">
        <v>25</v>
      </c>
      <c r="J24" s="26" t="str">
        <f>IF('Rekapitulace stavby'!AN18="","",'Rekapitulace stavby'!AN18)</f>
        <v/>
      </c>
      <c r="K24" s="33"/>
      <c r="L24" s="9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3"/>
      <c r="J25" s="33"/>
      <c r="K25" s="33"/>
      <c r="L25" s="9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93"/>
      <c r="J26" s="33"/>
      <c r="K26" s="33"/>
      <c r="L26" s="9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3.25" customHeight="1">
      <c r="A27" s="96"/>
      <c r="B27" s="97"/>
      <c r="C27" s="96"/>
      <c r="D27" s="96"/>
      <c r="E27" s="344" t="s">
        <v>120</v>
      </c>
      <c r="F27" s="344"/>
      <c r="G27" s="344"/>
      <c r="H27" s="344"/>
      <c r="I27" s="98"/>
      <c r="J27" s="96"/>
      <c r="K27" s="96"/>
      <c r="L27" s="99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3"/>
      <c r="J28" s="33"/>
      <c r="K28" s="33"/>
      <c r="L28" s="9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100"/>
      <c r="J29" s="62"/>
      <c r="K29" s="62"/>
      <c r="L29" s="94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1" t="s">
        <v>35</v>
      </c>
      <c r="E30" s="33"/>
      <c r="F30" s="33"/>
      <c r="G30" s="33"/>
      <c r="H30" s="33"/>
      <c r="I30" s="93"/>
      <c r="J30" s="67">
        <f>ROUND(J88,2)</f>
        <v>0</v>
      </c>
      <c r="K30" s="33"/>
      <c r="L30" s="9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100"/>
      <c r="J31" s="62"/>
      <c r="K31" s="62"/>
      <c r="L31" s="9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102" t="s">
        <v>36</v>
      </c>
      <c r="J32" s="37" t="s">
        <v>38</v>
      </c>
      <c r="K32" s="33"/>
      <c r="L32" s="9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3" t="s">
        <v>39</v>
      </c>
      <c r="E33" s="28" t="s">
        <v>40</v>
      </c>
      <c r="F33" s="104">
        <f>ROUND((SUM(BE88:BE196)),2)</f>
        <v>0</v>
      </c>
      <c r="G33" s="33"/>
      <c r="H33" s="33"/>
      <c r="I33" s="105">
        <v>0.21</v>
      </c>
      <c r="J33" s="104">
        <f>ROUND(((SUM(BE88:BE196))*I33),2)</f>
        <v>0</v>
      </c>
      <c r="K33" s="33"/>
      <c r="L33" s="9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4">
        <f>ROUND((SUM(BF88:BF196)),2)</f>
        <v>0</v>
      </c>
      <c r="G34" s="33"/>
      <c r="H34" s="33"/>
      <c r="I34" s="105">
        <v>0.15</v>
      </c>
      <c r="J34" s="104">
        <f>ROUND(((SUM(BF88:BF196))*I34),2)</f>
        <v>0</v>
      </c>
      <c r="K34" s="33"/>
      <c r="L34" s="9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42</v>
      </c>
      <c r="F35" s="104">
        <f>ROUND((SUM(BG88:BG196)),2)</f>
        <v>0</v>
      </c>
      <c r="G35" s="33"/>
      <c r="H35" s="33"/>
      <c r="I35" s="105">
        <v>0.21</v>
      </c>
      <c r="J35" s="104">
        <f>0</f>
        <v>0</v>
      </c>
      <c r="K35" s="33"/>
      <c r="L35" s="9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43</v>
      </c>
      <c r="F36" s="104">
        <f>ROUND((SUM(BH88:BH196)),2)</f>
        <v>0</v>
      </c>
      <c r="G36" s="33"/>
      <c r="H36" s="33"/>
      <c r="I36" s="105">
        <v>0.15</v>
      </c>
      <c r="J36" s="104">
        <f>0</f>
        <v>0</v>
      </c>
      <c r="K36" s="33"/>
      <c r="L36" s="9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04">
        <f>ROUND((SUM(BI88:BI196)),2)</f>
        <v>0</v>
      </c>
      <c r="G37" s="33"/>
      <c r="H37" s="33"/>
      <c r="I37" s="105">
        <v>0</v>
      </c>
      <c r="J37" s="104">
        <f>0</f>
        <v>0</v>
      </c>
      <c r="K37" s="33"/>
      <c r="L37" s="9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3"/>
      <c r="J38" s="33"/>
      <c r="K38" s="33"/>
      <c r="L38" s="9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6"/>
      <c r="D39" s="107" t="s">
        <v>45</v>
      </c>
      <c r="E39" s="56"/>
      <c r="F39" s="56"/>
      <c r="G39" s="108" t="s">
        <v>46</v>
      </c>
      <c r="H39" s="109" t="s">
        <v>47</v>
      </c>
      <c r="I39" s="110"/>
      <c r="J39" s="111">
        <f>SUM(J30:J37)</f>
        <v>0</v>
      </c>
      <c r="K39" s="112"/>
      <c r="L39" s="9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113"/>
      <c r="J40" s="44"/>
      <c r="K40" s="44"/>
      <c r="L40" s="9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114"/>
      <c r="J44" s="46"/>
      <c r="K44" s="46"/>
      <c r="L44" s="9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121</v>
      </c>
      <c r="D45" s="33"/>
      <c r="E45" s="33"/>
      <c r="F45" s="33"/>
      <c r="G45" s="33"/>
      <c r="H45" s="33"/>
      <c r="I45" s="93"/>
      <c r="J45" s="33"/>
      <c r="K45" s="33"/>
      <c r="L45" s="94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93"/>
      <c r="J46" s="33"/>
      <c r="K46" s="33"/>
      <c r="L46" s="94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12</v>
      </c>
      <c r="D47" s="33"/>
      <c r="E47" s="33"/>
      <c r="F47" s="33"/>
      <c r="G47" s="33"/>
      <c r="H47" s="33"/>
      <c r="I47" s="93"/>
      <c r="J47" s="33"/>
      <c r="K47" s="33"/>
      <c r="L47" s="94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65" t="str">
        <f>E7</f>
        <v>Nová zástavba ZTV Boží Muka IV. etapa Chotěboř</v>
      </c>
      <c r="F48" s="366"/>
      <c r="G48" s="366"/>
      <c r="H48" s="366"/>
      <c r="I48" s="93"/>
      <c r="J48" s="33"/>
      <c r="K48" s="33"/>
      <c r="L48" s="94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119</v>
      </c>
      <c r="D49" s="33"/>
      <c r="E49" s="33"/>
      <c r="F49" s="33"/>
      <c r="G49" s="33"/>
      <c r="H49" s="33"/>
      <c r="I49" s="93"/>
      <c r="J49" s="33"/>
      <c r="K49" s="33"/>
      <c r="L49" s="94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30" t="str">
        <f>E9</f>
        <v>SO 09 STL plynovodní přípojky</v>
      </c>
      <c r="F50" s="364"/>
      <c r="G50" s="364"/>
      <c r="H50" s="364"/>
      <c r="I50" s="93"/>
      <c r="J50" s="33"/>
      <c r="K50" s="33"/>
      <c r="L50" s="94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93"/>
      <c r="J51" s="33"/>
      <c r="K51" s="33"/>
      <c r="L51" s="94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18</v>
      </c>
      <c r="D52" s="33"/>
      <c r="E52" s="33"/>
      <c r="F52" s="26" t="str">
        <f>F12</f>
        <v>Chotěboř</v>
      </c>
      <c r="G52" s="33"/>
      <c r="H52" s="33"/>
      <c r="I52" s="95" t="s">
        <v>20</v>
      </c>
      <c r="J52" s="51" t="str">
        <f>IF(J12="","",J12)</f>
        <v>2. 2. 2021</v>
      </c>
      <c r="K52" s="33"/>
      <c r="L52" s="94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93"/>
      <c r="J53" s="33"/>
      <c r="K53" s="33"/>
      <c r="L53" s="94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22</v>
      </c>
      <c r="D54" s="33"/>
      <c r="E54" s="33"/>
      <c r="F54" s="26" t="str">
        <f>E15</f>
        <v>Město Chotěboř, Trčků z Lípy 69, Chotěboř</v>
      </c>
      <c r="G54" s="33"/>
      <c r="H54" s="33"/>
      <c r="I54" s="95" t="s">
        <v>28</v>
      </c>
      <c r="J54" s="31" t="str">
        <f>E21</f>
        <v>Profi Jihlava, spol. s.r.o.</v>
      </c>
      <c r="K54" s="33"/>
      <c r="L54" s="94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26</v>
      </c>
      <c r="D55" s="33"/>
      <c r="E55" s="33"/>
      <c r="F55" s="26" t="str">
        <f>IF(E18="","",E18)</f>
        <v>Vyplň údaj</v>
      </c>
      <c r="G55" s="33"/>
      <c r="H55" s="33"/>
      <c r="I55" s="95" t="s">
        <v>31</v>
      </c>
      <c r="J55" s="31" t="str">
        <f>E24</f>
        <v xml:space="preserve"> </v>
      </c>
      <c r="K55" s="33"/>
      <c r="L55" s="94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93"/>
      <c r="J56" s="33"/>
      <c r="K56" s="33"/>
      <c r="L56" s="94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15" t="s">
        <v>122</v>
      </c>
      <c r="D57" s="106"/>
      <c r="E57" s="106"/>
      <c r="F57" s="106"/>
      <c r="G57" s="106"/>
      <c r="H57" s="106"/>
      <c r="I57" s="116"/>
      <c r="J57" s="117" t="s">
        <v>123</v>
      </c>
      <c r="K57" s="106"/>
      <c r="L57" s="94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93"/>
      <c r="J58" s="33"/>
      <c r="K58" s="33"/>
      <c r="L58" s="94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18" t="s">
        <v>66</v>
      </c>
      <c r="D59" s="33"/>
      <c r="E59" s="33"/>
      <c r="F59" s="33"/>
      <c r="G59" s="33"/>
      <c r="H59" s="33"/>
      <c r="I59" s="93"/>
      <c r="J59" s="67">
        <f>J88</f>
        <v>0</v>
      </c>
      <c r="K59" s="33"/>
      <c r="L59" s="94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124</v>
      </c>
    </row>
    <row r="60" spans="2:12" s="9" customFormat="1" ht="24.95" customHeight="1">
      <c r="B60" s="119"/>
      <c r="D60" s="120" t="s">
        <v>125</v>
      </c>
      <c r="E60" s="121"/>
      <c r="F60" s="121"/>
      <c r="G60" s="121"/>
      <c r="H60" s="121"/>
      <c r="I60" s="122"/>
      <c r="J60" s="123">
        <f>J89</f>
        <v>0</v>
      </c>
      <c r="L60" s="119"/>
    </row>
    <row r="61" spans="2:12" s="10" customFormat="1" ht="19.9" customHeight="1">
      <c r="B61" s="124"/>
      <c r="D61" s="125" t="s">
        <v>1057</v>
      </c>
      <c r="E61" s="126"/>
      <c r="F61" s="126"/>
      <c r="G61" s="126"/>
      <c r="H61" s="126"/>
      <c r="I61" s="127"/>
      <c r="J61" s="128">
        <f>J90</f>
        <v>0</v>
      </c>
      <c r="L61" s="124"/>
    </row>
    <row r="62" spans="2:12" s="10" customFormat="1" ht="19.9" customHeight="1">
      <c r="B62" s="124"/>
      <c r="D62" s="125" t="s">
        <v>320</v>
      </c>
      <c r="E62" s="126"/>
      <c r="F62" s="126"/>
      <c r="G62" s="126"/>
      <c r="H62" s="126"/>
      <c r="I62" s="127"/>
      <c r="J62" s="128">
        <f>J131</f>
        <v>0</v>
      </c>
      <c r="L62" s="124"/>
    </row>
    <row r="63" spans="2:12" s="10" customFormat="1" ht="19.9" customHeight="1">
      <c r="B63" s="124"/>
      <c r="D63" s="125" t="s">
        <v>321</v>
      </c>
      <c r="E63" s="126"/>
      <c r="F63" s="126"/>
      <c r="G63" s="126"/>
      <c r="H63" s="126"/>
      <c r="I63" s="127"/>
      <c r="J63" s="128">
        <f>J150</f>
        <v>0</v>
      </c>
      <c r="L63" s="124"/>
    </row>
    <row r="64" spans="2:12" s="10" customFormat="1" ht="19.9" customHeight="1">
      <c r="B64" s="124"/>
      <c r="D64" s="125" t="s">
        <v>322</v>
      </c>
      <c r="E64" s="126"/>
      <c r="F64" s="126"/>
      <c r="G64" s="126"/>
      <c r="H64" s="126"/>
      <c r="I64" s="127"/>
      <c r="J64" s="128">
        <f>J155</f>
        <v>0</v>
      </c>
      <c r="L64" s="124"/>
    </row>
    <row r="65" spans="2:12" s="10" customFormat="1" ht="19.9" customHeight="1">
      <c r="B65" s="124"/>
      <c r="D65" s="125" t="s">
        <v>324</v>
      </c>
      <c r="E65" s="126"/>
      <c r="F65" s="126"/>
      <c r="G65" s="126"/>
      <c r="H65" s="126"/>
      <c r="I65" s="127"/>
      <c r="J65" s="128">
        <f>J161</f>
        <v>0</v>
      </c>
      <c r="L65" s="124"/>
    </row>
    <row r="66" spans="2:12" s="10" customFormat="1" ht="19.9" customHeight="1">
      <c r="B66" s="124"/>
      <c r="D66" s="125" t="s">
        <v>325</v>
      </c>
      <c r="E66" s="126"/>
      <c r="F66" s="126"/>
      <c r="G66" s="126"/>
      <c r="H66" s="126"/>
      <c r="I66" s="127"/>
      <c r="J66" s="128">
        <f>J174</f>
        <v>0</v>
      </c>
      <c r="L66" s="124"/>
    </row>
    <row r="67" spans="2:12" s="9" customFormat="1" ht="24.95" customHeight="1">
      <c r="B67" s="119"/>
      <c r="D67" s="120" t="s">
        <v>1839</v>
      </c>
      <c r="E67" s="121"/>
      <c r="F67" s="121"/>
      <c r="G67" s="121"/>
      <c r="H67" s="121"/>
      <c r="I67" s="122"/>
      <c r="J67" s="123">
        <f>J176</f>
        <v>0</v>
      </c>
      <c r="L67" s="119"/>
    </row>
    <row r="68" spans="2:12" s="10" customFormat="1" ht="19.9" customHeight="1">
      <c r="B68" s="124"/>
      <c r="D68" s="125" t="s">
        <v>1840</v>
      </c>
      <c r="E68" s="126"/>
      <c r="F68" s="126"/>
      <c r="G68" s="126"/>
      <c r="H68" s="126"/>
      <c r="I68" s="127"/>
      <c r="J68" s="128">
        <f>J177</f>
        <v>0</v>
      </c>
      <c r="L68" s="124"/>
    </row>
    <row r="69" spans="1:31" s="2" customFormat="1" ht="21.75" customHeight="1">
      <c r="A69" s="33"/>
      <c r="B69" s="34"/>
      <c r="C69" s="33"/>
      <c r="D69" s="33"/>
      <c r="E69" s="33"/>
      <c r="F69" s="33"/>
      <c r="G69" s="33"/>
      <c r="H69" s="33"/>
      <c r="I69" s="93"/>
      <c r="J69" s="33"/>
      <c r="K69" s="33"/>
      <c r="L69" s="94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43"/>
      <c r="C70" s="44"/>
      <c r="D70" s="44"/>
      <c r="E70" s="44"/>
      <c r="F70" s="44"/>
      <c r="G70" s="44"/>
      <c r="H70" s="44"/>
      <c r="I70" s="113"/>
      <c r="J70" s="44"/>
      <c r="K70" s="44"/>
      <c r="L70" s="94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4" spans="1:31" s="2" customFormat="1" ht="6.95" customHeight="1">
      <c r="A74" s="33"/>
      <c r="B74" s="45"/>
      <c r="C74" s="46"/>
      <c r="D74" s="46"/>
      <c r="E74" s="46"/>
      <c r="F74" s="46"/>
      <c r="G74" s="46"/>
      <c r="H74" s="46"/>
      <c r="I74" s="114"/>
      <c r="J74" s="46"/>
      <c r="K74" s="46"/>
      <c r="L74" s="94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24.95" customHeight="1">
      <c r="A75" s="33"/>
      <c r="B75" s="34"/>
      <c r="C75" s="22" t="s">
        <v>133</v>
      </c>
      <c r="D75" s="33"/>
      <c r="E75" s="33"/>
      <c r="F75" s="33"/>
      <c r="G75" s="33"/>
      <c r="H75" s="33"/>
      <c r="I75" s="93"/>
      <c r="J75" s="33"/>
      <c r="K75" s="33"/>
      <c r="L75" s="94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3"/>
      <c r="D76" s="33"/>
      <c r="E76" s="33"/>
      <c r="F76" s="33"/>
      <c r="G76" s="33"/>
      <c r="H76" s="33"/>
      <c r="I76" s="93"/>
      <c r="J76" s="33"/>
      <c r="K76" s="33"/>
      <c r="L76" s="9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12</v>
      </c>
      <c r="D77" s="33"/>
      <c r="E77" s="33"/>
      <c r="F77" s="33"/>
      <c r="G77" s="33"/>
      <c r="H77" s="33"/>
      <c r="I77" s="93"/>
      <c r="J77" s="33"/>
      <c r="K77" s="33"/>
      <c r="L77" s="9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6.5" customHeight="1">
      <c r="A78" s="33"/>
      <c r="B78" s="34"/>
      <c r="C78" s="33"/>
      <c r="D78" s="33"/>
      <c r="E78" s="365" t="str">
        <f>E7</f>
        <v>Nová zástavba ZTV Boží Muka IV. etapa Chotěboř</v>
      </c>
      <c r="F78" s="366"/>
      <c r="G78" s="366"/>
      <c r="H78" s="366"/>
      <c r="I78" s="93"/>
      <c r="J78" s="33"/>
      <c r="K78" s="33"/>
      <c r="L78" s="94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119</v>
      </c>
      <c r="D79" s="33"/>
      <c r="E79" s="33"/>
      <c r="F79" s="33"/>
      <c r="G79" s="33"/>
      <c r="H79" s="33"/>
      <c r="I79" s="93"/>
      <c r="J79" s="33"/>
      <c r="K79" s="33"/>
      <c r="L79" s="94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6.5" customHeight="1">
      <c r="A80" s="33"/>
      <c r="B80" s="34"/>
      <c r="C80" s="33"/>
      <c r="D80" s="33"/>
      <c r="E80" s="330" t="str">
        <f>E9</f>
        <v>SO 09 STL plynovodní přípojky</v>
      </c>
      <c r="F80" s="364"/>
      <c r="G80" s="364"/>
      <c r="H80" s="364"/>
      <c r="I80" s="93"/>
      <c r="J80" s="33"/>
      <c r="K80" s="33"/>
      <c r="L80" s="94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93"/>
      <c r="J81" s="33"/>
      <c r="K81" s="33"/>
      <c r="L81" s="9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18</v>
      </c>
      <c r="D82" s="33"/>
      <c r="E82" s="33"/>
      <c r="F82" s="26" t="str">
        <f>F12</f>
        <v>Chotěboř</v>
      </c>
      <c r="G82" s="33"/>
      <c r="H82" s="33"/>
      <c r="I82" s="95" t="s">
        <v>20</v>
      </c>
      <c r="J82" s="51" t="str">
        <f>IF(J12="","",J12)</f>
        <v>2. 2. 2021</v>
      </c>
      <c r="K82" s="33"/>
      <c r="L82" s="9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3"/>
      <c r="J83" s="33"/>
      <c r="K83" s="33"/>
      <c r="L83" s="9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25.7" customHeight="1">
      <c r="A84" s="33"/>
      <c r="B84" s="34"/>
      <c r="C84" s="28" t="s">
        <v>22</v>
      </c>
      <c r="D84" s="33"/>
      <c r="E84" s="33"/>
      <c r="F84" s="26" t="str">
        <f>E15</f>
        <v>Město Chotěboř, Trčků z Lípy 69, Chotěboř</v>
      </c>
      <c r="G84" s="33"/>
      <c r="H84" s="33"/>
      <c r="I84" s="95" t="s">
        <v>28</v>
      </c>
      <c r="J84" s="31" t="str">
        <f>E21</f>
        <v>Profi Jihlava, spol. s.r.o.</v>
      </c>
      <c r="K84" s="33"/>
      <c r="L84" s="9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5.2" customHeight="1">
      <c r="A85" s="33"/>
      <c r="B85" s="34"/>
      <c r="C85" s="28" t="s">
        <v>26</v>
      </c>
      <c r="D85" s="33"/>
      <c r="E85" s="33"/>
      <c r="F85" s="26" t="str">
        <f>IF(E18="","",E18)</f>
        <v>Vyplň údaj</v>
      </c>
      <c r="G85" s="33"/>
      <c r="H85" s="33"/>
      <c r="I85" s="95" t="s">
        <v>31</v>
      </c>
      <c r="J85" s="31" t="str">
        <f>E24</f>
        <v xml:space="preserve"> </v>
      </c>
      <c r="K85" s="33"/>
      <c r="L85" s="9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0.35" customHeight="1">
      <c r="A86" s="33"/>
      <c r="B86" s="34"/>
      <c r="C86" s="33"/>
      <c r="D86" s="33"/>
      <c r="E86" s="33"/>
      <c r="F86" s="33"/>
      <c r="G86" s="33"/>
      <c r="H86" s="33"/>
      <c r="I86" s="93"/>
      <c r="J86" s="33"/>
      <c r="K86" s="33"/>
      <c r="L86" s="94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11" customFormat="1" ht="29.25" customHeight="1">
      <c r="A87" s="129"/>
      <c r="B87" s="130"/>
      <c r="C87" s="131" t="s">
        <v>134</v>
      </c>
      <c r="D87" s="132" t="s">
        <v>53</v>
      </c>
      <c r="E87" s="132" t="s">
        <v>49</v>
      </c>
      <c r="F87" s="132" t="s">
        <v>50</v>
      </c>
      <c r="G87" s="132" t="s">
        <v>135</v>
      </c>
      <c r="H87" s="132" t="s">
        <v>136</v>
      </c>
      <c r="I87" s="133" t="s">
        <v>137</v>
      </c>
      <c r="J87" s="132" t="s">
        <v>123</v>
      </c>
      <c r="K87" s="134" t="s">
        <v>138</v>
      </c>
      <c r="L87" s="135"/>
      <c r="M87" s="58" t="s">
        <v>0</v>
      </c>
      <c r="N87" s="59" t="s">
        <v>39</v>
      </c>
      <c r="O87" s="59" t="s">
        <v>139</v>
      </c>
      <c r="P87" s="59" t="s">
        <v>140</v>
      </c>
      <c r="Q87" s="59" t="s">
        <v>141</v>
      </c>
      <c r="R87" s="59" t="s">
        <v>142</v>
      </c>
      <c r="S87" s="59" t="s">
        <v>143</v>
      </c>
      <c r="T87" s="60" t="s">
        <v>144</v>
      </c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</row>
    <row r="88" spans="1:63" s="2" customFormat="1" ht="22.9" customHeight="1">
      <c r="A88" s="33"/>
      <c r="B88" s="34"/>
      <c r="C88" s="65" t="s">
        <v>145</v>
      </c>
      <c r="D88" s="33"/>
      <c r="E88" s="33"/>
      <c r="F88" s="33"/>
      <c r="G88" s="33"/>
      <c r="H88" s="33"/>
      <c r="I88" s="93"/>
      <c r="J88" s="136">
        <f>BK88</f>
        <v>0</v>
      </c>
      <c r="K88" s="33"/>
      <c r="L88" s="34"/>
      <c r="M88" s="61"/>
      <c r="N88" s="52"/>
      <c r="O88" s="62"/>
      <c r="P88" s="137">
        <f>P89+P176</f>
        <v>0</v>
      </c>
      <c r="Q88" s="62"/>
      <c r="R88" s="137">
        <f>R89+R176</f>
        <v>118.81798823</v>
      </c>
      <c r="S88" s="62"/>
      <c r="T88" s="138">
        <f>T89+T176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67</v>
      </c>
      <c r="AU88" s="18" t="s">
        <v>124</v>
      </c>
      <c r="BK88" s="139">
        <f>BK89+BK176</f>
        <v>0</v>
      </c>
    </row>
    <row r="89" spans="2:63" s="12" customFormat="1" ht="25.9" customHeight="1">
      <c r="B89" s="140"/>
      <c r="D89" s="141" t="s">
        <v>67</v>
      </c>
      <c r="E89" s="142" t="s">
        <v>146</v>
      </c>
      <c r="F89" s="142" t="s">
        <v>147</v>
      </c>
      <c r="I89" s="143"/>
      <c r="J89" s="144">
        <f>BK89</f>
        <v>0</v>
      </c>
      <c r="L89" s="140"/>
      <c r="M89" s="145"/>
      <c r="N89" s="146"/>
      <c r="O89" s="146"/>
      <c r="P89" s="147">
        <f>P90+P131+P150+P155+P161+P174</f>
        <v>0</v>
      </c>
      <c r="Q89" s="146"/>
      <c r="R89" s="147">
        <f>R90+R131+R150+R155+R161+R174</f>
        <v>118.81798823</v>
      </c>
      <c r="S89" s="146"/>
      <c r="T89" s="148">
        <f>T90+T131+T150+T155+T161+T174</f>
        <v>0</v>
      </c>
      <c r="AR89" s="141" t="s">
        <v>75</v>
      </c>
      <c r="AT89" s="149" t="s">
        <v>67</v>
      </c>
      <c r="AU89" s="149" t="s">
        <v>68</v>
      </c>
      <c r="AY89" s="141" t="s">
        <v>148</v>
      </c>
      <c r="BK89" s="150">
        <f>BK90+BK131+BK150+BK155+BK161+BK174</f>
        <v>0</v>
      </c>
    </row>
    <row r="90" spans="2:63" s="12" customFormat="1" ht="22.9" customHeight="1">
      <c r="B90" s="140"/>
      <c r="D90" s="141" t="s">
        <v>67</v>
      </c>
      <c r="E90" s="151" t="s">
        <v>219</v>
      </c>
      <c r="F90" s="151" t="s">
        <v>1070</v>
      </c>
      <c r="I90" s="143"/>
      <c r="J90" s="152">
        <f>BK90</f>
        <v>0</v>
      </c>
      <c r="L90" s="140"/>
      <c r="M90" s="145"/>
      <c r="N90" s="146"/>
      <c r="O90" s="146"/>
      <c r="P90" s="147">
        <f>SUM(P91:P130)</f>
        <v>0</v>
      </c>
      <c r="Q90" s="146"/>
      <c r="R90" s="147">
        <f>SUM(R91:R130)</f>
        <v>60.1098448</v>
      </c>
      <c r="S90" s="146"/>
      <c r="T90" s="148">
        <f>SUM(T91:T130)</f>
        <v>0</v>
      </c>
      <c r="AR90" s="141" t="s">
        <v>75</v>
      </c>
      <c r="AT90" s="149" t="s">
        <v>67</v>
      </c>
      <c r="AU90" s="149" t="s">
        <v>75</v>
      </c>
      <c r="AY90" s="141" t="s">
        <v>148</v>
      </c>
      <c r="BK90" s="150">
        <f>SUM(BK91:BK130)</f>
        <v>0</v>
      </c>
    </row>
    <row r="91" spans="1:65" s="2" customFormat="1" ht="21.75" customHeight="1">
      <c r="A91" s="33"/>
      <c r="B91" s="153"/>
      <c r="C91" s="154" t="s">
        <v>75</v>
      </c>
      <c r="D91" s="154" t="s">
        <v>151</v>
      </c>
      <c r="E91" s="155" t="s">
        <v>344</v>
      </c>
      <c r="F91" s="156" t="s">
        <v>345</v>
      </c>
      <c r="G91" s="157" t="s">
        <v>185</v>
      </c>
      <c r="H91" s="158">
        <v>53.66</v>
      </c>
      <c r="I91" s="159"/>
      <c r="J91" s="160">
        <f>ROUND(I91*H91,2)</f>
        <v>0</v>
      </c>
      <c r="K91" s="156" t="s">
        <v>155</v>
      </c>
      <c r="L91" s="34"/>
      <c r="M91" s="161" t="s">
        <v>0</v>
      </c>
      <c r="N91" s="162" t="s">
        <v>40</v>
      </c>
      <c r="O91" s="54"/>
      <c r="P91" s="163">
        <f>O91*H91</f>
        <v>0</v>
      </c>
      <c r="Q91" s="163">
        <v>0</v>
      </c>
      <c r="R91" s="163">
        <f>Q91*H91</f>
        <v>0</v>
      </c>
      <c r="S91" s="163">
        <v>0</v>
      </c>
      <c r="T91" s="164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65" t="s">
        <v>156</v>
      </c>
      <c r="AT91" s="165" t="s">
        <v>151</v>
      </c>
      <c r="AU91" s="165" t="s">
        <v>77</v>
      </c>
      <c r="AY91" s="18" t="s">
        <v>148</v>
      </c>
      <c r="BE91" s="166">
        <f>IF(N91="základní",J91,0)</f>
        <v>0</v>
      </c>
      <c r="BF91" s="166">
        <f>IF(N91="snížená",J91,0)</f>
        <v>0</v>
      </c>
      <c r="BG91" s="166">
        <f>IF(N91="zákl. přenesená",J91,0)</f>
        <v>0</v>
      </c>
      <c r="BH91" s="166">
        <f>IF(N91="sníž. přenesená",J91,0)</f>
        <v>0</v>
      </c>
      <c r="BI91" s="166">
        <f>IF(N91="nulová",J91,0)</f>
        <v>0</v>
      </c>
      <c r="BJ91" s="18" t="s">
        <v>75</v>
      </c>
      <c r="BK91" s="166">
        <f>ROUND(I91*H91,2)</f>
        <v>0</v>
      </c>
      <c r="BL91" s="18" t="s">
        <v>156</v>
      </c>
      <c r="BM91" s="165" t="s">
        <v>1908</v>
      </c>
    </row>
    <row r="92" spans="2:51" s="13" customFormat="1" ht="12">
      <c r="B92" s="167"/>
      <c r="D92" s="168" t="s">
        <v>158</v>
      </c>
      <c r="E92" s="169" t="s">
        <v>0</v>
      </c>
      <c r="F92" s="170" t="s">
        <v>1842</v>
      </c>
      <c r="H92" s="169" t="s">
        <v>0</v>
      </c>
      <c r="I92" s="171"/>
      <c r="L92" s="167"/>
      <c r="M92" s="172"/>
      <c r="N92" s="173"/>
      <c r="O92" s="173"/>
      <c r="P92" s="173"/>
      <c r="Q92" s="173"/>
      <c r="R92" s="173"/>
      <c r="S92" s="173"/>
      <c r="T92" s="174"/>
      <c r="AT92" s="169" t="s">
        <v>158</v>
      </c>
      <c r="AU92" s="169" t="s">
        <v>77</v>
      </c>
      <c r="AV92" s="13" t="s">
        <v>75</v>
      </c>
      <c r="AW92" s="13" t="s">
        <v>30</v>
      </c>
      <c r="AX92" s="13" t="s">
        <v>68</v>
      </c>
      <c r="AY92" s="169" t="s">
        <v>148</v>
      </c>
    </row>
    <row r="93" spans="2:51" s="14" customFormat="1" ht="12">
      <c r="B93" s="175"/>
      <c r="D93" s="168" t="s">
        <v>158</v>
      </c>
      <c r="E93" s="176" t="s">
        <v>272</v>
      </c>
      <c r="F93" s="177" t="s">
        <v>1909</v>
      </c>
      <c r="H93" s="178">
        <v>53.66</v>
      </c>
      <c r="I93" s="179"/>
      <c r="L93" s="175"/>
      <c r="M93" s="180"/>
      <c r="N93" s="181"/>
      <c r="O93" s="181"/>
      <c r="P93" s="181"/>
      <c r="Q93" s="181"/>
      <c r="R93" s="181"/>
      <c r="S93" s="181"/>
      <c r="T93" s="182"/>
      <c r="AT93" s="176" t="s">
        <v>158</v>
      </c>
      <c r="AU93" s="176" t="s">
        <v>77</v>
      </c>
      <c r="AV93" s="14" t="s">
        <v>77</v>
      </c>
      <c r="AW93" s="14" t="s">
        <v>30</v>
      </c>
      <c r="AX93" s="14" t="s">
        <v>75</v>
      </c>
      <c r="AY93" s="176" t="s">
        <v>148</v>
      </c>
    </row>
    <row r="94" spans="1:65" s="2" customFormat="1" ht="21.75" customHeight="1">
      <c r="A94" s="33"/>
      <c r="B94" s="153"/>
      <c r="C94" s="154" t="s">
        <v>77</v>
      </c>
      <c r="D94" s="154" t="s">
        <v>151</v>
      </c>
      <c r="E94" s="155" t="s">
        <v>348</v>
      </c>
      <c r="F94" s="156" t="s">
        <v>349</v>
      </c>
      <c r="G94" s="157" t="s">
        <v>185</v>
      </c>
      <c r="H94" s="158">
        <v>38.322</v>
      </c>
      <c r="I94" s="159"/>
      <c r="J94" s="160">
        <f>ROUND(I94*H94,2)</f>
        <v>0</v>
      </c>
      <c r="K94" s="156" t="s">
        <v>155</v>
      </c>
      <c r="L94" s="34"/>
      <c r="M94" s="161" t="s">
        <v>0</v>
      </c>
      <c r="N94" s="162" t="s">
        <v>40</v>
      </c>
      <c r="O94" s="54"/>
      <c r="P94" s="163">
        <f>O94*H94</f>
        <v>0</v>
      </c>
      <c r="Q94" s="163">
        <v>0</v>
      </c>
      <c r="R94" s="163">
        <f>Q94*H94</f>
        <v>0</v>
      </c>
      <c r="S94" s="163">
        <v>0</v>
      </c>
      <c r="T94" s="164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65" t="s">
        <v>156</v>
      </c>
      <c r="AT94" s="165" t="s">
        <v>151</v>
      </c>
      <c r="AU94" s="165" t="s">
        <v>77</v>
      </c>
      <c r="AY94" s="18" t="s">
        <v>148</v>
      </c>
      <c r="BE94" s="166">
        <f>IF(N94="základní",J94,0)</f>
        <v>0</v>
      </c>
      <c r="BF94" s="166">
        <f>IF(N94="snížená",J94,0)</f>
        <v>0</v>
      </c>
      <c r="BG94" s="166">
        <f>IF(N94="zákl. přenesená",J94,0)</f>
        <v>0</v>
      </c>
      <c r="BH94" s="166">
        <f>IF(N94="sníž. přenesená",J94,0)</f>
        <v>0</v>
      </c>
      <c r="BI94" s="166">
        <f>IF(N94="nulová",J94,0)</f>
        <v>0</v>
      </c>
      <c r="BJ94" s="18" t="s">
        <v>75</v>
      </c>
      <c r="BK94" s="166">
        <f>ROUND(I94*H94,2)</f>
        <v>0</v>
      </c>
      <c r="BL94" s="18" t="s">
        <v>156</v>
      </c>
      <c r="BM94" s="165" t="s">
        <v>1910</v>
      </c>
    </row>
    <row r="95" spans="2:51" s="13" customFormat="1" ht="12">
      <c r="B95" s="167"/>
      <c r="D95" s="168" t="s">
        <v>158</v>
      </c>
      <c r="E95" s="169" t="s">
        <v>0</v>
      </c>
      <c r="F95" s="170" t="s">
        <v>1842</v>
      </c>
      <c r="H95" s="169" t="s">
        <v>0</v>
      </c>
      <c r="I95" s="171"/>
      <c r="L95" s="167"/>
      <c r="M95" s="172"/>
      <c r="N95" s="173"/>
      <c r="O95" s="173"/>
      <c r="P95" s="173"/>
      <c r="Q95" s="173"/>
      <c r="R95" s="173"/>
      <c r="S95" s="173"/>
      <c r="T95" s="174"/>
      <c r="AT95" s="169" t="s">
        <v>158</v>
      </c>
      <c r="AU95" s="169" t="s">
        <v>77</v>
      </c>
      <c r="AV95" s="13" t="s">
        <v>75</v>
      </c>
      <c r="AW95" s="13" t="s">
        <v>30</v>
      </c>
      <c r="AX95" s="13" t="s">
        <v>68</v>
      </c>
      <c r="AY95" s="169" t="s">
        <v>148</v>
      </c>
    </row>
    <row r="96" spans="2:51" s="13" customFormat="1" ht="12">
      <c r="B96" s="167"/>
      <c r="D96" s="168" t="s">
        <v>158</v>
      </c>
      <c r="E96" s="169" t="s">
        <v>0</v>
      </c>
      <c r="F96" s="170" t="s">
        <v>1911</v>
      </c>
      <c r="H96" s="169" t="s">
        <v>0</v>
      </c>
      <c r="I96" s="171"/>
      <c r="L96" s="167"/>
      <c r="M96" s="172"/>
      <c r="N96" s="173"/>
      <c r="O96" s="173"/>
      <c r="P96" s="173"/>
      <c r="Q96" s="173"/>
      <c r="R96" s="173"/>
      <c r="S96" s="173"/>
      <c r="T96" s="174"/>
      <c r="AT96" s="169" t="s">
        <v>158</v>
      </c>
      <c r="AU96" s="169" t="s">
        <v>77</v>
      </c>
      <c r="AV96" s="13" t="s">
        <v>75</v>
      </c>
      <c r="AW96" s="13" t="s">
        <v>30</v>
      </c>
      <c r="AX96" s="13" t="s">
        <v>68</v>
      </c>
      <c r="AY96" s="169" t="s">
        <v>148</v>
      </c>
    </row>
    <row r="97" spans="2:51" s="14" customFormat="1" ht="12">
      <c r="B97" s="175"/>
      <c r="D97" s="168" t="s">
        <v>158</v>
      </c>
      <c r="E97" s="176" t="s">
        <v>294</v>
      </c>
      <c r="F97" s="177" t="s">
        <v>1912</v>
      </c>
      <c r="H97" s="178">
        <v>38.322</v>
      </c>
      <c r="I97" s="179"/>
      <c r="L97" s="175"/>
      <c r="M97" s="180"/>
      <c r="N97" s="181"/>
      <c r="O97" s="181"/>
      <c r="P97" s="181"/>
      <c r="Q97" s="181"/>
      <c r="R97" s="181"/>
      <c r="S97" s="181"/>
      <c r="T97" s="182"/>
      <c r="AT97" s="176" t="s">
        <v>158</v>
      </c>
      <c r="AU97" s="176" t="s">
        <v>77</v>
      </c>
      <c r="AV97" s="14" t="s">
        <v>77</v>
      </c>
      <c r="AW97" s="14" t="s">
        <v>30</v>
      </c>
      <c r="AX97" s="14" t="s">
        <v>75</v>
      </c>
      <c r="AY97" s="176" t="s">
        <v>148</v>
      </c>
    </row>
    <row r="98" spans="1:65" s="2" customFormat="1" ht="21.75" customHeight="1">
      <c r="A98" s="33"/>
      <c r="B98" s="153"/>
      <c r="C98" s="154" t="s">
        <v>165</v>
      </c>
      <c r="D98" s="154" t="s">
        <v>151</v>
      </c>
      <c r="E98" s="155" t="s">
        <v>352</v>
      </c>
      <c r="F98" s="156" t="s">
        <v>353</v>
      </c>
      <c r="G98" s="157" t="s">
        <v>185</v>
      </c>
      <c r="H98" s="158">
        <v>107.32</v>
      </c>
      <c r="I98" s="159"/>
      <c r="J98" s="160">
        <f>ROUND(I98*H98,2)</f>
        <v>0</v>
      </c>
      <c r="K98" s="156" t="s">
        <v>155</v>
      </c>
      <c r="L98" s="34"/>
      <c r="M98" s="161" t="s">
        <v>0</v>
      </c>
      <c r="N98" s="162" t="s">
        <v>40</v>
      </c>
      <c r="O98" s="54"/>
      <c r="P98" s="163">
        <f>O98*H98</f>
        <v>0</v>
      </c>
      <c r="Q98" s="163">
        <v>0</v>
      </c>
      <c r="R98" s="163">
        <f>Q98*H98</f>
        <v>0</v>
      </c>
      <c r="S98" s="163">
        <v>0</v>
      </c>
      <c r="T98" s="164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65" t="s">
        <v>156</v>
      </c>
      <c r="AT98" s="165" t="s">
        <v>151</v>
      </c>
      <c r="AU98" s="165" t="s">
        <v>77</v>
      </c>
      <c r="AY98" s="18" t="s">
        <v>148</v>
      </c>
      <c r="BE98" s="166">
        <f>IF(N98="základní",J98,0)</f>
        <v>0</v>
      </c>
      <c r="BF98" s="166">
        <f>IF(N98="snížená",J98,0)</f>
        <v>0</v>
      </c>
      <c r="BG98" s="166">
        <f>IF(N98="zákl. přenesená",J98,0)</f>
        <v>0</v>
      </c>
      <c r="BH98" s="166">
        <f>IF(N98="sníž. přenesená",J98,0)</f>
        <v>0</v>
      </c>
      <c r="BI98" s="166">
        <f>IF(N98="nulová",J98,0)</f>
        <v>0</v>
      </c>
      <c r="BJ98" s="18" t="s">
        <v>75</v>
      </c>
      <c r="BK98" s="166">
        <f>ROUND(I98*H98,2)</f>
        <v>0</v>
      </c>
      <c r="BL98" s="18" t="s">
        <v>156</v>
      </c>
      <c r="BM98" s="165" t="s">
        <v>1913</v>
      </c>
    </row>
    <row r="99" spans="2:51" s="14" customFormat="1" ht="12">
      <c r="B99" s="175"/>
      <c r="D99" s="168" t="s">
        <v>158</v>
      </c>
      <c r="E99" s="176" t="s">
        <v>270</v>
      </c>
      <c r="F99" s="177" t="s">
        <v>1914</v>
      </c>
      <c r="H99" s="178">
        <v>107.32</v>
      </c>
      <c r="I99" s="179"/>
      <c r="L99" s="175"/>
      <c r="M99" s="180"/>
      <c r="N99" s="181"/>
      <c r="O99" s="181"/>
      <c r="P99" s="181"/>
      <c r="Q99" s="181"/>
      <c r="R99" s="181"/>
      <c r="S99" s="181"/>
      <c r="T99" s="182"/>
      <c r="AT99" s="176" t="s">
        <v>158</v>
      </c>
      <c r="AU99" s="176" t="s">
        <v>77</v>
      </c>
      <c r="AV99" s="14" t="s">
        <v>77</v>
      </c>
      <c r="AW99" s="14" t="s">
        <v>30</v>
      </c>
      <c r="AX99" s="14" t="s">
        <v>75</v>
      </c>
      <c r="AY99" s="176" t="s">
        <v>148</v>
      </c>
    </row>
    <row r="100" spans="1:65" s="2" customFormat="1" ht="21.75" customHeight="1">
      <c r="A100" s="33"/>
      <c r="B100" s="153"/>
      <c r="C100" s="154" t="s">
        <v>156</v>
      </c>
      <c r="D100" s="154" t="s">
        <v>151</v>
      </c>
      <c r="E100" s="155" t="s">
        <v>356</v>
      </c>
      <c r="F100" s="156" t="s">
        <v>357</v>
      </c>
      <c r="G100" s="157" t="s">
        <v>185</v>
      </c>
      <c r="H100" s="158">
        <v>76.644</v>
      </c>
      <c r="I100" s="159"/>
      <c r="J100" s="160">
        <f>ROUND(I100*H100,2)</f>
        <v>0</v>
      </c>
      <c r="K100" s="156" t="s">
        <v>155</v>
      </c>
      <c r="L100" s="34"/>
      <c r="M100" s="161" t="s">
        <v>0</v>
      </c>
      <c r="N100" s="162" t="s">
        <v>40</v>
      </c>
      <c r="O100" s="54"/>
      <c r="P100" s="163">
        <f>O100*H100</f>
        <v>0</v>
      </c>
      <c r="Q100" s="163">
        <v>0</v>
      </c>
      <c r="R100" s="163">
        <f>Q100*H100</f>
        <v>0</v>
      </c>
      <c r="S100" s="163">
        <v>0</v>
      </c>
      <c r="T100" s="164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65" t="s">
        <v>156</v>
      </c>
      <c r="AT100" s="165" t="s">
        <v>151</v>
      </c>
      <c r="AU100" s="165" t="s">
        <v>77</v>
      </c>
      <c r="AY100" s="18" t="s">
        <v>148</v>
      </c>
      <c r="BE100" s="166">
        <f>IF(N100="základní",J100,0)</f>
        <v>0</v>
      </c>
      <c r="BF100" s="166">
        <f>IF(N100="snížená",J100,0)</f>
        <v>0</v>
      </c>
      <c r="BG100" s="166">
        <f>IF(N100="zákl. přenesená",J100,0)</f>
        <v>0</v>
      </c>
      <c r="BH100" s="166">
        <f>IF(N100="sníž. přenesená",J100,0)</f>
        <v>0</v>
      </c>
      <c r="BI100" s="166">
        <f>IF(N100="nulová",J100,0)</f>
        <v>0</v>
      </c>
      <c r="BJ100" s="18" t="s">
        <v>75</v>
      </c>
      <c r="BK100" s="166">
        <f>ROUND(I100*H100,2)</f>
        <v>0</v>
      </c>
      <c r="BL100" s="18" t="s">
        <v>156</v>
      </c>
      <c r="BM100" s="165" t="s">
        <v>1915</v>
      </c>
    </row>
    <row r="101" spans="2:51" s="14" customFormat="1" ht="12">
      <c r="B101" s="175"/>
      <c r="D101" s="168" t="s">
        <v>158</v>
      </c>
      <c r="E101" s="176" t="s">
        <v>276</v>
      </c>
      <c r="F101" s="177" t="s">
        <v>1916</v>
      </c>
      <c r="H101" s="178">
        <v>76.644</v>
      </c>
      <c r="I101" s="179"/>
      <c r="L101" s="175"/>
      <c r="M101" s="180"/>
      <c r="N101" s="181"/>
      <c r="O101" s="181"/>
      <c r="P101" s="181"/>
      <c r="Q101" s="181"/>
      <c r="R101" s="181"/>
      <c r="S101" s="181"/>
      <c r="T101" s="182"/>
      <c r="AT101" s="176" t="s">
        <v>158</v>
      </c>
      <c r="AU101" s="176" t="s">
        <v>77</v>
      </c>
      <c r="AV101" s="14" t="s">
        <v>77</v>
      </c>
      <c r="AW101" s="14" t="s">
        <v>30</v>
      </c>
      <c r="AX101" s="14" t="s">
        <v>75</v>
      </c>
      <c r="AY101" s="176" t="s">
        <v>148</v>
      </c>
    </row>
    <row r="102" spans="1:65" s="2" customFormat="1" ht="21.75" customHeight="1">
      <c r="A102" s="33"/>
      <c r="B102" s="153"/>
      <c r="C102" s="154" t="s">
        <v>177</v>
      </c>
      <c r="D102" s="154" t="s">
        <v>151</v>
      </c>
      <c r="E102" s="155" t="s">
        <v>394</v>
      </c>
      <c r="F102" s="156" t="s">
        <v>395</v>
      </c>
      <c r="G102" s="157" t="s">
        <v>154</v>
      </c>
      <c r="H102" s="158">
        <v>644.56</v>
      </c>
      <c r="I102" s="159"/>
      <c r="J102" s="160">
        <f>ROUND(I102*H102,2)</f>
        <v>0</v>
      </c>
      <c r="K102" s="156" t="s">
        <v>155</v>
      </c>
      <c r="L102" s="34"/>
      <c r="M102" s="161" t="s">
        <v>0</v>
      </c>
      <c r="N102" s="162" t="s">
        <v>40</v>
      </c>
      <c r="O102" s="54"/>
      <c r="P102" s="163">
        <f>O102*H102</f>
        <v>0</v>
      </c>
      <c r="Q102" s="163">
        <v>0.00058</v>
      </c>
      <c r="R102" s="163">
        <f>Q102*H102</f>
        <v>0.3738448</v>
      </c>
      <c r="S102" s="163">
        <v>0</v>
      </c>
      <c r="T102" s="164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65" t="s">
        <v>156</v>
      </c>
      <c r="AT102" s="165" t="s">
        <v>151</v>
      </c>
      <c r="AU102" s="165" t="s">
        <v>77</v>
      </c>
      <c r="AY102" s="18" t="s">
        <v>148</v>
      </c>
      <c r="BE102" s="166">
        <f>IF(N102="základní",J102,0)</f>
        <v>0</v>
      </c>
      <c r="BF102" s="166">
        <f>IF(N102="snížená",J102,0)</f>
        <v>0</v>
      </c>
      <c r="BG102" s="166">
        <f>IF(N102="zákl. přenesená",J102,0)</f>
        <v>0</v>
      </c>
      <c r="BH102" s="166">
        <f>IF(N102="sníž. přenesená",J102,0)</f>
        <v>0</v>
      </c>
      <c r="BI102" s="166">
        <f>IF(N102="nulová",J102,0)</f>
        <v>0</v>
      </c>
      <c r="BJ102" s="18" t="s">
        <v>75</v>
      </c>
      <c r="BK102" s="166">
        <f>ROUND(I102*H102,2)</f>
        <v>0</v>
      </c>
      <c r="BL102" s="18" t="s">
        <v>156</v>
      </c>
      <c r="BM102" s="165" t="s">
        <v>1917</v>
      </c>
    </row>
    <row r="103" spans="2:51" s="13" customFormat="1" ht="12">
      <c r="B103" s="167"/>
      <c r="D103" s="168" t="s">
        <v>158</v>
      </c>
      <c r="E103" s="169" t="s">
        <v>0</v>
      </c>
      <c r="F103" s="170" t="s">
        <v>1842</v>
      </c>
      <c r="H103" s="169" t="s">
        <v>0</v>
      </c>
      <c r="I103" s="171"/>
      <c r="L103" s="167"/>
      <c r="M103" s="172"/>
      <c r="N103" s="173"/>
      <c r="O103" s="173"/>
      <c r="P103" s="173"/>
      <c r="Q103" s="173"/>
      <c r="R103" s="173"/>
      <c r="S103" s="173"/>
      <c r="T103" s="174"/>
      <c r="AT103" s="169" t="s">
        <v>158</v>
      </c>
      <c r="AU103" s="169" t="s">
        <v>77</v>
      </c>
      <c r="AV103" s="13" t="s">
        <v>75</v>
      </c>
      <c r="AW103" s="13" t="s">
        <v>30</v>
      </c>
      <c r="AX103" s="13" t="s">
        <v>68</v>
      </c>
      <c r="AY103" s="169" t="s">
        <v>148</v>
      </c>
    </row>
    <row r="104" spans="2:51" s="14" customFormat="1" ht="12">
      <c r="B104" s="175"/>
      <c r="D104" s="168" t="s">
        <v>158</v>
      </c>
      <c r="E104" s="176" t="s">
        <v>278</v>
      </c>
      <c r="F104" s="177" t="s">
        <v>1918</v>
      </c>
      <c r="H104" s="178">
        <v>644.56</v>
      </c>
      <c r="I104" s="179"/>
      <c r="L104" s="175"/>
      <c r="M104" s="180"/>
      <c r="N104" s="181"/>
      <c r="O104" s="181"/>
      <c r="P104" s="181"/>
      <c r="Q104" s="181"/>
      <c r="R104" s="181"/>
      <c r="S104" s="181"/>
      <c r="T104" s="182"/>
      <c r="AT104" s="176" t="s">
        <v>158</v>
      </c>
      <c r="AU104" s="176" t="s">
        <v>77</v>
      </c>
      <c r="AV104" s="14" t="s">
        <v>77</v>
      </c>
      <c r="AW104" s="14" t="s">
        <v>30</v>
      </c>
      <c r="AX104" s="14" t="s">
        <v>75</v>
      </c>
      <c r="AY104" s="176" t="s">
        <v>148</v>
      </c>
    </row>
    <row r="105" spans="1:65" s="2" customFormat="1" ht="21.75" customHeight="1">
      <c r="A105" s="33"/>
      <c r="B105" s="153"/>
      <c r="C105" s="154" t="s">
        <v>182</v>
      </c>
      <c r="D105" s="154" t="s">
        <v>151</v>
      </c>
      <c r="E105" s="155" t="s">
        <v>401</v>
      </c>
      <c r="F105" s="156" t="s">
        <v>402</v>
      </c>
      <c r="G105" s="157" t="s">
        <v>154</v>
      </c>
      <c r="H105" s="158">
        <v>644.56</v>
      </c>
      <c r="I105" s="159"/>
      <c r="J105" s="160">
        <f>ROUND(I105*H105,2)</f>
        <v>0</v>
      </c>
      <c r="K105" s="156" t="s">
        <v>155</v>
      </c>
      <c r="L105" s="34"/>
      <c r="M105" s="161" t="s">
        <v>0</v>
      </c>
      <c r="N105" s="162" t="s">
        <v>40</v>
      </c>
      <c r="O105" s="54"/>
      <c r="P105" s="163">
        <f>O105*H105</f>
        <v>0</v>
      </c>
      <c r="Q105" s="163">
        <v>0</v>
      </c>
      <c r="R105" s="163">
        <f>Q105*H105</f>
        <v>0</v>
      </c>
      <c r="S105" s="163">
        <v>0</v>
      </c>
      <c r="T105" s="164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65" t="s">
        <v>156</v>
      </c>
      <c r="AT105" s="165" t="s">
        <v>151</v>
      </c>
      <c r="AU105" s="165" t="s">
        <v>77</v>
      </c>
      <c r="AY105" s="18" t="s">
        <v>148</v>
      </c>
      <c r="BE105" s="166">
        <f>IF(N105="základní",J105,0)</f>
        <v>0</v>
      </c>
      <c r="BF105" s="166">
        <f>IF(N105="snížená",J105,0)</f>
        <v>0</v>
      </c>
      <c r="BG105" s="166">
        <f>IF(N105="zákl. přenesená",J105,0)</f>
        <v>0</v>
      </c>
      <c r="BH105" s="166">
        <f>IF(N105="sníž. přenesená",J105,0)</f>
        <v>0</v>
      </c>
      <c r="BI105" s="166">
        <f>IF(N105="nulová",J105,0)</f>
        <v>0</v>
      </c>
      <c r="BJ105" s="18" t="s">
        <v>75</v>
      </c>
      <c r="BK105" s="166">
        <f>ROUND(I105*H105,2)</f>
        <v>0</v>
      </c>
      <c r="BL105" s="18" t="s">
        <v>156</v>
      </c>
      <c r="BM105" s="165" t="s">
        <v>1919</v>
      </c>
    </row>
    <row r="106" spans="2:51" s="14" customFormat="1" ht="12">
      <c r="B106" s="175"/>
      <c r="D106" s="168" t="s">
        <v>158</v>
      </c>
      <c r="E106" s="176" t="s">
        <v>0</v>
      </c>
      <c r="F106" s="177" t="s">
        <v>278</v>
      </c>
      <c r="H106" s="178">
        <v>644.56</v>
      </c>
      <c r="I106" s="179"/>
      <c r="L106" s="175"/>
      <c r="M106" s="180"/>
      <c r="N106" s="181"/>
      <c r="O106" s="181"/>
      <c r="P106" s="181"/>
      <c r="Q106" s="181"/>
      <c r="R106" s="181"/>
      <c r="S106" s="181"/>
      <c r="T106" s="182"/>
      <c r="AT106" s="176" t="s">
        <v>158</v>
      </c>
      <c r="AU106" s="176" t="s">
        <v>77</v>
      </c>
      <c r="AV106" s="14" t="s">
        <v>77</v>
      </c>
      <c r="AW106" s="14" t="s">
        <v>30</v>
      </c>
      <c r="AX106" s="14" t="s">
        <v>75</v>
      </c>
      <c r="AY106" s="176" t="s">
        <v>148</v>
      </c>
    </row>
    <row r="107" spans="1:65" s="2" customFormat="1" ht="33" customHeight="1">
      <c r="A107" s="33"/>
      <c r="B107" s="153"/>
      <c r="C107" s="154" t="s">
        <v>187</v>
      </c>
      <c r="D107" s="154" t="s">
        <v>151</v>
      </c>
      <c r="E107" s="155" t="s">
        <v>404</v>
      </c>
      <c r="F107" s="156" t="s">
        <v>405</v>
      </c>
      <c r="G107" s="157" t="s">
        <v>185</v>
      </c>
      <c r="H107" s="158">
        <v>94.059</v>
      </c>
      <c r="I107" s="159"/>
      <c r="J107" s="160">
        <f>ROUND(I107*H107,2)</f>
        <v>0</v>
      </c>
      <c r="K107" s="156" t="s">
        <v>155</v>
      </c>
      <c r="L107" s="34"/>
      <c r="M107" s="161" t="s">
        <v>0</v>
      </c>
      <c r="N107" s="162" t="s">
        <v>40</v>
      </c>
      <c r="O107" s="54"/>
      <c r="P107" s="163">
        <f>O107*H107</f>
        <v>0</v>
      </c>
      <c r="Q107" s="163">
        <v>0</v>
      </c>
      <c r="R107" s="163">
        <f>Q107*H107</f>
        <v>0</v>
      </c>
      <c r="S107" s="163">
        <v>0</v>
      </c>
      <c r="T107" s="164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65" t="s">
        <v>156</v>
      </c>
      <c r="AT107" s="165" t="s">
        <v>151</v>
      </c>
      <c r="AU107" s="165" t="s">
        <v>77</v>
      </c>
      <c r="AY107" s="18" t="s">
        <v>148</v>
      </c>
      <c r="BE107" s="166">
        <f>IF(N107="základní",J107,0)</f>
        <v>0</v>
      </c>
      <c r="BF107" s="166">
        <f>IF(N107="snížená",J107,0)</f>
        <v>0</v>
      </c>
      <c r="BG107" s="166">
        <f>IF(N107="zákl. přenesená",J107,0)</f>
        <v>0</v>
      </c>
      <c r="BH107" s="166">
        <f>IF(N107="sníž. přenesená",J107,0)</f>
        <v>0</v>
      </c>
      <c r="BI107" s="166">
        <f>IF(N107="nulová",J107,0)</f>
        <v>0</v>
      </c>
      <c r="BJ107" s="18" t="s">
        <v>75</v>
      </c>
      <c r="BK107" s="166">
        <f>ROUND(I107*H107,2)</f>
        <v>0</v>
      </c>
      <c r="BL107" s="18" t="s">
        <v>156</v>
      </c>
      <c r="BM107" s="165" t="s">
        <v>1920</v>
      </c>
    </row>
    <row r="108" spans="2:51" s="14" customFormat="1" ht="12">
      <c r="B108" s="175"/>
      <c r="D108" s="168" t="s">
        <v>158</v>
      </c>
      <c r="E108" s="176" t="s">
        <v>0</v>
      </c>
      <c r="F108" s="177" t="s">
        <v>270</v>
      </c>
      <c r="H108" s="178">
        <v>107.32</v>
      </c>
      <c r="I108" s="179"/>
      <c r="L108" s="175"/>
      <c r="M108" s="180"/>
      <c r="N108" s="181"/>
      <c r="O108" s="181"/>
      <c r="P108" s="181"/>
      <c r="Q108" s="181"/>
      <c r="R108" s="181"/>
      <c r="S108" s="181"/>
      <c r="T108" s="182"/>
      <c r="AT108" s="176" t="s">
        <v>158</v>
      </c>
      <c r="AU108" s="176" t="s">
        <v>77</v>
      </c>
      <c r="AV108" s="14" t="s">
        <v>77</v>
      </c>
      <c r="AW108" s="14" t="s">
        <v>30</v>
      </c>
      <c r="AX108" s="14" t="s">
        <v>68</v>
      </c>
      <c r="AY108" s="176" t="s">
        <v>148</v>
      </c>
    </row>
    <row r="109" spans="2:51" s="14" customFormat="1" ht="12">
      <c r="B109" s="175"/>
      <c r="D109" s="168" t="s">
        <v>158</v>
      </c>
      <c r="E109" s="176" t="s">
        <v>0</v>
      </c>
      <c r="F109" s="177" t="s">
        <v>276</v>
      </c>
      <c r="H109" s="178">
        <v>76.644</v>
      </c>
      <c r="I109" s="179"/>
      <c r="L109" s="175"/>
      <c r="M109" s="180"/>
      <c r="N109" s="181"/>
      <c r="O109" s="181"/>
      <c r="P109" s="181"/>
      <c r="Q109" s="181"/>
      <c r="R109" s="181"/>
      <c r="S109" s="181"/>
      <c r="T109" s="182"/>
      <c r="AT109" s="176" t="s">
        <v>158</v>
      </c>
      <c r="AU109" s="176" t="s">
        <v>77</v>
      </c>
      <c r="AV109" s="14" t="s">
        <v>77</v>
      </c>
      <c r="AW109" s="14" t="s">
        <v>30</v>
      </c>
      <c r="AX109" s="14" t="s">
        <v>68</v>
      </c>
      <c r="AY109" s="176" t="s">
        <v>148</v>
      </c>
    </row>
    <row r="110" spans="2:51" s="14" customFormat="1" ht="12">
      <c r="B110" s="175"/>
      <c r="D110" s="168" t="s">
        <v>158</v>
      </c>
      <c r="E110" s="176" t="s">
        <v>0</v>
      </c>
      <c r="F110" s="177" t="s">
        <v>1921</v>
      </c>
      <c r="H110" s="178">
        <v>-89.905</v>
      </c>
      <c r="I110" s="179"/>
      <c r="L110" s="175"/>
      <c r="M110" s="180"/>
      <c r="N110" s="181"/>
      <c r="O110" s="181"/>
      <c r="P110" s="181"/>
      <c r="Q110" s="181"/>
      <c r="R110" s="181"/>
      <c r="S110" s="181"/>
      <c r="T110" s="182"/>
      <c r="AT110" s="176" t="s">
        <v>158</v>
      </c>
      <c r="AU110" s="176" t="s">
        <v>77</v>
      </c>
      <c r="AV110" s="14" t="s">
        <v>77</v>
      </c>
      <c r="AW110" s="14" t="s">
        <v>30</v>
      </c>
      <c r="AX110" s="14" t="s">
        <v>68</v>
      </c>
      <c r="AY110" s="176" t="s">
        <v>148</v>
      </c>
    </row>
    <row r="111" spans="2:51" s="15" customFormat="1" ht="12">
      <c r="B111" s="183"/>
      <c r="D111" s="168" t="s">
        <v>158</v>
      </c>
      <c r="E111" s="184" t="s">
        <v>300</v>
      </c>
      <c r="F111" s="185" t="s">
        <v>171</v>
      </c>
      <c r="H111" s="186">
        <v>94.059</v>
      </c>
      <c r="I111" s="187"/>
      <c r="L111" s="183"/>
      <c r="M111" s="188"/>
      <c r="N111" s="189"/>
      <c r="O111" s="189"/>
      <c r="P111" s="189"/>
      <c r="Q111" s="189"/>
      <c r="R111" s="189"/>
      <c r="S111" s="189"/>
      <c r="T111" s="190"/>
      <c r="AT111" s="184" t="s">
        <v>158</v>
      </c>
      <c r="AU111" s="184" t="s">
        <v>77</v>
      </c>
      <c r="AV111" s="15" t="s">
        <v>156</v>
      </c>
      <c r="AW111" s="15" t="s">
        <v>30</v>
      </c>
      <c r="AX111" s="15" t="s">
        <v>75</v>
      </c>
      <c r="AY111" s="184" t="s">
        <v>148</v>
      </c>
    </row>
    <row r="112" spans="1:65" s="2" customFormat="1" ht="21.75" customHeight="1">
      <c r="A112" s="33"/>
      <c r="B112" s="153"/>
      <c r="C112" s="154" t="s">
        <v>191</v>
      </c>
      <c r="D112" s="154" t="s">
        <v>151</v>
      </c>
      <c r="E112" s="155" t="s">
        <v>417</v>
      </c>
      <c r="F112" s="156" t="s">
        <v>266</v>
      </c>
      <c r="G112" s="157" t="s">
        <v>232</v>
      </c>
      <c r="H112" s="158">
        <v>169.306</v>
      </c>
      <c r="I112" s="159"/>
      <c r="J112" s="160">
        <f>ROUND(I112*H112,2)</f>
        <v>0</v>
      </c>
      <c r="K112" s="156" t="s">
        <v>0</v>
      </c>
      <c r="L112" s="34"/>
      <c r="M112" s="161" t="s">
        <v>0</v>
      </c>
      <c r="N112" s="162" t="s">
        <v>40</v>
      </c>
      <c r="O112" s="54"/>
      <c r="P112" s="163">
        <f>O112*H112</f>
        <v>0</v>
      </c>
      <c r="Q112" s="163">
        <v>0</v>
      </c>
      <c r="R112" s="163">
        <f>Q112*H112</f>
        <v>0</v>
      </c>
      <c r="S112" s="163">
        <v>0</v>
      </c>
      <c r="T112" s="164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65" t="s">
        <v>156</v>
      </c>
      <c r="AT112" s="165" t="s">
        <v>151</v>
      </c>
      <c r="AU112" s="165" t="s">
        <v>77</v>
      </c>
      <c r="AY112" s="18" t="s">
        <v>148</v>
      </c>
      <c r="BE112" s="166">
        <f>IF(N112="základní",J112,0)</f>
        <v>0</v>
      </c>
      <c r="BF112" s="166">
        <f>IF(N112="snížená",J112,0)</f>
        <v>0</v>
      </c>
      <c r="BG112" s="166">
        <f>IF(N112="zákl. přenesená",J112,0)</f>
        <v>0</v>
      </c>
      <c r="BH112" s="166">
        <f>IF(N112="sníž. přenesená",J112,0)</f>
        <v>0</v>
      </c>
      <c r="BI112" s="166">
        <f>IF(N112="nulová",J112,0)</f>
        <v>0</v>
      </c>
      <c r="BJ112" s="18" t="s">
        <v>75</v>
      </c>
      <c r="BK112" s="166">
        <f>ROUND(I112*H112,2)</f>
        <v>0</v>
      </c>
      <c r="BL112" s="18" t="s">
        <v>156</v>
      </c>
      <c r="BM112" s="165" t="s">
        <v>1922</v>
      </c>
    </row>
    <row r="113" spans="2:51" s="14" customFormat="1" ht="12">
      <c r="B113" s="175"/>
      <c r="D113" s="168" t="s">
        <v>158</v>
      </c>
      <c r="E113" s="176" t="s">
        <v>0</v>
      </c>
      <c r="F113" s="177" t="s">
        <v>419</v>
      </c>
      <c r="H113" s="178">
        <v>169.306</v>
      </c>
      <c r="I113" s="179"/>
      <c r="L113" s="175"/>
      <c r="M113" s="180"/>
      <c r="N113" s="181"/>
      <c r="O113" s="181"/>
      <c r="P113" s="181"/>
      <c r="Q113" s="181"/>
      <c r="R113" s="181"/>
      <c r="S113" s="181"/>
      <c r="T113" s="182"/>
      <c r="AT113" s="176" t="s">
        <v>158</v>
      </c>
      <c r="AU113" s="176" t="s">
        <v>77</v>
      </c>
      <c r="AV113" s="14" t="s">
        <v>77</v>
      </c>
      <c r="AW113" s="14" t="s">
        <v>30</v>
      </c>
      <c r="AX113" s="14" t="s">
        <v>75</v>
      </c>
      <c r="AY113" s="176" t="s">
        <v>148</v>
      </c>
    </row>
    <row r="114" spans="1:65" s="2" customFormat="1" ht="21.75" customHeight="1">
      <c r="A114" s="33"/>
      <c r="B114" s="153"/>
      <c r="C114" s="154" t="s">
        <v>195</v>
      </c>
      <c r="D114" s="154" t="s">
        <v>151</v>
      </c>
      <c r="E114" s="155" t="s">
        <v>192</v>
      </c>
      <c r="F114" s="156" t="s">
        <v>193</v>
      </c>
      <c r="G114" s="157" t="s">
        <v>185</v>
      </c>
      <c r="H114" s="158">
        <v>94.059</v>
      </c>
      <c r="I114" s="159"/>
      <c r="J114" s="160">
        <f>ROUND(I114*H114,2)</f>
        <v>0</v>
      </c>
      <c r="K114" s="156" t="s">
        <v>155</v>
      </c>
      <c r="L114" s="34"/>
      <c r="M114" s="161" t="s">
        <v>0</v>
      </c>
      <c r="N114" s="162" t="s">
        <v>40</v>
      </c>
      <c r="O114" s="54"/>
      <c r="P114" s="163">
        <f>O114*H114</f>
        <v>0</v>
      </c>
      <c r="Q114" s="163">
        <v>0</v>
      </c>
      <c r="R114" s="163">
        <f>Q114*H114</f>
        <v>0</v>
      </c>
      <c r="S114" s="163">
        <v>0</v>
      </c>
      <c r="T114" s="164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65" t="s">
        <v>156</v>
      </c>
      <c r="AT114" s="165" t="s">
        <v>151</v>
      </c>
      <c r="AU114" s="165" t="s">
        <v>77</v>
      </c>
      <c r="AY114" s="18" t="s">
        <v>148</v>
      </c>
      <c r="BE114" s="166">
        <f>IF(N114="základní",J114,0)</f>
        <v>0</v>
      </c>
      <c r="BF114" s="166">
        <f>IF(N114="snížená",J114,0)</f>
        <v>0</v>
      </c>
      <c r="BG114" s="166">
        <f>IF(N114="zákl. přenesená",J114,0)</f>
        <v>0</v>
      </c>
      <c r="BH114" s="166">
        <f>IF(N114="sníž. přenesená",J114,0)</f>
        <v>0</v>
      </c>
      <c r="BI114" s="166">
        <f>IF(N114="nulová",J114,0)</f>
        <v>0</v>
      </c>
      <c r="BJ114" s="18" t="s">
        <v>75</v>
      </c>
      <c r="BK114" s="166">
        <f>ROUND(I114*H114,2)</f>
        <v>0</v>
      </c>
      <c r="BL114" s="18" t="s">
        <v>156</v>
      </c>
      <c r="BM114" s="165" t="s">
        <v>1923</v>
      </c>
    </row>
    <row r="115" spans="2:51" s="14" customFormat="1" ht="12">
      <c r="B115" s="175"/>
      <c r="D115" s="168" t="s">
        <v>158</v>
      </c>
      <c r="E115" s="176" t="s">
        <v>0</v>
      </c>
      <c r="F115" s="177" t="s">
        <v>300</v>
      </c>
      <c r="H115" s="178">
        <v>94.059</v>
      </c>
      <c r="I115" s="179"/>
      <c r="L115" s="175"/>
      <c r="M115" s="180"/>
      <c r="N115" s="181"/>
      <c r="O115" s="181"/>
      <c r="P115" s="181"/>
      <c r="Q115" s="181"/>
      <c r="R115" s="181"/>
      <c r="S115" s="181"/>
      <c r="T115" s="182"/>
      <c r="AT115" s="176" t="s">
        <v>158</v>
      </c>
      <c r="AU115" s="176" t="s">
        <v>77</v>
      </c>
      <c r="AV115" s="14" t="s">
        <v>77</v>
      </c>
      <c r="AW115" s="14" t="s">
        <v>30</v>
      </c>
      <c r="AX115" s="14" t="s">
        <v>75</v>
      </c>
      <c r="AY115" s="176" t="s">
        <v>148</v>
      </c>
    </row>
    <row r="116" spans="1:65" s="2" customFormat="1" ht="21.75" customHeight="1">
      <c r="A116" s="33"/>
      <c r="B116" s="153"/>
      <c r="C116" s="154" t="s">
        <v>200</v>
      </c>
      <c r="D116" s="154" t="s">
        <v>151</v>
      </c>
      <c r="E116" s="155" t="s">
        <v>422</v>
      </c>
      <c r="F116" s="156" t="s">
        <v>423</v>
      </c>
      <c r="G116" s="157" t="s">
        <v>185</v>
      </c>
      <c r="H116" s="158">
        <v>181.887</v>
      </c>
      <c r="I116" s="159"/>
      <c r="J116" s="160">
        <f>ROUND(I116*H116,2)</f>
        <v>0</v>
      </c>
      <c r="K116" s="156" t="s">
        <v>155</v>
      </c>
      <c r="L116" s="34"/>
      <c r="M116" s="161" t="s">
        <v>0</v>
      </c>
      <c r="N116" s="162" t="s">
        <v>40</v>
      </c>
      <c r="O116" s="54"/>
      <c r="P116" s="163">
        <f>O116*H116</f>
        <v>0</v>
      </c>
      <c r="Q116" s="163">
        <v>0</v>
      </c>
      <c r="R116" s="163">
        <f>Q116*H116</f>
        <v>0</v>
      </c>
      <c r="S116" s="163">
        <v>0</v>
      </c>
      <c r="T116" s="164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65" t="s">
        <v>156</v>
      </c>
      <c r="AT116" s="165" t="s">
        <v>151</v>
      </c>
      <c r="AU116" s="165" t="s">
        <v>77</v>
      </c>
      <c r="AY116" s="18" t="s">
        <v>148</v>
      </c>
      <c r="BE116" s="166">
        <f>IF(N116="základní",J116,0)</f>
        <v>0</v>
      </c>
      <c r="BF116" s="166">
        <f>IF(N116="snížená",J116,0)</f>
        <v>0</v>
      </c>
      <c r="BG116" s="166">
        <f>IF(N116="zákl. přenesená",J116,0)</f>
        <v>0</v>
      </c>
      <c r="BH116" s="166">
        <f>IF(N116="sníž. přenesená",J116,0)</f>
        <v>0</v>
      </c>
      <c r="BI116" s="166">
        <f>IF(N116="nulová",J116,0)</f>
        <v>0</v>
      </c>
      <c r="BJ116" s="18" t="s">
        <v>75</v>
      </c>
      <c r="BK116" s="166">
        <f>ROUND(I116*H116,2)</f>
        <v>0</v>
      </c>
      <c r="BL116" s="18" t="s">
        <v>156</v>
      </c>
      <c r="BM116" s="165" t="s">
        <v>1924</v>
      </c>
    </row>
    <row r="117" spans="2:51" s="14" customFormat="1" ht="12">
      <c r="B117" s="175"/>
      <c r="D117" s="168" t="s">
        <v>158</v>
      </c>
      <c r="E117" s="176" t="s">
        <v>0</v>
      </c>
      <c r="F117" s="177" t="s">
        <v>270</v>
      </c>
      <c r="H117" s="178">
        <v>107.32</v>
      </c>
      <c r="I117" s="179"/>
      <c r="L117" s="175"/>
      <c r="M117" s="180"/>
      <c r="N117" s="181"/>
      <c r="O117" s="181"/>
      <c r="P117" s="181"/>
      <c r="Q117" s="181"/>
      <c r="R117" s="181"/>
      <c r="S117" s="181"/>
      <c r="T117" s="182"/>
      <c r="AT117" s="176" t="s">
        <v>158</v>
      </c>
      <c r="AU117" s="176" t="s">
        <v>77</v>
      </c>
      <c r="AV117" s="14" t="s">
        <v>77</v>
      </c>
      <c r="AW117" s="14" t="s">
        <v>30</v>
      </c>
      <c r="AX117" s="14" t="s">
        <v>68</v>
      </c>
      <c r="AY117" s="176" t="s">
        <v>148</v>
      </c>
    </row>
    <row r="118" spans="2:51" s="14" customFormat="1" ht="12">
      <c r="B118" s="175"/>
      <c r="D118" s="168" t="s">
        <v>158</v>
      </c>
      <c r="E118" s="176" t="s">
        <v>0</v>
      </c>
      <c r="F118" s="177" t="s">
        <v>272</v>
      </c>
      <c r="H118" s="178">
        <v>53.66</v>
      </c>
      <c r="I118" s="179"/>
      <c r="L118" s="175"/>
      <c r="M118" s="180"/>
      <c r="N118" s="181"/>
      <c r="O118" s="181"/>
      <c r="P118" s="181"/>
      <c r="Q118" s="181"/>
      <c r="R118" s="181"/>
      <c r="S118" s="181"/>
      <c r="T118" s="182"/>
      <c r="AT118" s="176" t="s">
        <v>158</v>
      </c>
      <c r="AU118" s="176" t="s">
        <v>77</v>
      </c>
      <c r="AV118" s="14" t="s">
        <v>77</v>
      </c>
      <c r="AW118" s="14" t="s">
        <v>30</v>
      </c>
      <c r="AX118" s="14" t="s">
        <v>68</v>
      </c>
      <c r="AY118" s="176" t="s">
        <v>148</v>
      </c>
    </row>
    <row r="119" spans="2:51" s="14" customFormat="1" ht="12">
      <c r="B119" s="175"/>
      <c r="D119" s="168" t="s">
        <v>158</v>
      </c>
      <c r="E119" s="176" t="s">
        <v>0</v>
      </c>
      <c r="F119" s="177" t="s">
        <v>426</v>
      </c>
      <c r="H119" s="178">
        <v>-17.265</v>
      </c>
      <c r="I119" s="179"/>
      <c r="L119" s="175"/>
      <c r="M119" s="180"/>
      <c r="N119" s="181"/>
      <c r="O119" s="181"/>
      <c r="P119" s="181"/>
      <c r="Q119" s="181"/>
      <c r="R119" s="181"/>
      <c r="S119" s="181"/>
      <c r="T119" s="182"/>
      <c r="AT119" s="176" t="s">
        <v>158</v>
      </c>
      <c r="AU119" s="176" t="s">
        <v>77</v>
      </c>
      <c r="AV119" s="14" t="s">
        <v>77</v>
      </c>
      <c r="AW119" s="14" t="s">
        <v>30</v>
      </c>
      <c r="AX119" s="14" t="s">
        <v>68</v>
      </c>
      <c r="AY119" s="176" t="s">
        <v>148</v>
      </c>
    </row>
    <row r="120" spans="2:51" s="14" customFormat="1" ht="12">
      <c r="B120" s="175"/>
      <c r="D120" s="168" t="s">
        <v>158</v>
      </c>
      <c r="E120" s="176" t="s">
        <v>0</v>
      </c>
      <c r="F120" s="177" t="s">
        <v>425</v>
      </c>
      <c r="H120" s="178">
        <v>-29.868</v>
      </c>
      <c r="I120" s="179"/>
      <c r="L120" s="175"/>
      <c r="M120" s="180"/>
      <c r="N120" s="181"/>
      <c r="O120" s="181"/>
      <c r="P120" s="181"/>
      <c r="Q120" s="181"/>
      <c r="R120" s="181"/>
      <c r="S120" s="181"/>
      <c r="T120" s="182"/>
      <c r="AT120" s="176" t="s">
        <v>158</v>
      </c>
      <c r="AU120" s="176" t="s">
        <v>77</v>
      </c>
      <c r="AV120" s="14" t="s">
        <v>77</v>
      </c>
      <c r="AW120" s="14" t="s">
        <v>30</v>
      </c>
      <c r="AX120" s="14" t="s">
        <v>68</v>
      </c>
      <c r="AY120" s="176" t="s">
        <v>148</v>
      </c>
    </row>
    <row r="121" spans="2:51" s="13" customFormat="1" ht="12">
      <c r="B121" s="167"/>
      <c r="D121" s="168" t="s">
        <v>158</v>
      </c>
      <c r="E121" s="169" t="s">
        <v>0</v>
      </c>
      <c r="F121" s="170" t="s">
        <v>1911</v>
      </c>
      <c r="H121" s="169" t="s">
        <v>0</v>
      </c>
      <c r="I121" s="171"/>
      <c r="L121" s="167"/>
      <c r="M121" s="172"/>
      <c r="N121" s="173"/>
      <c r="O121" s="173"/>
      <c r="P121" s="173"/>
      <c r="Q121" s="173"/>
      <c r="R121" s="173"/>
      <c r="S121" s="173"/>
      <c r="T121" s="174"/>
      <c r="AT121" s="169" t="s">
        <v>158</v>
      </c>
      <c r="AU121" s="169" t="s">
        <v>77</v>
      </c>
      <c r="AV121" s="13" t="s">
        <v>75</v>
      </c>
      <c r="AW121" s="13" t="s">
        <v>30</v>
      </c>
      <c r="AX121" s="13" t="s">
        <v>68</v>
      </c>
      <c r="AY121" s="169" t="s">
        <v>148</v>
      </c>
    </row>
    <row r="122" spans="2:51" s="14" customFormat="1" ht="12">
      <c r="B122" s="175"/>
      <c r="D122" s="168" t="s">
        <v>158</v>
      </c>
      <c r="E122" s="176" t="s">
        <v>0</v>
      </c>
      <c r="F122" s="177" t="s">
        <v>1925</v>
      </c>
      <c r="H122" s="178">
        <v>68.04</v>
      </c>
      <c r="I122" s="179"/>
      <c r="L122" s="175"/>
      <c r="M122" s="180"/>
      <c r="N122" s="181"/>
      <c r="O122" s="181"/>
      <c r="P122" s="181"/>
      <c r="Q122" s="181"/>
      <c r="R122" s="181"/>
      <c r="S122" s="181"/>
      <c r="T122" s="182"/>
      <c r="AT122" s="176" t="s">
        <v>158</v>
      </c>
      <c r="AU122" s="176" t="s">
        <v>77</v>
      </c>
      <c r="AV122" s="14" t="s">
        <v>77</v>
      </c>
      <c r="AW122" s="14" t="s">
        <v>30</v>
      </c>
      <c r="AX122" s="14" t="s">
        <v>68</v>
      </c>
      <c r="AY122" s="176" t="s">
        <v>148</v>
      </c>
    </row>
    <row r="123" spans="2:51" s="15" customFormat="1" ht="12">
      <c r="B123" s="183"/>
      <c r="D123" s="168" t="s">
        <v>158</v>
      </c>
      <c r="E123" s="184" t="s">
        <v>296</v>
      </c>
      <c r="F123" s="185" t="s">
        <v>171</v>
      </c>
      <c r="H123" s="186">
        <v>181.887</v>
      </c>
      <c r="I123" s="187"/>
      <c r="L123" s="183"/>
      <c r="M123" s="188"/>
      <c r="N123" s="189"/>
      <c r="O123" s="189"/>
      <c r="P123" s="189"/>
      <c r="Q123" s="189"/>
      <c r="R123" s="189"/>
      <c r="S123" s="189"/>
      <c r="T123" s="190"/>
      <c r="AT123" s="184" t="s">
        <v>158</v>
      </c>
      <c r="AU123" s="184" t="s">
        <v>77</v>
      </c>
      <c r="AV123" s="15" t="s">
        <v>156</v>
      </c>
      <c r="AW123" s="15" t="s">
        <v>30</v>
      </c>
      <c r="AX123" s="15" t="s">
        <v>75</v>
      </c>
      <c r="AY123" s="184" t="s">
        <v>148</v>
      </c>
    </row>
    <row r="124" spans="1:65" s="2" customFormat="1" ht="33" customHeight="1">
      <c r="A124" s="33"/>
      <c r="B124" s="153"/>
      <c r="C124" s="154" t="s">
        <v>149</v>
      </c>
      <c r="D124" s="154" t="s">
        <v>151</v>
      </c>
      <c r="E124" s="155" t="s">
        <v>431</v>
      </c>
      <c r="F124" s="156" t="s">
        <v>432</v>
      </c>
      <c r="G124" s="157" t="s">
        <v>185</v>
      </c>
      <c r="H124" s="158">
        <v>29.868</v>
      </c>
      <c r="I124" s="159"/>
      <c r="J124" s="160">
        <f>ROUND(I124*H124,2)</f>
        <v>0</v>
      </c>
      <c r="K124" s="156" t="s">
        <v>155</v>
      </c>
      <c r="L124" s="34"/>
      <c r="M124" s="161" t="s">
        <v>0</v>
      </c>
      <c r="N124" s="162" t="s">
        <v>40</v>
      </c>
      <c r="O124" s="54"/>
      <c r="P124" s="163">
        <f>O124*H124</f>
        <v>0</v>
      </c>
      <c r="Q124" s="163">
        <v>0</v>
      </c>
      <c r="R124" s="163">
        <f>Q124*H124</f>
        <v>0</v>
      </c>
      <c r="S124" s="163">
        <v>0</v>
      </c>
      <c r="T124" s="164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65" t="s">
        <v>156</v>
      </c>
      <c r="AT124" s="165" t="s">
        <v>151</v>
      </c>
      <c r="AU124" s="165" t="s">
        <v>77</v>
      </c>
      <c r="AY124" s="18" t="s">
        <v>148</v>
      </c>
      <c r="BE124" s="166">
        <f>IF(N124="základní",J124,0)</f>
        <v>0</v>
      </c>
      <c r="BF124" s="166">
        <f>IF(N124="snížená",J124,0)</f>
        <v>0</v>
      </c>
      <c r="BG124" s="166">
        <f>IF(N124="zákl. přenesená",J124,0)</f>
        <v>0</v>
      </c>
      <c r="BH124" s="166">
        <f>IF(N124="sníž. přenesená",J124,0)</f>
        <v>0</v>
      </c>
      <c r="BI124" s="166">
        <f>IF(N124="nulová",J124,0)</f>
        <v>0</v>
      </c>
      <c r="BJ124" s="18" t="s">
        <v>75</v>
      </c>
      <c r="BK124" s="166">
        <f>ROUND(I124*H124,2)</f>
        <v>0</v>
      </c>
      <c r="BL124" s="18" t="s">
        <v>156</v>
      </c>
      <c r="BM124" s="165" t="s">
        <v>1926</v>
      </c>
    </row>
    <row r="125" spans="2:51" s="13" customFormat="1" ht="12">
      <c r="B125" s="167"/>
      <c r="D125" s="168" t="s">
        <v>158</v>
      </c>
      <c r="E125" s="169" t="s">
        <v>0</v>
      </c>
      <c r="F125" s="170" t="s">
        <v>1842</v>
      </c>
      <c r="H125" s="169" t="s">
        <v>0</v>
      </c>
      <c r="I125" s="171"/>
      <c r="L125" s="167"/>
      <c r="M125" s="172"/>
      <c r="N125" s="173"/>
      <c r="O125" s="173"/>
      <c r="P125" s="173"/>
      <c r="Q125" s="173"/>
      <c r="R125" s="173"/>
      <c r="S125" s="173"/>
      <c r="T125" s="174"/>
      <c r="AT125" s="169" t="s">
        <v>158</v>
      </c>
      <c r="AU125" s="169" t="s">
        <v>77</v>
      </c>
      <c r="AV125" s="13" t="s">
        <v>75</v>
      </c>
      <c r="AW125" s="13" t="s">
        <v>30</v>
      </c>
      <c r="AX125" s="13" t="s">
        <v>68</v>
      </c>
      <c r="AY125" s="169" t="s">
        <v>148</v>
      </c>
    </row>
    <row r="126" spans="2:51" s="14" customFormat="1" ht="12">
      <c r="B126" s="175"/>
      <c r="D126" s="168" t="s">
        <v>158</v>
      </c>
      <c r="E126" s="176" t="s">
        <v>0</v>
      </c>
      <c r="F126" s="177" t="s">
        <v>1927</v>
      </c>
      <c r="H126" s="178">
        <v>3.016</v>
      </c>
      <c r="I126" s="179"/>
      <c r="L126" s="175"/>
      <c r="M126" s="180"/>
      <c r="N126" s="181"/>
      <c r="O126" s="181"/>
      <c r="P126" s="181"/>
      <c r="Q126" s="181"/>
      <c r="R126" s="181"/>
      <c r="S126" s="181"/>
      <c r="T126" s="182"/>
      <c r="AT126" s="176" t="s">
        <v>158</v>
      </c>
      <c r="AU126" s="176" t="s">
        <v>77</v>
      </c>
      <c r="AV126" s="14" t="s">
        <v>77</v>
      </c>
      <c r="AW126" s="14" t="s">
        <v>30</v>
      </c>
      <c r="AX126" s="14" t="s">
        <v>68</v>
      </c>
      <c r="AY126" s="176" t="s">
        <v>148</v>
      </c>
    </row>
    <row r="127" spans="2:51" s="14" customFormat="1" ht="12">
      <c r="B127" s="175"/>
      <c r="D127" s="168" t="s">
        <v>158</v>
      </c>
      <c r="E127" s="176" t="s">
        <v>0</v>
      </c>
      <c r="F127" s="177" t="s">
        <v>1928</v>
      </c>
      <c r="H127" s="178">
        <v>26.852</v>
      </c>
      <c r="I127" s="179"/>
      <c r="L127" s="175"/>
      <c r="M127" s="180"/>
      <c r="N127" s="181"/>
      <c r="O127" s="181"/>
      <c r="P127" s="181"/>
      <c r="Q127" s="181"/>
      <c r="R127" s="181"/>
      <c r="S127" s="181"/>
      <c r="T127" s="182"/>
      <c r="AT127" s="176" t="s">
        <v>158</v>
      </c>
      <c r="AU127" s="176" t="s">
        <v>77</v>
      </c>
      <c r="AV127" s="14" t="s">
        <v>77</v>
      </c>
      <c r="AW127" s="14" t="s">
        <v>30</v>
      </c>
      <c r="AX127" s="14" t="s">
        <v>68</v>
      </c>
      <c r="AY127" s="176" t="s">
        <v>148</v>
      </c>
    </row>
    <row r="128" spans="2:51" s="15" customFormat="1" ht="12">
      <c r="B128" s="183"/>
      <c r="D128" s="168" t="s">
        <v>158</v>
      </c>
      <c r="E128" s="184" t="s">
        <v>280</v>
      </c>
      <c r="F128" s="185" t="s">
        <v>171</v>
      </c>
      <c r="H128" s="186">
        <v>29.868</v>
      </c>
      <c r="I128" s="187"/>
      <c r="L128" s="183"/>
      <c r="M128" s="188"/>
      <c r="N128" s="189"/>
      <c r="O128" s="189"/>
      <c r="P128" s="189"/>
      <c r="Q128" s="189"/>
      <c r="R128" s="189"/>
      <c r="S128" s="189"/>
      <c r="T128" s="190"/>
      <c r="AT128" s="184" t="s">
        <v>158</v>
      </c>
      <c r="AU128" s="184" t="s">
        <v>77</v>
      </c>
      <c r="AV128" s="15" t="s">
        <v>156</v>
      </c>
      <c r="AW128" s="15" t="s">
        <v>30</v>
      </c>
      <c r="AX128" s="15" t="s">
        <v>75</v>
      </c>
      <c r="AY128" s="184" t="s">
        <v>148</v>
      </c>
    </row>
    <row r="129" spans="1:65" s="2" customFormat="1" ht="16.5" customHeight="1">
      <c r="A129" s="33"/>
      <c r="B129" s="153"/>
      <c r="C129" s="203" t="s">
        <v>175</v>
      </c>
      <c r="D129" s="203" t="s">
        <v>438</v>
      </c>
      <c r="E129" s="204" t="s">
        <v>439</v>
      </c>
      <c r="F129" s="205" t="s">
        <v>440</v>
      </c>
      <c r="G129" s="206" t="s">
        <v>232</v>
      </c>
      <c r="H129" s="207">
        <v>59.736</v>
      </c>
      <c r="I129" s="208"/>
      <c r="J129" s="209">
        <f>ROUND(I129*H129,2)</f>
        <v>0</v>
      </c>
      <c r="K129" s="205" t="s">
        <v>155</v>
      </c>
      <c r="L129" s="210"/>
      <c r="M129" s="211" t="s">
        <v>0</v>
      </c>
      <c r="N129" s="212" t="s">
        <v>40</v>
      </c>
      <c r="O129" s="54"/>
      <c r="P129" s="163">
        <f>O129*H129</f>
        <v>0</v>
      </c>
      <c r="Q129" s="163">
        <v>1</v>
      </c>
      <c r="R129" s="163">
        <f>Q129*H129</f>
        <v>59.736</v>
      </c>
      <c r="S129" s="163">
        <v>0</v>
      </c>
      <c r="T129" s="164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5" t="s">
        <v>191</v>
      </c>
      <c r="AT129" s="165" t="s">
        <v>438</v>
      </c>
      <c r="AU129" s="165" t="s">
        <v>77</v>
      </c>
      <c r="AY129" s="18" t="s">
        <v>148</v>
      </c>
      <c r="BE129" s="166">
        <f>IF(N129="základní",J129,0)</f>
        <v>0</v>
      </c>
      <c r="BF129" s="166">
        <f>IF(N129="snížená",J129,0)</f>
        <v>0</v>
      </c>
      <c r="BG129" s="166">
        <f>IF(N129="zákl. přenesená",J129,0)</f>
        <v>0</v>
      </c>
      <c r="BH129" s="166">
        <f>IF(N129="sníž. přenesená",J129,0)</f>
        <v>0</v>
      </c>
      <c r="BI129" s="166">
        <f>IF(N129="nulová",J129,0)</f>
        <v>0</v>
      </c>
      <c r="BJ129" s="18" t="s">
        <v>75</v>
      </c>
      <c r="BK129" s="166">
        <f>ROUND(I129*H129,2)</f>
        <v>0</v>
      </c>
      <c r="BL129" s="18" t="s">
        <v>156</v>
      </c>
      <c r="BM129" s="165" t="s">
        <v>1929</v>
      </c>
    </row>
    <row r="130" spans="2:51" s="14" customFormat="1" ht="12">
      <c r="B130" s="175"/>
      <c r="D130" s="168" t="s">
        <v>158</v>
      </c>
      <c r="E130" s="176" t="s">
        <v>0</v>
      </c>
      <c r="F130" s="177" t="s">
        <v>442</v>
      </c>
      <c r="H130" s="178">
        <v>59.736</v>
      </c>
      <c r="I130" s="179"/>
      <c r="L130" s="175"/>
      <c r="M130" s="180"/>
      <c r="N130" s="181"/>
      <c r="O130" s="181"/>
      <c r="P130" s="181"/>
      <c r="Q130" s="181"/>
      <c r="R130" s="181"/>
      <c r="S130" s="181"/>
      <c r="T130" s="182"/>
      <c r="AT130" s="176" t="s">
        <v>158</v>
      </c>
      <c r="AU130" s="176" t="s">
        <v>77</v>
      </c>
      <c r="AV130" s="14" t="s">
        <v>77</v>
      </c>
      <c r="AW130" s="14" t="s">
        <v>30</v>
      </c>
      <c r="AX130" s="14" t="s">
        <v>75</v>
      </c>
      <c r="AY130" s="176" t="s">
        <v>148</v>
      </c>
    </row>
    <row r="131" spans="2:63" s="12" customFormat="1" ht="22.9" customHeight="1">
      <c r="B131" s="140"/>
      <c r="D131" s="141" t="s">
        <v>67</v>
      </c>
      <c r="E131" s="151" t="s">
        <v>77</v>
      </c>
      <c r="F131" s="151" t="s">
        <v>448</v>
      </c>
      <c r="I131" s="143"/>
      <c r="J131" s="152">
        <f>BK131</f>
        <v>0</v>
      </c>
      <c r="L131" s="140"/>
      <c r="M131" s="145"/>
      <c r="N131" s="146"/>
      <c r="O131" s="146"/>
      <c r="P131" s="147">
        <f>SUM(P132:P149)</f>
        <v>0</v>
      </c>
      <c r="Q131" s="146"/>
      <c r="R131" s="147">
        <f>SUM(R132:R149)</f>
        <v>24.49954338</v>
      </c>
      <c r="S131" s="146"/>
      <c r="T131" s="148">
        <f>SUM(T132:T149)</f>
        <v>0</v>
      </c>
      <c r="AR131" s="141" t="s">
        <v>75</v>
      </c>
      <c r="AT131" s="149" t="s">
        <v>67</v>
      </c>
      <c r="AU131" s="149" t="s">
        <v>75</v>
      </c>
      <c r="AY131" s="141" t="s">
        <v>148</v>
      </c>
      <c r="BK131" s="150">
        <f>SUM(BK132:BK149)</f>
        <v>0</v>
      </c>
    </row>
    <row r="132" spans="1:65" s="2" customFormat="1" ht="16.5" customHeight="1">
      <c r="A132" s="33"/>
      <c r="B132" s="153"/>
      <c r="C132" s="154" t="s">
        <v>219</v>
      </c>
      <c r="D132" s="154" t="s">
        <v>151</v>
      </c>
      <c r="E132" s="155" t="s">
        <v>1930</v>
      </c>
      <c r="F132" s="156" t="s">
        <v>1931</v>
      </c>
      <c r="G132" s="157" t="s">
        <v>185</v>
      </c>
      <c r="H132" s="158">
        <v>10.647</v>
      </c>
      <c r="I132" s="159"/>
      <c r="J132" s="160">
        <f>ROUND(I132*H132,2)</f>
        <v>0</v>
      </c>
      <c r="K132" s="156" t="s">
        <v>155</v>
      </c>
      <c r="L132" s="34"/>
      <c r="M132" s="161" t="s">
        <v>0</v>
      </c>
      <c r="N132" s="162" t="s">
        <v>40</v>
      </c>
      <c r="O132" s="54"/>
      <c r="P132" s="163">
        <f>O132*H132</f>
        <v>0</v>
      </c>
      <c r="Q132" s="163">
        <v>2.25634</v>
      </c>
      <c r="R132" s="163">
        <f>Q132*H132</f>
        <v>24.023251979999998</v>
      </c>
      <c r="S132" s="163">
        <v>0</v>
      </c>
      <c r="T132" s="164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5" t="s">
        <v>156</v>
      </c>
      <c r="AT132" s="165" t="s">
        <v>151</v>
      </c>
      <c r="AU132" s="165" t="s">
        <v>77</v>
      </c>
      <c r="AY132" s="18" t="s">
        <v>148</v>
      </c>
      <c r="BE132" s="166">
        <f>IF(N132="základní",J132,0)</f>
        <v>0</v>
      </c>
      <c r="BF132" s="166">
        <f>IF(N132="snížená",J132,0)</f>
        <v>0</v>
      </c>
      <c r="BG132" s="166">
        <f>IF(N132="zákl. přenesená",J132,0)</f>
        <v>0</v>
      </c>
      <c r="BH132" s="166">
        <f>IF(N132="sníž. přenesená",J132,0)</f>
        <v>0</v>
      </c>
      <c r="BI132" s="166">
        <f>IF(N132="nulová",J132,0)</f>
        <v>0</v>
      </c>
      <c r="BJ132" s="18" t="s">
        <v>75</v>
      </c>
      <c r="BK132" s="166">
        <f>ROUND(I132*H132,2)</f>
        <v>0</v>
      </c>
      <c r="BL132" s="18" t="s">
        <v>156</v>
      </c>
      <c r="BM132" s="165" t="s">
        <v>1932</v>
      </c>
    </row>
    <row r="133" spans="2:51" s="13" customFormat="1" ht="12">
      <c r="B133" s="167"/>
      <c r="D133" s="168" t="s">
        <v>158</v>
      </c>
      <c r="E133" s="169" t="s">
        <v>0</v>
      </c>
      <c r="F133" s="170" t="s">
        <v>1911</v>
      </c>
      <c r="H133" s="169" t="s">
        <v>0</v>
      </c>
      <c r="I133" s="171"/>
      <c r="L133" s="167"/>
      <c r="M133" s="172"/>
      <c r="N133" s="173"/>
      <c r="O133" s="173"/>
      <c r="P133" s="173"/>
      <c r="Q133" s="173"/>
      <c r="R133" s="173"/>
      <c r="S133" s="173"/>
      <c r="T133" s="174"/>
      <c r="AT133" s="169" t="s">
        <v>158</v>
      </c>
      <c r="AU133" s="169" t="s">
        <v>77</v>
      </c>
      <c r="AV133" s="13" t="s">
        <v>75</v>
      </c>
      <c r="AW133" s="13" t="s">
        <v>30</v>
      </c>
      <c r="AX133" s="13" t="s">
        <v>68</v>
      </c>
      <c r="AY133" s="169" t="s">
        <v>148</v>
      </c>
    </row>
    <row r="134" spans="2:51" s="14" customFormat="1" ht="12">
      <c r="B134" s="175"/>
      <c r="D134" s="168" t="s">
        <v>158</v>
      </c>
      <c r="E134" s="176" t="s">
        <v>0</v>
      </c>
      <c r="F134" s="177" t="s">
        <v>1933</v>
      </c>
      <c r="H134" s="178">
        <v>18.27</v>
      </c>
      <c r="I134" s="179"/>
      <c r="L134" s="175"/>
      <c r="M134" s="180"/>
      <c r="N134" s="181"/>
      <c r="O134" s="181"/>
      <c r="P134" s="181"/>
      <c r="Q134" s="181"/>
      <c r="R134" s="181"/>
      <c r="S134" s="181"/>
      <c r="T134" s="182"/>
      <c r="AT134" s="176" t="s">
        <v>158</v>
      </c>
      <c r="AU134" s="176" t="s">
        <v>77</v>
      </c>
      <c r="AV134" s="14" t="s">
        <v>77</v>
      </c>
      <c r="AW134" s="14" t="s">
        <v>30</v>
      </c>
      <c r="AX134" s="14" t="s">
        <v>68</v>
      </c>
      <c r="AY134" s="176" t="s">
        <v>148</v>
      </c>
    </row>
    <row r="135" spans="2:51" s="14" customFormat="1" ht="12">
      <c r="B135" s="175"/>
      <c r="D135" s="168" t="s">
        <v>158</v>
      </c>
      <c r="E135" s="176" t="s">
        <v>0</v>
      </c>
      <c r="F135" s="177" t="s">
        <v>1934</v>
      </c>
      <c r="H135" s="178">
        <v>-7.263</v>
      </c>
      <c r="I135" s="179"/>
      <c r="L135" s="175"/>
      <c r="M135" s="180"/>
      <c r="N135" s="181"/>
      <c r="O135" s="181"/>
      <c r="P135" s="181"/>
      <c r="Q135" s="181"/>
      <c r="R135" s="181"/>
      <c r="S135" s="181"/>
      <c r="T135" s="182"/>
      <c r="AT135" s="176" t="s">
        <v>158</v>
      </c>
      <c r="AU135" s="176" t="s">
        <v>77</v>
      </c>
      <c r="AV135" s="14" t="s">
        <v>77</v>
      </c>
      <c r="AW135" s="14" t="s">
        <v>30</v>
      </c>
      <c r="AX135" s="14" t="s">
        <v>68</v>
      </c>
      <c r="AY135" s="176" t="s">
        <v>148</v>
      </c>
    </row>
    <row r="136" spans="2:51" s="14" customFormat="1" ht="12">
      <c r="B136" s="175"/>
      <c r="D136" s="168" t="s">
        <v>158</v>
      </c>
      <c r="E136" s="176" t="s">
        <v>0</v>
      </c>
      <c r="F136" s="177" t="s">
        <v>1935</v>
      </c>
      <c r="H136" s="178">
        <v>-0.36</v>
      </c>
      <c r="I136" s="179"/>
      <c r="L136" s="175"/>
      <c r="M136" s="180"/>
      <c r="N136" s="181"/>
      <c r="O136" s="181"/>
      <c r="P136" s="181"/>
      <c r="Q136" s="181"/>
      <c r="R136" s="181"/>
      <c r="S136" s="181"/>
      <c r="T136" s="182"/>
      <c r="AT136" s="176" t="s">
        <v>158</v>
      </c>
      <c r="AU136" s="176" t="s">
        <v>77</v>
      </c>
      <c r="AV136" s="14" t="s">
        <v>77</v>
      </c>
      <c r="AW136" s="14" t="s">
        <v>30</v>
      </c>
      <c r="AX136" s="14" t="s">
        <v>68</v>
      </c>
      <c r="AY136" s="176" t="s">
        <v>148</v>
      </c>
    </row>
    <row r="137" spans="2:51" s="15" customFormat="1" ht="12">
      <c r="B137" s="183"/>
      <c r="D137" s="168" t="s">
        <v>158</v>
      </c>
      <c r="E137" s="184" t="s">
        <v>0</v>
      </c>
      <c r="F137" s="185" t="s">
        <v>171</v>
      </c>
      <c r="H137" s="186">
        <v>10.647</v>
      </c>
      <c r="I137" s="187"/>
      <c r="L137" s="183"/>
      <c r="M137" s="188"/>
      <c r="N137" s="189"/>
      <c r="O137" s="189"/>
      <c r="P137" s="189"/>
      <c r="Q137" s="189"/>
      <c r="R137" s="189"/>
      <c r="S137" s="189"/>
      <c r="T137" s="190"/>
      <c r="AT137" s="184" t="s">
        <v>158</v>
      </c>
      <c r="AU137" s="184" t="s">
        <v>77</v>
      </c>
      <c r="AV137" s="15" t="s">
        <v>156</v>
      </c>
      <c r="AW137" s="15" t="s">
        <v>30</v>
      </c>
      <c r="AX137" s="15" t="s">
        <v>75</v>
      </c>
      <c r="AY137" s="184" t="s">
        <v>148</v>
      </c>
    </row>
    <row r="138" spans="1:65" s="2" customFormat="1" ht="16.5" customHeight="1">
      <c r="A138" s="33"/>
      <c r="B138" s="153"/>
      <c r="C138" s="154" t="s">
        <v>223</v>
      </c>
      <c r="D138" s="154" t="s">
        <v>151</v>
      </c>
      <c r="E138" s="155" t="s">
        <v>1936</v>
      </c>
      <c r="F138" s="156" t="s">
        <v>1937</v>
      </c>
      <c r="G138" s="157" t="s">
        <v>154</v>
      </c>
      <c r="H138" s="158">
        <v>177.06</v>
      </c>
      <c r="I138" s="159"/>
      <c r="J138" s="160">
        <f>ROUND(I138*H138,2)</f>
        <v>0</v>
      </c>
      <c r="K138" s="156" t="s">
        <v>155</v>
      </c>
      <c r="L138" s="34"/>
      <c r="M138" s="161" t="s">
        <v>0</v>
      </c>
      <c r="N138" s="162" t="s">
        <v>40</v>
      </c>
      <c r="O138" s="54"/>
      <c r="P138" s="163">
        <f>O138*H138</f>
        <v>0</v>
      </c>
      <c r="Q138" s="163">
        <v>0.00269</v>
      </c>
      <c r="R138" s="163">
        <f>Q138*H138</f>
        <v>0.47629140000000003</v>
      </c>
      <c r="S138" s="163">
        <v>0</v>
      </c>
      <c r="T138" s="164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5" t="s">
        <v>156</v>
      </c>
      <c r="AT138" s="165" t="s">
        <v>151</v>
      </c>
      <c r="AU138" s="165" t="s">
        <v>77</v>
      </c>
      <c r="AY138" s="18" t="s">
        <v>148</v>
      </c>
      <c r="BE138" s="166">
        <f>IF(N138="základní",J138,0)</f>
        <v>0</v>
      </c>
      <c r="BF138" s="166">
        <f>IF(N138="snížená",J138,0)</f>
        <v>0</v>
      </c>
      <c r="BG138" s="166">
        <f>IF(N138="zákl. přenesená",J138,0)</f>
        <v>0</v>
      </c>
      <c r="BH138" s="166">
        <f>IF(N138="sníž. přenesená",J138,0)</f>
        <v>0</v>
      </c>
      <c r="BI138" s="166">
        <f>IF(N138="nulová",J138,0)</f>
        <v>0</v>
      </c>
      <c r="BJ138" s="18" t="s">
        <v>75</v>
      </c>
      <c r="BK138" s="166">
        <f>ROUND(I138*H138,2)</f>
        <v>0</v>
      </c>
      <c r="BL138" s="18" t="s">
        <v>156</v>
      </c>
      <c r="BM138" s="165" t="s">
        <v>1938</v>
      </c>
    </row>
    <row r="139" spans="2:51" s="13" customFormat="1" ht="12">
      <c r="B139" s="167"/>
      <c r="D139" s="168" t="s">
        <v>158</v>
      </c>
      <c r="E139" s="169" t="s">
        <v>0</v>
      </c>
      <c r="F139" s="170" t="s">
        <v>1911</v>
      </c>
      <c r="H139" s="169" t="s">
        <v>0</v>
      </c>
      <c r="I139" s="171"/>
      <c r="L139" s="167"/>
      <c r="M139" s="172"/>
      <c r="N139" s="173"/>
      <c r="O139" s="173"/>
      <c r="P139" s="173"/>
      <c r="Q139" s="173"/>
      <c r="R139" s="173"/>
      <c r="S139" s="173"/>
      <c r="T139" s="174"/>
      <c r="AT139" s="169" t="s">
        <v>158</v>
      </c>
      <c r="AU139" s="169" t="s">
        <v>77</v>
      </c>
      <c r="AV139" s="13" t="s">
        <v>75</v>
      </c>
      <c r="AW139" s="13" t="s">
        <v>30</v>
      </c>
      <c r="AX139" s="13" t="s">
        <v>68</v>
      </c>
      <c r="AY139" s="169" t="s">
        <v>148</v>
      </c>
    </row>
    <row r="140" spans="2:51" s="14" customFormat="1" ht="12">
      <c r="B140" s="175"/>
      <c r="D140" s="168" t="s">
        <v>158</v>
      </c>
      <c r="E140" s="176" t="s">
        <v>0</v>
      </c>
      <c r="F140" s="177" t="s">
        <v>1939</v>
      </c>
      <c r="H140" s="178">
        <v>94.08</v>
      </c>
      <c r="I140" s="179"/>
      <c r="L140" s="175"/>
      <c r="M140" s="180"/>
      <c r="N140" s="181"/>
      <c r="O140" s="181"/>
      <c r="P140" s="181"/>
      <c r="Q140" s="181"/>
      <c r="R140" s="181"/>
      <c r="S140" s="181"/>
      <c r="T140" s="182"/>
      <c r="AT140" s="176" t="s">
        <v>158</v>
      </c>
      <c r="AU140" s="176" t="s">
        <v>77</v>
      </c>
      <c r="AV140" s="14" t="s">
        <v>77</v>
      </c>
      <c r="AW140" s="14" t="s">
        <v>30</v>
      </c>
      <c r="AX140" s="14" t="s">
        <v>68</v>
      </c>
      <c r="AY140" s="176" t="s">
        <v>148</v>
      </c>
    </row>
    <row r="141" spans="2:51" s="14" customFormat="1" ht="12">
      <c r="B141" s="175"/>
      <c r="D141" s="168" t="s">
        <v>158</v>
      </c>
      <c r="E141" s="176" t="s">
        <v>0</v>
      </c>
      <c r="F141" s="177" t="s">
        <v>1940</v>
      </c>
      <c r="H141" s="178">
        <v>70.56</v>
      </c>
      <c r="I141" s="179"/>
      <c r="L141" s="175"/>
      <c r="M141" s="180"/>
      <c r="N141" s="181"/>
      <c r="O141" s="181"/>
      <c r="P141" s="181"/>
      <c r="Q141" s="181"/>
      <c r="R141" s="181"/>
      <c r="S141" s="181"/>
      <c r="T141" s="182"/>
      <c r="AT141" s="176" t="s">
        <v>158</v>
      </c>
      <c r="AU141" s="176" t="s">
        <v>77</v>
      </c>
      <c r="AV141" s="14" t="s">
        <v>77</v>
      </c>
      <c r="AW141" s="14" t="s">
        <v>30</v>
      </c>
      <c r="AX141" s="14" t="s">
        <v>68</v>
      </c>
      <c r="AY141" s="176" t="s">
        <v>148</v>
      </c>
    </row>
    <row r="142" spans="2:51" s="14" customFormat="1" ht="12">
      <c r="B142" s="175"/>
      <c r="D142" s="168" t="s">
        <v>158</v>
      </c>
      <c r="E142" s="176" t="s">
        <v>0</v>
      </c>
      <c r="F142" s="177" t="s">
        <v>1941</v>
      </c>
      <c r="H142" s="178">
        <v>12.42</v>
      </c>
      <c r="I142" s="179"/>
      <c r="L142" s="175"/>
      <c r="M142" s="180"/>
      <c r="N142" s="181"/>
      <c r="O142" s="181"/>
      <c r="P142" s="181"/>
      <c r="Q142" s="181"/>
      <c r="R142" s="181"/>
      <c r="S142" s="181"/>
      <c r="T142" s="182"/>
      <c r="AT142" s="176" t="s">
        <v>158</v>
      </c>
      <c r="AU142" s="176" t="s">
        <v>77</v>
      </c>
      <c r="AV142" s="14" t="s">
        <v>77</v>
      </c>
      <c r="AW142" s="14" t="s">
        <v>30</v>
      </c>
      <c r="AX142" s="14" t="s">
        <v>68</v>
      </c>
      <c r="AY142" s="176" t="s">
        <v>148</v>
      </c>
    </row>
    <row r="143" spans="2:51" s="15" customFormat="1" ht="12">
      <c r="B143" s="183"/>
      <c r="D143" s="168" t="s">
        <v>158</v>
      </c>
      <c r="E143" s="184" t="s">
        <v>0</v>
      </c>
      <c r="F143" s="185" t="s">
        <v>171</v>
      </c>
      <c r="H143" s="186">
        <v>177.06</v>
      </c>
      <c r="I143" s="187"/>
      <c r="L143" s="183"/>
      <c r="M143" s="188"/>
      <c r="N143" s="189"/>
      <c r="O143" s="189"/>
      <c r="P143" s="189"/>
      <c r="Q143" s="189"/>
      <c r="R143" s="189"/>
      <c r="S143" s="189"/>
      <c r="T143" s="190"/>
      <c r="AT143" s="184" t="s">
        <v>158</v>
      </c>
      <c r="AU143" s="184" t="s">
        <v>77</v>
      </c>
      <c r="AV143" s="15" t="s">
        <v>156</v>
      </c>
      <c r="AW143" s="15" t="s">
        <v>30</v>
      </c>
      <c r="AX143" s="15" t="s">
        <v>75</v>
      </c>
      <c r="AY143" s="184" t="s">
        <v>148</v>
      </c>
    </row>
    <row r="144" spans="1:65" s="2" customFormat="1" ht="16.5" customHeight="1">
      <c r="A144" s="33"/>
      <c r="B144" s="153"/>
      <c r="C144" s="154" t="s">
        <v>6</v>
      </c>
      <c r="D144" s="154" t="s">
        <v>151</v>
      </c>
      <c r="E144" s="155" t="s">
        <v>1942</v>
      </c>
      <c r="F144" s="156" t="s">
        <v>1943</v>
      </c>
      <c r="G144" s="157" t="s">
        <v>154</v>
      </c>
      <c r="H144" s="158">
        <v>177.06</v>
      </c>
      <c r="I144" s="159"/>
      <c r="J144" s="160">
        <f>ROUND(I144*H144,2)</f>
        <v>0</v>
      </c>
      <c r="K144" s="156" t="s">
        <v>155</v>
      </c>
      <c r="L144" s="34"/>
      <c r="M144" s="161" t="s">
        <v>0</v>
      </c>
      <c r="N144" s="162" t="s">
        <v>40</v>
      </c>
      <c r="O144" s="54"/>
      <c r="P144" s="163">
        <f>O144*H144</f>
        <v>0</v>
      </c>
      <c r="Q144" s="163">
        <v>0</v>
      </c>
      <c r="R144" s="163">
        <f>Q144*H144</f>
        <v>0</v>
      </c>
      <c r="S144" s="163">
        <v>0</v>
      </c>
      <c r="T144" s="164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5" t="s">
        <v>156</v>
      </c>
      <c r="AT144" s="165" t="s">
        <v>151</v>
      </c>
      <c r="AU144" s="165" t="s">
        <v>77</v>
      </c>
      <c r="AY144" s="18" t="s">
        <v>148</v>
      </c>
      <c r="BE144" s="166">
        <f>IF(N144="základní",J144,0)</f>
        <v>0</v>
      </c>
      <c r="BF144" s="166">
        <f>IF(N144="snížená",J144,0)</f>
        <v>0</v>
      </c>
      <c r="BG144" s="166">
        <f>IF(N144="zákl. přenesená",J144,0)</f>
        <v>0</v>
      </c>
      <c r="BH144" s="166">
        <f>IF(N144="sníž. přenesená",J144,0)</f>
        <v>0</v>
      </c>
      <c r="BI144" s="166">
        <f>IF(N144="nulová",J144,0)</f>
        <v>0</v>
      </c>
      <c r="BJ144" s="18" t="s">
        <v>75</v>
      </c>
      <c r="BK144" s="166">
        <f>ROUND(I144*H144,2)</f>
        <v>0</v>
      </c>
      <c r="BL144" s="18" t="s">
        <v>156</v>
      </c>
      <c r="BM144" s="165" t="s">
        <v>1944</v>
      </c>
    </row>
    <row r="145" spans="2:51" s="13" customFormat="1" ht="12">
      <c r="B145" s="167"/>
      <c r="D145" s="168" t="s">
        <v>158</v>
      </c>
      <c r="E145" s="169" t="s">
        <v>0</v>
      </c>
      <c r="F145" s="170" t="s">
        <v>1911</v>
      </c>
      <c r="H145" s="169" t="s">
        <v>0</v>
      </c>
      <c r="I145" s="171"/>
      <c r="L145" s="167"/>
      <c r="M145" s="172"/>
      <c r="N145" s="173"/>
      <c r="O145" s="173"/>
      <c r="P145" s="173"/>
      <c r="Q145" s="173"/>
      <c r="R145" s="173"/>
      <c r="S145" s="173"/>
      <c r="T145" s="174"/>
      <c r="AT145" s="169" t="s">
        <v>158</v>
      </c>
      <c r="AU145" s="169" t="s">
        <v>77</v>
      </c>
      <c r="AV145" s="13" t="s">
        <v>75</v>
      </c>
      <c r="AW145" s="13" t="s">
        <v>30</v>
      </c>
      <c r="AX145" s="13" t="s">
        <v>68</v>
      </c>
      <c r="AY145" s="169" t="s">
        <v>148</v>
      </c>
    </row>
    <row r="146" spans="2:51" s="14" customFormat="1" ht="12">
      <c r="B146" s="175"/>
      <c r="D146" s="168" t="s">
        <v>158</v>
      </c>
      <c r="E146" s="176" t="s">
        <v>0</v>
      </c>
      <c r="F146" s="177" t="s">
        <v>1939</v>
      </c>
      <c r="H146" s="178">
        <v>94.08</v>
      </c>
      <c r="I146" s="179"/>
      <c r="L146" s="175"/>
      <c r="M146" s="180"/>
      <c r="N146" s="181"/>
      <c r="O146" s="181"/>
      <c r="P146" s="181"/>
      <c r="Q146" s="181"/>
      <c r="R146" s="181"/>
      <c r="S146" s="181"/>
      <c r="T146" s="182"/>
      <c r="AT146" s="176" t="s">
        <v>158</v>
      </c>
      <c r="AU146" s="176" t="s">
        <v>77</v>
      </c>
      <c r="AV146" s="14" t="s">
        <v>77</v>
      </c>
      <c r="AW146" s="14" t="s">
        <v>30</v>
      </c>
      <c r="AX146" s="14" t="s">
        <v>68</v>
      </c>
      <c r="AY146" s="176" t="s">
        <v>148</v>
      </c>
    </row>
    <row r="147" spans="2:51" s="14" customFormat="1" ht="12">
      <c r="B147" s="175"/>
      <c r="D147" s="168" t="s">
        <v>158</v>
      </c>
      <c r="E147" s="176" t="s">
        <v>0</v>
      </c>
      <c r="F147" s="177" t="s">
        <v>1940</v>
      </c>
      <c r="H147" s="178">
        <v>70.56</v>
      </c>
      <c r="I147" s="179"/>
      <c r="L147" s="175"/>
      <c r="M147" s="180"/>
      <c r="N147" s="181"/>
      <c r="O147" s="181"/>
      <c r="P147" s="181"/>
      <c r="Q147" s="181"/>
      <c r="R147" s="181"/>
      <c r="S147" s="181"/>
      <c r="T147" s="182"/>
      <c r="AT147" s="176" t="s">
        <v>158</v>
      </c>
      <c r="AU147" s="176" t="s">
        <v>77</v>
      </c>
      <c r="AV147" s="14" t="s">
        <v>77</v>
      </c>
      <c r="AW147" s="14" t="s">
        <v>30</v>
      </c>
      <c r="AX147" s="14" t="s">
        <v>68</v>
      </c>
      <c r="AY147" s="176" t="s">
        <v>148</v>
      </c>
    </row>
    <row r="148" spans="2:51" s="14" customFormat="1" ht="12">
      <c r="B148" s="175"/>
      <c r="D148" s="168" t="s">
        <v>158</v>
      </c>
      <c r="E148" s="176" t="s">
        <v>0</v>
      </c>
      <c r="F148" s="177" t="s">
        <v>1941</v>
      </c>
      <c r="H148" s="178">
        <v>12.42</v>
      </c>
      <c r="I148" s="179"/>
      <c r="L148" s="175"/>
      <c r="M148" s="180"/>
      <c r="N148" s="181"/>
      <c r="O148" s="181"/>
      <c r="P148" s="181"/>
      <c r="Q148" s="181"/>
      <c r="R148" s="181"/>
      <c r="S148" s="181"/>
      <c r="T148" s="182"/>
      <c r="AT148" s="176" t="s">
        <v>158</v>
      </c>
      <c r="AU148" s="176" t="s">
        <v>77</v>
      </c>
      <c r="AV148" s="14" t="s">
        <v>77</v>
      </c>
      <c r="AW148" s="14" t="s">
        <v>30</v>
      </c>
      <c r="AX148" s="14" t="s">
        <v>68</v>
      </c>
      <c r="AY148" s="176" t="s">
        <v>148</v>
      </c>
    </row>
    <row r="149" spans="2:51" s="15" customFormat="1" ht="12">
      <c r="B149" s="183"/>
      <c r="D149" s="168" t="s">
        <v>158</v>
      </c>
      <c r="E149" s="184" t="s">
        <v>0</v>
      </c>
      <c r="F149" s="185" t="s">
        <v>171</v>
      </c>
      <c r="H149" s="186">
        <v>177.06</v>
      </c>
      <c r="I149" s="187"/>
      <c r="L149" s="183"/>
      <c r="M149" s="188"/>
      <c r="N149" s="189"/>
      <c r="O149" s="189"/>
      <c r="P149" s="189"/>
      <c r="Q149" s="189"/>
      <c r="R149" s="189"/>
      <c r="S149" s="189"/>
      <c r="T149" s="190"/>
      <c r="AT149" s="184" t="s">
        <v>158</v>
      </c>
      <c r="AU149" s="184" t="s">
        <v>77</v>
      </c>
      <c r="AV149" s="15" t="s">
        <v>156</v>
      </c>
      <c r="AW149" s="15" t="s">
        <v>30</v>
      </c>
      <c r="AX149" s="15" t="s">
        <v>75</v>
      </c>
      <c r="AY149" s="184" t="s">
        <v>148</v>
      </c>
    </row>
    <row r="150" spans="2:63" s="12" customFormat="1" ht="22.9" customHeight="1">
      <c r="B150" s="140"/>
      <c r="D150" s="141" t="s">
        <v>67</v>
      </c>
      <c r="E150" s="151" t="s">
        <v>165</v>
      </c>
      <c r="F150" s="151" t="s">
        <v>473</v>
      </c>
      <c r="I150" s="143"/>
      <c r="J150" s="152">
        <f>BK150</f>
        <v>0</v>
      </c>
      <c r="L150" s="140"/>
      <c r="M150" s="145"/>
      <c r="N150" s="146"/>
      <c r="O150" s="146"/>
      <c r="P150" s="147">
        <f>SUM(P151:P154)</f>
        <v>0</v>
      </c>
      <c r="Q150" s="146"/>
      <c r="R150" s="147">
        <f>SUM(R151:R154)</f>
        <v>1.5</v>
      </c>
      <c r="S150" s="146"/>
      <c r="T150" s="148">
        <f>SUM(T151:T154)</f>
        <v>0</v>
      </c>
      <c r="AR150" s="141" t="s">
        <v>75</v>
      </c>
      <c r="AT150" s="149" t="s">
        <v>67</v>
      </c>
      <c r="AU150" s="149" t="s">
        <v>75</v>
      </c>
      <c r="AY150" s="141" t="s">
        <v>148</v>
      </c>
      <c r="BK150" s="150">
        <f>SUM(BK151:BK154)</f>
        <v>0</v>
      </c>
    </row>
    <row r="151" spans="1:65" s="2" customFormat="1" ht="16.5" customHeight="1">
      <c r="A151" s="33"/>
      <c r="B151" s="153"/>
      <c r="C151" s="154" t="s">
        <v>235</v>
      </c>
      <c r="D151" s="154" t="s">
        <v>151</v>
      </c>
      <c r="E151" s="155" t="s">
        <v>1945</v>
      </c>
      <c r="F151" s="156" t="s">
        <v>1946</v>
      </c>
      <c r="G151" s="157" t="s">
        <v>485</v>
      </c>
      <c r="H151" s="158">
        <v>30</v>
      </c>
      <c r="I151" s="159"/>
      <c r="J151" s="160">
        <f>ROUND(I151*H151,2)</f>
        <v>0</v>
      </c>
      <c r="K151" s="156" t="s">
        <v>0</v>
      </c>
      <c r="L151" s="34"/>
      <c r="M151" s="161" t="s">
        <v>0</v>
      </c>
      <c r="N151" s="162" t="s">
        <v>40</v>
      </c>
      <c r="O151" s="54"/>
      <c r="P151" s="163">
        <f>O151*H151</f>
        <v>0</v>
      </c>
      <c r="Q151" s="163">
        <v>0.05</v>
      </c>
      <c r="R151" s="163">
        <f>Q151*H151</f>
        <v>1.5</v>
      </c>
      <c r="S151" s="163">
        <v>0</v>
      </c>
      <c r="T151" s="164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5" t="s">
        <v>156</v>
      </c>
      <c r="AT151" s="165" t="s">
        <v>151</v>
      </c>
      <c r="AU151" s="165" t="s">
        <v>77</v>
      </c>
      <c r="AY151" s="18" t="s">
        <v>148</v>
      </c>
      <c r="BE151" s="166">
        <f>IF(N151="základní",J151,0)</f>
        <v>0</v>
      </c>
      <c r="BF151" s="166">
        <f>IF(N151="snížená",J151,0)</f>
        <v>0</v>
      </c>
      <c r="BG151" s="166">
        <f>IF(N151="zákl. přenesená",J151,0)</f>
        <v>0</v>
      </c>
      <c r="BH151" s="166">
        <f>IF(N151="sníž. přenesená",J151,0)</f>
        <v>0</v>
      </c>
      <c r="BI151" s="166">
        <f>IF(N151="nulová",J151,0)</f>
        <v>0</v>
      </c>
      <c r="BJ151" s="18" t="s">
        <v>75</v>
      </c>
      <c r="BK151" s="166">
        <f>ROUND(I151*H151,2)</f>
        <v>0</v>
      </c>
      <c r="BL151" s="18" t="s">
        <v>156</v>
      </c>
      <c r="BM151" s="165" t="s">
        <v>1947</v>
      </c>
    </row>
    <row r="152" spans="2:51" s="13" customFormat="1" ht="12">
      <c r="B152" s="167"/>
      <c r="D152" s="168" t="s">
        <v>158</v>
      </c>
      <c r="E152" s="169" t="s">
        <v>0</v>
      </c>
      <c r="F152" s="170" t="s">
        <v>1842</v>
      </c>
      <c r="H152" s="169" t="s">
        <v>0</v>
      </c>
      <c r="I152" s="171"/>
      <c r="L152" s="167"/>
      <c r="M152" s="172"/>
      <c r="N152" s="173"/>
      <c r="O152" s="173"/>
      <c r="P152" s="173"/>
      <c r="Q152" s="173"/>
      <c r="R152" s="173"/>
      <c r="S152" s="173"/>
      <c r="T152" s="174"/>
      <c r="AT152" s="169" t="s">
        <v>158</v>
      </c>
      <c r="AU152" s="169" t="s">
        <v>77</v>
      </c>
      <c r="AV152" s="13" t="s">
        <v>75</v>
      </c>
      <c r="AW152" s="13" t="s">
        <v>30</v>
      </c>
      <c r="AX152" s="13" t="s">
        <v>68</v>
      </c>
      <c r="AY152" s="169" t="s">
        <v>148</v>
      </c>
    </row>
    <row r="153" spans="2:51" s="13" customFormat="1" ht="12">
      <c r="B153" s="167"/>
      <c r="D153" s="168" t="s">
        <v>158</v>
      </c>
      <c r="E153" s="169" t="s">
        <v>0</v>
      </c>
      <c r="F153" s="170" t="s">
        <v>1911</v>
      </c>
      <c r="H153" s="169" t="s">
        <v>0</v>
      </c>
      <c r="I153" s="171"/>
      <c r="L153" s="167"/>
      <c r="M153" s="172"/>
      <c r="N153" s="173"/>
      <c r="O153" s="173"/>
      <c r="P153" s="173"/>
      <c r="Q153" s="173"/>
      <c r="R153" s="173"/>
      <c r="S153" s="173"/>
      <c r="T153" s="174"/>
      <c r="AT153" s="169" t="s">
        <v>158</v>
      </c>
      <c r="AU153" s="169" t="s">
        <v>77</v>
      </c>
      <c r="AV153" s="13" t="s">
        <v>75</v>
      </c>
      <c r="AW153" s="13" t="s">
        <v>30</v>
      </c>
      <c r="AX153" s="13" t="s">
        <v>68</v>
      </c>
      <c r="AY153" s="169" t="s">
        <v>148</v>
      </c>
    </row>
    <row r="154" spans="2:51" s="14" customFormat="1" ht="12">
      <c r="B154" s="175"/>
      <c r="D154" s="168" t="s">
        <v>158</v>
      </c>
      <c r="E154" s="176" t="s">
        <v>0</v>
      </c>
      <c r="F154" s="177" t="s">
        <v>464</v>
      </c>
      <c r="H154" s="178">
        <v>30</v>
      </c>
      <c r="I154" s="179"/>
      <c r="L154" s="175"/>
      <c r="M154" s="180"/>
      <c r="N154" s="181"/>
      <c r="O154" s="181"/>
      <c r="P154" s="181"/>
      <c r="Q154" s="181"/>
      <c r="R154" s="181"/>
      <c r="S154" s="181"/>
      <c r="T154" s="182"/>
      <c r="AT154" s="176" t="s">
        <v>158</v>
      </c>
      <c r="AU154" s="176" t="s">
        <v>77</v>
      </c>
      <c r="AV154" s="14" t="s">
        <v>77</v>
      </c>
      <c r="AW154" s="14" t="s">
        <v>30</v>
      </c>
      <c r="AX154" s="14" t="s">
        <v>75</v>
      </c>
      <c r="AY154" s="176" t="s">
        <v>148</v>
      </c>
    </row>
    <row r="155" spans="2:63" s="12" customFormat="1" ht="22.9" customHeight="1">
      <c r="B155" s="140"/>
      <c r="D155" s="141" t="s">
        <v>67</v>
      </c>
      <c r="E155" s="151" t="s">
        <v>156</v>
      </c>
      <c r="F155" s="151" t="s">
        <v>499</v>
      </c>
      <c r="I155" s="143"/>
      <c r="J155" s="152">
        <f>BK155</f>
        <v>0</v>
      </c>
      <c r="L155" s="140"/>
      <c r="M155" s="145"/>
      <c r="N155" s="146"/>
      <c r="O155" s="146"/>
      <c r="P155" s="147">
        <f>SUM(P156:P160)</f>
        <v>0</v>
      </c>
      <c r="Q155" s="146"/>
      <c r="R155" s="147">
        <f>SUM(R156:R160)</f>
        <v>32.64414405</v>
      </c>
      <c r="S155" s="146"/>
      <c r="T155" s="148">
        <f>SUM(T156:T160)</f>
        <v>0</v>
      </c>
      <c r="AR155" s="141" t="s">
        <v>75</v>
      </c>
      <c r="AT155" s="149" t="s">
        <v>67</v>
      </c>
      <c r="AU155" s="149" t="s">
        <v>75</v>
      </c>
      <c r="AY155" s="141" t="s">
        <v>148</v>
      </c>
      <c r="BK155" s="150">
        <f>SUM(BK156:BK160)</f>
        <v>0</v>
      </c>
    </row>
    <row r="156" spans="1:65" s="2" customFormat="1" ht="16.5" customHeight="1">
      <c r="A156" s="33"/>
      <c r="B156" s="153"/>
      <c r="C156" s="154" t="s">
        <v>240</v>
      </c>
      <c r="D156" s="154" t="s">
        <v>151</v>
      </c>
      <c r="E156" s="155" t="s">
        <v>501</v>
      </c>
      <c r="F156" s="156" t="s">
        <v>502</v>
      </c>
      <c r="G156" s="157" t="s">
        <v>185</v>
      </c>
      <c r="H156" s="158">
        <v>17.265</v>
      </c>
      <c r="I156" s="159"/>
      <c r="J156" s="160">
        <f>ROUND(I156*H156,2)</f>
        <v>0</v>
      </c>
      <c r="K156" s="156" t="s">
        <v>155</v>
      </c>
      <c r="L156" s="34"/>
      <c r="M156" s="161" t="s">
        <v>0</v>
      </c>
      <c r="N156" s="162" t="s">
        <v>40</v>
      </c>
      <c r="O156" s="54"/>
      <c r="P156" s="163">
        <f>O156*H156</f>
        <v>0</v>
      </c>
      <c r="Q156" s="163">
        <v>1.89077</v>
      </c>
      <c r="R156" s="163">
        <f>Q156*H156</f>
        <v>32.64414405</v>
      </c>
      <c r="S156" s="163">
        <v>0</v>
      </c>
      <c r="T156" s="164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5" t="s">
        <v>156</v>
      </c>
      <c r="AT156" s="165" t="s">
        <v>151</v>
      </c>
      <c r="AU156" s="165" t="s">
        <v>77</v>
      </c>
      <c r="AY156" s="18" t="s">
        <v>148</v>
      </c>
      <c r="BE156" s="166">
        <f>IF(N156="základní",J156,0)</f>
        <v>0</v>
      </c>
      <c r="BF156" s="166">
        <f>IF(N156="snížená",J156,0)</f>
        <v>0</v>
      </c>
      <c r="BG156" s="166">
        <f>IF(N156="zákl. přenesená",J156,0)</f>
        <v>0</v>
      </c>
      <c r="BH156" s="166">
        <f>IF(N156="sníž. přenesená",J156,0)</f>
        <v>0</v>
      </c>
      <c r="BI156" s="166">
        <f>IF(N156="nulová",J156,0)</f>
        <v>0</v>
      </c>
      <c r="BJ156" s="18" t="s">
        <v>75</v>
      </c>
      <c r="BK156" s="166">
        <f>ROUND(I156*H156,2)</f>
        <v>0</v>
      </c>
      <c r="BL156" s="18" t="s">
        <v>156</v>
      </c>
      <c r="BM156" s="165" t="s">
        <v>1948</v>
      </c>
    </row>
    <row r="157" spans="2:51" s="13" customFormat="1" ht="12">
      <c r="B157" s="167"/>
      <c r="D157" s="168" t="s">
        <v>158</v>
      </c>
      <c r="E157" s="169" t="s">
        <v>0</v>
      </c>
      <c r="F157" s="170" t="s">
        <v>1842</v>
      </c>
      <c r="H157" s="169" t="s">
        <v>0</v>
      </c>
      <c r="I157" s="171"/>
      <c r="L157" s="167"/>
      <c r="M157" s="172"/>
      <c r="N157" s="173"/>
      <c r="O157" s="173"/>
      <c r="P157" s="173"/>
      <c r="Q157" s="173"/>
      <c r="R157" s="173"/>
      <c r="S157" s="173"/>
      <c r="T157" s="174"/>
      <c r="AT157" s="169" t="s">
        <v>158</v>
      </c>
      <c r="AU157" s="169" t="s">
        <v>77</v>
      </c>
      <c r="AV157" s="13" t="s">
        <v>75</v>
      </c>
      <c r="AW157" s="13" t="s">
        <v>30</v>
      </c>
      <c r="AX157" s="13" t="s">
        <v>68</v>
      </c>
      <c r="AY157" s="169" t="s">
        <v>148</v>
      </c>
    </row>
    <row r="158" spans="2:51" s="14" customFormat="1" ht="12">
      <c r="B158" s="175"/>
      <c r="D158" s="168" t="s">
        <v>158</v>
      </c>
      <c r="E158" s="176" t="s">
        <v>0</v>
      </c>
      <c r="F158" s="177" t="s">
        <v>1949</v>
      </c>
      <c r="H158" s="178">
        <v>1.95</v>
      </c>
      <c r="I158" s="179"/>
      <c r="L158" s="175"/>
      <c r="M158" s="180"/>
      <c r="N158" s="181"/>
      <c r="O158" s="181"/>
      <c r="P158" s="181"/>
      <c r="Q158" s="181"/>
      <c r="R158" s="181"/>
      <c r="S158" s="181"/>
      <c r="T158" s="182"/>
      <c r="AT158" s="176" t="s">
        <v>158</v>
      </c>
      <c r="AU158" s="176" t="s">
        <v>77</v>
      </c>
      <c r="AV158" s="14" t="s">
        <v>77</v>
      </c>
      <c r="AW158" s="14" t="s">
        <v>30</v>
      </c>
      <c r="AX158" s="14" t="s">
        <v>68</v>
      </c>
      <c r="AY158" s="176" t="s">
        <v>148</v>
      </c>
    </row>
    <row r="159" spans="2:51" s="14" customFormat="1" ht="12">
      <c r="B159" s="175"/>
      <c r="D159" s="168" t="s">
        <v>158</v>
      </c>
      <c r="E159" s="176" t="s">
        <v>0</v>
      </c>
      <c r="F159" s="177" t="s">
        <v>1950</v>
      </c>
      <c r="H159" s="178">
        <v>15.315</v>
      </c>
      <c r="I159" s="179"/>
      <c r="L159" s="175"/>
      <c r="M159" s="180"/>
      <c r="N159" s="181"/>
      <c r="O159" s="181"/>
      <c r="P159" s="181"/>
      <c r="Q159" s="181"/>
      <c r="R159" s="181"/>
      <c r="S159" s="181"/>
      <c r="T159" s="182"/>
      <c r="AT159" s="176" t="s">
        <v>158</v>
      </c>
      <c r="AU159" s="176" t="s">
        <v>77</v>
      </c>
      <c r="AV159" s="14" t="s">
        <v>77</v>
      </c>
      <c r="AW159" s="14" t="s">
        <v>30</v>
      </c>
      <c r="AX159" s="14" t="s">
        <v>68</v>
      </c>
      <c r="AY159" s="176" t="s">
        <v>148</v>
      </c>
    </row>
    <row r="160" spans="2:51" s="15" customFormat="1" ht="12">
      <c r="B160" s="183"/>
      <c r="D160" s="168" t="s">
        <v>158</v>
      </c>
      <c r="E160" s="184" t="s">
        <v>282</v>
      </c>
      <c r="F160" s="185" t="s">
        <v>171</v>
      </c>
      <c r="H160" s="186">
        <v>17.265</v>
      </c>
      <c r="I160" s="187"/>
      <c r="L160" s="183"/>
      <c r="M160" s="188"/>
      <c r="N160" s="189"/>
      <c r="O160" s="189"/>
      <c r="P160" s="189"/>
      <c r="Q160" s="189"/>
      <c r="R160" s="189"/>
      <c r="S160" s="189"/>
      <c r="T160" s="190"/>
      <c r="AT160" s="184" t="s">
        <v>158</v>
      </c>
      <c r="AU160" s="184" t="s">
        <v>77</v>
      </c>
      <c r="AV160" s="15" t="s">
        <v>156</v>
      </c>
      <c r="AW160" s="15" t="s">
        <v>30</v>
      </c>
      <c r="AX160" s="15" t="s">
        <v>75</v>
      </c>
      <c r="AY160" s="184" t="s">
        <v>148</v>
      </c>
    </row>
    <row r="161" spans="2:63" s="12" customFormat="1" ht="22.9" customHeight="1">
      <c r="B161" s="140"/>
      <c r="D161" s="141" t="s">
        <v>67</v>
      </c>
      <c r="E161" s="151" t="s">
        <v>191</v>
      </c>
      <c r="F161" s="151" t="s">
        <v>576</v>
      </c>
      <c r="I161" s="143"/>
      <c r="J161" s="152">
        <f>BK161</f>
        <v>0</v>
      </c>
      <c r="L161" s="140"/>
      <c r="M161" s="145"/>
      <c r="N161" s="146"/>
      <c r="O161" s="146"/>
      <c r="P161" s="147">
        <f>SUM(P162:P173)</f>
        <v>0</v>
      </c>
      <c r="Q161" s="146"/>
      <c r="R161" s="147">
        <f>SUM(R162:R173)</f>
        <v>0.064456</v>
      </c>
      <c r="S161" s="146"/>
      <c r="T161" s="148">
        <f>SUM(T162:T173)</f>
        <v>0</v>
      </c>
      <c r="AR161" s="141" t="s">
        <v>75</v>
      </c>
      <c r="AT161" s="149" t="s">
        <v>67</v>
      </c>
      <c r="AU161" s="149" t="s">
        <v>75</v>
      </c>
      <c r="AY161" s="141" t="s">
        <v>148</v>
      </c>
      <c r="BK161" s="150">
        <f>SUM(BK162:BK173)</f>
        <v>0</v>
      </c>
    </row>
    <row r="162" spans="1:65" s="2" customFormat="1" ht="16.5" customHeight="1">
      <c r="A162" s="33"/>
      <c r="B162" s="153"/>
      <c r="C162" s="154" t="s">
        <v>204</v>
      </c>
      <c r="D162" s="154" t="s">
        <v>151</v>
      </c>
      <c r="E162" s="155" t="s">
        <v>1868</v>
      </c>
      <c r="F162" s="156" t="s">
        <v>1869</v>
      </c>
      <c r="G162" s="157" t="s">
        <v>226</v>
      </c>
      <c r="H162" s="158">
        <v>230.2</v>
      </c>
      <c r="I162" s="159"/>
      <c r="J162" s="160">
        <f>ROUND(I162*H162,2)</f>
        <v>0</v>
      </c>
      <c r="K162" s="156" t="s">
        <v>0</v>
      </c>
      <c r="L162" s="34"/>
      <c r="M162" s="161" t="s">
        <v>0</v>
      </c>
      <c r="N162" s="162" t="s">
        <v>40</v>
      </c>
      <c r="O162" s="54"/>
      <c r="P162" s="163">
        <f>O162*H162</f>
        <v>0</v>
      </c>
      <c r="Q162" s="163">
        <v>0</v>
      </c>
      <c r="R162" s="163">
        <f>Q162*H162</f>
        <v>0</v>
      </c>
      <c r="S162" s="163">
        <v>0</v>
      </c>
      <c r="T162" s="164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5" t="s">
        <v>156</v>
      </c>
      <c r="AT162" s="165" t="s">
        <v>151</v>
      </c>
      <c r="AU162" s="165" t="s">
        <v>77</v>
      </c>
      <c r="AY162" s="18" t="s">
        <v>148</v>
      </c>
      <c r="BE162" s="166">
        <f>IF(N162="základní",J162,0)</f>
        <v>0</v>
      </c>
      <c r="BF162" s="166">
        <f>IF(N162="snížená",J162,0)</f>
        <v>0</v>
      </c>
      <c r="BG162" s="166">
        <f>IF(N162="zákl. přenesená",J162,0)</f>
        <v>0</v>
      </c>
      <c r="BH162" s="166">
        <f>IF(N162="sníž. přenesená",J162,0)</f>
        <v>0</v>
      </c>
      <c r="BI162" s="166">
        <f>IF(N162="nulová",J162,0)</f>
        <v>0</v>
      </c>
      <c r="BJ162" s="18" t="s">
        <v>75</v>
      </c>
      <c r="BK162" s="166">
        <f>ROUND(I162*H162,2)</f>
        <v>0</v>
      </c>
      <c r="BL162" s="18" t="s">
        <v>156</v>
      </c>
      <c r="BM162" s="165" t="s">
        <v>1951</v>
      </c>
    </row>
    <row r="163" spans="2:51" s="14" customFormat="1" ht="12">
      <c r="B163" s="175"/>
      <c r="D163" s="168" t="s">
        <v>158</v>
      </c>
      <c r="E163" s="176" t="s">
        <v>0</v>
      </c>
      <c r="F163" s="177" t="s">
        <v>304</v>
      </c>
      <c r="H163" s="178">
        <v>204.2</v>
      </c>
      <c r="I163" s="179"/>
      <c r="L163" s="175"/>
      <c r="M163" s="180"/>
      <c r="N163" s="181"/>
      <c r="O163" s="181"/>
      <c r="P163" s="181"/>
      <c r="Q163" s="181"/>
      <c r="R163" s="181"/>
      <c r="S163" s="181"/>
      <c r="T163" s="182"/>
      <c r="AT163" s="176" t="s">
        <v>158</v>
      </c>
      <c r="AU163" s="176" t="s">
        <v>77</v>
      </c>
      <c r="AV163" s="14" t="s">
        <v>77</v>
      </c>
      <c r="AW163" s="14" t="s">
        <v>30</v>
      </c>
      <c r="AX163" s="14" t="s">
        <v>68</v>
      </c>
      <c r="AY163" s="176" t="s">
        <v>148</v>
      </c>
    </row>
    <row r="164" spans="2:51" s="14" customFormat="1" ht="12">
      <c r="B164" s="175"/>
      <c r="D164" s="168" t="s">
        <v>158</v>
      </c>
      <c r="E164" s="176" t="s">
        <v>0</v>
      </c>
      <c r="F164" s="177" t="s">
        <v>1047</v>
      </c>
      <c r="H164" s="178">
        <v>26</v>
      </c>
      <c r="I164" s="179"/>
      <c r="L164" s="175"/>
      <c r="M164" s="180"/>
      <c r="N164" s="181"/>
      <c r="O164" s="181"/>
      <c r="P164" s="181"/>
      <c r="Q164" s="181"/>
      <c r="R164" s="181"/>
      <c r="S164" s="181"/>
      <c r="T164" s="182"/>
      <c r="AT164" s="176" t="s">
        <v>158</v>
      </c>
      <c r="AU164" s="176" t="s">
        <v>77</v>
      </c>
      <c r="AV164" s="14" t="s">
        <v>77</v>
      </c>
      <c r="AW164" s="14" t="s">
        <v>30</v>
      </c>
      <c r="AX164" s="14" t="s">
        <v>68</v>
      </c>
      <c r="AY164" s="176" t="s">
        <v>148</v>
      </c>
    </row>
    <row r="165" spans="2:51" s="15" customFormat="1" ht="12">
      <c r="B165" s="183"/>
      <c r="D165" s="168" t="s">
        <v>158</v>
      </c>
      <c r="E165" s="184" t="s">
        <v>0</v>
      </c>
      <c r="F165" s="185" t="s">
        <v>171</v>
      </c>
      <c r="H165" s="186">
        <v>230.2</v>
      </c>
      <c r="I165" s="187"/>
      <c r="L165" s="183"/>
      <c r="M165" s="188"/>
      <c r="N165" s="189"/>
      <c r="O165" s="189"/>
      <c r="P165" s="189"/>
      <c r="Q165" s="189"/>
      <c r="R165" s="189"/>
      <c r="S165" s="189"/>
      <c r="T165" s="190"/>
      <c r="AT165" s="184" t="s">
        <v>158</v>
      </c>
      <c r="AU165" s="184" t="s">
        <v>77</v>
      </c>
      <c r="AV165" s="15" t="s">
        <v>156</v>
      </c>
      <c r="AW165" s="15" t="s">
        <v>30</v>
      </c>
      <c r="AX165" s="15" t="s">
        <v>75</v>
      </c>
      <c r="AY165" s="184" t="s">
        <v>148</v>
      </c>
    </row>
    <row r="166" spans="1:65" s="2" customFormat="1" ht="16.5" customHeight="1">
      <c r="A166" s="33"/>
      <c r="B166" s="153"/>
      <c r="C166" s="154" t="s">
        <v>247</v>
      </c>
      <c r="D166" s="154" t="s">
        <v>151</v>
      </c>
      <c r="E166" s="155" t="s">
        <v>1871</v>
      </c>
      <c r="F166" s="156" t="s">
        <v>1872</v>
      </c>
      <c r="G166" s="157" t="s">
        <v>226</v>
      </c>
      <c r="H166" s="158">
        <v>230.2</v>
      </c>
      <c r="I166" s="159"/>
      <c r="J166" s="160">
        <f>ROUND(I166*H166,2)</f>
        <v>0</v>
      </c>
      <c r="K166" s="156" t="s">
        <v>0</v>
      </c>
      <c r="L166" s="34"/>
      <c r="M166" s="161" t="s">
        <v>0</v>
      </c>
      <c r="N166" s="162" t="s">
        <v>40</v>
      </c>
      <c r="O166" s="54"/>
      <c r="P166" s="163">
        <f>O166*H166</f>
        <v>0</v>
      </c>
      <c r="Q166" s="163">
        <v>0.00019</v>
      </c>
      <c r="R166" s="163">
        <f>Q166*H166</f>
        <v>0.043738</v>
      </c>
      <c r="S166" s="163">
        <v>0</v>
      </c>
      <c r="T166" s="164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5" t="s">
        <v>156</v>
      </c>
      <c r="AT166" s="165" t="s">
        <v>151</v>
      </c>
      <c r="AU166" s="165" t="s">
        <v>77</v>
      </c>
      <c r="AY166" s="18" t="s">
        <v>148</v>
      </c>
      <c r="BE166" s="166">
        <f>IF(N166="základní",J166,0)</f>
        <v>0</v>
      </c>
      <c r="BF166" s="166">
        <f>IF(N166="snížená",J166,0)</f>
        <v>0</v>
      </c>
      <c r="BG166" s="166">
        <f>IF(N166="zákl. přenesená",J166,0)</f>
        <v>0</v>
      </c>
      <c r="BH166" s="166">
        <f>IF(N166="sníž. přenesená",J166,0)</f>
        <v>0</v>
      </c>
      <c r="BI166" s="166">
        <f>IF(N166="nulová",J166,0)</f>
        <v>0</v>
      </c>
      <c r="BJ166" s="18" t="s">
        <v>75</v>
      </c>
      <c r="BK166" s="166">
        <f>ROUND(I166*H166,2)</f>
        <v>0</v>
      </c>
      <c r="BL166" s="18" t="s">
        <v>156</v>
      </c>
      <c r="BM166" s="165" t="s">
        <v>1952</v>
      </c>
    </row>
    <row r="167" spans="2:51" s="14" customFormat="1" ht="12">
      <c r="B167" s="175"/>
      <c r="D167" s="168" t="s">
        <v>158</v>
      </c>
      <c r="E167" s="176" t="s">
        <v>0</v>
      </c>
      <c r="F167" s="177" t="s">
        <v>304</v>
      </c>
      <c r="H167" s="178">
        <v>204.2</v>
      </c>
      <c r="I167" s="179"/>
      <c r="L167" s="175"/>
      <c r="M167" s="180"/>
      <c r="N167" s="181"/>
      <c r="O167" s="181"/>
      <c r="P167" s="181"/>
      <c r="Q167" s="181"/>
      <c r="R167" s="181"/>
      <c r="S167" s="181"/>
      <c r="T167" s="182"/>
      <c r="AT167" s="176" t="s">
        <v>158</v>
      </c>
      <c r="AU167" s="176" t="s">
        <v>77</v>
      </c>
      <c r="AV167" s="14" t="s">
        <v>77</v>
      </c>
      <c r="AW167" s="14" t="s">
        <v>30</v>
      </c>
      <c r="AX167" s="14" t="s">
        <v>68</v>
      </c>
      <c r="AY167" s="176" t="s">
        <v>148</v>
      </c>
    </row>
    <row r="168" spans="2:51" s="14" customFormat="1" ht="12">
      <c r="B168" s="175"/>
      <c r="D168" s="168" t="s">
        <v>158</v>
      </c>
      <c r="E168" s="176" t="s">
        <v>0</v>
      </c>
      <c r="F168" s="177" t="s">
        <v>1047</v>
      </c>
      <c r="H168" s="178">
        <v>26</v>
      </c>
      <c r="I168" s="179"/>
      <c r="L168" s="175"/>
      <c r="M168" s="180"/>
      <c r="N168" s="181"/>
      <c r="O168" s="181"/>
      <c r="P168" s="181"/>
      <c r="Q168" s="181"/>
      <c r="R168" s="181"/>
      <c r="S168" s="181"/>
      <c r="T168" s="182"/>
      <c r="AT168" s="176" t="s">
        <v>158</v>
      </c>
      <c r="AU168" s="176" t="s">
        <v>77</v>
      </c>
      <c r="AV168" s="14" t="s">
        <v>77</v>
      </c>
      <c r="AW168" s="14" t="s">
        <v>30</v>
      </c>
      <c r="AX168" s="14" t="s">
        <v>68</v>
      </c>
      <c r="AY168" s="176" t="s">
        <v>148</v>
      </c>
    </row>
    <row r="169" spans="2:51" s="15" customFormat="1" ht="12">
      <c r="B169" s="183"/>
      <c r="D169" s="168" t="s">
        <v>158</v>
      </c>
      <c r="E169" s="184" t="s">
        <v>0</v>
      </c>
      <c r="F169" s="185" t="s">
        <v>171</v>
      </c>
      <c r="H169" s="186">
        <v>230.2</v>
      </c>
      <c r="I169" s="187"/>
      <c r="L169" s="183"/>
      <c r="M169" s="188"/>
      <c r="N169" s="189"/>
      <c r="O169" s="189"/>
      <c r="P169" s="189"/>
      <c r="Q169" s="189"/>
      <c r="R169" s="189"/>
      <c r="S169" s="189"/>
      <c r="T169" s="190"/>
      <c r="AT169" s="184" t="s">
        <v>158</v>
      </c>
      <c r="AU169" s="184" t="s">
        <v>77</v>
      </c>
      <c r="AV169" s="15" t="s">
        <v>156</v>
      </c>
      <c r="AW169" s="15" t="s">
        <v>30</v>
      </c>
      <c r="AX169" s="15" t="s">
        <v>75</v>
      </c>
      <c r="AY169" s="184" t="s">
        <v>148</v>
      </c>
    </row>
    <row r="170" spans="1:65" s="2" customFormat="1" ht="16.5" customHeight="1">
      <c r="A170" s="33"/>
      <c r="B170" s="153"/>
      <c r="C170" s="154" t="s">
        <v>252</v>
      </c>
      <c r="D170" s="154" t="s">
        <v>151</v>
      </c>
      <c r="E170" s="155" t="s">
        <v>1874</v>
      </c>
      <c r="F170" s="156" t="s">
        <v>1875</v>
      </c>
      <c r="G170" s="157" t="s">
        <v>226</v>
      </c>
      <c r="H170" s="158">
        <v>230.2</v>
      </c>
      <c r="I170" s="159"/>
      <c r="J170" s="160">
        <f>ROUND(I170*H170,2)</f>
        <v>0</v>
      </c>
      <c r="K170" s="156" t="s">
        <v>0</v>
      </c>
      <c r="L170" s="34"/>
      <c r="M170" s="161" t="s">
        <v>0</v>
      </c>
      <c r="N170" s="162" t="s">
        <v>40</v>
      </c>
      <c r="O170" s="54"/>
      <c r="P170" s="163">
        <f>O170*H170</f>
        <v>0</v>
      </c>
      <c r="Q170" s="163">
        <v>9E-05</v>
      </c>
      <c r="R170" s="163">
        <f>Q170*H170</f>
        <v>0.020718</v>
      </c>
      <c r="S170" s="163">
        <v>0</v>
      </c>
      <c r="T170" s="164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5" t="s">
        <v>156</v>
      </c>
      <c r="AT170" s="165" t="s">
        <v>151</v>
      </c>
      <c r="AU170" s="165" t="s">
        <v>77</v>
      </c>
      <c r="AY170" s="18" t="s">
        <v>148</v>
      </c>
      <c r="BE170" s="166">
        <f>IF(N170="základní",J170,0)</f>
        <v>0</v>
      </c>
      <c r="BF170" s="166">
        <f>IF(N170="snížená",J170,0)</f>
        <v>0</v>
      </c>
      <c r="BG170" s="166">
        <f>IF(N170="zákl. přenesená",J170,0)</f>
        <v>0</v>
      </c>
      <c r="BH170" s="166">
        <f>IF(N170="sníž. přenesená",J170,0)</f>
        <v>0</v>
      </c>
      <c r="BI170" s="166">
        <f>IF(N170="nulová",J170,0)</f>
        <v>0</v>
      </c>
      <c r="BJ170" s="18" t="s">
        <v>75</v>
      </c>
      <c r="BK170" s="166">
        <f>ROUND(I170*H170,2)</f>
        <v>0</v>
      </c>
      <c r="BL170" s="18" t="s">
        <v>156</v>
      </c>
      <c r="BM170" s="165" t="s">
        <v>1953</v>
      </c>
    </row>
    <row r="171" spans="2:51" s="14" customFormat="1" ht="12">
      <c r="B171" s="175"/>
      <c r="D171" s="168" t="s">
        <v>158</v>
      </c>
      <c r="E171" s="176" t="s">
        <v>0</v>
      </c>
      <c r="F171" s="177" t="s">
        <v>304</v>
      </c>
      <c r="H171" s="178">
        <v>204.2</v>
      </c>
      <c r="I171" s="179"/>
      <c r="L171" s="175"/>
      <c r="M171" s="180"/>
      <c r="N171" s="181"/>
      <c r="O171" s="181"/>
      <c r="P171" s="181"/>
      <c r="Q171" s="181"/>
      <c r="R171" s="181"/>
      <c r="S171" s="181"/>
      <c r="T171" s="182"/>
      <c r="AT171" s="176" t="s">
        <v>158</v>
      </c>
      <c r="AU171" s="176" t="s">
        <v>77</v>
      </c>
      <c r="AV171" s="14" t="s">
        <v>77</v>
      </c>
      <c r="AW171" s="14" t="s">
        <v>30</v>
      </c>
      <c r="AX171" s="14" t="s">
        <v>68</v>
      </c>
      <c r="AY171" s="176" t="s">
        <v>148</v>
      </c>
    </row>
    <row r="172" spans="2:51" s="14" customFormat="1" ht="12">
      <c r="B172" s="175"/>
      <c r="D172" s="168" t="s">
        <v>158</v>
      </c>
      <c r="E172" s="176" t="s">
        <v>0</v>
      </c>
      <c r="F172" s="177" t="s">
        <v>1047</v>
      </c>
      <c r="H172" s="178">
        <v>26</v>
      </c>
      <c r="I172" s="179"/>
      <c r="L172" s="175"/>
      <c r="M172" s="180"/>
      <c r="N172" s="181"/>
      <c r="O172" s="181"/>
      <c r="P172" s="181"/>
      <c r="Q172" s="181"/>
      <c r="R172" s="181"/>
      <c r="S172" s="181"/>
      <c r="T172" s="182"/>
      <c r="AT172" s="176" t="s">
        <v>158</v>
      </c>
      <c r="AU172" s="176" t="s">
        <v>77</v>
      </c>
      <c r="AV172" s="14" t="s">
        <v>77</v>
      </c>
      <c r="AW172" s="14" t="s">
        <v>30</v>
      </c>
      <c r="AX172" s="14" t="s">
        <v>68</v>
      </c>
      <c r="AY172" s="176" t="s">
        <v>148</v>
      </c>
    </row>
    <row r="173" spans="2:51" s="15" customFormat="1" ht="12">
      <c r="B173" s="183"/>
      <c r="D173" s="168" t="s">
        <v>158</v>
      </c>
      <c r="E173" s="184" t="s">
        <v>0</v>
      </c>
      <c r="F173" s="185" t="s">
        <v>171</v>
      </c>
      <c r="H173" s="186">
        <v>230.2</v>
      </c>
      <c r="I173" s="187"/>
      <c r="L173" s="183"/>
      <c r="M173" s="188"/>
      <c r="N173" s="189"/>
      <c r="O173" s="189"/>
      <c r="P173" s="189"/>
      <c r="Q173" s="189"/>
      <c r="R173" s="189"/>
      <c r="S173" s="189"/>
      <c r="T173" s="190"/>
      <c r="AT173" s="184" t="s">
        <v>158</v>
      </c>
      <c r="AU173" s="184" t="s">
        <v>77</v>
      </c>
      <c r="AV173" s="15" t="s">
        <v>156</v>
      </c>
      <c r="AW173" s="15" t="s">
        <v>30</v>
      </c>
      <c r="AX173" s="15" t="s">
        <v>75</v>
      </c>
      <c r="AY173" s="184" t="s">
        <v>148</v>
      </c>
    </row>
    <row r="174" spans="2:63" s="12" customFormat="1" ht="22.9" customHeight="1">
      <c r="B174" s="140"/>
      <c r="D174" s="141" t="s">
        <v>67</v>
      </c>
      <c r="E174" s="151" t="s">
        <v>956</v>
      </c>
      <c r="F174" s="151" t="s">
        <v>957</v>
      </c>
      <c r="I174" s="143"/>
      <c r="J174" s="152">
        <f>BK174</f>
        <v>0</v>
      </c>
      <c r="L174" s="140"/>
      <c r="M174" s="145"/>
      <c r="N174" s="146"/>
      <c r="O174" s="146"/>
      <c r="P174" s="147">
        <f>P175</f>
        <v>0</v>
      </c>
      <c r="Q174" s="146"/>
      <c r="R174" s="147">
        <f>R175</f>
        <v>0</v>
      </c>
      <c r="S174" s="146"/>
      <c r="T174" s="148">
        <f>T175</f>
        <v>0</v>
      </c>
      <c r="AR174" s="141" t="s">
        <v>75</v>
      </c>
      <c r="AT174" s="149" t="s">
        <v>67</v>
      </c>
      <c r="AU174" s="149" t="s">
        <v>75</v>
      </c>
      <c r="AY174" s="141" t="s">
        <v>148</v>
      </c>
      <c r="BK174" s="150">
        <f>BK175</f>
        <v>0</v>
      </c>
    </row>
    <row r="175" spans="1:65" s="2" customFormat="1" ht="21.75" customHeight="1">
      <c r="A175" s="33"/>
      <c r="B175" s="153"/>
      <c r="C175" s="154" t="s">
        <v>5</v>
      </c>
      <c r="D175" s="154" t="s">
        <v>151</v>
      </c>
      <c r="E175" s="155" t="s">
        <v>959</v>
      </c>
      <c r="F175" s="156" t="s">
        <v>960</v>
      </c>
      <c r="G175" s="157" t="s">
        <v>232</v>
      </c>
      <c r="H175" s="158">
        <v>118.818</v>
      </c>
      <c r="I175" s="159"/>
      <c r="J175" s="160">
        <f>ROUND(I175*H175,2)</f>
        <v>0</v>
      </c>
      <c r="K175" s="156" t="s">
        <v>155</v>
      </c>
      <c r="L175" s="34"/>
      <c r="M175" s="161" t="s">
        <v>0</v>
      </c>
      <c r="N175" s="162" t="s">
        <v>40</v>
      </c>
      <c r="O175" s="54"/>
      <c r="P175" s="163">
        <f>O175*H175</f>
        <v>0</v>
      </c>
      <c r="Q175" s="163">
        <v>0</v>
      </c>
      <c r="R175" s="163">
        <f>Q175*H175</f>
        <v>0</v>
      </c>
      <c r="S175" s="163">
        <v>0</v>
      </c>
      <c r="T175" s="164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5" t="s">
        <v>156</v>
      </c>
      <c r="AT175" s="165" t="s">
        <v>151</v>
      </c>
      <c r="AU175" s="165" t="s">
        <v>77</v>
      </c>
      <c r="AY175" s="18" t="s">
        <v>148</v>
      </c>
      <c r="BE175" s="166">
        <f>IF(N175="základní",J175,0)</f>
        <v>0</v>
      </c>
      <c r="BF175" s="166">
        <f>IF(N175="snížená",J175,0)</f>
        <v>0</v>
      </c>
      <c r="BG175" s="166">
        <f>IF(N175="zákl. přenesená",J175,0)</f>
        <v>0</v>
      </c>
      <c r="BH175" s="166">
        <f>IF(N175="sníž. přenesená",J175,0)</f>
        <v>0</v>
      </c>
      <c r="BI175" s="166">
        <f>IF(N175="nulová",J175,0)</f>
        <v>0</v>
      </c>
      <c r="BJ175" s="18" t="s">
        <v>75</v>
      </c>
      <c r="BK175" s="166">
        <f>ROUND(I175*H175,2)</f>
        <v>0</v>
      </c>
      <c r="BL175" s="18" t="s">
        <v>156</v>
      </c>
      <c r="BM175" s="165" t="s">
        <v>1954</v>
      </c>
    </row>
    <row r="176" spans="2:63" s="12" customFormat="1" ht="25.9" customHeight="1">
      <c r="B176" s="140"/>
      <c r="D176" s="141" t="s">
        <v>67</v>
      </c>
      <c r="E176" s="142" t="s">
        <v>438</v>
      </c>
      <c r="F176" s="142" t="s">
        <v>1878</v>
      </c>
      <c r="I176" s="143"/>
      <c r="J176" s="144">
        <f>BK176</f>
        <v>0</v>
      </c>
      <c r="L176" s="140"/>
      <c r="M176" s="145"/>
      <c r="N176" s="146"/>
      <c r="O176" s="146"/>
      <c r="P176" s="147">
        <f>P177</f>
        <v>0</v>
      </c>
      <c r="Q176" s="146"/>
      <c r="R176" s="147">
        <f>R177</f>
        <v>0</v>
      </c>
      <c r="S176" s="146"/>
      <c r="T176" s="148">
        <f>T177</f>
        <v>0</v>
      </c>
      <c r="AR176" s="141" t="s">
        <v>165</v>
      </c>
      <c r="AT176" s="149" t="s">
        <v>67</v>
      </c>
      <c r="AU176" s="149" t="s">
        <v>68</v>
      </c>
      <c r="AY176" s="141" t="s">
        <v>148</v>
      </c>
      <c r="BK176" s="150">
        <f>BK177</f>
        <v>0</v>
      </c>
    </row>
    <row r="177" spans="2:63" s="12" customFormat="1" ht="22.9" customHeight="1">
      <c r="B177" s="140"/>
      <c r="D177" s="141" t="s">
        <v>67</v>
      </c>
      <c r="E177" s="151" t="s">
        <v>1879</v>
      </c>
      <c r="F177" s="151" t="s">
        <v>1880</v>
      </c>
      <c r="I177" s="143"/>
      <c r="J177" s="152">
        <f>BK177</f>
        <v>0</v>
      </c>
      <c r="L177" s="140"/>
      <c r="M177" s="145"/>
      <c r="N177" s="146"/>
      <c r="O177" s="146"/>
      <c r="P177" s="147">
        <f>SUM(P178:P196)</f>
        <v>0</v>
      </c>
      <c r="Q177" s="146"/>
      <c r="R177" s="147">
        <f>SUM(R178:R196)</f>
        <v>0</v>
      </c>
      <c r="S177" s="146"/>
      <c r="T177" s="148">
        <f>SUM(T178:T196)</f>
        <v>0</v>
      </c>
      <c r="AR177" s="141" t="s">
        <v>165</v>
      </c>
      <c r="AT177" s="149" t="s">
        <v>67</v>
      </c>
      <c r="AU177" s="149" t="s">
        <v>75</v>
      </c>
      <c r="AY177" s="141" t="s">
        <v>148</v>
      </c>
      <c r="BK177" s="150">
        <f>SUM(BK178:BK196)</f>
        <v>0</v>
      </c>
    </row>
    <row r="178" spans="1:65" s="2" customFormat="1" ht="21.75" customHeight="1">
      <c r="A178" s="33"/>
      <c r="B178" s="153"/>
      <c r="C178" s="154" t="s">
        <v>260</v>
      </c>
      <c r="D178" s="154" t="s">
        <v>151</v>
      </c>
      <c r="E178" s="155" t="s">
        <v>1955</v>
      </c>
      <c r="F178" s="156" t="s">
        <v>1956</v>
      </c>
      <c r="G178" s="157" t="s">
        <v>226</v>
      </c>
      <c r="H178" s="158">
        <v>204.2</v>
      </c>
      <c r="I178" s="159"/>
      <c r="J178" s="160">
        <f>ROUND(I178*H178,2)</f>
        <v>0</v>
      </c>
      <c r="K178" s="156" t="s">
        <v>0</v>
      </c>
      <c r="L178" s="34"/>
      <c r="M178" s="161" t="s">
        <v>0</v>
      </c>
      <c r="N178" s="162" t="s">
        <v>40</v>
      </c>
      <c r="O178" s="54"/>
      <c r="P178" s="163">
        <f>O178*H178</f>
        <v>0</v>
      </c>
      <c r="Q178" s="163">
        <v>0</v>
      </c>
      <c r="R178" s="163">
        <f>Q178*H178</f>
        <v>0</v>
      </c>
      <c r="S178" s="163">
        <v>0</v>
      </c>
      <c r="T178" s="164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5" t="s">
        <v>623</v>
      </c>
      <c r="AT178" s="165" t="s">
        <v>151</v>
      </c>
      <c r="AU178" s="165" t="s">
        <v>77</v>
      </c>
      <c r="AY178" s="18" t="s">
        <v>148</v>
      </c>
      <c r="BE178" s="166">
        <f>IF(N178="základní",J178,0)</f>
        <v>0</v>
      </c>
      <c r="BF178" s="166">
        <f>IF(N178="snížená",J178,0)</f>
        <v>0</v>
      </c>
      <c r="BG178" s="166">
        <f>IF(N178="zákl. přenesená",J178,0)</f>
        <v>0</v>
      </c>
      <c r="BH178" s="166">
        <f>IF(N178="sníž. přenesená",J178,0)</f>
        <v>0</v>
      </c>
      <c r="BI178" s="166">
        <f>IF(N178="nulová",J178,0)</f>
        <v>0</v>
      </c>
      <c r="BJ178" s="18" t="s">
        <v>75</v>
      </c>
      <c r="BK178" s="166">
        <f>ROUND(I178*H178,2)</f>
        <v>0</v>
      </c>
      <c r="BL178" s="18" t="s">
        <v>623</v>
      </c>
      <c r="BM178" s="165" t="s">
        <v>1957</v>
      </c>
    </row>
    <row r="179" spans="2:51" s="13" customFormat="1" ht="12">
      <c r="B179" s="167"/>
      <c r="D179" s="168" t="s">
        <v>158</v>
      </c>
      <c r="E179" s="169" t="s">
        <v>0</v>
      </c>
      <c r="F179" s="170" t="s">
        <v>1842</v>
      </c>
      <c r="H179" s="169" t="s">
        <v>0</v>
      </c>
      <c r="I179" s="171"/>
      <c r="L179" s="167"/>
      <c r="M179" s="172"/>
      <c r="N179" s="173"/>
      <c r="O179" s="173"/>
      <c r="P179" s="173"/>
      <c r="Q179" s="173"/>
      <c r="R179" s="173"/>
      <c r="S179" s="173"/>
      <c r="T179" s="174"/>
      <c r="AT179" s="169" t="s">
        <v>158</v>
      </c>
      <c r="AU179" s="169" t="s">
        <v>77</v>
      </c>
      <c r="AV179" s="13" t="s">
        <v>75</v>
      </c>
      <c r="AW179" s="13" t="s">
        <v>30</v>
      </c>
      <c r="AX179" s="13" t="s">
        <v>68</v>
      </c>
      <c r="AY179" s="169" t="s">
        <v>148</v>
      </c>
    </row>
    <row r="180" spans="2:51" s="14" customFormat="1" ht="12">
      <c r="B180" s="175"/>
      <c r="D180" s="168" t="s">
        <v>158</v>
      </c>
      <c r="E180" s="176" t="s">
        <v>304</v>
      </c>
      <c r="F180" s="177" t="s">
        <v>1958</v>
      </c>
      <c r="H180" s="178">
        <v>204.2</v>
      </c>
      <c r="I180" s="179"/>
      <c r="L180" s="175"/>
      <c r="M180" s="180"/>
      <c r="N180" s="181"/>
      <c r="O180" s="181"/>
      <c r="P180" s="181"/>
      <c r="Q180" s="181"/>
      <c r="R180" s="181"/>
      <c r="S180" s="181"/>
      <c r="T180" s="182"/>
      <c r="AT180" s="176" t="s">
        <v>158</v>
      </c>
      <c r="AU180" s="176" t="s">
        <v>77</v>
      </c>
      <c r="AV180" s="14" t="s">
        <v>77</v>
      </c>
      <c r="AW180" s="14" t="s">
        <v>30</v>
      </c>
      <c r="AX180" s="14" t="s">
        <v>75</v>
      </c>
      <c r="AY180" s="176" t="s">
        <v>148</v>
      </c>
    </row>
    <row r="181" spans="1:65" s="2" customFormat="1" ht="21.75" customHeight="1">
      <c r="A181" s="33"/>
      <c r="B181" s="153"/>
      <c r="C181" s="154" t="s">
        <v>264</v>
      </c>
      <c r="D181" s="154" t="s">
        <v>151</v>
      </c>
      <c r="E181" s="155" t="s">
        <v>1959</v>
      </c>
      <c r="F181" s="156" t="s">
        <v>1960</v>
      </c>
      <c r="G181" s="157" t="s">
        <v>226</v>
      </c>
      <c r="H181" s="158">
        <v>26</v>
      </c>
      <c r="I181" s="159"/>
      <c r="J181" s="160">
        <f>ROUND(I181*H181,2)</f>
        <v>0</v>
      </c>
      <c r="K181" s="156" t="s">
        <v>0</v>
      </c>
      <c r="L181" s="34"/>
      <c r="M181" s="161" t="s">
        <v>0</v>
      </c>
      <c r="N181" s="162" t="s">
        <v>40</v>
      </c>
      <c r="O181" s="54"/>
      <c r="P181" s="163">
        <f>O181*H181</f>
        <v>0</v>
      </c>
      <c r="Q181" s="163">
        <v>0</v>
      </c>
      <c r="R181" s="163">
        <f>Q181*H181</f>
        <v>0</v>
      </c>
      <c r="S181" s="163">
        <v>0</v>
      </c>
      <c r="T181" s="164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5" t="s">
        <v>623</v>
      </c>
      <c r="AT181" s="165" t="s">
        <v>151</v>
      </c>
      <c r="AU181" s="165" t="s">
        <v>77</v>
      </c>
      <c r="AY181" s="18" t="s">
        <v>148</v>
      </c>
      <c r="BE181" s="166">
        <f>IF(N181="základní",J181,0)</f>
        <v>0</v>
      </c>
      <c r="BF181" s="166">
        <f>IF(N181="snížená",J181,0)</f>
        <v>0</v>
      </c>
      <c r="BG181" s="166">
        <f>IF(N181="zákl. přenesená",J181,0)</f>
        <v>0</v>
      </c>
      <c r="BH181" s="166">
        <f>IF(N181="sníž. přenesená",J181,0)</f>
        <v>0</v>
      </c>
      <c r="BI181" s="166">
        <f>IF(N181="nulová",J181,0)</f>
        <v>0</v>
      </c>
      <c r="BJ181" s="18" t="s">
        <v>75</v>
      </c>
      <c r="BK181" s="166">
        <f>ROUND(I181*H181,2)</f>
        <v>0</v>
      </c>
      <c r="BL181" s="18" t="s">
        <v>623</v>
      </c>
      <c r="BM181" s="165" t="s">
        <v>1961</v>
      </c>
    </row>
    <row r="182" spans="2:51" s="13" customFormat="1" ht="12">
      <c r="B182" s="167"/>
      <c r="D182" s="168" t="s">
        <v>158</v>
      </c>
      <c r="E182" s="169" t="s">
        <v>0</v>
      </c>
      <c r="F182" s="170" t="s">
        <v>1842</v>
      </c>
      <c r="H182" s="169" t="s">
        <v>0</v>
      </c>
      <c r="I182" s="171"/>
      <c r="L182" s="167"/>
      <c r="M182" s="172"/>
      <c r="N182" s="173"/>
      <c r="O182" s="173"/>
      <c r="P182" s="173"/>
      <c r="Q182" s="173"/>
      <c r="R182" s="173"/>
      <c r="S182" s="173"/>
      <c r="T182" s="174"/>
      <c r="AT182" s="169" t="s">
        <v>158</v>
      </c>
      <c r="AU182" s="169" t="s">
        <v>77</v>
      </c>
      <c r="AV182" s="13" t="s">
        <v>75</v>
      </c>
      <c r="AW182" s="13" t="s">
        <v>30</v>
      </c>
      <c r="AX182" s="13" t="s">
        <v>68</v>
      </c>
      <c r="AY182" s="169" t="s">
        <v>148</v>
      </c>
    </row>
    <row r="183" spans="2:51" s="14" customFormat="1" ht="12">
      <c r="B183" s="175"/>
      <c r="D183" s="168" t="s">
        <v>158</v>
      </c>
      <c r="E183" s="176" t="s">
        <v>1047</v>
      </c>
      <c r="F183" s="177" t="s">
        <v>443</v>
      </c>
      <c r="H183" s="178">
        <v>26</v>
      </c>
      <c r="I183" s="179"/>
      <c r="L183" s="175"/>
      <c r="M183" s="180"/>
      <c r="N183" s="181"/>
      <c r="O183" s="181"/>
      <c r="P183" s="181"/>
      <c r="Q183" s="181"/>
      <c r="R183" s="181"/>
      <c r="S183" s="181"/>
      <c r="T183" s="182"/>
      <c r="AT183" s="176" t="s">
        <v>158</v>
      </c>
      <c r="AU183" s="176" t="s">
        <v>77</v>
      </c>
      <c r="AV183" s="14" t="s">
        <v>77</v>
      </c>
      <c r="AW183" s="14" t="s">
        <v>30</v>
      </c>
      <c r="AX183" s="14" t="s">
        <v>75</v>
      </c>
      <c r="AY183" s="176" t="s">
        <v>148</v>
      </c>
    </row>
    <row r="184" spans="1:65" s="2" customFormat="1" ht="21.75" customHeight="1">
      <c r="A184" s="33"/>
      <c r="B184" s="153"/>
      <c r="C184" s="154" t="s">
        <v>430</v>
      </c>
      <c r="D184" s="154" t="s">
        <v>151</v>
      </c>
      <c r="E184" s="155" t="s">
        <v>1889</v>
      </c>
      <c r="F184" s="156" t="s">
        <v>1890</v>
      </c>
      <c r="G184" s="157" t="s">
        <v>226</v>
      </c>
      <c r="H184" s="158">
        <v>21</v>
      </c>
      <c r="I184" s="159"/>
      <c r="J184" s="160">
        <f>ROUND(I184*H184,2)</f>
        <v>0</v>
      </c>
      <c r="K184" s="156" t="s">
        <v>0</v>
      </c>
      <c r="L184" s="34"/>
      <c r="M184" s="161" t="s">
        <v>0</v>
      </c>
      <c r="N184" s="162" t="s">
        <v>40</v>
      </c>
      <c r="O184" s="54"/>
      <c r="P184" s="163">
        <f>O184*H184</f>
        <v>0</v>
      </c>
      <c r="Q184" s="163">
        <v>0</v>
      </c>
      <c r="R184" s="163">
        <f>Q184*H184</f>
        <v>0</v>
      </c>
      <c r="S184" s="163">
        <v>0</v>
      </c>
      <c r="T184" s="164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5" t="s">
        <v>623</v>
      </c>
      <c r="AT184" s="165" t="s">
        <v>151</v>
      </c>
      <c r="AU184" s="165" t="s">
        <v>77</v>
      </c>
      <c r="AY184" s="18" t="s">
        <v>148</v>
      </c>
      <c r="BE184" s="166">
        <f>IF(N184="základní",J184,0)</f>
        <v>0</v>
      </c>
      <c r="BF184" s="166">
        <f>IF(N184="snížená",J184,0)</f>
        <v>0</v>
      </c>
      <c r="BG184" s="166">
        <f>IF(N184="zákl. přenesená",J184,0)</f>
        <v>0</v>
      </c>
      <c r="BH184" s="166">
        <f>IF(N184="sníž. přenesená",J184,0)</f>
        <v>0</v>
      </c>
      <c r="BI184" s="166">
        <f>IF(N184="nulová",J184,0)</f>
        <v>0</v>
      </c>
      <c r="BJ184" s="18" t="s">
        <v>75</v>
      </c>
      <c r="BK184" s="166">
        <f>ROUND(I184*H184,2)</f>
        <v>0</v>
      </c>
      <c r="BL184" s="18" t="s">
        <v>623</v>
      </c>
      <c r="BM184" s="165" t="s">
        <v>1962</v>
      </c>
    </row>
    <row r="185" spans="2:51" s="13" customFormat="1" ht="12">
      <c r="B185" s="167"/>
      <c r="D185" s="168" t="s">
        <v>158</v>
      </c>
      <c r="E185" s="169" t="s">
        <v>0</v>
      </c>
      <c r="F185" s="170" t="s">
        <v>1842</v>
      </c>
      <c r="H185" s="169" t="s">
        <v>0</v>
      </c>
      <c r="I185" s="171"/>
      <c r="L185" s="167"/>
      <c r="M185" s="172"/>
      <c r="N185" s="173"/>
      <c r="O185" s="173"/>
      <c r="P185" s="173"/>
      <c r="Q185" s="173"/>
      <c r="R185" s="173"/>
      <c r="S185" s="173"/>
      <c r="T185" s="174"/>
      <c r="AT185" s="169" t="s">
        <v>158</v>
      </c>
      <c r="AU185" s="169" t="s">
        <v>77</v>
      </c>
      <c r="AV185" s="13" t="s">
        <v>75</v>
      </c>
      <c r="AW185" s="13" t="s">
        <v>30</v>
      </c>
      <c r="AX185" s="13" t="s">
        <v>68</v>
      </c>
      <c r="AY185" s="169" t="s">
        <v>148</v>
      </c>
    </row>
    <row r="186" spans="2:51" s="14" customFormat="1" ht="12">
      <c r="B186" s="175"/>
      <c r="D186" s="168" t="s">
        <v>158</v>
      </c>
      <c r="E186" s="176" t="s">
        <v>0</v>
      </c>
      <c r="F186" s="177" t="s">
        <v>1963</v>
      </c>
      <c r="H186" s="178">
        <v>21</v>
      </c>
      <c r="I186" s="179"/>
      <c r="L186" s="175"/>
      <c r="M186" s="180"/>
      <c r="N186" s="181"/>
      <c r="O186" s="181"/>
      <c r="P186" s="181"/>
      <c r="Q186" s="181"/>
      <c r="R186" s="181"/>
      <c r="S186" s="181"/>
      <c r="T186" s="182"/>
      <c r="AT186" s="176" t="s">
        <v>158</v>
      </c>
      <c r="AU186" s="176" t="s">
        <v>77</v>
      </c>
      <c r="AV186" s="14" t="s">
        <v>77</v>
      </c>
      <c r="AW186" s="14" t="s">
        <v>30</v>
      </c>
      <c r="AX186" s="14" t="s">
        <v>75</v>
      </c>
      <c r="AY186" s="176" t="s">
        <v>148</v>
      </c>
    </row>
    <row r="187" spans="1:65" s="2" customFormat="1" ht="21.75" customHeight="1">
      <c r="A187" s="33"/>
      <c r="B187" s="153"/>
      <c r="C187" s="154" t="s">
        <v>437</v>
      </c>
      <c r="D187" s="154" t="s">
        <v>151</v>
      </c>
      <c r="E187" s="155" t="s">
        <v>1964</v>
      </c>
      <c r="F187" s="156" t="s">
        <v>1965</v>
      </c>
      <c r="G187" s="157" t="s">
        <v>226</v>
      </c>
      <c r="H187" s="158">
        <v>7</v>
      </c>
      <c r="I187" s="159"/>
      <c r="J187" s="160">
        <f>ROUND(I187*H187,2)</f>
        <v>0</v>
      </c>
      <c r="K187" s="156" t="s">
        <v>0</v>
      </c>
      <c r="L187" s="34"/>
      <c r="M187" s="161" t="s">
        <v>0</v>
      </c>
      <c r="N187" s="162" t="s">
        <v>40</v>
      </c>
      <c r="O187" s="54"/>
      <c r="P187" s="163">
        <f>O187*H187</f>
        <v>0</v>
      </c>
      <c r="Q187" s="163">
        <v>0</v>
      </c>
      <c r="R187" s="163">
        <f>Q187*H187</f>
        <v>0</v>
      </c>
      <c r="S187" s="163">
        <v>0</v>
      </c>
      <c r="T187" s="164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5" t="s">
        <v>623</v>
      </c>
      <c r="AT187" s="165" t="s">
        <v>151</v>
      </c>
      <c r="AU187" s="165" t="s">
        <v>77</v>
      </c>
      <c r="AY187" s="18" t="s">
        <v>148</v>
      </c>
      <c r="BE187" s="166">
        <f>IF(N187="základní",J187,0)</f>
        <v>0</v>
      </c>
      <c r="BF187" s="166">
        <f>IF(N187="snížená",J187,0)</f>
        <v>0</v>
      </c>
      <c r="BG187" s="166">
        <f>IF(N187="zákl. přenesená",J187,0)</f>
        <v>0</v>
      </c>
      <c r="BH187" s="166">
        <f>IF(N187="sníž. přenesená",J187,0)</f>
        <v>0</v>
      </c>
      <c r="BI187" s="166">
        <f>IF(N187="nulová",J187,0)</f>
        <v>0</v>
      </c>
      <c r="BJ187" s="18" t="s">
        <v>75</v>
      </c>
      <c r="BK187" s="166">
        <f>ROUND(I187*H187,2)</f>
        <v>0</v>
      </c>
      <c r="BL187" s="18" t="s">
        <v>623</v>
      </c>
      <c r="BM187" s="165" t="s">
        <v>1966</v>
      </c>
    </row>
    <row r="188" spans="2:51" s="13" customFormat="1" ht="12">
      <c r="B188" s="167"/>
      <c r="D188" s="168" t="s">
        <v>158</v>
      </c>
      <c r="E188" s="169" t="s">
        <v>0</v>
      </c>
      <c r="F188" s="170" t="s">
        <v>1842</v>
      </c>
      <c r="H188" s="169" t="s">
        <v>0</v>
      </c>
      <c r="I188" s="171"/>
      <c r="L188" s="167"/>
      <c r="M188" s="172"/>
      <c r="N188" s="173"/>
      <c r="O188" s="173"/>
      <c r="P188" s="173"/>
      <c r="Q188" s="173"/>
      <c r="R188" s="173"/>
      <c r="S188" s="173"/>
      <c r="T188" s="174"/>
      <c r="AT188" s="169" t="s">
        <v>158</v>
      </c>
      <c r="AU188" s="169" t="s">
        <v>77</v>
      </c>
      <c r="AV188" s="13" t="s">
        <v>75</v>
      </c>
      <c r="AW188" s="13" t="s">
        <v>30</v>
      </c>
      <c r="AX188" s="13" t="s">
        <v>68</v>
      </c>
      <c r="AY188" s="169" t="s">
        <v>148</v>
      </c>
    </row>
    <row r="189" spans="2:51" s="14" customFormat="1" ht="12">
      <c r="B189" s="175"/>
      <c r="D189" s="168" t="s">
        <v>158</v>
      </c>
      <c r="E189" s="176" t="s">
        <v>0</v>
      </c>
      <c r="F189" s="177" t="s">
        <v>187</v>
      </c>
      <c r="H189" s="178">
        <v>7</v>
      </c>
      <c r="I189" s="179"/>
      <c r="L189" s="175"/>
      <c r="M189" s="180"/>
      <c r="N189" s="181"/>
      <c r="O189" s="181"/>
      <c r="P189" s="181"/>
      <c r="Q189" s="181"/>
      <c r="R189" s="181"/>
      <c r="S189" s="181"/>
      <c r="T189" s="182"/>
      <c r="AT189" s="176" t="s">
        <v>158</v>
      </c>
      <c r="AU189" s="176" t="s">
        <v>77</v>
      </c>
      <c r="AV189" s="14" t="s">
        <v>77</v>
      </c>
      <c r="AW189" s="14" t="s">
        <v>30</v>
      </c>
      <c r="AX189" s="14" t="s">
        <v>75</v>
      </c>
      <c r="AY189" s="176" t="s">
        <v>148</v>
      </c>
    </row>
    <row r="190" spans="1:65" s="2" customFormat="1" ht="21.75" customHeight="1">
      <c r="A190" s="33"/>
      <c r="B190" s="153"/>
      <c r="C190" s="154" t="s">
        <v>443</v>
      </c>
      <c r="D190" s="154" t="s">
        <v>151</v>
      </c>
      <c r="E190" s="155" t="s">
        <v>1967</v>
      </c>
      <c r="F190" s="156" t="s">
        <v>1968</v>
      </c>
      <c r="G190" s="157" t="s">
        <v>485</v>
      </c>
      <c r="H190" s="158">
        <v>4</v>
      </c>
      <c r="I190" s="159"/>
      <c r="J190" s="160">
        <f>ROUND(I190*H190,2)</f>
        <v>0</v>
      </c>
      <c r="K190" s="156" t="s">
        <v>0</v>
      </c>
      <c r="L190" s="34"/>
      <c r="M190" s="161" t="s">
        <v>0</v>
      </c>
      <c r="N190" s="162" t="s">
        <v>40</v>
      </c>
      <c r="O190" s="54"/>
      <c r="P190" s="163">
        <f>O190*H190</f>
        <v>0</v>
      </c>
      <c r="Q190" s="163">
        <v>0</v>
      </c>
      <c r="R190" s="163">
        <f>Q190*H190</f>
        <v>0</v>
      </c>
      <c r="S190" s="163">
        <v>0</v>
      </c>
      <c r="T190" s="164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5" t="s">
        <v>623</v>
      </c>
      <c r="AT190" s="165" t="s">
        <v>151</v>
      </c>
      <c r="AU190" s="165" t="s">
        <v>77</v>
      </c>
      <c r="AY190" s="18" t="s">
        <v>148</v>
      </c>
      <c r="BE190" s="166">
        <f>IF(N190="základní",J190,0)</f>
        <v>0</v>
      </c>
      <c r="BF190" s="166">
        <f>IF(N190="snížená",J190,0)</f>
        <v>0</v>
      </c>
      <c r="BG190" s="166">
        <f>IF(N190="zákl. přenesená",J190,0)</f>
        <v>0</v>
      </c>
      <c r="BH190" s="166">
        <f>IF(N190="sníž. přenesená",J190,0)</f>
        <v>0</v>
      </c>
      <c r="BI190" s="166">
        <f>IF(N190="nulová",J190,0)</f>
        <v>0</v>
      </c>
      <c r="BJ190" s="18" t="s">
        <v>75</v>
      </c>
      <c r="BK190" s="166">
        <f>ROUND(I190*H190,2)</f>
        <v>0</v>
      </c>
      <c r="BL190" s="18" t="s">
        <v>623</v>
      </c>
      <c r="BM190" s="165" t="s">
        <v>1969</v>
      </c>
    </row>
    <row r="191" spans="2:51" s="13" customFormat="1" ht="12">
      <c r="B191" s="167"/>
      <c r="D191" s="168" t="s">
        <v>158</v>
      </c>
      <c r="E191" s="169" t="s">
        <v>0</v>
      </c>
      <c r="F191" s="170" t="s">
        <v>1842</v>
      </c>
      <c r="H191" s="169" t="s">
        <v>0</v>
      </c>
      <c r="I191" s="171"/>
      <c r="L191" s="167"/>
      <c r="M191" s="172"/>
      <c r="N191" s="173"/>
      <c r="O191" s="173"/>
      <c r="P191" s="173"/>
      <c r="Q191" s="173"/>
      <c r="R191" s="173"/>
      <c r="S191" s="173"/>
      <c r="T191" s="174"/>
      <c r="AT191" s="169" t="s">
        <v>158</v>
      </c>
      <c r="AU191" s="169" t="s">
        <v>77</v>
      </c>
      <c r="AV191" s="13" t="s">
        <v>75</v>
      </c>
      <c r="AW191" s="13" t="s">
        <v>30</v>
      </c>
      <c r="AX191" s="13" t="s">
        <v>68</v>
      </c>
      <c r="AY191" s="169" t="s">
        <v>148</v>
      </c>
    </row>
    <row r="192" spans="2:51" s="14" customFormat="1" ht="12">
      <c r="B192" s="175"/>
      <c r="D192" s="168" t="s">
        <v>158</v>
      </c>
      <c r="E192" s="176" t="s">
        <v>0</v>
      </c>
      <c r="F192" s="177" t="s">
        <v>156</v>
      </c>
      <c r="H192" s="178">
        <v>4</v>
      </c>
      <c r="I192" s="179"/>
      <c r="L192" s="175"/>
      <c r="M192" s="180"/>
      <c r="N192" s="181"/>
      <c r="O192" s="181"/>
      <c r="P192" s="181"/>
      <c r="Q192" s="181"/>
      <c r="R192" s="181"/>
      <c r="S192" s="181"/>
      <c r="T192" s="182"/>
      <c r="AT192" s="176" t="s">
        <v>158</v>
      </c>
      <c r="AU192" s="176" t="s">
        <v>77</v>
      </c>
      <c r="AV192" s="14" t="s">
        <v>77</v>
      </c>
      <c r="AW192" s="14" t="s">
        <v>30</v>
      </c>
      <c r="AX192" s="14" t="s">
        <v>75</v>
      </c>
      <c r="AY192" s="176" t="s">
        <v>148</v>
      </c>
    </row>
    <row r="193" spans="1:65" s="2" customFormat="1" ht="21.75" customHeight="1">
      <c r="A193" s="33"/>
      <c r="B193" s="153"/>
      <c r="C193" s="154" t="s">
        <v>449</v>
      </c>
      <c r="D193" s="154" t="s">
        <v>151</v>
      </c>
      <c r="E193" s="155" t="s">
        <v>1970</v>
      </c>
      <c r="F193" s="156" t="s">
        <v>1971</v>
      </c>
      <c r="G193" s="157" t="s">
        <v>485</v>
      </c>
      <c r="H193" s="158">
        <v>30</v>
      </c>
      <c r="I193" s="159"/>
      <c r="J193" s="160">
        <f>ROUND(I193*H193,2)</f>
        <v>0</v>
      </c>
      <c r="K193" s="156" t="s">
        <v>0</v>
      </c>
      <c r="L193" s="34"/>
      <c r="M193" s="161" t="s">
        <v>0</v>
      </c>
      <c r="N193" s="162" t="s">
        <v>40</v>
      </c>
      <c r="O193" s="54"/>
      <c r="P193" s="163">
        <f>O193*H193</f>
        <v>0</v>
      </c>
      <c r="Q193" s="163">
        <v>0</v>
      </c>
      <c r="R193" s="163">
        <f>Q193*H193</f>
        <v>0</v>
      </c>
      <c r="S193" s="163">
        <v>0</v>
      </c>
      <c r="T193" s="164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5" t="s">
        <v>623</v>
      </c>
      <c r="AT193" s="165" t="s">
        <v>151</v>
      </c>
      <c r="AU193" s="165" t="s">
        <v>77</v>
      </c>
      <c r="AY193" s="18" t="s">
        <v>148</v>
      </c>
      <c r="BE193" s="166">
        <f>IF(N193="základní",J193,0)</f>
        <v>0</v>
      </c>
      <c r="BF193" s="166">
        <f>IF(N193="snížená",J193,0)</f>
        <v>0</v>
      </c>
      <c r="BG193" s="166">
        <f>IF(N193="zákl. přenesená",J193,0)</f>
        <v>0</v>
      </c>
      <c r="BH193" s="166">
        <f>IF(N193="sníž. přenesená",J193,0)</f>
        <v>0</v>
      </c>
      <c r="BI193" s="166">
        <f>IF(N193="nulová",J193,0)</f>
        <v>0</v>
      </c>
      <c r="BJ193" s="18" t="s">
        <v>75</v>
      </c>
      <c r="BK193" s="166">
        <f>ROUND(I193*H193,2)</f>
        <v>0</v>
      </c>
      <c r="BL193" s="18" t="s">
        <v>623</v>
      </c>
      <c r="BM193" s="165" t="s">
        <v>1972</v>
      </c>
    </row>
    <row r="194" spans="2:51" s="13" customFormat="1" ht="12">
      <c r="B194" s="167"/>
      <c r="D194" s="168" t="s">
        <v>158</v>
      </c>
      <c r="E194" s="169" t="s">
        <v>0</v>
      </c>
      <c r="F194" s="170" t="s">
        <v>1842</v>
      </c>
      <c r="H194" s="169" t="s">
        <v>0</v>
      </c>
      <c r="I194" s="171"/>
      <c r="L194" s="167"/>
      <c r="M194" s="172"/>
      <c r="N194" s="173"/>
      <c r="O194" s="173"/>
      <c r="P194" s="173"/>
      <c r="Q194" s="173"/>
      <c r="R194" s="173"/>
      <c r="S194" s="173"/>
      <c r="T194" s="174"/>
      <c r="AT194" s="169" t="s">
        <v>158</v>
      </c>
      <c r="AU194" s="169" t="s">
        <v>77</v>
      </c>
      <c r="AV194" s="13" t="s">
        <v>75</v>
      </c>
      <c r="AW194" s="13" t="s">
        <v>30</v>
      </c>
      <c r="AX194" s="13" t="s">
        <v>68</v>
      </c>
      <c r="AY194" s="169" t="s">
        <v>148</v>
      </c>
    </row>
    <row r="195" spans="2:51" s="13" customFormat="1" ht="12">
      <c r="B195" s="167"/>
      <c r="D195" s="168" t="s">
        <v>158</v>
      </c>
      <c r="E195" s="169" t="s">
        <v>0</v>
      </c>
      <c r="F195" s="170" t="s">
        <v>1911</v>
      </c>
      <c r="H195" s="169" t="s">
        <v>0</v>
      </c>
      <c r="I195" s="171"/>
      <c r="L195" s="167"/>
      <c r="M195" s="172"/>
      <c r="N195" s="173"/>
      <c r="O195" s="173"/>
      <c r="P195" s="173"/>
      <c r="Q195" s="173"/>
      <c r="R195" s="173"/>
      <c r="S195" s="173"/>
      <c r="T195" s="174"/>
      <c r="AT195" s="169" t="s">
        <v>158</v>
      </c>
      <c r="AU195" s="169" t="s">
        <v>77</v>
      </c>
      <c r="AV195" s="13" t="s">
        <v>75</v>
      </c>
      <c r="AW195" s="13" t="s">
        <v>30</v>
      </c>
      <c r="AX195" s="13" t="s">
        <v>68</v>
      </c>
      <c r="AY195" s="169" t="s">
        <v>148</v>
      </c>
    </row>
    <row r="196" spans="2:51" s="14" customFormat="1" ht="12">
      <c r="B196" s="175"/>
      <c r="D196" s="168" t="s">
        <v>158</v>
      </c>
      <c r="E196" s="176" t="s">
        <v>0</v>
      </c>
      <c r="F196" s="177" t="s">
        <v>464</v>
      </c>
      <c r="H196" s="178">
        <v>30</v>
      </c>
      <c r="I196" s="179"/>
      <c r="L196" s="175"/>
      <c r="M196" s="218"/>
      <c r="N196" s="219"/>
      <c r="O196" s="219"/>
      <c r="P196" s="219"/>
      <c r="Q196" s="219"/>
      <c r="R196" s="219"/>
      <c r="S196" s="219"/>
      <c r="T196" s="220"/>
      <c r="AT196" s="176" t="s">
        <v>158</v>
      </c>
      <c r="AU196" s="176" t="s">
        <v>77</v>
      </c>
      <c r="AV196" s="14" t="s">
        <v>77</v>
      </c>
      <c r="AW196" s="14" t="s">
        <v>30</v>
      </c>
      <c r="AX196" s="14" t="s">
        <v>75</v>
      </c>
      <c r="AY196" s="176" t="s">
        <v>148</v>
      </c>
    </row>
    <row r="197" spans="1:31" s="2" customFormat="1" ht="6.95" customHeight="1">
      <c r="A197" s="33"/>
      <c r="B197" s="43"/>
      <c r="C197" s="44"/>
      <c r="D197" s="44"/>
      <c r="E197" s="44"/>
      <c r="F197" s="44"/>
      <c r="G197" s="44"/>
      <c r="H197" s="44"/>
      <c r="I197" s="113"/>
      <c r="J197" s="44"/>
      <c r="K197" s="44"/>
      <c r="L197" s="34"/>
      <c r="M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</sheetData>
  <autoFilter ref="C87:K196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workbookViewId="0" topLeftCell="A1"/>
  </sheetViews>
  <sheetFormatPr defaultColWidth="9.140625" defaultRowHeight="12"/>
  <cols>
    <col min="1" max="1" width="13.140625" style="0" bestFit="1" customWidth="1"/>
    <col min="2" max="2" width="6.7109375" style="0" bestFit="1" customWidth="1"/>
    <col min="3" max="3" width="119.421875" style="0" bestFit="1" customWidth="1"/>
    <col min="4" max="4" width="4.00390625" style="0" bestFit="1" customWidth="1"/>
    <col min="5" max="5" width="10.00390625" style="0" customWidth="1"/>
    <col min="6" max="6" width="7.28125" style="0" bestFit="1" customWidth="1"/>
    <col min="7" max="7" width="14.00390625" style="0" bestFit="1" customWidth="1"/>
    <col min="8" max="8" width="7.00390625" style="0" bestFit="1" customWidth="1"/>
    <col min="9" max="9" width="13.7109375" style="0" bestFit="1" customWidth="1"/>
    <col min="10" max="10" width="5.421875" style="0" bestFit="1" customWidth="1"/>
    <col min="11" max="11" width="12.00390625" style="0" bestFit="1" customWidth="1"/>
    <col min="12" max="12" width="40.421875" style="0" bestFit="1" customWidth="1"/>
  </cols>
  <sheetData>
    <row r="1" spans="1:13" ht="12">
      <c r="A1" s="311" t="s">
        <v>2666</v>
      </c>
      <c r="B1" s="311"/>
      <c r="C1" s="311" t="s">
        <v>13</v>
      </c>
      <c r="D1" s="311"/>
      <c r="E1" s="312"/>
      <c r="F1" s="312"/>
      <c r="G1" s="312"/>
      <c r="H1" s="312"/>
      <c r="I1" s="312"/>
      <c r="J1" s="312"/>
      <c r="K1" s="312"/>
      <c r="L1" s="311"/>
      <c r="M1" s="307"/>
    </row>
    <row r="2" spans="1:13" ht="18.75">
      <c r="A2" s="311" t="s">
        <v>2667</v>
      </c>
      <c r="B2" s="311"/>
      <c r="C2" s="313" t="s">
        <v>2668</v>
      </c>
      <c r="D2" s="311"/>
      <c r="E2" s="312"/>
      <c r="F2" s="312"/>
      <c r="G2" s="312"/>
      <c r="H2" s="312"/>
      <c r="I2" s="312"/>
      <c r="J2" s="312"/>
      <c r="K2" s="312"/>
      <c r="L2" s="311"/>
      <c r="M2" s="307"/>
    </row>
    <row r="3" spans="1:13" ht="12">
      <c r="A3" s="311" t="s">
        <v>2669</v>
      </c>
      <c r="B3" s="311"/>
      <c r="C3" s="311" t="s">
        <v>2670</v>
      </c>
      <c r="D3" s="311"/>
      <c r="E3" s="312"/>
      <c r="F3" s="312"/>
      <c r="G3" s="312"/>
      <c r="H3" s="312"/>
      <c r="I3" s="312"/>
      <c r="J3" s="312"/>
      <c r="K3" s="312"/>
      <c r="L3" s="311"/>
      <c r="M3" s="307"/>
    </row>
    <row r="4" spans="1:13" ht="12">
      <c r="A4" s="311"/>
      <c r="B4" s="311"/>
      <c r="C4" s="311"/>
      <c r="D4" s="311"/>
      <c r="E4" s="312"/>
      <c r="F4" s="312"/>
      <c r="G4" s="312"/>
      <c r="H4" s="312"/>
      <c r="I4" s="312"/>
      <c r="J4" s="312"/>
      <c r="K4" s="312"/>
      <c r="L4" s="311"/>
      <c r="M4" s="307"/>
    </row>
    <row r="5" spans="1:13" ht="12">
      <c r="A5" s="314" t="s">
        <v>2671</v>
      </c>
      <c r="B5" s="314" t="s">
        <v>2672</v>
      </c>
      <c r="C5" s="314" t="s">
        <v>2546</v>
      </c>
      <c r="D5" s="314" t="s">
        <v>2673</v>
      </c>
      <c r="E5" s="315" t="s">
        <v>2674</v>
      </c>
      <c r="F5" s="315" t="s">
        <v>2675</v>
      </c>
      <c r="G5" s="315" t="s">
        <v>2676</v>
      </c>
      <c r="H5" s="315" t="s">
        <v>2677</v>
      </c>
      <c r="I5" s="315" t="s">
        <v>2678</v>
      </c>
      <c r="J5" s="315" t="s">
        <v>2679</v>
      </c>
      <c r="K5" s="315" t="s">
        <v>2616</v>
      </c>
      <c r="L5" s="314" t="s">
        <v>2680</v>
      </c>
      <c r="M5" s="316"/>
    </row>
    <row r="6" spans="1:13" ht="15">
      <c r="A6" s="317" t="s">
        <v>0</v>
      </c>
      <c r="B6" s="317" t="s">
        <v>0</v>
      </c>
      <c r="C6" s="317" t="s">
        <v>2681</v>
      </c>
      <c r="D6" s="317" t="s">
        <v>0</v>
      </c>
      <c r="E6" s="318"/>
      <c r="F6" s="318"/>
      <c r="G6" s="318"/>
      <c r="H6" s="318"/>
      <c r="I6" s="318"/>
      <c r="J6" s="318"/>
      <c r="K6" s="318"/>
      <c r="L6" s="317" t="s">
        <v>0</v>
      </c>
      <c r="M6" s="316"/>
    </row>
    <row r="7" spans="1:13" ht="12.75">
      <c r="A7" s="319" t="s">
        <v>2682</v>
      </c>
      <c r="B7" s="319" t="s">
        <v>0</v>
      </c>
      <c r="C7" s="319" t="s">
        <v>2683</v>
      </c>
      <c r="D7" s="319" t="s">
        <v>0</v>
      </c>
      <c r="E7" s="320"/>
      <c r="F7" s="320"/>
      <c r="G7" s="320"/>
      <c r="H7" s="320"/>
      <c r="I7" s="320"/>
      <c r="J7" s="320"/>
      <c r="K7" s="320"/>
      <c r="L7" s="319" t="s">
        <v>0</v>
      </c>
      <c r="M7" s="316"/>
    </row>
    <row r="8" spans="1:13" ht="12">
      <c r="A8" s="321" t="s">
        <v>2684</v>
      </c>
      <c r="B8" s="321" t="s">
        <v>75</v>
      </c>
      <c r="C8" s="321" t="s">
        <v>2685</v>
      </c>
      <c r="D8" s="321" t="s">
        <v>226</v>
      </c>
      <c r="E8" s="322">
        <v>676</v>
      </c>
      <c r="F8" s="322"/>
      <c r="G8" s="322">
        <f>E8*F8</f>
        <v>0</v>
      </c>
      <c r="H8" s="322"/>
      <c r="I8" s="322">
        <f>E8*H8</f>
        <v>0</v>
      </c>
      <c r="J8" s="322">
        <f>F8+H8</f>
        <v>0</v>
      </c>
      <c r="K8" s="322">
        <f>G8+I8</f>
        <v>0</v>
      </c>
      <c r="L8" s="321" t="s">
        <v>2686</v>
      </c>
      <c r="M8" s="316"/>
    </row>
    <row r="9" spans="1:13" ht="12.75">
      <c r="A9" s="319" t="s">
        <v>2682</v>
      </c>
      <c r="B9" s="319" t="s">
        <v>0</v>
      </c>
      <c r="C9" s="319" t="s">
        <v>2683</v>
      </c>
      <c r="D9" s="319" t="s">
        <v>0</v>
      </c>
      <c r="E9" s="320"/>
      <c r="F9" s="320"/>
      <c r="G9" s="320"/>
      <c r="H9" s="320"/>
      <c r="I9" s="320"/>
      <c r="J9" s="320"/>
      <c r="K9" s="320"/>
      <c r="L9" s="319" t="s">
        <v>0</v>
      </c>
      <c r="M9" s="316"/>
    </row>
    <row r="10" spans="1:13" ht="12">
      <c r="A10" s="321" t="s">
        <v>2687</v>
      </c>
      <c r="B10" s="321" t="s">
        <v>77</v>
      </c>
      <c r="C10" s="321" t="s">
        <v>2688</v>
      </c>
      <c r="D10" s="321" t="s">
        <v>226</v>
      </c>
      <c r="E10" s="322">
        <v>160</v>
      </c>
      <c r="F10" s="322"/>
      <c r="G10" s="322">
        <f>E10*F10</f>
        <v>0</v>
      </c>
      <c r="H10" s="322"/>
      <c r="I10" s="322">
        <f>E10*H10</f>
        <v>0</v>
      </c>
      <c r="J10" s="322">
        <f>F10+H10</f>
        <v>0</v>
      </c>
      <c r="K10" s="322">
        <f>G10+I10</f>
        <v>0</v>
      </c>
      <c r="L10" s="321" t="s">
        <v>2689</v>
      </c>
      <c r="M10" s="316"/>
    </row>
    <row r="11" spans="1:13" ht="12.75">
      <c r="A11" s="319" t="s">
        <v>2690</v>
      </c>
      <c r="B11" s="319" t="s">
        <v>0</v>
      </c>
      <c r="C11" s="319" t="s">
        <v>2691</v>
      </c>
      <c r="D11" s="319" t="s">
        <v>0</v>
      </c>
      <c r="E11" s="320"/>
      <c r="F11" s="320"/>
      <c r="G11" s="320"/>
      <c r="H11" s="320"/>
      <c r="I11" s="320"/>
      <c r="J11" s="320"/>
      <c r="K11" s="320"/>
      <c r="L11" s="319" t="s">
        <v>0</v>
      </c>
      <c r="M11" s="316"/>
    </row>
    <row r="12" spans="1:13" ht="12">
      <c r="A12" s="321" t="s">
        <v>2692</v>
      </c>
      <c r="B12" s="321" t="s">
        <v>165</v>
      </c>
      <c r="C12" s="321" t="s">
        <v>2693</v>
      </c>
      <c r="D12" s="321" t="s">
        <v>485</v>
      </c>
      <c r="E12" s="322">
        <v>37</v>
      </c>
      <c r="F12" s="322"/>
      <c r="G12" s="322">
        <f>E12*F12</f>
        <v>0</v>
      </c>
      <c r="H12" s="322"/>
      <c r="I12" s="322">
        <f>E12*H12</f>
        <v>0</v>
      </c>
      <c r="J12" s="322">
        <f>F12+H12</f>
        <v>0</v>
      </c>
      <c r="K12" s="322">
        <f>G12+I12</f>
        <v>0</v>
      </c>
      <c r="L12" s="321" t="s">
        <v>495</v>
      </c>
      <c r="M12" s="316"/>
    </row>
    <row r="13" spans="1:13" ht="12.75">
      <c r="A13" s="319" t="s">
        <v>2694</v>
      </c>
      <c r="B13" s="319" t="s">
        <v>0</v>
      </c>
      <c r="C13" s="319" t="s">
        <v>2695</v>
      </c>
      <c r="D13" s="319" t="s">
        <v>0</v>
      </c>
      <c r="E13" s="320"/>
      <c r="F13" s="320"/>
      <c r="G13" s="320"/>
      <c r="H13" s="320"/>
      <c r="I13" s="320"/>
      <c r="J13" s="320"/>
      <c r="K13" s="320"/>
      <c r="L13" s="319" t="s">
        <v>0</v>
      </c>
      <c r="M13" s="316"/>
    </row>
    <row r="14" spans="1:13" ht="12">
      <c r="A14" s="321" t="s">
        <v>2696</v>
      </c>
      <c r="B14" s="321" t="s">
        <v>156</v>
      </c>
      <c r="C14" s="321" t="s">
        <v>2697</v>
      </c>
      <c r="D14" s="321" t="s">
        <v>226</v>
      </c>
      <c r="E14" s="322">
        <v>1204</v>
      </c>
      <c r="F14" s="322"/>
      <c r="G14" s="322">
        <f>E14*F14</f>
        <v>0</v>
      </c>
      <c r="H14" s="322"/>
      <c r="I14" s="322">
        <f>E14*H14</f>
        <v>0</v>
      </c>
      <c r="J14" s="322">
        <f aca="true" t="shared" si="0" ref="J14:K16">F14+H14</f>
        <v>0</v>
      </c>
      <c r="K14" s="322">
        <f t="shared" si="0"/>
        <v>0</v>
      </c>
      <c r="L14" s="321" t="s">
        <v>2698</v>
      </c>
      <c r="M14" s="316"/>
    </row>
    <row r="15" spans="1:13" ht="12">
      <c r="A15" s="321" t="s">
        <v>2699</v>
      </c>
      <c r="B15" s="321" t="s">
        <v>177</v>
      </c>
      <c r="C15" s="321" t="s">
        <v>2700</v>
      </c>
      <c r="D15" s="321" t="s">
        <v>226</v>
      </c>
      <c r="E15" s="322">
        <v>607</v>
      </c>
      <c r="F15" s="322"/>
      <c r="G15" s="322">
        <f>E15*F15</f>
        <v>0</v>
      </c>
      <c r="H15" s="322"/>
      <c r="I15" s="322">
        <f>E15*H15</f>
        <v>0</v>
      </c>
      <c r="J15" s="322">
        <f t="shared" si="0"/>
        <v>0</v>
      </c>
      <c r="K15" s="322">
        <f t="shared" si="0"/>
        <v>0</v>
      </c>
      <c r="L15" s="321" t="s">
        <v>2701</v>
      </c>
      <c r="M15" s="316"/>
    </row>
    <row r="16" spans="1:13" ht="12">
      <c r="A16" s="321" t="s">
        <v>2702</v>
      </c>
      <c r="B16" s="321" t="s">
        <v>182</v>
      </c>
      <c r="C16" s="321" t="s">
        <v>2703</v>
      </c>
      <c r="D16" s="321" t="s">
        <v>226</v>
      </c>
      <c r="E16" s="322">
        <v>68</v>
      </c>
      <c r="F16" s="322"/>
      <c r="G16" s="322">
        <f>E16*F16</f>
        <v>0</v>
      </c>
      <c r="H16" s="322"/>
      <c r="I16" s="322">
        <f>E16*H16</f>
        <v>0</v>
      </c>
      <c r="J16" s="322">
        <f t="shared" si="0"/>
        <v>0</v>
      </c>
      <c r="K16" s="322">
        <f t="shared" si="0"/>
        <v>0</v>
      </c>
      <c r="L16" s="321" t="s">
        <v>2704</v>
      </c>
      <c r="M16" s="316"/>
    </row>
    <row r="17" spans="1:13" ht="12.75">
      <c r="A17" s="319" t="s">
        <v>2705</v>
      </c>
      <c r="B17" s="319" t="s">
        <v>0</v>
      </c>
      <c r="C17" s="319" t="s">
        <v>2706</v>
      </c>
      <c r="D17" s="319" t="s">
        <v>0</v>
      </c>
      <c r="E17" s="320"/>
      <c r="F17" s="320"/>
      <c r="G17" s="320"/>
      <c r="H17" s="320"/>
      <c r="I17" s="320"/>
      <c r="J17" s="320"/>
      <c r="K17" s="320"/>
      <c r="L17" s="319" t="s">
        <v>0</v>
      </c>
      <c r="M17" s="316"/>
    </row>
    <row r="18" spans="1:13" ht="12">
      <c r="A18" s="321" t="s">
        <v>2707</v>
      </c>
      <c r="B18" s="321" t="s">
        <v>187</v>
      </c>
      <c r="C18" s="321" t="s">
        <v>2708</v>
      </c>
      <c r="D18" s="321" t="s">
        <v>485</v>
      </c>
      <c r="E18" s="322">
        <v>11</v>
      </c>
      <c r="F18" s="322"/>
      <c r="G18" s="322">
        <f>E18*F18</f>
        <v>0</v>
      </c>
      <c r="H18" s="322"/>
      <c r="I18" s="322">
        <f>E18*H18</f>
        <v>0</v>
      </c>
      <c r="J18" s="322">
        <f aca="true" t="shared" si="1" ref="J18:K20">F18+H18</f>
        <v>0</v>
      </c>
      <c r="K18" s="322">
        <f t="shared" si="1"/>
        <v>0</v>
      </c>
      <c r="L18" s="321" t="s">
        <v>149</v>
      </c>
      <c r="M18" s="316"/>
    </row>
    <row r="19" spans="1:13" ht="12">
      <c r="A19" s="321" t="s">
        <v>2707</v>
      </c>
      <c r="B19" s="321" t="s">
        <v>191</v>
      </c>
      <c r="C19" s="321" t="s">
        <v>2709</v>
      </c>
      <c r="D19" s="321" t="s">
        <v>485</v>
      </c>
      <c r="E19" s="322">
        <v>8</v>
      </c>
      <c r="F19" s="322"/>
      <c r="G19" s="322">
        <f>E19*F19</f>
        <v>0</v>
      </c>
      <c r="H19" s="322"/>
      <c r="I19" s="322">
        <f>E19*H19</f>
        <v>0</v>
      </c>
      <c r="J19" s="322">
        <f t="shared" si="1"/>
        <v>0</v>
      </c>
      <c r="K19" s="322">
        <f t="shared" si="1"/>
        <v>0</v>
      </c>
      <c r="L19" s="321" t="s">
        <v>191</v>
      </c>
      <c r="M19" s="316"/>
    </row>
    <row r="20" spans="1:13" ht="12">
      <c r="A20" s="321" t="s">
        <v>2710</v>
      </c>
      <c r="B20" s="321" t="s">
        <v>195</v>
      </c>
      <c r="C20" s="321" t="s">
        <v>2711</v>
      </c>
      <c r="D20" s="321" t="s">
        <v>485</v>
      </c>
      <c r="E20" s="322">
        <v>19</v>
      </c>
      <c r="F20" s="322"/>
      <c r="G20" s="322">
        <f>E20*F20</f>
        <v>0</v>
      </c>
      <c r="H20" s="322"/>
      <c r="I20" s="322">
        <f>E20*H20</f>
        <v>0</v>
      </c>
      <c r="J20" s="322">
        <f t="shared" si="1"/>
        <v>0</v>
      </c>
      <c r="K20" s="322">
        <f t="shared" si="1"/>
        <v>0</v>
      </c>
      <c r="L20" s="321" t="s">
        <v>2712</v>
      </c>
      <c r="M20" s="316"/>
    </row>
    <row r="21" spans="1:13" ht="12.75">
      <c r="A21" s="319" t="s">
        <v>2713</v>
      </c>
      <c r="B21" s="319" t="s">
        <v>0</v>
      </c>
      <c r="C21" s="319" t="s">
        <v>2714</v>
      </c>
      <c r="D21" s="319" t="s">
        <v>0</v>
      </c>
      <c r="E21" s="320"/>
      <c r="F21" s="320"/>
      <c r="G21" s="320"/>
      <c r="H21" s="320"/>
      <c r="I21" s="320"/>
      <c r="J21" s="320"/>
      <c r="K21" s="320"/>
      <c r="L21" s="319" t="s">
        <v>0</v>
      </c>
      <c r="M21" s="316"/>
    </row>
    <row r="22" spans="1:13" ht="12">
      <c r="A22" s="321" t="s">
        <v>2715</v>
      </c>
      <c r="B22" s="321" t="s">
        <v>200</v>
      </c>
      <c r="C22" s="321" t="s">
        <v>2716</v>
      </c>
      <c r="D22" s="321" t="s">
        <v>485</v>
      </c>
      <c r="E22" s="322">
        <v>11</v>
      </c>
      <c r="F22" s="322"/>
      <c r="G22" s="322">
        <f>E22*F22</f>
        <v>0</v>
      </c>
      <c r="H22" s="322"/>
      <c r="I22" s="322">
        <f>E22*H22</f>
        <v>0</v>
      </c>
      <c r="J22" s="322">
        <f aca="true" t="shared" si="2" ref="J22:K24">F22+H22</f>
        <v>0</v>
      </c>
      <c r="K22" s="322">
        <f t="shared" si="2"/>
        <v>0</v>
      </c>
      <c r="L22" s="321" t="s">
        <v>149</v>
      </c>
      <c r="M22" s="316"/>
    </row>
    <row r="23" spans="1:13" ht="12">
      <c r="A23" s="321" t="s">
        <v>2717</v>
      </c>
      <c r="B23" s="321" t="s">
        <v>149</v>
      </c>
      <c r="C23" s="321" t="s">
        <v>2718</v>
      </c>
      <c r="D23" s="321" t="s">
        <v>485</v>
      </c>
      <c r="E23" s="322">
        <v>8</v>
      </c>
      <c r="F23" s="322"/>
      <c r="G23" s="322">
        <f>E23*F23</f>
        <v>0</v>
      </c>
      <c r="H23" s="322"/>
      <c r="I23" s="322">
        <f>E23*H23</f>
        <v>0</v>
      </c>
      <c r="J23" s="322">
        <f t="shared" si="2"/>
        <v>0</v>
      </c>
      <c r="K23" s="322">
        <f t="shared" si="2"/>
        <v>0</v>
      </c>
      <c r="L23" s="321" t="s">
        <v>191</v>
      </c>
      <c r="M23" s="316"/>
    </row>
    <row r="24" spans="1:13" ht="12">
      <c r="A24" s="321" t="s">
        <v>2710</v>
      </c>
      <c r="B24" s="321" t="s">
        <v>175</v>
      </c>
      <c r="C24" s="321" t="s">
        <v>2719</v>
      </c>
      <c r="D24" s="321" t="s">
        <v>485</v>
      </c>
      <c r="E24" s="322">
        <v>19</v>
      </c>
      <c r="F24" s="322"/>
      <c r="G24" s="322">
        <f>E24*F24</f>
        <v>0</v>
      </c>
      <c r="H24" s="322"/>
      <c r="I24" s="322">
        <f>E24*H24</f>
        <v>0</v>
      </c>
      <c r="J24" s="322">
        <f t="shared" si="2"/>
        <v>0</v>
      </c>
      <c r="K24" s="322">
        <f t="shared" si="2"/>
        <v>0</v>
      </c>
      <c r="L24" s="321" t="s">
        <v>2712</v>
      </c>
      <c r="M24" s="316"/>
    </row>
    <row r="25" spans="1:13" ht="12.75">
      <c r="A25" s="319" t="s">
        <v>2720</v>
      </c>
      <c r="B25" s="319" t="s">
        <v>0</v>
      </c>
      <c r="C25" s="319" t="s">
        <v>2721</v>
      </c>
      <c r="D25" s="319" t="s">
        <v>0</v>
      </c>
      <c r="E25" s="320"/>
      <c r="F25" s="320"/>
      <c r="G25" s="320"/>
      <c r="H25" s="320"/>
      <c r="I25" s="320"/>
      <c r="J25" s="320"/>
      <c r="K25" s="320"/>
      <c r="L25" s="319" t="s">
        <v>0</v>
      </c>
      <c r="M25" s="316"/>
    </row>
    <row r="26" spans="1:13" ht="12.75">
      <c r="A26" s="319" t="s">
        <v>2722</v>
      </c>
      <c r="B26" s="319" t="s">
        <v>0</v>
      </c>
      <c r="C26" s="319" t="s">
        <v>2723</v>
      </c>
      <c r="D26" s="319" t="s">
        <v>0</v>
      </c>
      <c r="E26" s="320"/>
      <c r="F26" s="320"/>
      <c r="G26" s="320"/>
      <c r="H26" s="320"/>
      <c r="I26" s="320"/>
      <c r="J26" s="320"/>
      <c r="K26" s="320"/>
      <c r="L26" s="319" t="s">
        <v>0</v>
      </c>
      <c r="M26" s="316"/>
    </row>
    <row r="27" spans="1:13" ht="12">
      <c r="A27" s="321" t="s">
        <v>2724</v>
      </c>
      <c r="B27" s="321" t="s">
        <v>219</v>
      </c>
      <c r="C27" s="321" t="s">
        <v>2725</v>
      </c>
      <c r="D27" s="321" t="s">
        <v>485</v>
      </c>
      <c r="E27" s="322">
        <v>11</v>
      </c>
      <c r="F27" s="322"/>
      <c r="G27" s="322">
        <f>E27*F27</f>
        <v>0</v>
      </c>
      <c r="H27" s="322"/>
      <c r="I27" s="322">
        <f>E27*H27</f>
        <v>0</v>
      </c>
      <c r="J27" s="322">
        <f>F27+H27</f>
        <v>0</v>
      </c>
      <c r="K27" s="322">
        <f>G27+I27</f>
        <v>0</v>
      </c>
      <c r="L27" s="321" t="s">
        <v>149</v>
      </c>
      <c r="M27" s="316"/>
    </row>
    <row r="28" spans="1:13" ht="12">
      <c r="A28" s="321" t="s">
        <v>2724</v>
      </c>
      <c r="B28" s="321" t="s">
        <v>223</v>
      </c>
      <c r="C28" s="321" t="s">
        <v>2726</v>
      </c>
      <c r="D28" s="321" t="s">
        <v>485</v>
      </c>
      <c r="E28" s="322">
        <v>8</v>
      </c>
      <c r="F28" s="322"/>
      <c r="G28" s="322">
        <f>E28*F28</f>
        <v>0</v>
      </c>
      <c r="H28" s="322"/>
      <c r="I28" s="322">
        <f>E28*H28</f>
        <v>0</v>
      </c>
      <c r="J28" s="322">
        <f>F28+H28</f>
        <v>0</v>
      </c>
      <c r="K28" s="322">
        <f>G28+I28</f>
        <v>0</v>
      </c>
      <c r="L28" s="321" t="s">
        <v>191</v>
      </c>
      <c r="M28" s="316"/>
    </row>
    <row r="29" spans="1:13" ht="12.75">
      <c r="A29" s="319" t="s">
        <v>2727</v>
      </c>
      <c r="B29" s="319" t="s">
        <v>0</v>
      </c>
      <c r="C29" s="319" t="s">
        <v>2728</v>
      </c>
      <c r="D29" s="319" t="s">
        <v>0</v>
      </c>
      <c r="E29" s="320"/>
      <c r="F29" s="320"/>
      <c r="G29" s="320"/>
      <c r="H29" s="320"/>
      <c r="I29" s="320"/>
      <c r="J29" s="320"/>
      <c r="K29" s="320"/>
      <c r="L29" s="319" t="s">
        <v>0</v>
      </c>
      <c r="M29" s="316"/>
    </row>
    <row r="30" spans="1:13" ht="12">
      <c r="A30" s="321" t="s">
        <v>2729</v>
      </c>
      <c r="B30" s="321" t="s">
        <v>6</v>
      </c>
      <c r="C30" s="321" t="s">
        <v>2730</v>
      </c>
      <c r="D30" s="321" t="s">
        <v>485</v>
      </c>
      <c r="E30" s="322">
        <v>11</v>
      </c>
      <c r="F30" s="322"/>
      <c r="G30" s="322">
        <f>E30*F30</f>
        <v>0</v>
      </c>
      <c r="H30" s="322"/>
      <c r="I30" s="322">
        <f>E30*H30</f>
        <v>0</v>
      </c>
      <c r="J30" s="322">
        <f>F30+H30</f>
        <v>0</v>
      </c>
      <c r="K30" s="322">
        <f>G30+I30</f>
        <v>0</v>
      </c>
      <c r="L30" s="321" t="s">
        <v>149</v>
      </c>
      <c r="M30" s="316"/>
    </row>
    <row r="31" spans="1:13" ht="12">
      <c r="A31" s="321" t="s">
        <v>2731</v>
      </c>
      <c r="B31" s="321" t="s">
        <v>235</v>
      </c>
      <c r="C31" s="321" t="s">
        <v>2732</v>
      </c>
      <c r="D31" s="321" t="s">
        <v>485</v>
      </c>
      <c r="E31" s="322">
        <v>8</v>
      </c>
      <c r="F31" s="322"/>
      <c r="G31" s="322">
        <f>E31*F31</f>
        <v>0</v>
      </c>
      <c r="H31" s="322"/>
      <c r="I31" s="322">
        <f>E31*H31</f>
        <v>0</v>
      </c>
      <c r="J31" s="322">
        <f>F31+H31</f>
        <v>0</v>
      </c>
      <c r="K31" s="322">
        <f>G31+I31</f>
        <v>0</v>
      </c>
      <c r="L31" s="321" t="s">
        <v>191</v>
      </c>
      <c r="M31" s="316"/>
    </row>
    <row r="32" spans="1:13" ht="12.75">
      <c r="A32" s="319" t="s">
        <v>2733</v>
      </c>
      <c r="B32" s="319" t="s">
        <v>0</v>
      </c>
      <c r="C32" s="319" t="s">
        <v>2734</v>
      </c>
      <c r="D32" s="319" t="s">
        <v>0</v>
      </c>
      <c r="E32" s="320"/>
      <c r="F32" s="320"/>
      <c r="G32" s="320"/>
      <c r="H32" s="320"/>
      <c r="I32" s="320"/>
      <c r="J32" s="320"/>
      <c r="K32" s="320"/>
      <c r="L32" s="319" t="s">
        <v>0</v>
      </c>
      <c r="M32" s="316"/>
    </row>
    <row r="33" spans="1:13" ht="12">
      <c r="A33" s="321" t="s">
        <v>2735</v>
      </c>
      <c r="B33" s="321" t="s">
        <v>240</v>
      </c>
      <c r="C33" s="321" t="s">
        <v>2736</v>
      </c>
      <c r="D33" s="321" t="s">
        <v>485</v>
      </c>
      <c r="E33" s="322">
        <v>19</v>
      </c>
      <c r="F33" s="322"/>
      <c r="G33" s="322">
        <f>E33*F33</f>
        <v>0</v>
      </c>
      <c r="H33" s="322"/>
      <c r="I33" s="322">
        <f>E33*H33</f>
        <v>0</v>
      </c>
      <c r="J33" s="322">
        <f>F33+H33</f>
        <v>0</v>
      </c>
      <c r="K33" s="322">
        <f>G33+I33</f>
        <v>0</v>
      </c>
      <c r="L33" s="321" t="s">
        <v>2712</v>
      </c>
      <c r="M33" s="316"/>
    </row>
    <row r="34" spans="1:13" ht="12.75">
      <c r="A34" s="319" t="s">
        <v>2737</v>
      </c>
      <c r="B34" s="319" t="s">
        <v>0</v>
      </c>
      <c r="C34" s="319" t="s">
        <v>2738</v>
      </c>
      <c r="D34" s="319" t="s">
        <v>0</v>
      </c>
      <c r="E34" s="320"/>
      <c r="F34" s="320"/>
      <c r="G34" s="320"/>
      <c r="H34" s="320"/>
      <c r="I34" s="320"/>
      <c r="J34" s="320"/>
      <c r="K34" s="320"/>
      <c r="L34" s="319" t="s">
        <v>0</v>
      </c>
      <c r="M34" s="316"/>
    </row>
    <row r="35" spans="1:13" ht="12.75">
      <c r="A35" s="319" t="s">
        <v>2739</v>
      </c>
      <c r="B35" s="319" t="s">
        <v>0</v>
      </c>
      <c r="C35" s="319" t="s">
        <v>2740</v>
      </c>
      <c r="D35" s="319" t="s">
        <v>0</v>
      </c>
      <c r="E35" s="320"/>
      <c r="F35" s="320"/>
      <c r="G35" s="320"/>
      <c r="H35" s="320"/>
      <c r="I35" s="320"/>
      <c r="J35" s="320"/>
      <c r="K35" s="320"/>
      <c r="L35" s="319" t="s">
        <v>0</v>
      </c>
      <c r="M35" s="316"/>
    </row>
    <row r="36" spans="1:13" ht="12">
      <c r="A36" s="321" t="s">
        <v>2741</v>
      </c>
      <c r="B36" s="321" t="s">
        <v>204</v>
      </c>
      <c r="C36" s="321" t="s">
        <v>2742</v>
      </c>
      <c r="D36" s="321" t="s">
        <v>485</v>
      </c>
      <c r="E36" s="322">
        <v>19</v>
      </c>
      <c r="F36" s="322"/>
      <c r="G36" s="322">
        <f>E36*F36</f>
        <v>0</v>
      </c>
      <c r="H36" s="322"/>
      <c r="I36" s="322">
        <f>E36*H36</f>
        <v>0</v>
      </c>
      <c r="J36" s="322">
        <f>F36+H36</f>
        <v>0</v>
      </c>
      <c r="K36" s="322">
        <f>G36+I36</f>
        <v>0</v>
      </c>
      <c r="L36" s="321" t="s">
        <v>2712</v>
      </c>
      <c r="M36" s="316"/>
    </row>
    <row r="37" spans="1:13" ht="12.75">
      <c r="A37" s="319" t="s">
        <v>2743</v>
      </c>
      <c r="B37" s="319" t="s">
        <v>0</v>
      </c>
      <c r="C37" s="319" t="s">
        <v>2744</v>
      </c>
      <c r="D37" s="319" t="s">
        <v>0</v>
      </c>
      <c r="E37" s="320"/>
      <c r="F37" s="320"/>
      <c r="G37" s="320"/>
      <c r="H37" s="320"/>
      <c r="I37" s="320"/>
      <c r="J37" s="320"/>
      <c r="K37" s="320"/>
      <c r="L37" s="319" t="s">
        <v>0</v>
      </c>
      <c r="M37" s="316"/>
    </row>
    <row r="38" spans="1:13" ht="12">
      <c r="A38" s="321" t="s">
        <v>2745</v>
      </c>
      <c r="B38" s="321" t="s">
        <v>247</v>
      </c>
      <c r="C38" s="321" t="s">
        <v>2746</v>
      </c>
      <c r="D38" s="321" t="s">
        <v>226</v>
      </c>
      <c r="E38" s="322">
        <v>565</v>
      </c>
      <c r="F38" s="322"/>
      <c r="G38" s="322">
        <f>E38*F38</f>
        <v>0</v>
      </c>
      <c r="H38" s="322"/>
      <c r="I38" s="322">
        <f>E38*H38</f>
        <v>0</v>
      </c>
      <c r="J38" s="322">
        <f>F38+H38</f>
        <v>0</v>
      </c>
      <c r="K38" s="322">
        <f>G38+I38</f>
        <v>0</v>
      </c>
      <c r="L38" s="321" t="s">
        <v>2747</v>
      </c>
      <c r="M38" s="316"/>
    </row>
    <row r="39" spans="1:13" ht="12.75">
      <c r="A39" s="319" t="s">
        <v>2748</v>
      </c>
      <c r="B39" s="319" t="s">
        <v>0</v>
      </c>
      <c r="C39" s="319" t="s">
        <v>2749</v>
      </c>
      <c r="D39" s="319" t="s">
        <v>0</v>
      </c>
      <c r="E39" s="320"/>
      <c r="F39" s="320"/>
      <c r="G39" s="320"/>
      <c r="H39" s="320"/>
      <c r="I39" s="320"/>
      <c r="J39" s="320"/>
      <c r="K39" s="320"/>
      <c r="L39" s="319" t="s">
        <v>0</v>
      </c>
      <c r="M39" s="316"/>
    </row>
    <row r="40" spans="1:13" ht="12.75">
      <c r="A40" s="319" t="s">
        <v>2750</v>
      </c>
      <c r="B40" s="319" t="s">
        <v>0</v>
      </c>
      <c r="C40" s="319" t="s">
        <v>2751</v>
      </c>
      <c r="D40" s="319" t="s">
        <v>0</v>
      </c>
      <c r="E40" s="320"/>
      <c r="F40" s="320"/>
      <c r="G40" s="320"/>
      <c r="H40" s="320"/>
      <c r="I40" s="320"/>
      <c r="J40" s="320"/>
      <c r="K40" s="320"/>
      <c r="L40" s="319" t="s">
        <v>0</v>
      </c>
      <c r="M40" s="316"/>
    </row>
    <row r="41" spans="1:13" ht="12">
      <c r="A41" s="321" t="s">
        <v>2752</v>
      </c>
      <c r="B41" s="321" t="s">
        <v>252</v>
      </c>
      <c r="C41" s="321" t="s">
        <v>2753</v>
      </c>
      <c r="D41" s="321" t="s">
        <v>226</v>
      </c>
      <c r="E41" s="322">
        <v>57</v>
      </c>
      <c r="F41" s="322"/>
      <c r="G41" s="322">
        <f>E41*F41</f>
        <v>0</v>
      </c>
      <c r="H41" s="322"/>
      <c r="I41" s="322">
        <f>E41*H41</f>
        <v>0</v>
      </c>
      <c r="J41" s="322">
        <f>F41+H41</f>
        <v>0</v>
      </c>
      <c r="K41" s="322">
        <f>G41+I41</f>
        <v>0</v>
      </c>
      <c r="L41" s="321" t="s">
        <v>2754</v>
      </c>
      <c r="M41" s="316"/>
    </row>
    <row r="42" spans="1:13" ht="12.75">
      <c r="A42" s="319" t="s">
        <v>2755</v>
      </c>
      <c r="B42" s="319" t="s">
        <v>0</v>
      </c>
      <c r="C42" s="319" t="s">
        <v>2756</v>
      </c>
      <c r="D42" s="319" t="s">
        <v>0</v>
      </c>
      <c r="E42" s="320"/>
      <c r="F42" s="320"/>
      <c r="G42" s="320"/>
      <c r="H42" s="320"/>
      <c r="I42" s="320"/>
      <c r="J42" s="320"/>
      <c r="K42" s="320"/>
      <c r="L42" s="319" t="s">
        <v>0</v>
      </c>
      <c r="M42" s="316"/>
    </row>
    <row r="43" spans="1:13" ht="12">
      <c r="A43" s="321" t="s">
        <v>2757</v>
      </c>
      <c r="B43" s="321" t="s">
        <v>5</v>
      </c>
      <c r="C43" s="321" t="s">
        <v>2758</v>
      </c>
      <c r="D43" s="321" t="s">
        <v>485</v>
      </c>
      <c r="E43" s="322">
        <v>19</v>
      </c>
      <c r="F43" s="322"/>
      <c r="G43" s="322">
        <f>E43*F43</f>
        <v>0</v>
      </c>
      <c r="H43" s="322"/>
      <c r="I43" s="322">
        <f>E43*H43</f>
        <v>0</v>
      </c>
      <c r="J43" s="322">
        <f aca="true" t="shared" si="3" ref="J43:K45">F43+H43</f>
        <v>0</v>
      </c>
      <c r="K43" s="322">
        <f t="shared" si="3"/>
        <v>0</v>
      </c>
      <c r="L43" s="321" t="s">
        <v>2759</v>
      </c>
      <c r="M43" s="316"/>
    </row>
    <row r="44" spans="1:13" ht="12">
      <c r="A44" s="321" t="s">
        <v>2760</v>
      </c>
      <c r="B44" s="321" t="s">
        <v>260</v>
      </c>
      <c r="C44" s="321" t="s">
        <v>2761</v>
      </c>
      <c r="D44" s="321" t="s">
        <v>485</v>
      </c>
      <c r="E44" s="322">
        <v>38</v>
      </c>
      <c r="F44" s="322"/>
      <c r="G44" s="322">
        <f>E44*F44</f>
        <v>0</v>
      </c>
      <c r="H44" s="322"/>
      <c r="I44" s="322">
        <f>E44*H44</f>
        <v>0</v>
      </c>
      <c r="J44" s="322">
        <f t="shared" si="3"/>
        <v>0</v>
      </c>
      <c r="K44" s="322">
        <f t="shared" si="3"/>
        <v>0</v>
      </c>
      <c r="L44" s="321" t="s">
        <v>2762</v>
      </c>
      <c r="M44" s="316"/>
    </row>
    <row r="45" spans="1:13" ht="12">
      <c r="A45" s="321" t="s">
        <v>2763</v>
      </c>
      <c r="B45" s="321" t="s">
        <v>264</v>
      </c>
      <c r="C45" s="321" t="s">
        <v>2764</v>
      </c>
      <c r="D45" s="321" t="s">
        <v>485</v>
      </c>
      <c r="E45" s="322">
        <v>46</v>
      </c>
      <c r="F45" s="322"/>
      <c r="G45" s="322">
        <f>E45*F45</f>
        <v>0</v>
      </c>
      <c r="H45" s="322"/>
      <c r="I45" s="322">
        <f>E45*H45</f>
        <v>0</v>
      </c>
      <c r="J45" s="322">
        <f t="shared" si="3"/>
        <v>0</v>
      </c>
      <c r="K45" s="322">
        <f t="shared" si="3"/>
        <v>0</v>
      </c>
      <c r="L45" s="321" t="s">
        <v>2765</v>
      </c>
      <c r="M45" s="316"/>
    </row>
    <row r="46" spans="1:13" ht="12.75">
      <c r="A46" s="319" t="s">
        <v>2766</v>
      </c>
      <c r="B46" s="319" t="s">
        <v>0</v>
      </c>
      <c r="C46" s="319" t="s">
        <v>2767</v>
      </c>
      <c r="D46" s="319" t="s">
        <v>0</v>
      </c>
      <c r="E46" s="320"/>
      <c r="F46" s="320"/>
      <c r="G46" s="320"/>
      <c r="H46" s="320"/>
      <c r="I46" s="320"/>
      <c r="J46" s="320"/>
      <c r="K46" s="320"/>
      <c r="L46" s="319" t="s">
        <v>0</v>
      </c>
      <c r="M46" s="316"/>
    </row>
    <row r="47" spans="1:13" ht="12">
      <c r="A47" s="321" t="s">
        <v>2768</v>
      </c>
      <c r="B47" s="321" t="s">
        <v>430</v>
      </c>
      <c r="C47" s="321" t="s">
        <v>2769</v>
      </c>
      <c r="D47" s="321" t="s">
        <v>226</v>
      </c>
      <c r="E47" s="322">
        <v>19</v>
      </c>
      <c r="F47" s="322"/>
      <c r="G47" s="322">
        <f>E47*F47</f>
        <v>0</v>
      </c>
      <c r="H47" s="322"/>
      <c r="I47" s="322">
        <f>E47*H47</f>
        <v>0</v>
      </c>
      <c r="J47" s="322">
        <f>F47+H47</f>
        <v>0</v>
      </c>
      <c r="K47" s="322">
        <f>G47+I47</f>
        <v>0</v>
      </c>
      <c r="L47" s="321" t="s">
        <v>2759</v>
      </c>
      <c r="M47" s="316"/>
    </row>
    <row r="48" spans="1:13" ht="12.75">
      <c r="A48" s="319" t="s">
        <v>2770</v>
      </c>
      <c r="B48" s="319" t="s">
        <v>0</v>
      </c>
      <c r="C48" s="319" t="s">
        <v>2771</v>
      </c>
      <c r="D48" s="319" t="s">
        <v>0</v>
      </c>
      <c r="E48" s="320"/>
      <c r="F48" s="320"/>
      <c r="G48" s="320"/>
      <c r="H48" s="320"/>
      <c r="I48" s="320"/>
      <c r="J48" s="320"/>
      <c r="K48" s="320"/>
      <c r="L48" s="319" t="s">
        <v>0</v>
      </c>
      <c r="M48" s="316"/>
    </row>
    <row r="49" spans="1:13" ht="12">
      <c r="A49" s="321" t="s">
        <v>2772</v>
      </c>
      <c r="B49" s="321" t="s">
        <v>437</v>
      </c>
      <c r="C49" s="321" t="s">
        <v>2773</v>
      </c>
      <c r="D49" s="321" t="s">
        <v>485</v>
      </c>
      <c r="E49" s="322">
        <v>19</v>
      </c>
      <c r="F49" s="322"/>
      <c r="G49" s="322">
        <f>E49*F49</f>
        <v>0</v>
      </c>
      <c r="H49" s="322"/>
      <c r="I49" s="322">
        <f>E49*H49</f>
        <v>0</v>
      </c>
      <c r="J49" s="322">
        <f aca="true" t="shared" si="4" ref="J49:K52">F49+H49</f>
        <v>0</v>
      </c>
      <c r="K49" s="322">
        <f t="shared" si="4"/>
        <v>0</v>
      </c>
      <c r="L49" s="321" t="s">
        <v>2759</v>
      </c>
      <c r="M49" s="316"/>
    </row>
    <row r="50" spans="1:13" ht="12">
      <c r="A50" s="321" t="s">
        <v>2772</v>
      </c>
      <c r="B50" s="321" t="s">
        <v>443</v>
      </c>
      <c r="C50" s="321" t="s">
        <v>2774</v>
      </c>
      <c r="D50" s="321" t="s">
        <v>2775</v>
      </c>
      <c r="E50" s="322">
        <v>90</v>
      </c>
      <c r="F50" s="322"/>
      <c r="G50" s="322">
        <f>E50*F50</f>
        <v>0</v>
      </c>
      <c r="H50" s="322"/>
      <c r="I50" s="322">
        <f>E50*H50</f>
        <v>0</v>
      </c>
      <c r="J50" s="322">
        <f t="shared" si="4"/>
        <v>0</v>
      </c>
      <c r="K50" s="322">
        <f t="shared" si="4"/>
        <v>0</v>
      </c>
      <c r="L50" s="321" t="s">
        <v>2776</v>
      </c>
      <c r="M50" s="316"/>
    </row>
    <row r="51" spans="1:13" ht="12">
      <c r="A51" s="321" t="s">
        <v>2772</v>
      </c>
      <c r="B51" s="321" t="s">
        <v>449</v>
      </c>
      <c r="C51" s="321" t="s">
        <v>2777</v>
      </c>
      <c r="D51" s="321" t="s">
        <v>485</v>
      </c>
      <c r="E51" s="322">
        <v>19</v>
      </c>
      <c r="F51" s="322"/>
      <c r="G51" s="322">
        <f>E51*F51</f>
        <v>0</v>
      </c>
      <c r="H51" s="322"/>
      <c r="I51" s="322">
        <f>E51*H51</f>
        <v>0</v>
      </c>
      <c r="J51" s="322">
        <f t="shared" si="4"/>
        <v>0</v>
      </c>
      <c r="K51" s="322">
        <f t="shared" si="4"/>
        <v>0</v>
      </c>
      <c r="L51" s="321" t="s">
        <v>2759</v>
      </c>
      <c r="M51" s="316"/>
    </row>
    <row r="52" spans="1:13" ht="12">
      <c r="A52" s="321" t="s">
        <v>2772</v>
      </c>
      <c r="B52" s="321" t="s">
        <v>454</v>
      </c>
      <c r="C52" s="321" t="s">
        <v>2778</v>
      </c>
      <c r="D52" s="321" t="s">
        <v>2775</v>
      </c>
      <c r="E52" s="322">
        <v>90</v>
      </c>
      <c r="F52" s="322"/>
      <c r="G52" s="322">
        <f>E52*F52</f>
        <v>0</v>
      </c>
      <c r="H52" s="322"/>
      <c r="I52" s="322">
        <f>E52*H52</f>
        <v>0</v>
      </c>
      <c r="J52" s="322">
        <f t="shared" si="4"/>
        <v>0</v>
      </c>
      <c r="K52" s="322">
        <f t="shared" si="4"/>
        <v>0</v>
      </c>
      <c r="L52" s="321" t="s">
        <v>2776</v>
      </c>
      <c r="M52" s="316"/>
    </row>
    <row r="53" spans="1:13" ht="12.75">
      <c r="A53" s="319" t="s">
        <v>2779</v>
      </c>
      <c r="B53" s="319" t="s">
        <v>0</v>
      </c>
      <c r="C53" s="319" t="s">
        <v>2780</v>
      </c>
      <c r="D53" s="319" t="s">
        <v>0</v>
      </c>
      <c r="E53" s="320"/>
      <c r="F53" s="320"/>
      <c r="G53" s="320"/>
      <c r="H53" s="320"/>
      <c r="I53" s="320"/>
      <c r="J53" s="320"/>
      <c r="K53" s="320"/>
      <c r="L53" s="319" t="s">
        <v>0</v>
      </c>
      <c r="M53" s="316"/>
    </row>
    <row r="54" spans="1:13" ht="12">
      <c r="A54" s="321" t="s">
        <v>2781</v>
      </c>
      <c r="B54" s="321" t="s">
        <v>459</v>
      </c>
      <c r="C54" s="321" t="s">
        <v>2782</v>
      </c>
      <c r="D54" s="321" t="s">
        <v>2783</v>
      </c>
      <c r="E54" s="322">
        <v>16</v>
      </c>
      <c r="F54" s="322"/>
      <c r="G54" s="322">
        <f>E54*F54</f>
        <v>0</v>
      </c>
      <c r="H54" s="322"/>
      <c r="I54" s="322">
        <f>E54*H54</f>
        <v>0</v>
      </c>
      <c r="J54" s="322">
        <f>F54+H54</f>
        <v>0</v>
      </c>
      <c r="K54" s="322">
        <f>G54+I54</f>
        <v>0</v>
      </c>
      <c r="L54" s="321" t="s">
        <v>2784</v>
      </c>
      <c r="M54" s="316"/>
    </row>
    <row r="55" spans="1:13" ht="12">
      <c r="A55" s="321" t="s">
        <v>2785</v>
      </c>
      <c r="B55" s="321" t="s">
        <v>464</v>
      </c>
      <c r="C55" s="321" t="s">
        <v>2786</v>
      </c>
      <c r="D55" s="321" t="s">
        <v>2787</v>
      </c>
      <c r="E55" s="322">
        <v>1</v>
      </c>
      <c r="F55" s="322"/>
      <c r="G55" s="322">
        <f>E55*F55</f>
        <v>0</v>
      </c>
      <c r="H55" s="322"/>
      <c r="I55" s="322">
        <f>E55*H55</f>
        <v>0</v>
      </c>
      <c r="J55" s="322">
        <f>F55+H55</f>
        <v>0</v>
      </c>
      <c r="K55" s="322">
        <f>G55+I55</f>
        <v>0</v>
      </c>
      <c r="L55" s="321" t="s">
        <v>75</v>
      </c>
      <c r="M55" s="316"/>
    </row>
    <row r="56" spans="1:13" ht="12.75">
      <c r="A56" s="319" t="s">
        <v>2788</v>
      </c>
      <c r="B56" s="319" t="s">
        <v>0</v>
      </c>
      <c r="C56" s="319" t="s">
        <v>2789</v>
      </c>
      <c r="D56" s="319" t="s">
        <v>0</v>
      </c>
      <c r="E56" s="320"/>
      <c r="F56" s="320"/>
      <c r="G56" s="320"/>
      <c r="H56" s="320"/>
      <c r="I56" s="320"/>
      <c r="J56" s="320"/>
      <c r="K56" s="320"/>
      <c r="L56" s="319" t="s">
        <v>0</v>
      </c>
      <c r="M56" s="316"/>
    </row>
    <row r="57" spans="1:13" ht="12.75">
      <c r="A57" s="319" t="s">
        <v>2790</v>
      </c>
      <c r="B57" s="319" t="s">
        <v>0</v>
      </c>
      <c r="C57" s="319" t="s">
        <v>2791</v>
      </c>
      <c r="D57" s="319" t="s">
        <v>0</v>
      </c>
      <c r="E57" s="320"/>
      <c r="F57" s="320"/>
      <c r="G57" s="320"/>
      <c r="H57" s="320"/>
      <c r="I57" s="320"/>
      <c r="J57" s="320"/>
      <c r="K57" s="320"/>
      <c r="L57" s="319" t="s">
        <v>0</v>
      </c>
      <c r="M57" s="316"/>
    </row>
    <row r="58" spans="1:13" ht="12">
      <c r="A58" s="321" t="s">
        <v>2792</v>
      </c>
      <c r="B58" s="321" t="s">
        <v>469</v>
      </c>
      <c r="C58" s="321" t="s">
        <v>2793</v>
      </c>
      <c r="D58" s="321" t="s">
        <v>2783</v>
      </c>
      <c r="E58" s="322">
        <v>16</v>
      </c>
      <c r="F58" s="322"/>
      <c r="G58" s="322">
        <f>E58*F58</f>
        <v>0</v>
      </c>
      <c r="H58" s="322"/>
      <c r="I58" s="322">
        <f>E58*H58</f>
        <v>0</v>
      </c>
      <c r="J58" s="322">
        <f>F58+H58</f>
        <v>0</v>
      </c>
      <c r="K58" s="322">
        <f>G58+I58</f>
        <v>0</v>
      </c>
      <c r="L58" s="321" t="s">
        <v>235</v>
      </c>
      <c r="M58" s="316"/>
    </row>
    <row r="59" spans="1:13" ht="12.75">
      <c r="A59" s="319" t="s">
        <v>2790</v>
      </c>
      <c r="B59" s="319" t="s">
        <v>0</v>
      </c>
      <c r="C59" s="319" t="s">
        <v>2794</v>
      </c>
      <c r="D59" s="319" t="s">
        <v>0</v>
      </c>
      <c r="E59" s="320"/>
      <c r="F59" s="320"/>
      <c r="G59" s="320"/>
      <c r="H59" s="320"/>
      <c r="I59" s="320"/>
      <c r="J59" s="320"/>
      <c r="K59" s="320"/>
      <c r="L59" s="319" t="s">
        <v>0</v>
      </c>
      <c r="M59" s="316"/>
    </row>
    <row r="60" spans="1:13" ht="12">
      <c r="A60" s="321" t="s">
        <v>2792</v>
      </c>
      <c r="B60" s="321" t="s">
        <v>474</v>
      </c>
      <c r="C60" s="321" t="s">
        <v>2795</v>
      </c>
      <c r="D60" s="321" t="s">
        <v>2775</v>
      </c>
      <c r="E60" s="322">
        <v>0.57</v>
      </c>
      <c r="F60" s="322"/>
      <c r="G60" s="322">
        <f>E60*F60</f>
        <v>0</v>
      </c>
      <c r="H60" s="322"/>
      <c r="I60" s="322">
        <f>E60*H60</f>
        <v>0</v>
      </c>
      <c r="J60" s="322">
        <f aca="true" t="shared" si="5" ref="J60:K62">F60+H60</f>
        <v>0</v>
      </c>
      <c r="K60" s="322">
        <f t="shared" si="5"/>
        <v>0</v>
      </c>
      <c r="L60" s="321" t="s">
        <v>2796</v>
      </c>
      <c r="M60" s="316"/>
    </row>
    <row r="61" spans="1:13" ht="12">
      <c r="A61" s="321" t="s">
        <v>2792</v>
      </c>
      <c r="B61" s="321" t="s">
        <v>478</v>
      </c>
      <c r="C61" s="321" t="s">
        <v>2797</v>
      </c>
      <c r="D61" s="321" t="s">
        <v>2775</v>
      </c>
      <c r="E61" s="322">
        <v>0.57</v>
      </c>
      <c r="F61" s="322"/>
      <c r="G61" s="322">
        <f>E61*F61</f>
        <v>0</v>
      </c>
      <c r="H61" s="322"/>
      <c r="I61" s="322">
        <f>E61*H61</f>
        <v>0</v>
      </c>
      <c r="J61" s="322">
        <f t="shared" si="5"/>
        <v>0</v>
      </c>
      <c r="K61" s="322">
        <f t="shared" si="5"/>
        <v>0</v>
      </c>
      <c r="L61" s="321" t="s">
        <v>2796</v>
      </c>
      <c r="M61" s="316"/>
    </row>
    <row r="62" spans="1:13" ht="12">
      <c r="A62" s="321" t="s">
        <v>2798</v>
      </c>
      <c r="B62" s="321" t="s">
        <v>482</v>
      </c>
      <c r="C62" s="321" t="s">
        <v>2799</v>
      </c>
      <c r="D62" s="321" t="s">
        <v>2787</v>
      </c>
      <c r="E62" s="322">
        <v>1</v>
      </c>
      <c r="F62" s="322"/>
      <c r="G62" s="322">
        <f>E62*F62</f>
        <v>0</v>
      </c>
      <c r="H62" s="322"/>
      <c r="I62" s="322">
        <f>E62*H62</f>
        <v>0</v>
      </c>
      <c r="J62" s="322">
        <f t="shared" si="5"/>
        <v>0</v>
      </c>
      <c r="K62" s="322">
        <f t="shared" si="5"/>
        <v>0</v>
      </c>
      <c r="L62" s="321" t="s">
        <v>75</v>
      </c>
      <c r="M62" s="316"/>
    </row>
    <row r="63" spans="1:13" ht="12.75">
      <c r="A63" s="323" t="s">
        <v>0</v>
      </c>
      <c r="B63" s="323" t="s">
        <v>0</v>
      </c>
      <c r="C63" s="323" t="s">
        <v>2800</v>
      </c>
      <c r="D63" s="323" t="s">
        <v>0</v>
      </c>
      <c r="E63" s="324"/>
      <c r="F63" s="324"/>
      <c r="G63" s="324"/>
      <c r="H63" s="324"/>
      <c r="I63" s="324"/>
      <c r="J63" s="324"/>
      <c r="K63" s="324"/>
      <c r="L63" s="323" t="s">
        <v>0</v>
      </c>
      <c r="M63" s="316"/>
    </row>
    <row r="64" spans="1:13" ht="12.75">
      <c r="A64" s="319" t="s">
        <v>2801</v>
      </c>
      <c r="B64" s="319" t="s">
        <v>0</v>
      </c>
      <c r="C64" s="319" t="s">
        <v>2802</v>
      </c>
      <c r="D64" s="319" t="s">
        <v>0</v>
      </c>
      <c r="E64" s="320"/>
      <c r="F64" s="320"/>
      <c r="G64" s="320"/>
      <c r="H64" s="320"/>
      <c r="I64" s="320"/>
      <c r="J64" s="320"/>
      <c r="K64" s="320"/>
      <c r="L64" s="319" t="s">
        <v>0</v>
      </c>
      <c r="M64" s="316"/>
    </row>
    <row r="65" spans="1:13" ht="12">
      <c r="A65" s="321" t="s">
        <v>2710</v>
      </c>
      <c r="B65" s="321" t="s">
        <v>487</v>
      </c>
      <c r="C65" s="321" t="s">
        <v>2803</v>
      </c>
      <c r="D65" s="321" t="s">
        <v>485</v>
      </c>
      <c r="E65" s="322">
        <v>1</v>
      </c>
      <c r="F65" s="322"/>
      <c r="G65" s="322">
        <f>E65*F65</f>
        <v>0</v>
      </c>
      <c r="H65" s="322"/>
      <c r="I65" s="322">
        <f>E65*H65</f>
        <v>0</v>
      </c>
      <c r="J65" s="322">
        <f>F65+H65</f>
        <v>0</v>
      </c>
      <c r="K65" s="322">
        <f>G65+I65</f>
        <v>0</v>
      </c>
      <c r="L65" s="321" t="s">
        <v>75</v>
      </c>
      <c r="M65" s="316"/>
    </row>
    <row r="66" spans="1:13" ht="12.75">
      <c r="A66" s="319" t="s">
        <v>2804</v>
      </c>
      <c r="B66" s="319" t="s">
        <v>0</v>
      </c>
      <c r="C66" s="319" t="s">
        <v>2805</v>
      </c>
      <c r="D66" s="319" t="s">
        <v>0</v>
      </c>
      <c r="E66" s="320"/>
      <c r="F66" s="320"/>
      <c r="G66" s="320"/>
      <c r="H66" s="320"/>
      <c r="I66" s="320"/>
      <c r="J66" s="320"/>
      <c r="K66" s="320"/>
      <c r="L66" s="319" t="s">
        <v>0</v>
      </c>
      <c r="M66" s="316"/>
    </row>
    <row r="67" spans="1:13" ht="12">
      <c r="A67" s="321" t="s">
        <v>2806</v>
      </c>
      <c r="B67" s="321" t="s">
        <v>491</v>
      </c>
      <c r="C67" s="321" t="s">
        <v>2807</v>
      </c>
      <c r="D67" s="321" t="s">
        <v>485</v>
      </c>
      <c r="E67" s="322">
        <v>1</v>
      </c>
      <c r="F67" s="322"/>
      <c r="G67" s="322">
        <f>E67*F67</f>
        <v>0</v>
      </c>
      <c r="H67" s="322"/>
      <c r="I67" s="322">
        <f>E67*H67</f>
        <v>0</v>
      </c>
      <c r="J67" s="322">
        <f>F67+H67</f>
        <v>0</v>
      </c>
      <c r="K67" s="322">
        <f>G67+I67</f>
        <v>0</v>
      </c>
      <c r="L67" s="321" t="s">
        <v>75</v>
      </c>
      <c r="M67" s="316"/>
    </row>
    <row r="68" spans="1:13" ht="12.75">
      <c r="A68" s="319" t="s">
        <v>2682</v>
      </c>
      <c r="B68" s="319" t="s">
        <v>0</v>
      </c>
      <c r="C68" s="319" t="s">
        <v>2683</v>
      </c>
      <c r="D68" s="319" t="s">
        <v>0</v>
      </c>
      <c r="E68" s="320"/>
      <c r="F68" s="320"/>
      <c r="G68" s="320"/>
      <c r="H68" s="320"/>
      <c r="I68" s="320"/>
      <c r="J68" s="320"/>
      <c r="K68" s="320"/>
      <c r="L68" s="319" t="s">
        <v>0</v>
      </c>
      <c r="M68" s="316"/>
    </row>
    <row r="69" spans="1:13" ht="12">
      <c r="A69" s="321" t="s">
        <v>2687</v>
      </c>
      <c r="B69" s="321" t="s">
        <v>495</v>
      </c>
      <c r="C69" s="321" t="s">
        <v>2808</v>
      </c>
      <c r="D69" s="321" t="s">
        <v>226</v>
      </c>
      <c r="E69" s="322">
        <v>8</v>
      </c>
      <c r="F69" s="322"/>
      <c r="G69" s="322">
        <f>E69*F69</f>
        <v>0</v>
      </c>
      <c r="H69" s="322"/>
      <c r="I69" s="322">
        <f>E69*H69</f>
        <v>0</v>
      </c>
      <c r="J69" s="322">
        <f>F69+H69</f>
        <v>0</v>
      </c>
      <c r="K69" s="322">
        <f>G69+I69</f>
        <v>0</v>
      </c>
      <c r="L69" s="321" t="s">
        <v>191</v>
      </c>
      <c r="M69" s="316"/>
    </row>
    <row r="70" spans="1:13" ht="12.75">
      <c r="A70" s="319" t="s">
        <v>2770</v>
      </c>
      <c r="B70" s="319" t="s">
        <v>0</v>
      </c>
      <c r="C70" s="319" t="s">
        <v>2771</v>
      </c>
      <c r="D70" s="319" t="s">
        <v>0</v>
      </c>
      <c r="E70" s="320"/>
      <c r="F70" s="320"/>
      <c r="G70" s="320"/>
      <c r="H70" s="320"/>
      <c r="I70" s="320"/>
      <c r="J70" s="320"/>
      <c r="K70" s="320"/>
      <c r="L70" s="319" t="s">
        <v>0</v>
      </c>
      <c r="M70" s="316"/>
    </row>
    <row r="71" spans="1:13" ht="12">
      <c r="A71" s="321" t="s">
        <v>2772</v>
      </c>
      <c r="B71" s="321" t="s">
        <v>500</v>
      </c>
      <c r="C71" s="321" t="s">
        <v>2809</v>
      </c>
      <c r="D71" s="321" t="s">
        <v>2783</v>
      </c>
      <c r="E71" s="322">
        <v>1</v>
      </c>
      <c r="F71" s="322"/>
      <c r="G71" s="322">
        <f>E71*F71</f>
        <v>0</v>
      </c>
      <c r="H71" s="322"/>
      <c r="I71" s="322">
        <f>E71*H71</f>
        <v>0</v>
      </c>
      <c r="J71" s="322">
        <f aca="true" t="shared" si="6" ref="J71:K74">F71+H71</f>
        <v>0</v>
      </c>
      <c r="K71" s="322">
        <f t="shared" si="6"/>
        <v>0</v>
      </c>
      <c r="L71" s="321" t="s">
        <v>75</v>
      </c>
      <c r="M71" s="316"/>
    </row>
    <row r="72" spans="1:13" ht="12">
      <c r="A72" s="321" t="s">
        <v>2772</v>
      </c>
      <c r="B72" s="321" t="s">
        <v>507</v>
      </c>
      <c r="C72" s="321" t="s">
        <v>2774</v>
      </c>
      <c r="D72" s="321" t="s">
        <v>2775</v>
      </c>
      <c r="E72" s="322">
        <v>30</v>
      </c>
      <c r="F72" s="322"/>
      <c r="G72" s="322">
        <f>E72*F72</f>
        <v>0</v>
      </c>
      <c r="H72" s="322"/>
      <c r="I72" s="322">
        <f>E72*H72</f>
        <v>0</v>
      </c>
      <c r="J72" s="322">
        <f t="shared" si="6"/>
        <v>0</v>
      </c>
      <c r="K72" s="322">
        <f t="shared" si="6"/>
        <v>0</v>
      </c>
      <c r="L72" s="321" t="s">
        <v>464</v>
      </c>
      <c r="M72" s="316"/>
    </row>
    <row r="73" spans="1:13" ht="12">
      <c r="A73" s="321" t="s">
        <v>2772</v>
      </c>
      <c r="B73" s="321" t="s">
        <v>513</v>
      </c>
      <c r="C73" s="321" t="s">
        <v>2810</v>
      </c>
      <c r="D73" s="321" t="s">
        <v>2783</v>
      </c>
      <c r="E73" s="322">
        <v>1</v>
      </c>
      <c r="F73" s="322"/>
      <c r="G73" s="322">
        <f>E73*F73</f>
        <v>0</v>
      </c>
      <c r="H73" s="322"/>
      <c r="I73" s="322">
        <f>E73*H73</f>
        <v>0</v>
      </c>
      <c r="J73" s="322">
        <f t="shared" si="6"/>
        <v>0</v>
      </c>
      <c r="K73" s="322">
        <f t="shared" si="6"/>
        <v>0</v>
      </c>
      <c r="L73" s="321" t="s">
        <v>75</v>
      </c>
      <c r="M73" s="316"/>
    </row>
    <row r="74" spans="1:13" ht="12">
      <c r="A74" s="321" t="s">
        <v>2772</v>
      </c>
      <c r="B74" s="321" t="s">
        <v>520</v>
      </c>
      <c r="C74" s="321" t="s">
        <v>2778</v>
      </c>
      <c r="D74" s="321" t="s">
        <v>2775</v>
      </c>
      <c r="E74" s="322">
        <v>30</v>
      </c>
      <c r="F74" s="322"/>
      <c r="G74" s="322">
        <f>E74*F74</f>
        <v>0</v>
      </c>
      <c r="H74" s="322"/>
      <c r="I74" s="322">
        <f>E74*H74</f>
        <v>0</v>
      </c>
      <c r="J74" s="322">
        <f t="shared" si="6"/>
        <v>0</v>
      </c>
      <c r="K74" s="322">
        <f t="shared" si="6"/>
        <v>0</v>
      </c>
      <c r="L74" s="321" t="s">
        <v>464</v>
      </c>
      <c r="M74" s="316"/>
    </row>
    <row r="75" spans="1:13" ht="12.75">
      <c r="A75" s="323" t="s">
        <v>0</v>
      </c>
      <c r="B75" s="323" t="s">
        <v>0</v>
      </c>
      <c r="C75" s="323" t="s">
        <v>2811</v>
      </c>
      <c r="D75" s="323" t="s">
        <v>0</v>
      </c>
      <c r="E75" s="324"/>
      <c r="F75" s="324"/>
      <c r="G75" s="324">
        <f>SUM(G64:G74)</f>
        <v>0</v>
      </c>
      <c r="H75" s="324"/>
      <c r="I75" s="324">
        <f>SUM(I64:I74)</f>
        <v>0</v>
      </c>
      <c r="J75" s="324"/>
      <c r="K75" s="324">
        <f>SUM(K64:K74)</f>
        <v>0</v>
      </c>
      <c r="L75" s="323" t="s">
        <v>0</v>
      </c>
      <c r="M75" s="316"/>
    </row>
    <row r="76" spans="1:13" ht="15">
      <c r="A76" s="317" t="s">
        <v>0</v>
      </c>
      <c r="B76" s="317" t="s">
        <v>0</v>
      </c>
      <c r="C76" s="317" t="s">
        <v>2812</v>
      </c>
      <c r="D76" s="317" t="s">
        <v>0</v>
      </c>
      <c r="E76" s="318"/>
      <c r="F76" s="318"/>
      <c r="G76" s="318">
        <f>SUM(G7:G62,G64:G74)</f>
        <v>0</v>
      </c>
      <c r="H76" s="318"/>
      <c r="I76" s="318">
        <f>SUM(I7:I62,I64:I74)</f>
        <v>0</v>
      </c>
      <c r="J76" s="318"/>
      <c r="K76" s="318">
        <f>SUM(K7:K62,K64:K74)</f>
        <v>0</v>
      </c>
      <c r="L76" s="317" t="s">
        <v>0</v>
      </c>
      <c r="M76" s="316"/>
    </row>
    <row r="77" spans="1:13" ht="15">
      <c r="A77" s="317" t="s">
        <v>0</v>
      </c>
      <c r="B77" s="317" t="s">
        <v>0</v>
      </c>
      <c r="C77" s="317" t="s">
        <v>330</v>
      </c>
      <c r="D77" s="317" t="s">
        <v>0</v>
      </c>
      <c r="E77" s="318"/>
      <c r="F77" s="318"/>
      <c r="G77" s="318"/>
      <c r="H77" s="318"/>
      <c r="I77" s="318"/>
      <c r="J77" s="318"/>
      <c r="K77" s="318"/>
      <c r="L77" s="317" t="s">
        <v>0</v>
      </c>
      <c r="M77" s="316"/>
    </row>
    <row r="78" spans="1:13" ht="12.75">
      <c r="A78" s="319" t="s">
        <v>2813</v>
      </c>
      <c r="B78" s="319" t="s">
        <v>0</v>
      </c>
      <c r="C78" s="319" t="s">
        <v>2814</v>
      </c>
      <c r="D78" s="319" t="s">
        <v>0</v>
      </c>
      <c r="E78" s="320"/>
      <c r="F78" s="320"/>
      <c r="G78" s="320"/>
      <c r="H78" s="320"/>
      <c r="I78" s="320"/>
      <c r="J78" s="320"/>
      <c r="K78" s="320"/>
      <c r="L78" s="319" t="s">
        <v>0</v>
      </c>
      <c r="M78" s="316"/>
    </row>
    <row r="79" spans="1:13" ht="12">
      <c r="A79" s="321" t="s">
        <v>2815</v>
      </c>
      <c r="B79" s="321" t="s">
        <v>527</v>
      </c>
      <c r="C79" s="321" t="s">
        <v>2816</v>
      </c>
      <c r="D79" s="321" t="s">
        <v>2775</v>
      </c>
      <c r="E79" s="322">
        <v>0.57</v>
      </c>
      <c r="F79" s="322"/>
      <c r="G79" s="322">
        <f>E79*F79</f>
        <v>0</v>
      </c>
      <c r="H79" s="322"/>
      <c r="I79" s="322">
        <f>E79*H79</f>
        <v>0</v>
      </c>
      <c r="J79" s="322">
        <f>F79+H79</f>
        <v>0</v>
      </c>
      <c r="K79" s="322">
        <f>G79+I79</f>
        <v>0</v>
      </c>
      <c r="L79" s="321" t="s">
        <v>2796</v>
      </c>
      <c r="M79" s="316"/>
    </row>
    <row r="80" spans="1:13" ht="12.75">
      <c r="A80" s="319" t="s">
        <v>2817</v>
      </c>
      <c r="B80" s="319" t="s">
        <v>0</v>
      </c>
      <c r="C80" s="319" t="s">
        <v>2818</v>
      </c>
      <c r="D80" s="319" t="s">
        <v>0</v>
      </c>
      <c r="E80" s="320"/>
      <c r="F80" s="320"/>
      <c r="G80" s="320"/>
      <c r="H80" s="320"/>
      <c r="I80" s="320"/>
      <c r="J80" s="320"/>
      <c r="K80" s="320"/>
      <c r="L80" s="319" t="s">
        <v>0</v>
      </c>
      <c r="M80" s="316"/>
    </row>
    <row r="81" spans="1:13" ht="12">
      <c r="A81" s="321" t="s">
        <v>2819</v>
      </c>
      <c r="B81" s="321" t="s">
        <v>532</v>
      </c>
      <c r="C81" s="321" t="s">
        <v>2820</v>
      </c>
      <c r="D81" s="321" t="s">
        <v>226</v>
      </c>
      <c r="E81" s="322">
        <v>22</v>
      </c>
      <c r="F81" s="322"/>
      <c r="G81" s="322">
        <f>E81*F81</f>
        <v>0</v>
      </c>
      <c r="H81" s="322"/>
      <c r="I81" s="322">
        <f>E81*H81</f>
        <v>0</v>
      </c>
      <c r="J81" s="322">
        <f>F81+H81</f>
        <v>0</v>
      </c>
      <c r="K81" s="322">
        <f>G81+I81</f>
        <v>0</v>
      </c>
      <c r="L81" s="321" t="s">
        <v>2821</v>
      </c>
      <c r="M81" s="316"/>
    </row>
    <row r="82" spans="1:13" ht="12.75">
      <c r="A82" s="319" t="s">
        <v>2822</v>
      </c>
      <c r="B82" s="319" t="s">
        <v>0</v>
      </c>
      <c r="C82" s="319" t="s">
        <v>2823</v>
      </c>
      <c r="D82" s="319" t="s">
        <v>0</v>
      </c>
      <c r="E82" s="320"/>
      <c r="F82" s="320"/>
      <c r="G82" s="320"/>
      <c r="H82" s="320"/>
      <c r="I82" s="320"/>
      <c r="J82" s="320"/>
      <c r="K82" s="320"/>
      <c r="L82" s="319" t="s">
        <v>0</v>
      </c>
      <c r="M82" s="316"/>
    </row>
    <row r="83" spans="1:13" ht="12">
      <c r="A83" s="321" t="s">
        <v>2824</v>
      </c>
      <c r="B83" s="321" t="s">
        <v>536</v>
      </c>
      <c r="C83" s="321" t="s">
        <v>2825</v>
      </c>
      <c r="D83" s="321" t="s">
        <v>154</v>
      </c>
      <c r="E83" s="322">
        <v>5.5</v>
      </c>
      <c r="F83" s="322"/>
      <c r="G83" s="322">
        <f>E83*F83</f>
        <v>0</v>
      </c>
      <c r="H83" s="322"/>
      <c r="I83" s="322">
        <f>E83*H83</f>
        <v>0</v>
      </c>
      <c r="J83" s="322">
        <f>F83+H83</f>
        <v>0</v>
      </c>
      <c r="K83" s="322">
        <f>G83+I83</f>
        <v>0</v>
      </c>
      <c r="L83" s="321" t="s">
        <v>2826</v>
      </c>
      <c r="M83" s="316"/>
    </row>
    <row r="84" spans="1:13" ht="12.75">
      <c r="A84" s="319" t="s">
        <v>2827</v>
      </c>
      <c r="B84" s="319" t="s">
        <v>0</v>
      </c>
      <c r="C84" s="319" t="s">
        <v>2828</v>
      </c>
      <c r="D84" s="319" t="s">
        <v>0</v>
      </c>
      <c r="E84" s="320"/>
      <c r="F84" s="320"/>
      <c r="G84" s="320"/>
      <c r="H84" s="320"/>
      <c r="I84" s="320"/>
      <c r="J84" s="320"/>
      <c r="K84" s="320"/>
      <c r="L84" s="319" t="s">
        <v>0</v>
      </c>
      <c r="M84" s="316"/>
    </row>
    <row r="85" spans="1:13" ht="12.75">
      <c r="A85" s="319" t="s">
        <v>2829</v>
      </c>
      <c r="B85" s="319" t="s">
        <v>0</v>
      </c>
      <c r="C85" s="319" t="s">
        <v>2830</v>
      </c>
      <c r="D85" s="319" t="s">
        <v>0</v>
      </c>
      <c r="E85" s="320"/>
      <c r="F85" s="320"/>
      <c r="G85" s="320"/>
      <c r="H85" s="320"/>
      <c r="I85" s="320"/>
      <c r="J85" s="320"/>
      <c r="K85" s="320"/>
      <c r="L85" s="319" t="s">
        <v>0</v>
      </c>
      <c r="M85" s="316"/>
    </row>
    <row r="86" spans="1:13" ht="12">
      <c r="A86" s="321" t="s">
        <v>2831</v>
      </c>
      <c r="B86" s="321" t="s">
        <v>541</v>
      </c>
      <c r="C86" s="321" t="s">
        <v>2832</v>
      </c>
      <c r="D86" s="321" t="s">
        <v>185</v>
      </c>
      <c r="E86" s="322">
        <v>20.6</v>
      </c>
      <c r="F86" s="322"/>
      <c r="G86" s="322">
        <f>E86*F86</f>
        <v>0</v>
      </c>
      <c r="H86" s="322"/>
      <c r="I86" s="322">
        <f>E86*H86</f>
        <v>0</v>
      </c>
      <c r="J86" s="322">
        <f>F86+H86</f>
        <v>0</v>
      </c>
      <c r="K86" s="322">
        <f>G86+I86</f>
        <v>0</v>
      </c>
      <c r="L86" s="321" t="s">
        <v>2833</v>
      </c>
      <c r="M86" s="316"/>
    </row>
    <row r="87" spans="1:13" ht="12.75">
      <c r="A87" s="319" t="s">
        <v>2834</v>
      </c>
      <c r="B87" s="319" t="s">
        <v>0</v>
      </c>
      <c r="C87" s="319" t="s">
        <v>2835</v>
      </c>
      <c r="D87" s="319" t="s">
        <v>0</v>
      </c>
      <c r="E87" s="320"/>
      <c r="F87" s="320"/>
      <c r="G87" s="320"/>
      <c r="H87" s="320"/>
      <c r="I87" s="320"/>
      <c r="J87" s="320"/>
      <c r="K87" s="320"/>
      <c r="L87" s="319" t="s">
        <v>0</v>
      </c>
      <c r="M87" s="316"/>
    </row>
    <row r="88" spans="1:13" ht="12.75">
      <c r="A88" s="319" t="s">
        <v>2836</v>
      </c>
      <c r="B88" s="319" t="s">
        <v>0</v>
      </c>
      <c r="C88" s="319" t="s">
        <v>2837</v>
      </c>
      <c r="D88" s="319" t="s">
        <v>0</v>
      </c>
      <c r="E88" s="320"/>
      <c r="F88" s="320"/>
      <c r="G88" s="320"/>
      <c r="H88" s="320"/>
      <c r="I88" s="320"/>
      <c r="J88" s="320"/>
      <c r="K88" s="320"/>
      <c r="L88" s="319" t="s">
        <v>0</v>
      </c>
      <c r="M88" s="316"/>
    </row>
    <row r="89" spans="1:13" ht="12">
      <c r="A89" s="321" t="s">
        <v>2838</v>
      </c>
      <c r="B89" s="321" t="s">
        <v>545</v>
      </c>
      <c r="C89" s="321" t="s">
        <v>2839</v>
      </c>
      <c r="D89" s="321" t="s">
        <v>485</v>
      </c>
      <c r="E89" s="322">
        <v>11</v>
      </c>
      <c r="F89" s="322"/>
      <c r="G89" s="322">
        <f>E89*F89</f>
        <v>0</v>
      </c>
      <c r="H89" s="322"/>
      <c r="I89" s="322">
        <f>E89*H89</f>
        <v>0</v>
      </c>
      <c r="J89" s="322">
        <f>F89+H89</f>
        <v>0</v>
      </c>
      <c r="K89" s="322">
        <f>G89+I89</f>
        <v>0</v>
      </c>
      <c r="L89" s="321" t="s">
        <v>149</v>
      </c>
      <c r="M89" s="316"/>
    </row>
    <row r="90" spans="1:13" ht="12">
      <c r="A90" s="321" t="s">
        <v>2840</v>
      </c>
      <c r="B90" s="321" t="s">
        <v>549</v>
      </c>
      <c r="C90" s="321" t="s">
        <v>2841</v>
      </c>
      <c r="D90" s="321" t="s">
        <v>485</v>
      </c>
      <c r="E90" s="322">
        <v>8</v>
      </c>
      <c r="F90" s="322"/>
      <c r="G90" s="322">
        <f>E90*F90</f>
        <v>0</v>
      </c>
      <c r="H90" s="322"/>
      <c r="I90" s="322">
        <f>E90*H90</f>
        <v>0</v>
      </c>
      <c r="J90" s="322">
        <f>F90+H90</f>
        <v>0</v>
      </c>
      <c r="K90" s="322">
        <f>G90+I90</f>
        <v>0</v>
      </c>
      <c r="L90" s="321" t="s">
        <v>191</v>
      </c>
      <c r="M90" s="316"/>
    </row>
    <row r="91" spans="1:13" ht="12.75">
      <c r="A91" s="319" t="s">
        <v>2842</v>
      </c>
      <c r="B91" s="319" t="s">
        <v>0</v>
      </c>
      <c r="C91" s="319" t="s">
        <v>2843</v>
      </c>
      <c r="D91" s="319" t="s">
        <v>0</v>
      </c>
      <c r="E91" s="320"/>
      <c r="F91" s="320"/>
      <c r="G91" s="320"/>
      <c r="H91" s="320"/>
      <c r="I91" s="320"/>
      <c r="J91" s="320"/>
      <c r="K91" s="320"/>
      <c r="L91" s="319" t="s">
        <v>0</v>
      </c>
      <c r="M91" s="316"/>
    </row>
    <row r="92" spans="1:13" ht="12">
      <c r="A92" s="321" t="s">
        <v>2844</v>
      </c>
      <c r="B92" s="321" t="s">
        <v>553</v>
      </c>
      <c r="C92" s="321" t="s">
        <v>2845</v>
      </c>
      <c r="D92" s="321" t="s">
        <v>185</v>
      </c>
      <c r="E92" s="322">
        <v>20.6</v>
      </c>
      <c r="F92" s="322"/>
      <c r="G92" s="322">
        <f>E92*F92</f>
        <v>0</v>
      </c>
      <c r="H92" s="322"/>
      <c r="I92" s="322">
        <f>E92*H92</f>
        <v>0</v>
      </c>
      <c r="J92" s="322">
        <f>F92+H92</f>
        <v>0</v>
      </c>
      <c r="K92" s="322">
        <f>G92+I92</f>
        <v>0</v>
      </c>
      <c r="L92" s="321" t="s">
        <v>2833</v>
      </c>
      <c r="M92" s="316"/>
    </row>
    <row r="93" spans="1:13" ht="12.75">
      <c r="A93" s="319" t="s">
        <v>2846</v>
      </c>
      <c r="B93" s="319" t="s">
        <v>0</v>
      </c>
      <c r="C93" s="319" t="s">
        <v>2847</v>
      </c>
      <c r="D93" s="319" t="s">
        <v>0</v>
      </c>
      <c r="E93" s="320"/>
      <c r="F93" s="320"/>
      <c r="G93" s="320"/>
      <c r="H93" s="320"/>
      <c r="I93" s="320"/>
      <c r="J93" s="320"/>
      <c r="K93" s="320"/>
      <c r="L93" s="319" t="s">
        <v>0</v>
      </c>
      <c r="M93" s="316"/>
    </row>
    <row r="94" spans="1:13" ht="12.75">
      <c r="A94" s="319" t="s">
        <v>2848</v>
      </c>
      <c r="B94" s="319" t="s">
        <v>0</v>
      </c>
      <c r="C94" s="319" t="s">
        <v>2849</v>
      </c>
      <c r="D94" s="319" t="s">
        <v>0</v>
      </c>
      <c r="E94" s="320"/>
      <c r="F94" s="320"/>
      <c r="G94" s="320"/>
      <c r="H94" s="320"/>
      <c r="I94" s="320"/>
      <c r="J94" s="320"/>
      <c r="K94" s="320"/>
      <c r="L94" s="319" t="s">
        <v>0</v>
      </c>
      <c r="M94" s="316"/>
    </row>
    <row r="95" spans="1:13" ht="12">
      <c r="A95" s="321" t="s">
        <v>2850</v>
      </c>
      <c r="B95" s="321" t="s">
        <v>557</v>
      </c>
      <c r="C95" s="321" t="s">
        <v>2851</v>
      </c>
      <c r="D95" s="321" t="s">
        <v>185</v>
      </c>
      <c r="E95" s="322">
        <v>20.6</v>
      </c>
      <c r="F95" s="322"/>
      <c r="G95" s="322">
        <f>E95*F95</f>
        <v>0</v>
      </c>
      <c r="H95" s="322"/>
      <c r="I95" s="322">
        <f>E95*H95</f>
        <v>0</v>
      </c>
      <c r="J95" s="322">
        <f>F95+H95</f>
        <v>0</v>
      </c>
      <c r="K95" s="322">
        <f>G95+I95</f>
        <v>0</v>
      </c>
      <c r="L95" s="321" t="s">
        <v>2833</v>
      </c>
      <c r="M95" s="316"/>
    </row>
    <row r="96" spans="1:13" ht="12.75">
      <c r="A96" s="319" t="s">
        <v>2852</v>
      </c>
      <c r="B96" s="319" t="s">
        <v>0</v>
      </c>
      <c r="C96" s="319" t="s">
        <v>2853</v>
      </c>
      <c r="D96" s="319" t="s">
        <v>0</v>
      </c>
      <c r="E96" s="320"/>
      <c r="F96" s="320"/>
      <c r="G96" s="320"/>
      <c r="H96" s="320"/>
      <c r="I96" s="320"/>
      <c r="J96" s="320"/>
      <c r="K96" s="320"/>
      <c r="L96" s="319" t="s">
        <v>0</v>
      </c>
      <c r="M96" s="316"/>
    </row>
    <row r="97" spans="1:13" ht="12">
      <c r="A97" s="321" t="s">
        <v>2854</v>
      </c>
      <c r="B97" s="321" t="s">
        <v>564</v>
      </c>
      <c r="C97" s="321" t="s">
        <v>2855</v>
      </c>
      <c r="D97" s="321" t="s">
        <v>226</v>
      </c>
      <c r="E97" s="322">
        <v>533</v>
      </c>
      <c r="F97" s="322"/>
      <c r="G97" s="322">
        <f>E97*F97</f>
        <v>0</v>
      </c>
      <c r="H97" s="322"/>
      <c r="I97" s="322">
        <f>E97*H97</f>
        <v>0</v>
      </c>
      <c r="J97" s="322">
        <f>F97+H97</f>
        <v>0</v>
      </c>
      <c r="K97" s="322">
        <f>G97+I97</f>
        <v>0</v>
      </c>
      <c r="L97" s="321" t="s">
        <v>2856</v>
      </c>
      <c r="M97" s="316"/>
    </row>
    <row r="98" spans="1:13" ht="12">
      <c r="A98" s="321" t="s">
        <v>2857</v>
      </c>
      <c r="B98" s="321" t="s">
        <v>568</v>
      </c>
      <c r="C98" s="321" t="s">
        <v>2858</v>
      </c>
      <c r="D98" s="321" t="s">
        <v>226</v>
      </c>
      <c r="E98" s="322">
        <v>32</v>
      </c>
      <c r="F98" s="322"/>
      <c r="G98" s="322">
        <f>E98*F98</f>
        <v>0</v>
      </c>
      <c r="H98" s="322"/>
      <c r="I98" s="322">
        <f>E98*H98</f>
        <v>0</v>
      </c>
      <c r="J98" s="322">
        <f>F98+H98</f>
        <v>0</v>
      </c>
      <c r="K98" s="322">
        <f>G98+I98</f>
        <v>0</v>
      </c>
      <c r="L98" s="321" t="s">
        <v>474</v>
      </c>
      <c r="M98" s="316"/>
    </row>
    <row r="99" spans="1:13" ht="12.75">
      <c r="A99" s="319" t="s">
        <v>2859</v>
      </c>
      <c r="B99" s="319" t="s">
        <v>0</v>
      </c>
      <c r="C99" s="319" t="s">
        <v>2860</v>
      </c>
      <c r="D99" s="319" t="s">
        <v>0</v>
      </c>
      <c r="E99" s="320"/>
      <c r="F99" s="320"/>
      <c r="G99" s="320"/>
      <c r="H99" s="320"/>
      <c r="I99" s="320"/>
      <c r="J99" s="320"/>
      <c r="K99" s="320"/>
      <c r="L99" s="319" t="s">
        <v>0</v>
      </c>
      <c r="M99" s="316"/>
    </row>
    <row r="100" spans="1:13" ht="12">
      <c r="A100" s="321" t="s">
        <v>2861</v>
      </c>
      <c r="B100" s="321" t="s">
        <v>572</v>
      </c>
      <c r="C100" s="321" t="s">
        <v>2862</v>
      </c>
      <c r="D100" s="321" t="s">
        <v>226</v>
      </c>
      <c r="E100" s="322">
        <v>565</v>
      </c>
      <c r="F100" s="322"/>
      <c r="G100" s="322">
        <f>E100*F100</f>
        <v>0</v>
      </c>
      <c r="H100" s="322"/>
      <c r="I100" s="322">
        <f>E100*H100</f>
        <v>0</v>
      </c>
      <c r="J100" s="322">
        <f>F100+H100</f>
        <v>0</v>
      </c>
      <c r="K100" s="322">
        <f>G100+I100</f>
        <v>0</v>
      </c>
      <c r="L100" s="321" t="s">
        <v>2863</v>
      </c>
      <c r="M100" s="316"/>
    </row>
    <row r="101" spans="1:13" ht="12.75">
      <c r="A101" s="319" t="s">
        <v>2864</v>
      </c>
      <c r="B101" s="319" t="s">
        <v>0</v>
      </c>
      <c r="C101" s="319" t="s">
        <v>2865</v>
      </c>
      <c r="D101" s="319" t="s">
        <v>0</v>
      </c>
      <c r="E101" s="320"/>
      <c r="F101" s="320"/>
      <c r="G101" s="320"/>
      <c r="H101" s="320"/>
      <c r="I101" s="320"/>
      <c r="J101" s="320"/>
      <c r="K101" s="320"/>
      <c r="L101" s="319" t="s">
        <v>0</v>
      </c>
      <c r="M101" s="316"/>
    </row>
    <row r="102" spans="1:13" ht="12">
      <c r="A102" s="321" t="s">
        <v>2866</v>
      </c>
      <c r="B102" s="321" t="s">
        <v>577</v>
      </c>
      <c r="C102" s="321" t="s">
        <v>2867</v>
      </c>
      <c r="D102" s="321" t="s">
        <v>226</v>
      </c>
      <c r="E102" s="322">
        <v>565</v>
      </c>
      <c r="F102" s="322"/>
      <c r="G102" s="322">
        <f>E102*F102</f>
        <v>0</v>
      </c>
      <c r="H102" s="322"/>
      <c r="I102" s="322">
        <f>E102*H102</f>
        <v>0</v>
      </c>
      <c r="J102" s="322">
        <f>F102+H102</f>
        <v>0</v>
      </c>
      <c r="K102" s="322">
        <f>G102+I102</f>
        <v>0</v>
      </c>
      <c r="L102" s="321" t="s">
        <v>2863</v>
      </c>
      <c r="M102" s="316"/>
    </row>
    <row r="103" spans="1:13" ht="12.75">
      <c r="A103" s="319" t="s">
        <v>2868</v>
      </c>
      <c r="B103" s="319" t="s">
        <v>0</v>
      </c>
      <c r="C103" s="319" t="s">
        <v>2869</v>
      </c>
      <c r="D103" s="319" t="s">
        <v>0</v>
      </c>
      <c r="E103" s="320"/>
      <c r="F103" s="320"/>
      <c r="G103" s="320"/>
      <c r="H103" s="320"/>
      <c r="I103" s="320"/>
      <c r="J103" s="320"/>
      <c r="K103" s="320"/>
      <c r="L103" s="319" t="s">
        <v>0</v>
      </c>
      <c r="M103" s="316"/>
    </row>
    <row r="104" spans="1:13" ht="12">
      <c r="A104" s="321" t="s">
        <v>2870</v>
      </c>
      <c r="B104" s="321" t="s">
        <v>582</v>
      </c>
      <c r="C104" s="321" t="s">
        <v>2855</v>
      </c>
      <c r="D104" s="321" t="s">
        <v>226</v>
      </c>
      <c r="E104" s="322">
        <v>533</v>
      </c>
      <c r="F104" s="322"/>
      <c r="G104" s="322">
        <f>E104*F104</f>
        <v>0</v>
      </c>
      <c r="H104" s="322"/>
      <c r="I104" s="322">
        <f>E104*H104</f>
        <v>0</v>
      </c>
      <c r="J104" s="322">
        <f>F104+H104</f>
        <v>0</v>
      </c>
      <c r="K104" s="322">
        <f>G104+I104</f>
        <v>0</v>
      </c>
      <c r="L104" s="321" t="s">
        <v>2871</v>
      </c>
      <c r="M104" s="316"/>
    </row>
    <row r="105" spans="1:13" ht="12">
      <c r="A105" s="321" t="s">
        <v>2872</v>
      </c>
      <c r="B105" s="321" t="s">
        <v>586</v>
      </c>
      <c r="C105" s="321" t="s">
        <v>2873</v>
      </c>
      <c r="D105" s="321" t="s">
        <v>226</v>
      </c>
      <c r="E105" s="322">
        <v>32</v>
      </c>
      <c r="F105" s="322"/>
      <c r="G105" s="322">
        <f>E105*F105</f>
        <v>0</v>
      </c>
      <c r="H105" s="322"/>
      <c r="I105" s="322">
        <f>E105*H105</f>
        <v>0</v>
      </c>
      <c r="J105" s="322">
        <f>F105+H105</f>
        <v>0</v>
      </c>
      <c r="K105" s="322">
        <f>G105+I105</f>
        <v>0</v>
      </c>
      <c r="L105" s="321" t="s">
        <v>474</v>
      </c>
      <c r="M105" s="316"/>
    </row>
    <row r="106" spans="1:13" ht="12.75">
      <c r="A106" s="319" t="s">
        <v>2874</v>
      </c>
      <c r="B106" s="319" t="s">
        <v>0</v>
      </c>
      <c r="C106" s="319" t="s">
        <v>2875</v>
      </c>
      <c r="D106" s="319" t="s">
        <v>0</v>
      </c>
      <c r="E106" s="320"/>
      <c r="F106" s="320"/>
      <c r="G106" s="320"/>
      <c r="H106" s="320"/>
      <c r="I106" s="320"/>
      <c r="J106" s="320"/>
      <c r="K106" s="320"/>
      <c r="L106" s="319" t="s">
        <v>0</v>
      </c>
      <c r="M106" s="316"/>
    </row>
    <row r="107" spans="1:13" ht="12">
      <c r="A107" s="321" t="s">
        <v>2876</v>
      </c>
      <c r="B107" s="321" t="s">
        <v>590</v>
      </c>
      <c r="C107" s="321" t="s">
        <v>2877</v>
      </c>
      <c r="D107" s="321" t="s">
        <v>154</v>
      </c>
      <c r="E107" s="322">
        <v>202.55</v>
      </c>
      <c r="F107" s="322"/>
      <c r="G107" s="322">
        <f>E107*F107</f>
        <v>0</v>
      </c>
      <c r="H107" s="322"/>
      <c r="I107" s="322">
        <f>E107*H107</f>
        <v>0</v>
      </c>
      <c r="J107" s="322">
        <f>F107+H107</f>
        <v>0</v>
      </c>
      <c r="K107" s="322">
        <f>G107+I107</f>
        <v>0</v>
      </c>
      <c r="L107" s="321" t="s">
        <v>2878</v>
      </c>
      <c r="M107" s="316"/>
    </row>
    <row r="108" spans="1:13" ht="12.75">
      <c r="A108" s="319" t="s">
        <v>2879</v>
      </c>
      <c r="B108" s="319" t="s">
        <v>0</v>
      </c>
      <c r="C108" s="319" t="s">
        <v>2880</v>
      </c>
      <c r="D108" s="319" t="s">
        <v>0</v>
      </c>
      <c r="E108" s="320"/>
      <c r="F108" s="320"/>
      <c r="G108" s="320"/>
      <c r="H108" s="320"/>
      <c r="I108" s="320"/>
      <c r="J108" s="320"/>
      <c r="K108" s="320"/>
      <c r="L108" s="319" t="s">
        <v>0</v>
      </c>
      <c r="M108" s="316"/>
    </row>
    <row r="109" spans="1:13" ht="12">
      <c r="A109" s="321" t="s">
        <v>2881</v>
      </c>
      <c r="B109" s="321" t="s">
        <v>594</v>
      </c>
      <c r="C109" s="321" t="s">
        <v>2882</v>
      </c>
      <c r="D109" s="321" t="s">
        <v>232</v>
      </c>
      <c r="E109" s="322">
        <v>30.38</v>
      </c>
      <c r="F109" s="322"/>
      <c r="G109" s="322">
        <f>E109*F109</f>
        <v>0</v>
      </c>
      <c r="H109" s="322"/>
      <c r="I109" s="322">
        <f>E109*H109</f>
        <v>0</v>
      </c>
      <c r="J109" s="322">
        <f>F109+H109</f>
        <v>0</v>
      </c>
      <c r="K109" s="322">
        <f>G109+I109</f>
        <v>0</v>
      </c>
      <c r="L109" s="321" t="s">
        <v>2883</v>
      </c>
      <c r="M109" s="316"/>
    </row>
    <row r="110" spans="1:13" ht="12.75">
      <c r="A110" s="319" t="s">
        <v>2884</v>
      </c>
      <c r="B110" s="319" t="s">
        <v>0</v>
      </c>
      <c r="C110" s="319" t="s">
        <v>2885</v>
      </c>
      <c r="D110" s="319" t="s">
        <v>0</v>
      </c>
      <c r="E110" s="320"/>
      <c r="F110" s="320"/>
      <c r="G110" s="320"/>
      <c r="H110" s="320"/>
      <c r="I110" s="320"/>
      <c r="J110" s="320"/>
      <c r="K110" s="320"/>
      <c r="L110" s="319" t="s">
        <v>0</v>
      </c>
      <c r="M110" s="316"/>
    </row>
    <row r="111" spans="1:13" ht="12">
      <c r="A111" s="321" t="s">
        <v>2886</v>
      </c>
      <c r="B111" s="321" t="s">
        <v>599</v>
      </c>
      <c r="C111" s="321" t="s">
        <v>2887</v>
      </c>
      <c r="D111" s="321" t="s">
        <v>154</v>
      </c>
      <c r="E111" s="322">
        <v>5.5</v>
      </c>
      <c r="F111" s="322"/>
      <c r="G111" s="322">
        <f>E111*F111</f>
        <v>0</v>
      </c>
      <c r="H111" s="322"/>
      <c r="I111" s="322">
        <f>E111*H111</f>
        <v>0</v>
      </c>
      <c r="J111" s="322">
        <f>F111+H111</f>
        <v>0</v>
      </c>
      <c r="K111" s="322">
        <f>G111+I111</f>
        <v>0</v>
      </c>
      <c r="L111" s="321" t="s">
        <v>2826</v>
      </c>
      <c r="M111" s="316"/>
    </row>
    <row r="112" spans="1:13" ht="12.75">
      <c r="A112" s="319" t="s">
        <v>2888</v>
      </c>
      <c r="B112" s="319" t="s">
        <v>0</v>
      </c>
      <c r="C112" s="319" t="s">
        <v>2889</v>
      </c>
      <c r="D112" s="319" t="s">
        <v>0</v>
      </c>
      <c r="E112" s="320"/>
      <c r="F112" s="320"/>
      <c r="G112" s="320"/>
      <c r="H112" s="320"/>
      <c r="I112" s="320"/>
      <c r="J112" s="320"/>
      <c r="K112" s="320"/>
      <c r="L112" s="319" t="s">
        <v>0</v>
      </c>
      <c r="M112" s="316"/>
    </row>
    <row r="113" spans="1:13" ht="12">
      <c r="A113" s="321" t="s">
        <v>2890</v>
      </c>
      <c r="B113" s="321" t="s">
        <v>603</v>
      </c>
      <c r="C113" s="321" t="s">
        <v>2891</v>
      </c>
      <c r="D113" s="321" t="s">
        <v>154</v>
      </c>
      <c r="E113" s="322">
        <v>5.5</v>
      </c>
      <c r="F113" s="322"/>
      <c r="G113" s="322">
        <f>E113*F113</f>
        <v>0</v>
      </c>
      <c r="H113" s="322"/>
      <c r="I113" s="322">
        <f>E113*H113</f>
        <v>0</v>
      </c>
      <c r="J113" s="322">
        <f>F113+H113</f>
        <v>0</v>
      </c>
      <c r="K113" s="322">
        <f>G113+I113</f>
        <v>0</v>
      </c>
      <c r="L113" s="321" t="s">
        <v>2826</v>
      </c>
      <c r="M113" s="316"/>
    </row>
  </sheetData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9"/>
  <sheetViews>
    <sheetView showGridLines="0" workbookViewId="0" topLeftCell="A1">
      <selection activeCell="C4" sqref="C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8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89"/>
      <c r="L2" s="367" t="s">
        <v>3</v>
      </c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8" t="s">
        <v>95</v>
      </c>
      <c r="AZ2" s="90" t="s">
        <v>1973</v>
      </c>
      <c r="BA2" s="90" t="s">
        <v>1973</v>
      </c>
      <c r="BB2" s="90" t="s">
        <v>0</v>
      </c>
      <c r="BC2" s="90" t="s">
        <v>1974</v>
      </c>
      <c r="BD2" s="90" t="s">
        <v>77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91"/>
      <c r="J3" s="20"/>
      <c r="K3" s="20"/>
      <c r="L3" s="21"/>
      <c r="AT3" s="18" t="s">
        <v>77</v>
      </c>
      <c r="AZ3" s="90" t="s">
        <v>268</v>
      </c>
      <c r="BA3" s="90" t="s">
        <v>268</v>
      </c>
      <c r="BB3" s="90" t="s">
        <v>0</v>
      </c>
      <c r="BC3" s="90" t="s">
        <v>1975</v>
      </c>
      <c r="BD3" s="90" t="s">
        <v>77</v>
      </c>
    </row>
    <row r="4" spans="2:56" s="1" customFormat="1" ht="24.95" customHeight="1">
      <c r="B4" s="21"/>
      <c r="D4" s="22" t="s">
        <v>112</v>
      </c>
      <c r="I4" s="89"/>
      <c r="L4" s="21"/>
      <c r="M4" s="92" t="s">
        <v>7</v>
      </c>
      <c r="AT4" s="18" t="s">
        <v>1</v>
      </c>
      <c r="AZ4" s="90" t="s">
        <v>270</v>
      </c>
      <c r="BA4" s="90" t="s">
        <v>270</v>
      </c>
      <c r="BB4" s="90" t="s">
        <v>0</v>
      </c>
      <c r="BC4" s="90" t="s">
        <v>1976</v>
      </c>
      <c r="BD4" s="90" t="s">
        <v>77</v>
      </c>
    </row>
    <row r="5" spans="2:56" s="1" customFormat="1" ht="6.95" customHeight="1">
      <c r="B5" s="21"/>
      <c r="I5" s="89"/>
      <c r="L5" s="21"/>
      <c r="AZ5" s="90" t="s">
        <v>108</v>
      </c>
      <c r="BA5" s="90" t="s">
        <v>108</v>
      </c>
      <c r="BB5" s="90" t="s">
        <v>0</v>
      </c>
      <c r="BC5" s="90" t="s">
        <v>1977</v>
      </c>
      <c r="BD5" s="90" t="s">
        <v>77</v>
      </c>
    </row>
    <row r="6" spans="2:56" s="1" customFormat="1" ht="12" customHeight="1">
      <c r="B6" s="21"/>
      <c r="D6" s="28" t="s">
        <v>12</v>
      </c>
      <c r="I6" s="89"/>
      <c r="L6" s="21"/>
      <c r="AZ6" s="90" t="s">
        <v>1978</v>
      </c>
      <c r="BA6" s="90" t="s">
        <v>1978</v>
      </c>
      <c r="BB6" s="90" t="s">
        <v>0</v>
      </c>
      <c r="BC6" s="90" t="s">
        <v>775</v>
      </c>
      <c r="BD6" s="90" t="s">
        <v>77</v>
      </c>
    </row>
    <row r="7" spans="2:56" s="1" customFormat="1" ht="16.5" customHeight="1">
      <c r="B7" s="21"/>
      <c r="E7" s="365" t="str">
        <f>'Rekapitulace stavby'!K4</f>
        <v>Nová zástavba ZTV Boží Muka IV. etapa Chotěboř</v>
      </c>
      <c r="F7" s="366"/>
      <c r="G7" s="366"/>
      <c r="H7" s="366"/>
      <c r="I7" s="89"/>
      <c r="L7" s="21"/>
      <c r="AZ7" s="90" t="s">
        <v>1979</v>
      </c>
      <c r="BA7" s="90" t="s">
        <v>1979</v>
      </c>
      <c r="BB7" s="90" t="s">
        <v>0</v>
      </c>
      <c r="BC7" s="90" t="s">
        <v>1980</v>
      </c>
      <c r="BD7" s="90" t="s">
        <v>77</v>
      </c>
    </row>
    <row r="8" spans="1:56" s="2" customFormat="1" ht="12" customHeight="1">
      <c r="A8" s="33"/>
      <c r="B8" s="34"/>
      <c r="C8" s="33"/>
      <c r="D8" s="28" t="s">
        <v>119</v>
      </c>
      <c r="E8" s="33"/>
      <c r="F8" s="33"/>
      <c r="G8" s="33"/>
      <c r="H8" s="33"/>
      <c r="I8" s="93"/>
      <c r="J8" s="33"/>
      <c r="K8" s="33"/>
      <c r="L8" s="94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90" t="s">
        <v>1981</v>
      </c>
      <c r="BA8" s="90" t="s">
        <v>1981</v>
      </c>
      <c r="BB8" s="90" t="s">
        <v>0</v>
      </c>
      <c r="BC8" s="90" t="s">
        <v>1982</v>
      </c>
      <c r="BD8" s="90" t="s">
        <v>77</v>
      </c>
    </row>
    <row r="9" spans="1:56" s="2" customFormat="1" ht="16.5" customHeight="1">
      <c r="A9" s="33"/>
      <c r="B9" s="34"/>
      <c r="C9" s="33"/>
      <c r="D9" s="33"/>
      <c r="E9" s="330" t="s">
        <v>94</v>
      </c>
      <c r="F9" s="364"/>
      <c r="G9" s="364"/>
      <c r="H9" s="364"/>
      <c r="I9" s="93"/>
      <c r="J9" s="33"/>
      <c r="K9" s="33"/>
      <c r="L9" s="9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90" t="s">
        <v>318</v>
      </c>
      <c r="BA9" s="90" t="s">
        <v>318</v>
      </c>
      <c r="BB9" s="90" t="s">
        <v>0</v>
      </c>
      <c r="BC9" s="90" t="s">
        <v>1983</v>
      </c>
      <c r="BD9" s="90" t="s">
        <v>77</v>
      </c>
    </row>
    <row r="10" spans="1:56" s="2" customFormat="1" ht="12">
      <c r="A10" s="33"/>
      <c r="B10" s="34"/>
      <c r="C10" s="33"/>
      <c r="D10" s="33"/>
      <c r="E10" s="33"/>
      <c r="F10" s="33"/>
      <c r="G10" s="33"/>
      <c r="H10" s="33"/>
      <c r="I10" s="93"/>
      <c r="J10" s="33"/>
      <c r="K10" s="33"/>
      <c r="L10" s="9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90" t="s">
        <v>1984</v>
      </c>
      <c r="BA10" s="90" t="s">
        <v>1984</v>
      </c>
      <c r="BB10" s="90" t="s">
        <v>0</v>
      </c>
      <c r="BC10" s="90" t="s">
        <v>1985</v>
      </c>
      <c r="BD10" s="90" t="s">
        <v>77</v>
      </c>
    </row>
    <row r="11" spans="1:56" s="2" customFormat="1" ht="12" customHeight="1">
      <c r="A11" s="33"/>
      <c r="B11" s="34"/>
      <c r="C11" s="33"/>
      <c r="D11" s="28" t="s">
        <v>14</v>
      </c>
      <c r="E11" s="33"/>
      <c r="F11" s="26"/>
      <c r="G11" s="33"/>
      <c r="H11" s="33"/>
      <c r="I11" s="95" t="s">
        <v>16</v>
      </c>
      <c r="J11" s="26" t="s">
        <v>0</v>
      </c>
      <c r="K11" s="33"/>
      <c r="L11" s="9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90" t="s">
        <v>113</v>
      </c>
      <c r="BA11" s="90" t="s">
        <v>113</v>
      </c>
      <c r="BB11" s="90" t="s">
        <v>0</v>
      </c>
      <c r="BC11" s="90" t="s">
        <v>459</v>
      </c>
      <c r="BD11" s="90" t="s">
        <v>77</v>
      </c>
    </row>
    <row r="12" spans="1:5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5" t="s">
        <v>20</v>
      </c>
      <c r="J12" s="51" t="str">
        <f>'Rekapitulace stavby'!AN6</f>
        <v>2. 2. 2021</v>
      </c>
      <c r="K12" s="33"/>
      <c r="L12" s="9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90" t="s">
        <v>115</v>
      </c>
      <c r="BA12" s="90" t="s">
        <v>115</v>
      </c>
      <c r="BB12" s="90" t="s">
        <v>0</v>
      </c>
      <c r="BC12" s="90" t="s">
        <v>1986</v>
      </c>
      <c r="BD12" s="90" t="s">
        <v>77</v>
      </c>
    </row>
    <row r="13" spans="1:5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3"/>
      <c r="J13" s="33"/>
      <c r="K13" s="33"/>
      <c r="L13" s="9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Z13" s="90" t="s">
        <v>1987</v>
      </c>
      <c r="BA13" s="90" t="s">
        <v>1987</v>
      </c>
      <c r="BB13" s="90" t="s">
        <v>0</v>
      </c>
      <c r="BC13" s="90" t="s">
        <v>1988</v>
      </c>
      <c r="BD13" s="90" t="s">
        <v>77</v>
      </c>
    </row>
    <row r="14" spans="1:5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5" t="s">
        <v>23</v>
      </c>
      <c r="J14" s="26" t="s">
        <v>0</v>
      </c>
      <c r="K14" s="33"/>
      <c r="L14" s="9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Z14" s="90" t="s">
        <v>1989</v>
      </c>
      <c r="BA14" s="90" t="s">
        <v>1989</v>
      </c>
      <c r="BB14" s="90" t="s">
        <v>0</v>
      </c>
      <c r="BC14" s="90" t="s">
        <v>775</v>
      </c>
      <c r="BD14" s="90" t="s">
        <v>77</v>
      </c>
    </row>
    <row r="15" spans="1:31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95" t="s">
        <v>25</v>
      </c>
      <c r="J15" s="26" t="s">
        <v>0</v>
      </c>
      <c r="K15" s="33"/>
      <c r="L15" s="9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3"/>
      <c r="J16" s="33"/>
      <c r="K16" s="33"/>
      <c r="L16" s="9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5" t="s">
        <v>23</v>
      </c>
      <c r="J17" s="29" t="str">
        <f>'Rekapitulace stavby'!AN11</f>
        <v>Vyplň údaj</v>
      </c>
      <c r="K17" s="33"/>
      <c r="L17" s="9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68" t="str">
        <f>'Rekapitulace stavby'!E12</f>
        <v>Vyplň údaj</v>
      </c>
      <c r="F18" s="339"/>
      <c r="G18" s="339"/>
      <c r="H18" s="339"/>
      <c r="I18" s="95" t="s">
        <v>25</v>
      </c>
      <c r="J18" s="29" t="str">
        <f>'Rekapitulace stavby'!AN12</f>
        <v>Vyplň údaj</v>
      </c>
      <c r="K18" s="33"/>
      <c r="L18" s="9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3"/>
      <c r="J19" s="33"/>
      <c r="K19" s="33"/>
      <c r="L19" s="9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5" t="s">
        <v>23</v>
      </c>
      <c r="J20" s="26" t="s">
        <v>0</v>
      </c>
      <c r="K20" s="33"/>
      <c r="L20" s="9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95" t="s">
        <v>25</v>
      </c>
      <c r="J21" s="26" t="s">
        <v>0</v>
      </c>
      <c r="K21" s="33"/>
      <c r="L21" s="9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3"/>
      <c r="J22" s="33"/>
      <c r="K22" s="33"/>
      <c r="L22" s="9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95" t="s">
        <v>23</v>
      </c>
      <c r="J23" s="26" t="str">
        <f>IF('Rekapitulace stavby'!AN17="","",'Rekapitulace stavby'!AN17)</f>
        <v/>
      </c>
      <c r="K23" s="33"/>
      <c r="L23" s="9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stavby'!E18="","",'Rekapitulace stavby'!E18)</f>
        <v xml:space="preserve"> </v>
      </c>
      <c r="F24" s="33"/>
      <c r="G24" s="33"/>
      <c r="H24" s="33"/>
      <c r="I24" s="95" t="s">
        <v>25</v>
      </c>
      <c r="J24" s="26" t="str">
        <f>IF('Rekapitulace stavby'!AN18="","",'Rekapitulace stavby'!AN18)</f>
        <v/>
      </c>
      <c r="K24" s="33"/>
      <c r="L24" s="9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3"/>
      <c r="J25" s="33"/>
      <c r="K25" s="33"/>
      <c r="L25" s="9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93"/>
      <c r="J26" s="33"/>
      <c r="K26" s="33"/>
      <c r="L26" s="9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3.25" customHeight="1">
      <c r="A27" s="96"/>
      <c r="B27" s="97"/>
      <c r="C27" s="96"/>
      <c r="D27" s="96"/>
      <c r="E27" s="344" t="s">
        <v>120</v>
      </c>
      <c r="F27" s="344"/>
      <c r="G27" s="344"/>
      <c r="H27" s="344"/>
      <c r="I27" s="98"/>
      <c r="J27" s="96"/>
      <c r="K27" s="96"/>
      <c r="L27" s="99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3"/>
      <c r="J28" s="33"/>
      <c r="K28" s="33"/>
      <c r="L28" s="9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100"/>
      <c r="J29" s="62"/>
      <c r="K29" s="62"/>
      <c r="L29" s="94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1" t="s">
        <v>35</v>
      </c>
      <c r="E30" s="33"/>
      <c r="F30" s="33"/>
      <c r="G30" s="33"/>
      <c r="H30" s="33"/>
      <c r="I30" s="93"/>
      <c r="J30" s="67">
        <f>ROUND(J87,2)</f>
        <v>0</v>
      </c>
      <c r="K30" s="33"/>
      <c r="L30" s="9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100"/>
      <c r="J31" s="62"/>
      <c r="K31" s="62"/>
      <c r="L31" s="9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102" t="s">
        <v>36</v>
      </c>
      <c r="J32" s="37" t="s">
        <v>38</v>
      </c>
      <c r="K32" s="33"/>
      <c r="L32" s="9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3" t="s">
        <v>39</v>
      </c>
      <c r="E33" s="28" t="s">
        <v>40</v>
      </c>
      <c r="F33" s="104">
        <f>ROUND((SUM(BE87:BE208)),2)</f>
        <v>0</v>
      </c>
      <c r="G33" s="33"/>
      <c r="H33" s="33"/>
      <c r="I33" s="105">
        <v>0.21</v>
      </c>
      <c r="J33" s="104">
        <f>ROUND(((SUM(BE87:BE208))*I33),2)</f>
        <v>0</v>
      </c>
      <c r="K33" s="33"/>
      <c r="L33" s="9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4">
        <f>ROUND((SUM(BF87:BF208)),2)</f>
        <v>0</v>
      </c>
      <c r="G34" s="33"/>
      <c r="H34" s="33"/>
      <c r="I34" s="105">
        <v>0.15</v>
      </c>
      <c r="J34" s="104">
        <f>ROUND(((SUM(BF87:BF208))*I34),2)</f>
        <v>0</v>
      </c>
      <c r="K34" s="33"/>
      <c r="L34" s="9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42</v>
      </c>
      <c r="F35" s="104">
        <f>ROUND((SUM(BG87:BG208)),2)</f>
        <v>0</v>
      </c>
      <c r="G35" s="33"/>
      <c r="H35" s="33"/>
      <c r="I35" s="105">
        <v>0.21</v>
      </c>
      <c r="J35" s="104">
        <f>0</f>
        <v>0</v>
      </c>
      <c r="K35" s="33"/>
      <c r="L35" s="9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43</v>
      </c>
      <c r="F36" s="104">
        <f>ROUND((SUM(BH87:BH208)),2)</f>
        <v>0</v>
      </c>
      <c r="G36" s="33"/>
      <c r="H36" s="33"/>
      <c r="I36" s="105">
        <v>0.15</v>
      </c>
      <c r="J36" s="104">
        <f>0</f>
        <v>0</v>
      </c>
      <c r="K36" s="33"/>
      <c r="L36" s="9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04">
        <f>ROUND((SUM(BI87:BI208)),2)</f>
        <v>0</v>
      </c>
      <c r="G37" s="33"/>
      <c r="H37" s="33"/>
      <c r="I37" s="105">
        <v>0</v>
      </c>
      <c r="J37" s="104">
        <f>0</f>
        <v>0</v>
      </c>
      <c r="K37" s="33"/>
      <c r="L37" s="9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3"/>
      <c r="J38" s="33"/>
      <c r="K38" s="33"/>
      <c r="L38" s="9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6"/>
      <c r="D39" s="107" t="s">
        <v>45</v>
      </c>
      <c r="E39" s="56"/>
      <c r="F39" s="56"/>
      <c r="G39" s="108" t="s">
        <v>46</v>
      </c>
      <c r="H39" s="109" t="s">
        <v>47</v>
      </c>
      <c r="I39" s="110"/>
      <c r="J39" s="111">
        <f>SUM(J30:J37)</f>
        <v>0</v>
      </c>
      <c r="K39" s="112"/>
      <c r="L39" s="9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113"/>
      <c r="J40" s="44"/>
      <c r="K40" s="44"/>
      <c r="L40" s="9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114"/>
      <c r="J44" s="46"/>
      <c r="K44" s="46"/>
      <c r="L44" s="9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121</v>
      </c>
      <c r="D45" s="33"/>
      <c r="E45" s="33"/>
      <c r="F45" s="33"/>
      <c r="G45" s="33"/>
      <c r="H45" s="33"/>
      <c r="I45" s="93"/>
      <c r="J45" s="33"/>
      <c r="K45" s="33"/>
      <c r="L45" s="94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93"/>
      <c r="J46" s="33"/>
      <c r="K46" s="33"/>
      <c r="L46" s="94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12</v>
      </c>
      <c r="D47" s="33"/>
      <c r="E47" s="33"/>
      <c r="F47" s="33"/>
      <c r="G47" s="33"/>
      <c r="H47" s="33"/>
      <c r="I47" s="93"/>
      <c r="J47" s="33"/>
      <c r="K47" s="33"/>
      <c r="L47" s="94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65" t="str">
        <f>E7</f>
        <v>Nová zástavba ZTV Boží Muka IV. etapa Chotěboř</v>
      </c>
      <c r="F48" s="366"/>
      <c r="G48" s="366"/>
      <c r="H48" s="366"/>
      <c r="I48" s="93"/>
      <c r="J48" s="33"/>
      <c r="K48" s="33"/>
      <c r="L48" s="94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119</v>
      </c>
      <c r="D49" s="33"/>
      <c r="E49" s="33"/>
      <c r="F49" s="33"/>
      <c r="G49" s="33"/>
      <c r="H49" s="33"/>
      <c r="I49" s="93"/>
      <c r="J49" s="33"/>
      <c r="K49" s="33"/>
      <c r="L49" s="94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30" t="str">
        <f>E9</f>
        <v>SO 12a Vozidlová kominikace v zóně 30 - spodní stavba</v>
      </c>
      <c r="F50" s="364"/>
      <c r="G50" s="364"/>
      <c r="H50" s="364"/>
      <c r="I50" s="93"/>
      <c r="J50" s="33"/>
      <c r="K50" s="33"/>
      <c r="L50" s="94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93"/>
      <c r="J51" s="33"/>
      <c r="K51" s="33"/>
      <c r="L51" s="94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18</v>
      </c>
      <c r="D52" s="33"/>
      <c r="E52" s="33"/>
      <c r="F52" s="26" t="str">
        <f>F12</f>
        <v>Chotěboř</v>
      </c>
      <c r="G52" s="33"/>
      <c r="H52" s="33"/>
      <c r="I52" s="95" t="s">
        <v>20</v>
      </c>
      <c r="J52" s="51" t="str">
        <f>IF(J12="","",J12)</f>
        <v>2. 2. 2021</v>
      </c>
      <c r="K52" s="33"/>
      <c r="L52" s="94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93"/>
      <c r="J53" s="33"/>
      <c r="K53" s="33"/>
      <c r="L53" s="94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22</v>
      </c>
      <c r="D54" s="33"/>
      <c r="E54" s="33"/>
      <c r="F54" s="26" t="str">
        <f>E15</f>
        <v>Město Chotěboř, Trčků z Lípy 69, Chotěboř</v>
      </c>
      <c r="G54" s="33"/>
      <c r="H54" s="33"/>
      <c r="I54" s="95" t="s">
        <v>28</v>
      </c>
      <c r="J54" s="31" t="str">
        <f>E21</f>
        <v>Profi Jihlava, spol. s.r.o.</v>
      </c>
      <c r="K54" s="33"/>
      <c r="L54" s="94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26</v>
      </c>
      <c r="D55" s="33"/>
      <c r="E55" s="33"/>
      <c r="F55" s="26" t="str">
        <f>IF(E18="","",E18)</f>
        <v>Vyplň údaj</v>
      </c>
      <c r="G55" s="33"/>
      <c r="H55" s="33"/>
      <c r="I55" s="95" t="s">
        <v>31</v>
      </c>
      <c r="J55" s="31" t="str">
        <f>E24</f>
        <v xml:space="preserve"> </v>
      </c>
      <c r="K55" s="33"/>
      <c r="L55" s="94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93"/>
      <c r="J56" s="33"/>
      <c r="K56" s="33"/>
      <c r="L56" s="94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15" t="s">
        <v>122</v>
      </c>
      <c r="D57" s="106"/>
      <c r="E57" s="106"/>
      <c r="F57" s="106"/>
      <c r="G57" s="106"/>
      <c r="H57" s="106"/>
      <c r="I57" s="116"/>
      <c r="J57" s="117" t="s">
        <v>123</v>
      </c>
      <c r="K57" s="106"/>
      <c r="L57" s="94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93"/>
      <c r="J58" s="33"/>
      <c r="K58" s="33"/>
      <c r="L58" s="94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18" t="s">
        <v>66</v>
      </c>
      <c r="D59" s="33"/>
      <c r="E59" s="33"/>
      <c r="F59" s="33"/>
      <c r="G59" s="33"/>
      <c r="H59" s="33"/>
      <c r="I59" s="93"/>
      <c r="J59" s="67">
        <f>J87</f>
        <v>0</v>
      </c>
      <c r="K59" s="33"/>
      <c r="L59" s="94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124</v>
      </c>
    </row>
    <row r="60" spans="2:12" s="9" customFormat="1" ht="24.95" customHeight="1">
      <c r="B60" s="119"/>
      <c r="D60" s="120" t="s">
        <v>125</v>
      </c>
      <c r="E60" s="121"/>
      <c r="F60" s="121"/>
      <c r="G60" s="121"/>
      <c r="H60" s="121"/>
      <c r="I60" s="122"/>
      <c r="J60" s="123">
        <f>J88</f>
        <v>0</v>
      </c>
      <c r="L60" s="119"/>
    </row>
    <row r="61" spans="2:12" s="10" customFormat="1" ht="19.9" customHeight="1">
      <c r="B61" s="124"/>
      <c r="D61" s="125" t="s">
        <v>319</v>
      </c>
      <c r="E61" s="126"/>
      <c r="F61" s="126"/>
      <c r="G61" s="126"/>
      <c r="H61" s="126"/>
      <c r="I61" s="127"/>
      <c r="J61" s="128">
        <f>J89</f>
        <v>0</v>
      </c>
      <c r="L61" s="124"/>
    </row>
    <row r="62" spans="2:12" s="10" customFormat="1" ht="19.9" customHeight="1">
      <c r="B62" s="124"/>
      <c r="D62" s="125" t="s">
        <v>320</v>
      </c>
      <c r="E62" s="126"/>
      <c r="F62" s="126"/>
      <c r="G62" s="126"/>
      <c r="H62" s="126"/>
      <c r="I62" s="127"/>
      <c r="J62" s="128">
        <f>J151</f>
        <v>0</v>
      </c>
      <c r="L62" s="124"/>
    </row>
    <row r="63" spans="2:12" s="10" customFormat="1" ht="19.9" customHeight="1">
      <c r="B63" s="124"/>
      <c r="D63" s="125" t="s">
        <v>322</v>
      </c>
      <c r="E63" s="126"/>
      <c r="F63" s="126"/>
      <c r="G63" s="126"/>
      <c r="H63" s="126"/>
      <c r="I63" s="127"/>
      <c r="J63" s="128">
        <f>J161</f>
        <v>0</v>
      </c>
      <c r="L63" s="124"/>
    </row>
    <row r="64" spans="2:12" s="10" customFormat="1" ht="19.9" customHeight="1">
      <c r="B64" s="124"/>
      <c r="D64" s="125" t="s">
        <v>1058</v>
      </c>
      <c r="E64" s="126"/>
      <c r="F64" s="126"/>
      <c r="G64" s="126"/>
      <c r="H64" s="126"/>
      <c r="I64" s="127"/>
      <c r="J64" s="128">
        <f>J167</f>
        <v>0</v>
      </c>
      <c r="L64" s="124"/>
    </row>
    <row r="65" spans="2:12" s="10" customFormat="1" ht="19.9" customHeight="1">
      <c r="B65" s="124"/>
      <c r="D65" s="125" t="s">
        <v>324</v>
      </c>
      <c r="E65" s="126"/>
      <c r="F65" s="126"/>
      <c r="G65" s="126"/>
      <c r="H65" s="126"/>
      <c r="I65" s="127"/>
      <c r="J65" s="128">
        <f>J176</f>
        <v>0</v>
      </c>
      <c r="L65" s="124"/>
    </row>
    <row r="66" spans="2:12" s="10" customFormat="1" ht="19.9" customHeight="1">
      <c r="B66" s="124"/>
      <c r="D66" s="125" t="s">
        <v>132</v>
      </c>
      <c r="E66" s="126"/>
      <c r="F66" s="126"/>
      <c r="G66" s="126"/>
      <c r="H66" s="126"/>
      <c r="I66" s="127"/>
      <c r="J66" s="128">
        <f>J190</f>
        <v>0</v>
      </c>
      <c r="L66" s="124"/>
    </row>
    <row r="67" spans="2:12" s="10" customFormat="1" ht="19.9" customHeight="1">
      <c r="B67" s="124"/>
      <c r="D67" s="125" t="s">
        <v>325</v>
      </c>
      <c r="E67" s="126"/>
      <c r="F67" s="126"/>
      <c r="G67" s="126"/>
      <c r="H67" s="126"/>
      <c r="I67" s="127"/>
      <c r="J67" s="128">
        <f>J207</f>
        <v>0</v>
      </c>
      <c r="L67" s="124"/>
    </row>
    <row r="68" spans="1:31" s="2" customFormat="1" ht="21.75" customHeight="1">
      <c r="A68" s="33"/>
      <c r="B68" s="34"/>
      <c r="C68" s="33"/>
      <c r="D68" s="33"/>
      <c r="E68" s="33"/>
      <c r="F68" s="33"/>
      <c r="G68" s="33"/>
      <c r="H68" s="33"/>
      <c r="I68" s="93"/>
      <c r="J68" s="33"/>
      <c r="K68" s="33"/>
      <c r="L68" s="94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43"/>
      <c r="C69" s="44"/>
      <c r="D69" s="44"/>
      <c r="E69" s="44"/>
      <c r="F69" s="44"/>
      <c r="G69" s="44"/>
      <c r="H69" s="44"/>
      <c r="I69" s="113"/>
      <c r="J69" s="44"/>
      <c r="K69" s="44"/>
      <c r="L69" s="94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3" spans="1:31" s="2" customFormat="1" ht="6.95" customHeight="1">
      <c r="A73" s="33"/>
      <c r="B73" s="45"/>
      <c r="C73" s="46"/>
      <c r="D73" s="46"/>
      <c r="E73" s="46"/>
      <c r="F73" s="46"/>
      <c r="G73" s="46"/>
      <c r="H73" s="46"/>
      <c r="I73" s="114"/>
      <c r="J73" s="46"/>
      <c r="K73" s="46"/>
      <c r="L73" s="94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24.95" customHeight="1">
      <c r="A74" s="33"/>
      <c r="B74" s="34"/>
      <c r="C74" s="22" t="s">
        <v>133</v>
      </c>
      <c r="D74" s="33"/>
      <c r="E74" s="33"/>
      <c r="F74" s="33"/>
      <c r="G74" s="33"/>
      <c r="H74" s="33"/>
      <c r="I74" s="93"/>
      <c r="J74" s="33"/>
      <c r="K74" s="33"/>
      <c r="L74" s="94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34"/>
      <c r="C75" s="33"/>
      <c r="D75" s="33"/>
      <c r="E75" s="33"/>
      <c r="F75" s="33"/>
      <c r="G75" s="33"/>
      <c r="H75" s="33"/>
      <c r="I75" s="93"/>
      <c r="J75" s="33"/>
      <c r="K75" s="33"/>
      <c r="L75" s="94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12</v>
      </c>
      <c r="D76" s="33"/>
      <c r="E76" s="33"/>
      <c r="F76" s="33"/>
      <c r="G76" s="33"/>
      <c r="H76" s="33"/>
      <c r="I76" s="93"/>
      <c r="J76" s="33"/>
      <c r="K76" s="33"/>
      <c r="L76" s="9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3"/>
      <c r="D77" s="33"/>
      <c r="E77" s="365" t="str">
        <f>E7</f>
        <v>Nová zástavba ZTV Boží Muka IV. etapa Chotěboř</v>
      </c>
      <c r="F77" s="366"/>
      <c r="G77" s="366"/>
      <c r="H77" s="366"/>
      <c r="I77" s="93"/>
      <c r="J77" s="33"/>
      <c r="K77" s="33"/>
      <c r="L77" s="9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119</v>
      </c>
      <c r="D78" s="33"/>
      <c r="E78" s="33"/>
      <c r="F78" s="33"/>
      <c r="G78" s="33"/>
      <c r="H78" s="33"/>
      <c r="I78" s="93"/>
      <c r="J78" s="33"/>
      <c r="K78" s="33"/>
      <c r="L78" s="94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3"/>
      <c r="D79" s="33"/>
      <c r="E79" s="330" t="str">
        <f>E9</f>
        <v>SO 12a Vozidlová kominikace v zóně 30 - spodní stavba</v>
      </c>
      <c r="F79" s="364"/>
      <c r="G79" s="364"/>
      <c r="H79" s="364"/>
      <c r="I79" s="93"/>
      <c r="J79" s="33"/>
      <c r="K79" s="33"/>
      <c r="L79" s="94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34"/>
      <c r="C80" s="33"/>
      <c r="D80" s="33"/>
      <c r="E80" s="33"/>
      <c r="F80" s="33"/>
      <c r="G80" s="33"/>
      <c r="H80" s="33"/>
      <c r="I80" s="93"/>
      <c r="J80" s="33"/>
      <c r="K80" s="33"/>
      <c r="L80" s="94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2" customHeight="1">
      <c r="A81" s="33"/>
      <c r="B81" s="34"/>
      <c r="C81" s="28" t="s">
        <v>18</v>
      </c>
      <c r="D81" s="33"/>
      <c r="E81" s="33"/>
      <c r="F81" s="26" t="str">
        <f>F12</f>
        <v>Chotěboř</v>
      </c>
      <c r="G81" s="33"/>
      <c r="H81" s="33"/>
      <c r="I81" s="95" t="s">
        <v>20</v>
      </c>
      <c r="J81" s="51" t="str">
        <f>IF(J12="","",J12)</f>
        <v>2. 2. 2021</v>
      </c>
      <c r="K81" s="33"/>
      <c r="L81" s="9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5" customHeight="1">
      <c r="A82" s="33"/>
      <c r="B82" s="34"/>
      <c r="C82" s="33"/>
      <c r="D82" s="33"/>
      <c r="E82" s="33"/>
      <c r="F82" s="33"/>
      <c r="G82" s="33"/>
      <c r="H82" s="33"/>
      <c r="I82" s="93"/>
      <c r="J82" s="33"/>
      <c r="K82" s="33"/>
      <c r="L82" s="9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25.7" customHeight="1">
      <c r="A83" s="33"/>
      <c r="B83" s="34"/>
      <c r="C83" s="28" t="s">
        <v>22</v>
      </c>
      <c r="D83" s="33"/>
      <c r="E83" s="33"/>
      <c r="F83" s="26" t="str">
        <f>E15</f>
        <v>Město Chotěboř, Trčků z Lípy 69, Chotěboř</v>
      </c>
      <c r="G83" s="33"/>
      <c r="H83" s="33"/>
      <c r="I83" s="95" t="s">
        <v>28</v>
      </c>
      <c r="J83" s="31" t="str">
        <f>E21</f>
        <v>Profi Jihlava, spol. s.r.o.</v>
      </c>
      <c r="K83" s="33"/>
      <c r="L83" s="9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5.2" customHeight="1">
      <c r="A84" s="33"/>
      <c r="B84" s="34"/>
      <c r="C84" s="28" t="s">
        <v>26</v>
      </c>
      <c r="D84" s="33"/>
      <c r="E84" s="33"/>
      <c r="F84" s="26" t="str">
        <f>IF(E18="","",E18)</f>
        <v>Vyplň údaj</v>
      </c>
      <c r="G84" s="33"/>
      <c r="H84" s="33"/>
      <c r="I84" s="95" t="s">
        <v>31</v>
      </c>
      <c r="J84" s="31" t="str">
        <f>E24</f>
        <v xml:space="preserve"> </v>
      </c>
      <c r="K84" s="33"/>
      <c r="L84" s="9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0.35" customHeight="1">
      <c r="A85" s="33"/>
      <c r="B85" s="34"/>
      <c r="C85" s="33"/>
      <c r="D85" s="33"/>
      <c r="E85" s="33"/>
      <c r="F85" s="33"/>
      <c r="G85" s="33"/>
      <c r="H85" s="33"/>
      <c r="I85" s="93"/>
      <c r="J85" s="33"/>
      <c r="K85" s="33"/>
      <c r="L85" s="9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1" customFormat="1" ht="29.25" customHeight="1">
      <c r="A86" s="129"/>
      <c r="B86" s="130"/>
      <c r="C86" s="131" t="s">
        <v>134</v>
      </c>
      <c r="D86" s="132" t="s">
        <v>53</v>
      </c>
      <c r="E86" s="132" t="s">
        <v>49</v>
      </c>
      <c r="F86" s="132" t="s">
        <v>50</v>
      </c>
      <c r="G86" s="132" t="s">
        <v>135</v>
      </c>
      <c r="H86" s="132" t="s">
        <v>136</v>
      </c>
      <c r="I86" s="133" t="s">
        <v>137</v>
      </c>
      <c r="J86" s="132" t="s">
        <v>123</v>
      </c>
      <c r="K86" s="134" t="s">
        <v>138</v>
      </c>
      <c r="L86" s="135"/>
      <c r="M86" s="58" t="s">
        <v>0</v>
      </c>
      <c r="N86" s="59" t="s">
        <v>39</v>
      </c>
      <c r="O86" s="59" t="s">
        <v>139</v>
      </c>
      <c r="P86" s="59" t="s">
        <v>140</v>
      </c>
      <c r="Q86" s="59" t="s">
        <v>141</v>
      </c>
      <c r="R86" s="59" t="s">
        <v>142</v>
      </c>
      <c r="S86" s="59" t="s">
        <v>143</v>
      </c>
      <c r="T86" s="60" t="s">
        <v>144</v>
      </c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</row>
    <row r="87" spans="1:63" s="2" customFormat="1" ht="22.9" customHeight="1">
      <c r="A87" s="33"/>
      <c r="B87" s="34"/>
      <c r="C87" s="65" t="s">
        <v>145</v>
      </c>
      <c r="D87" s="33"/>
      <c r="E87" s="33"/>
      <c r="F87" s="33"/>
      <c r="G87" s="33"/>
      <c r="H87" s="33"/>
      <c r="I87" s="93"/>
      <c r="J87" s="136">
        <f>BK87</f>
        <v>0</v>
      </c>
      <c r="K87" s="33"/>
      <c r="L87" s="34"/>
      <c r="M87" s="61"/>
      <c r="N87" s="52"/>
      <c r="O87" s="62"/>
      <c r="P87" s="137">
        <f>P88</f>
        <v>0</v>
      </c>
      <c r="Q87" s="62"/>
      <c r="R87" s="137">
        <f>R88</f>
        <v>1262.90697332</v>
      </c>
      <c r="S87" s="62"/>
      <c r="T87" s="138">
        <f>T88</f>
        <v>38.8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8" t="s">
        <v>67</v>
      </c>
      <c r="AU87" s="18" t="s">
        <v>124</v>
      </c>
      <c r="BK87" s="139">
        <f>BK88</f>
        <v>0</v>
      </c>
    </row>
    <row r="88" spans="2:63" s="12" customFormat="1" ht="25.9" customHeight="1">
      <c r="B88" s="140"/>
      <c r="D88" s="141" t="s">
        <v>67</v>
      </c>
      <c r="E88" s="142" t="s">
        <v>146</v>
      </c>
      <c r="F88" s="142" t="s">
        <v>147</v>
      </c>
      <c r="I88" s="143"/>
      <c r="J88" s="144">
        <f>BK88</f>
        <v>0</v>
      </c>
      <c r="L88" s="140"/>
      <c r="M88" s="145"/>
      <c r="N88" s="146"/>
      <c r="O88" s="146"/>
      <c r="P88" s="147">
        <f>P89+P151+P161+P167+P176+P190+P207</f>
        <v>0</v>
      </c>
      <c r="Q88" s="146"/>
      <c r="R88" s="147">
        <f>R89+R151+R161+R167+R176+R190+R207</f>
        <v>1262.90697332</v>
      </c>
      <c r="S88" s="146"/>
      <c r="T88" s="148">
        <f>T89+T151+T161+T167+T176+T190+T207</f>
        <v>38.8</v>
      </c>
      <c r="AR88" s="141" t="s">
        <v>75</v>
      </c>
      <c r="AT88" s="149" t="s">
        <v>67</v>
      </c>
      <c r="AU88" s="149" t="s">
        <v>68</v>
      </c>
      <c r="AY88" s="141" t="s">
        <v>148</v>
      </c>
      <c r="BK88" s="150">
        <f>BK89+BK151+BK161+BK167+BK176+BK190+BK207</f>
        <v>0</v>
      </c>
    </row>
    <row r="89" spans="2:63" s="12" customFormat="1" ht="22.9" customHeight="1">
      <c r="B89" s="140"/>
      <c r="D89" s="141" t="s">
        <v>67</v>
      </c>
      <c r="E89" s="151" t="s">
        <v>75</v>
      </c>
      <c r="F89" s="151" t="s">
        <v>330</v>
      </c>
      <c r="I89" s="143"/>
      <c r="J89" s="152">
        <f>BK89</f>
        <v>0</v>
      </c>
      <c r="L89" s="140"/>
      <c r="M89" s="145"/>
      <c r="N89" s="146"/>
      <c r="O89" s="146"/>
      <c r="P89" s="147">
        <f>SUM(P90:P150)</f>
        <v>0</v>
      </c>
      <c r="Q89" s="146"/>
      <c r="R89" s="147">
        <f>SUM(R90:R150)</f>
        <v>17.29</v>
      </c>
      <c r="S89" s="146"/>
      <c r="T89" s="148">
        <f>SUM(T90:T150)</f>
        <v>38.8</v>
      </c>
      <c r="AR89" s="141" t="s">
        <v>75</v>
      </c>
      <c r="AT89" s="149" t="s">
        <v>67</v>
      </c>
      <c r="AU89" s="149" t="s">
        <v>75</v>
      </c>
      <c r="AY89" s="141" t="s">
        <v>148</v>
      </c>
      <c r="BK89" s="150">
        <f>SUM(BK90:BK150)</f>
        <v>0</v>
      </c>
    </row>
    <row r="90" spans="1:65" s="2" customFormat="1" ht="33" customHeight="1">
      <c r="A90" s="33"/>
      <c r="B90" s="153"/>
      <c r="C90" s="154" t="s">
        <v>75</v>
      </c>
      <c r="D90" s="154" t="s">
        <v>151</v>
      </c>
      <c r="E90" s="155" t="s">
        <v>1990</v>
      </c>
      <c r="F90" s="156" t="s">
        <v>1991</v>
      </c>
      <c r="G90" s="157" t="s">
        <v>154</v>
      </c>
      <c r="H90" s="158">
        <v>100</v>
      </c>
      <c r="I90" s="159"/>
      <c r="J90" s="160">
        <f>ROUND(I90*H90,2)</f>
        <v>0</v>
      </c>
      <c r="K90" s="156" t="s">
        <v>155</v>
      </c>
      <c r="L90" s="34"/>
      <c r="M90" s="161" t="s">
        <v>0</v>
      </c>
      <c r="N90" s="162" t="s">
        <v>40</v>
      </c>
      <c r="O90" s="54"/>
      <c r="P90" s="163">
        <f>O90*H90</f>
        <v>0</v>
      </c>
      <c r="Q90" s="163">
        <v>0</v>
      </c>
      <c r="R90" s="163">
        <f>Q90*H90</f>
        <v>0</v>
      </c>
      <c r="S90" s="163">
        <v>0.29</v>
      </c>
      <c r="T90" s="164">
        <f>S90*H90</f>
        <v>28.999999999999996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65" t="s">
        <v>156</v>
      </c>
      <c r="AT90" s="165" t="s">
        <v>151</v>
      </c>
      <c r="AU90" s="165" t="s">
        <v>77</v>
      </c>
      <c r="AY90" s="18" t="s">
        <v>148</v>
      </c>
      <c r="BE90" s="166">
        <f>IF(N90="základní",J90,0)</f>
        <v>0</v>
      </c>
      <c r="BF90" s="166">
        <f>IF(N90="snížená",J90,0)</f>
        <v>0</v>
      </c>
      <c r="BG90" s="166">
        <f>IF(N90="zákl. přenesená",J90,0)</f>
        <v>0</v>
      </c>
      <c r="BH90" s="166">
        <f>IF(N90="sníž. přenesená",J90,0)</f>
        <v>0</v>
      </c>
      <c r="BI90" s="166">
        <f>IF(N90="nulová",J90,0)</f>
        <v>0</v>
      </c>
      <c r="BJ90" s="18" t="s">
        <v>75</v>
      </c>
      <c r="BK90" s="166">
        <f>ROUND(I90*H90,2)</f>
        <v>0</v>
      </c>
      <c r="BL90" s="18" t="s">
        <v>156</v>
      </c>
      <c r="BM90" s="165" t="s">
        <v>1992</v>
      </c>
    </row>
    <row r="91" spans="2:51" s="13" customFormat="1" ht="12">
      <c r="B91" s="167"/>
      <c r="D91" s="168" t="s">
        <v>158</v>
      </c>
      <c r="E91" s="169" t="s">
        <v>0</v>
      </c>
      <c r="F91" s="170" t="s">
        <v>1993</v>
      </c>
      <c r="H91" s="169" t="s">
        <v>0</v>
      </c>
      <c r="I91" s="171"/>
      <c r="L91" s="167"/>
      <c r="M91" s="172"/>
      <c r="N91" s="173"/>
      <c r="O91" s="173"/>
      <c r="P91" s="173"/>
      <c r="Q91" s="173"/>
      <c r="R91" s="173"/>
      <c r="S91" s="173"/>
      <c r="T91" s="174"/>
      <c r="AT91" s="169" t="s">
        <v>158</v>
      </c>
      <c r="AU91" s="169" t="s">
        <v>77</v>
      </c>
      <c r="AV91" s="13" t="s">
        <v>75</v>
      </c>
      <c r="AW91" s="13" t="s">
        <v>30</v>
      </c>
      <c r="AX91" s="13" t="s">
        <v>68</v>
      </c>
      <c r="AY91" s="169" t="s">
        <v>148</v>
      </c>
    </row>
    <row r="92" spans="2:51" s="14" customFormat="1" ht="12">
      <c r="B92" s="175"/>
      <c r="D92" s="168" t="s">
        <v>158</v>
      </c>
      <c r="E92" s="176" t="s">
        <v>0</v>
      </c>
      <c r="F92" s="177" t="s">
        <v>775</v>
      </c>
      <c r="H92" s="178">
        <v>100</v>
      </c>
      <c r="I92" s="179"/>
      <c r="L92" s="175"/>
      <c r="M92" s="180"/>
      <c r="N92" s="181"/>
      <c r="O92" s="181"/>
      <c r="P92" s="181"/>
      <c r="Q92" s="181"/>
      <c r="R92" s="181"/>
      <c r="S92" s="181"/>
      <c r="T92" s="182"/>
      <c r="AT92" s="176" t="s">
        <v>158</v>
      </c>
      <c r="AU92" s="176" t="s">
        <v>77</v>
      </c>
      <c r="AV92" s="14" t="s">
        <v>77</v>
      </c>
      <c r="AW92" s="14" t="s">
        <v>30</v>
      </c>
      <c r="AX92" s="14" t="s">
        <v>75</v>
      </c>
      <c r="AY92" s="176" t="s">
        <v>148</v>
      </c>
    </row>
    <row r="93" spans="1:65" s="2" customFormat="1" ht="21.75" customHeight="1">
      <c r="A93" s="33"/>
      <c r="B93" s="153"/>
      <c r="C93" s="154" t="s">
        <v>77</v>
      </c>
      <c r="D93" s="154" t="s">
        <v>151</v>
      </c>
      <c r="E93" s="155" t="s">
        <v>1994</v>
      </c>
      <c r="F93" s="156" t="s">
        <v>1995</v>
      </c>
      <c r="G93" s="157" t="s">
        <v>154</v>
      </c>
      <c r="H93" s="158">
        <v>100</v>
      </c>
      <c r="I93" s="159"/>
      <c r="J93" s="160">
        <f>ROUND(I93*H93,2)</f>
        <v>0</v>
      </c>
      <c r="K93" s="156" t="s">
        <v>155</v>
      </c>
      <c r="L93" s="34"/>
      <c r="M93" s="161" t="s">
        <v>0</v>
      </c>
      <c r="N93" s="162" t="s">
        <v>40</v>
      </c>
      <c r="O93" s="54"/>
      <c r="P93" s="163">
        <f>O93*H93</f>
        <v>0</v>
      </c>
      <c r="Q93" s="163">
        <v>0</v>
      </c>
      <c r="R93" s="163">
        <f>Q93*H93</f>
        <v>0</v>
      </c>
      <c r="S93" s="163">
        <v>0.098</v>
      </c>
      <c r="T93" s="164">
        <f>S93*H93</f>
        <v>9.8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65" t="s">
        <v>156</v>
      </c>
      <c r="AT93" s="165" t="s">
        <v>151</v>
      </c>
      <c r="AU93" s="165" t="s">
        <v>77</v>
      </c>
      <c r="AY93" s="18" t="s">
        <v>148</v>
      </c>
      <c r="BE93" s="166">
        <f>IF(N93="základní",J93,0)</f>
        <v>0</v>
      </c>
      <c r="BF93" s="166">
        <f>IF(N93="snížená",J93,0)</f>
        <v>0</v>
      </c>
      <c r="BG93" s="166">
        <f>IF(N93="zákl. přenesená",J93,0)</f>
        <v>0</v>
      </c>
      <c r="BH93" s="166">
        <f>IF(N93="sníž. přenesená",J93,0)</f>
        <v>0</v>
      </c>
      <c r="BI93" s="166">
        <f>IF(N93="nulová",J93,0)</f>
        <v>0</v>
      </c>
      <c r="BJ93" s="18" t="s">
        <v>75</v>
      </c>
      <c r="BK93" s="166">
        <f>ROUND(I93*H93,2)</f>
        <v>0</v>
      </c>
      <c r="BL93" s="18" t="s">
        <v>156</v>
      </c>
      <c r="BM93" s="165" t="s">
        <v>1996</v>
      </c>
    </row>
    <row r="94" spans="2:51" s="13" customFormat="1" ht="12">
      <c r="B94" s="167"/>
      <c r="D94" s="168" t="s">
        <v>158</v>
      </c>
      <c r="E94" s="169" t="s">
        <v>0</v>
      </c>
      <c r="F94" s="170" t="s">
        <v>1993</v>
      </c>
      <c r="H94" s="169" t="s">
        <v>0</v>
      </c>
      <c r="I94" s="171"/>
      <c r="L94" s="167"/>
      <c r="M94" s="172"/>
      <c r="N94" s="173"/>
      <c r="O94" s="173"/>
      <c r="P94" s="173"/>
      <c r="Q94" s="173"/>
      <c r="R94" s="173"/>
      <c r="S94" s="173"/>
      <c r="T94" s="174"/>
      <c r="AT94" s="169" t="s">
        <v>158</v>
      </c>
      <c r="AU94" s="169" t="s">
        <v>77</v>
      </c>
      <c r="AV94" s="13" t="s">
        <v>75</v>
      </c>
      <c r="AW94" s="13" t="s">
        <v>30</v>
      </c>
      <c r="AX94" s="13" t="s">
        <v>68</v>
      </c>
      <c r="AY94" s="169" t="s">
        <v>148</v>
      </c>
    </row>
    <row r="95" spans="2:51" s="14" customFormat="1" ht="12">
      <c r="B95" s="175"/>
      <c r="D95" s="168" t="s">
        <v>158</v>
      </c>
      <c r="E95" s="176" t="s">
        <v>0</v>
      </c>
      <c r="F95" s="177" t="s">
        <v>775</v>
      </c>
      <c r="H95" s="178">
        <v>100</v>
      </c>
      <c r="I95" s="179"/>
      <c r="L95" s="175"/>
      <c r="M95" s="180"/>
      <c r="N95" s="181"/>
      <c r="O95" s="181"/>
      <c r="P95" s="181"/>
      <c r="Q95" s="181"/>
      <c r="R95" s="181"/>
      <c r="S95" s="181"/>
      <c r="T95" s="182"/>
      <c r="AT95" s="176" t="s">
        <v>158</v>
      </c>
      <c r="AU95" s="176" t="s">
        <v>77</v>
      </c>
      <c r="AV95" s="14" t="s">
        <v>77</v>
      </c>
      <c r="AW95" s="14" t="s">
        <v>30</v>
      </c>
      <c r="AX95" s="14" t="s">
        <v>75</v>
      </c>
      <c r="AY95" s="176" t="s">
        <v>148</v>
      </c>
    </row>
    <row r="96" spans="1:65" s="2" customFormat="1" ht="16.5" customHeight="1">
      <c r="A96" s="33"/>
      <c r="B96" s="153"/>
      <c r="C96" s="154" t="s">
        <v>165</v>
      </c>
      <c r="D96" s="154" t="s">
        <v>151</v>
      </c>
      <c r="E96" s="155" t="s">
        <v>1997</v>
      </c>
      <c r="F96" s="156" t="s">
        <v>1998</v>
      </c>
      <c r="G96" s="157" t="s">
        <v>185</v>
      </c>
      <c r="H96" s="158">
        <v>503.34</v>
      </c>
      <c r="I96" s="159"/>
      <c r="J96" s="160">
        <f>ROUND(I96*H96,2)</f>
        <v>0</v>
      </c>
      <c r="K96" s="156" t="s">
        <v>155</v>
      </c>
      <c r="L96" s="34"/>
      <c r="M96" s="161" t="s">
        <v>0</v>
      </c>
      <c r="N96" s="162" t="s">
        <v>40</v>
      </c>
      <c r="O96" s="54"/>
      <c r="P96" s="163">
        <f>O96*H96</f>
        <v>0</v>
      </c>
      <c r="Q96" s="163">
        <v>0</v>
      </c>
      <c r="R96" s="163">
        <f>Q96*H96</f>
        <v>0</v>
      </c>
      <c r="S96" s="163">
        <v>0</v>
      </c>
      <c r="T96" s="164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65" t="s">
        <v>156</v>
      </c>
      <c r="AT96" s="165" t="s">
        <v>151</v>
      </c>
      <c r="AU96" s="165" t="s">
        <v>77</v>
      </c>
      <c r="AY96" s="18" t="s">
        <v>148</v>
      </c>
      <c r="BE96" s="166">
        <f>IF(N96="základní",J96,0)</f>
        <v>0</v>
      </c>
      <c r="BF96" s="166">
        <f>IF(N96="snížená",J96,0)</f>
        <v>0</v>
      </c>
      <c r="BG96" s="166">
        <f>IF(N96="zákl. přenesená",J96,0)</f>
        <v>0</v>
      </c>
      <c r="BH96" s="166">
        <f>IF(N96="sníž. přenesená",J96,0)</f>
        <v>0</v>
      </c>
      <c r="BI96" s="166">
        <f>IF(N96="nulová",J96,0)</f>
        <v>0</v>
      </c>
      <c r="BJ96" s="18" t="s">
        <v>75</v>
      </c>
      <c r="BK96" s="166">
        <f>ROUND(I96*H96,2)</f>
        <v>0</v>
      </c>
      <c r="BL96" s="18" t="s">
        <v>156</v>
      </c>
      <c r="BM96" s="165" t="s">
        <v>1999</v>
      </c>
    </row>
    <row r="97" spans="2:51" s="13" customFormat="1" ht="12">
      <c r="B97" s="167"/>
      <c r="D97" s="168" t="s">
        <v>158</v>
      </c>
      <c r="E97" s="169" t="s">
        <v>0</v>
      </c>
      <c r="F97" s="170" t="s">
        <v>2000</v>
      </c>
      <c r="H97" s="169" t="s">
        <v>0</v>
      </c>
      <c r="I97" s="171"/>
      <c r="L97" s="167"/>
      <c r="M97" s="172"/>
      <c r="N97" s="173"/>
      <c r="O97" s="173"/>
      <c r="P97" s="173"/>
      <c r="Q97" s="173"/>
      <c r="R97" s="173"/>
      <c r="S97" s="173"/>
      <c r="T97" s="174"/>
      <c r="AT97" s="169" t="s">
        <v>158</v>
      </c>
      <c r="AU97" s="169" t="s">
        <v>77</v>
      </c>
      <c r="AV97" s="13" t="s">
        <v>75</v>
      </c>
      <c r="AW97" s="13" t="s">
        <v>30</v>
      </c>
      <c r="AX97" s="13" t="s">
        <v>68</v>
      </c>
      <c r="AY97" s="169" t="s">
        <v>148</v>
      </c>
    </row>
    <row r="98" spans="2:51" s="13" customFormat="1" ht="12">
      <c r="B98" s="167"/>
      <c r="D98" s="168" t="s">
        <v>158</v>
      </c>
      <c r="E98" s="169" t="s">
        <v>0</v>
      </c>
      <c r="F98" s="170" t="s">
        <v>2001</v>
      </c>
      <c r="H98" s="169" t="s">
        <v>0</v>
      </c>
      <c r="I98" s="171"/>
      <c r="L98" s="167"/>
      <c r="M98" s="172"/>
      <c r="N98" s="173"/>
      <c r="O98" s="173"/>
      <c r="P98" s="173"/>
      <c r="Q98" s="173"/>
      <c r="R98" s="173"/>
      <c r="S98" s="173"/>
      <c r="T98" s="174"/>
      <c r="AT98" s="169" t="s">
        <v>158</v>
      </c>
      <c r="AU98" s="169" t="s">
        <v>77</v>
      </c>
      <c r="AV98" s="13" t="s">
        <v>75</v>
      </c>
      <c r="AW98" s="13" t="s">
        <v>30</v>
      </c>
      <c r="AX98" s="13" t="s">
        <v>68</v>
      </c>
      <c r="AY98" s="169" t="s">
        <v>148</v>
      </c>
    </row>
    <row r="99" spans="2:51" s="14" customFormat="1" ht="12">
      <c r="B99" s="175"/>
      <c r="D99" s="168" t="s">
        <v>158</v>
      </c>
      <c r="E99" s="176" t="s">
        <v>0</v>
      </c>
      <c r="F99" s="177" t="s">
        <v>2002</v>
      </c>
      <c r="H99" s="178">
        <v>32.5</v>
      </c>
      <c r="I99" s="179"/>
      <c r="L99" s="175"/>
      <c r="M99" s="180"/>
      <c r="N99" s="181"/>
      <c r="O99" s="181"/>
      <c r="P99" s="181"/>
      <c r="Q99" s="181"/>
      <c r="R99" s="181"/>
      <c r="S99" s="181"/>
      <c r="T99" s="182"/>
      <c r="AT99" s="176" t="s">
        <v>158</v>
      </c>
      <c r="AU99" s="176" t="s">
        <v>77</v>
      </c>
      <c r="AV99" s="14" t="s">
        <v>77</v>
      </c>
      <c r="AW99" s="14" t="s">
        <v>30</v>
      </c>
      <c r="AX99" s="14" t="s">
        <v>68</v>
      </c>
      <c r="AY99" s="176" t="s">
        <v>148</v>
      </c>
    </row>
    <row r="100" spans="2:51" s="14" customFormat="1" ht="12">
      <c r="B100" s="175"/>
      <c r="D100" s="168" t="s">
        <v>158</v>
      </c>
      <c r="E100" s="176" t="s">
        <v>0</v>
      </c>
      <c r="F100" s="177" t="s">
        <v>2003</v>
      </c>
      <c r="H100" s="178">
        <v>450.84</v>
      </c>
      <c r="I100" s="179"/>
      <c r="L100" s="175"/>
      <c r="M100" s="180"/>
      <c r="N100" s="181"/>
      <c r="O100" s="181"/>
      <c r="P100" s="181"/>
      <c r="Q100" s="181"/>
      <c r="R100" s="181"/>
      <c r="S100" s="181"/>
      <c r="T100" s="182"/>
      <c r="AT100" s="176" t="s">
        <v>158</v>
      </c>
      <c r="AU100" s="176" t="s">
        <v>77</v>
      </c>
      <c r="AV100" s="14" t="s">
        <v>77</v>
      </c>
      <c r="AW100" s="14" t="s">
        <v>30</v>
      </c>
      <c r="AX100" s="14" t="s">
        <v>68</v>
      </c>
      <c r="AY100" s="176" t="s">
        <v>148</v>
      </c>
    </row>
    <row r="101" spans="2:51" s="13" customFormat="1" ht="12">
      <c r="B101" s="167"/>
      <c r="D101" s="168" t="s">
        <v>158</v>
      </c>
      <c r="E101" s="169" t="s">
        <v>0</v>
      </c>
      <c r="F101" s="170" t="s">
        <v>1993</v>
      </c>
      <c r="H101" s="169" t="s">
        <v>0</v>
      </c>
      <c r="I101" s="171"/>
      <c r="L101" s="167"/>
      <c r="M101" s="172"/>
      <c r="N101" s="173"/>
      <c r="O101" s="173"/>
      <c r="P101" s="173"/>
      <c r="Q101" s="173"/>
      <c r="R101" s="173"/>
      <c r="S101" s="173"/>
      <c r="T101" s="174"/>
      <c r="AT101" s="169" t="s">
        <v>158</v>
      </c>
      <c r="AU101" s="169" t="s">
        <v>77</v>
      </c>
      <c r="AV101" s="13" t="s">
        <v>75</v>
      </c>
      <c r="AW101" s="13" t="s">
        <v>30</v>
      </c>
      <c r="AX101" s="13" t="s">
        <v>68</v>
      </c>
      <c r="AY101" s="169" t="s">
        <v>148</v>
      </c>
    </row>
    <row r="102" spans="2:51" s="14" customFormat="1" ht="12">
      <c r="B102" s="175"/>
      <c r="D102" s="168" t="s">
        <v>158</v>
      </c>
      <c r="E102" s="176" t="s">
        <v>0</v>
      </c>
      <c r="F102" s="177" t="s">
        <v>2004</v>
      </c>
      <c r="H102" s="178">
        <v>20</v>
      </c>
      <c r="I102" s="179"/>
      <c r="L102" s="175"/>
      <c r="M102" s="180"/>
      <c r="N102" s="181"/>
      <c r="O102" s="181"/>
      <c r="P102" s="181"/>
      <c r="Q102" s="181"/>
      <c r="R102" s="181"/>
      <c r="S102" s="181"/>
      <c r="T102" s="182"/>
      <c r="AT102" s="176" t="s">
        <v>158</v>
      </c>
      <c r="AU102" s="176" t="s">
        <v>77</v>
      </c>
      <c r="AV102" s="14" t="s">
        <v>77</v>
      </c>
      <c r="AW102" s="14" t="s">
        <v>30</v>
      </c>
      <c r="AX102" s="14" t="s">
        <v>68</v>
      </c>
      <c r="AY102" s="176" t="s">
        <v>148</v>
      </c>
    </row>
    <row r="103" spans="2:51" s="15" customFormat="1" ht="12">
      <c r="B103" s="183"/>
      <c r="D103" s="168" t="s">
        <v>158</v>
      </c>
      <c r="E103" s="184" t="s">
        <v>1973</v>
      </c>
      <c r="F103" s="185" t="s">
        <v>171</v>
      </c>
      <c r="H103" s="186">
        <v>503.34</v>
      </c>
      <c r="I103" s="187"/>
      <c r="L103" s="183"/>
      <c r="M103" s="188"/>
      <c r="N103" s="189"/>
      <c r="O103" s="189"/>
      <c r="P103" s="189"/>
      <c r="Q103" s="189"/>
      <c r="R103" s="189"/>
      <c r="S103" s="189"/>
      <c r="T103" s="190"/>
      <c r="AT103" s="184" t="s">
        <v>158</v>
      </c>
      <c r="AU103" s="184" t="s">
        <v>77</v>
      </c>
      <c r="AV103" s="15" t="s">
        <v>156</v>
      </c>
      <c r="AW103" s="15" t="s">
        <v>30</v>
      </c>
      <c r="AX103" s="15" t="s">
        <v>75</v>
      </c>
      <c r="AY103" s="184" t="s">
        <v>148</v>
      </c>
    </row>
    <row r="104" spans="1:65" s="2" customFormat="1" ht="21.75" customHeight="1">
      <c r="A104" s="33"/>
      <c r="B104" s="153"/>
      <c r="C104" s="154" t="s">
        <v>156</v>
      </c>
      <c r="D104" s="154" t="s">
        <v>151</v>
      </c>
      <c r="E104" s="155" t="s">
        <v>344</v>
      </c>
      <c r="F104" s="156" t="s">
        <v>345</v>
      </c>
      <c r="G104" s="157" t="s">
        <v>185</v>
      </c>
      <c r="H104" s="158">
        <v>37.4</v>
      </c>
      <c r="I104" s="159"/>
      <c r="J104" s="160">
        <f>ROUND(I104*H104,2)</f>
        <v>0</v>
      </c>
      <c r="K104" s="156" t="s">
        <v>155</v>
      </c>
      <c r="L104" s="34"/>
      <c r="M104" s="161" t="s">
        <v>0</v>
      </c>
      <c r="N104" s="162" t="s">
        <v>40</v>
      </c>
      <c r="O104" s="54"/>
      <c r="P104" s="163">
        <f>O104*H104</f>
        <v>0</v>
      </c>
      <c r="Q104" s="163">
        <v>0</v>
      </c>
      <c r="R104" s="163">
        <f>Q104*H104</f>
        <v>0</v>
      </c>
      <c r="S104" s="163">
        <v>0</v>
      </c>
      <c r="T104" s="164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65" t="s">
        <v>156</v>
      </c>
      <c r="AT104" s="165" t="s">
        <v>151</v>
      </c>
      <c r="AU104" s="165" t="s">
        <v>77</v>
      </c>
      <c r="AY104" s="18" t="s">
        <v>148</v>
      </c>
      <c r="BE104" s="166">
        <f>IF(N104="základní",J104,0)</f>
        <v>0</v>
      </c>
      <c r="BF104" s="166">
        <f>IF(N104="snížená",J104,0)</f>
        <v>0</v>
      </c>
      <c r="BG104" s="166">
        <f>IF(N104="zákl. přenesená",J104,0)</f>
        <v>0</v>
      </c>
      <c r="BH104" s="166">
        <f>IF(N104="sníž. přenesená",J104,0)</f>
        <v>0</v>
      </c>
      <c r="BI104" s="166">
        <f>IF(N104="nulová",J104,0)</f>
        <v>0</v>
      </c>
      <c r="BJ104" s="18" t="s">
        <v>75</v>
      </c>
      <c r="BK104" s="166">
        <f>ROUND(I104*H104,2)</f>
        <v>0</v>
      </c>
      <c r="BL104" s="18" t="s">
        <v>156</v>
      </c>
      <c r="BM104" s="165" t="s">
        <v>2005</v>
      </c>
    </row>
    <row r="105" spans="2:51" s="13" customFormat="1" ht="12">
      <c r="B105" s="167"/>
      <c r="D105" s="168" t="s">
        <v>158</v>
      </c>
      <c r="E105" s="169" t="s">
        <v>0</v>
      </c>
      <c r="F105" s="170" t="s">
        <v>2000</v>
      </c>
      <c r="H105" s="169" t="s">
        <v>0</v>
      </c>
      <c r="I105" s="171"/>
      <c r="L105" s="167"/>
      <c r="M105" s="172"/>
      <c r="N105" s="173"/>
      <c r="O105" s="173"/>
      <c r="P105" s="173"/>
      <c r="Q105" s="173"/>
      <c r="R105" s="173"/>
      <c r="S105" s="173"/>
      <c r="T105" s="174"/>
      <c r="AT105" s="169" t="s">
        <v>158</v>
      </c>
      <c r="AU105" s="169" t="s">
        <v>77</v>
      </c>
      <c r="AV105" s="13" t="s">
        <v>75</v>
      </c>
      <c r="AW105" s="13" t="s">
        <v>30</v>
      </c>
      <c r="AX105" s="13" t="s">
        <v>68</v>
      </c>
      <c r="AY105" s="169" t="s">
        <v>148</v>
      </c>
    </row>
    <row r="106" spans="2:51" s="13" customFormat="1" ht="12">
      <c r="B106" s="167"/>
      <c r="D106" s="168" t="s">
        <v>158</v>
      </c>
      <c r="E106" s="169" t="s">
        <v>0</v>
      </c>
      <c r="F106" s="170" t="s">
        <v>2006</v>
      </c>
      <c r="H106" s="169" t="s">
        <v>0</v>
      </c>
      <c r="I106" s="171"/>
      <c r="L106" s="167"/>
      <c r="M106" s="172"/>
      <c r="N106" s="173"/>
      <c r="O106" s="173"/>
      <c r="P106" s="173"/>
      <c r="Q106" s="173"/>
      <c r="R106" s="173"/>
      <c r="S106" s="173"/>
      <c r="T106" s="174"/>
      <c r="AT106" s="169" t="s">
        <v>158</v>
      </c>
      <c r="AU106" s="169" t="s">
        <v>77</v>
      </c>
      <c r="AV106" s="13" t="s">
        <v>75</v>
      </c>
      <c r="AW106" s="13" t="s">
        <v>30</v>
      </c>
      <c r="AX106" s="13" t="s">
        <v>68</v>
      </c>
      <c r="AY106" s="169" t="s">
        <v>148</v>
      </c>
    </row>
    <row r="107" spans="2:51" s="13" customFormat="1" ht="12">
      <c r="B107" s="167"/>
      <c r="D107" s="168" t="s">
        <v>158</v>
      </c>
      <c r="E107" s="169" t="s">
        <v>0</v>
      </c>
      <c r="F107" s="170" t="s">
        <v>2001</v>
      </c>
      <c r="H107" s="169" t="s">
        <v>0</v>
      </c>
      <c r="I107" s="171"/>
      <c r="L107" s="167"/>
      <c r="M107" s="172"/>
      <c r="N107" s="173"/>
      <c r="O107" s="173"/>
      <c r="P107" s="173"/>
      <c r="Q107" s="173"/>
      <c r="R107" s="173"/>
      <c r="S107" s="173"/>
      <c r="T107" s="174"/>
      <c r="AT107" s="169" t="s">
        <v>158</v>
      </c>
      <c r="AU107" s="169" t="s">
        <v>77</v>
      </c>
      <c r="AV107" s="13" t="s">
        <v>75</v>
      </c>
      <c r="AW107" s="13" t="s">
        <v>30</v>
      </c>
      <c r="AX107" s="13" t="s">
        <v>68</v>
      </c>
      <c r="AY107" s="169" t="s">
        <v>148</v>
      </c>
    </row>
    <row r="108" spans="2:51" s="14" customFormat="1" ht="12">
      <c r="B108" s="175"/>
      <c r="D108" s="168" t="s">
        <v>158</v>
      </c>
      <c r="E108" s="176" t="s">
        <v>0</v>
      </c>
      <c r="F108" s="177" t="s">
        <v>2007</v>
      </c>
      <c r="H108" s="178">
        <v>34.26</v>
      </c>
      <c r="I108" s="179"/>
      <c r="L108" s="175"/>
      <c r="M108" s="180"/>
      <c r="N108" s="181"/>
      <c r="O108" s="181"/>
      <c r="P108" s="181"/>
      <c r="Q108" s="181"/>
      <c r="R108" s="181"/>
      <c r="S108" s="181"/>
      <c r="T108" s="182"/>
      <c r="AT108" s="176" t="s">
        <v>158</v>
      </c>
      <c r="AU108" s="176" t="s">
        <v>77</v>
      </c>
      <c r="AV108" s="14" t="s">
        <v>77</v>
      </c>
      <c r="AW108" s="14" t="s">
        <v>30</v>
      </c>
      <c r="AX108" s="14" t="s">
        <v>68</v>
      </c>
      <c r="AY108" s="176" t="s">
        <v>148</v>
      </c>
    </row>
    <row r="109" spans="2:51" s="14" customFormat="1" ht="12">
      <c r="B109" s="175"/>
      <c r="D109" s="168" t="s">
        <v>158</v>
      </c>
      <c r="E109" s="176" t="s">
        <v>0</v>
      </c>
      <c r="F109" s="177" t="s">
        <v>2008</v>
      </c>
      <c r="H109" s="178">
        <v>3.14</v>
      </c>
      <c r="I109" s="179"/>
      <c r="L109" s="175"/>
      <c r="M109" s="180"/>
      <c r="N109" s="181"/>
      <c r="O109" s="181"/>
      <c r="P109" s="181"/>
      <c r="Q109" s="181"/>
      <c r="R109" s="181"/>
      <c r="S109" s="181"/>
      <c r="T109" s="182"/>
      <c r="AT109" s="176" t="s">
        <v>158</v>
      </c>
      <c r="AU109" s="176" t="s">
        <v>77</v>
      </c>
      <c r="AV109" s="14" t="s">
        <v>77</v>
      </c>
      <c r="AW109" s="14" t="s">
        <v>30</v>
      </c>
      <c r="AX109" s="14" t="s">
        <v>68</v>
      </c>
      <c r="AY109" s="176" t="s">
        <v>148</v>
      </c>
    </row>
    <row r="110" spans="2:51" s="15" customFormat="1" ht="12">
      <c r="B110" s="183"/>
      <c r="D110" s="168" t="s">
        <v>158</v>
      </c>
      <c r="E110" s="184" t="s">
        <v>268</v>
      </c>
      <c r="F110" s="185" t="s">
        <v>171</v>
      </c>
      <c r="H110" s="186">
        <v>37.4</v>
      </c>
      <c r="I110" s="187"/>
      <c r="L110" s="183"/>
      <c r="M110" s="188"/>
      <c r="N110" s="189"/>
      <c r="O110" s="189"/>
      <c r="P110" s="189"/>
      <c r="Q110" s="189"/>
      <c r="R110" s="189"/>
      <c r="S110" s="189"/>
      <c r="T110" s="190"/>
      <c r="AT110" s="184" t="s">
        <v>158</v>
      </c>
      <c r="AU110" s="184" t="s">
        <v>77</v>
      </c>
      <c r="AV110" s="15" t="s">
        <v>156</v>
      </c>
      <c r="AW110" s="15" t="s">
        <v>30</v>
      </c>
      <c r="AX110" s="15" t="s">
        <v>75</v>
      </c>
      <c r="AY110" s="184" t="s">
        <v>148</v>
      </c>
    </row>
    <row r="111" spans="1:65" s="2" customFormat="1" ht="21.75" customHeight="1">
      <c r="A111" s="33"/>
      <c r="B111" s="153"/>
      <c r="C111" s="154" t="s">
        <v>177</v>
      </c>
      <c r="D111" s="154" t="s">
        <v>151</v>
      </c>
      <c r="E111" s="155" t="s">
        <v>348</v>
      </c>
      <c r="F111" s="156" t="s">
        <v>349</v>
      </c>
      <c r="G111" s="157" t="s">
        <v>185</v>
      </c>
      <c r="H111" s="158">
        <v>6.605</v>
      </c>
      <c r="I111" s="159"/>
      <c r="J111" s="160">
        <f>ROUND(I111*H111,2)</f>
        <v>0</v>
      </c>
      <c r="K111" s="156" t="s">
        <v>155</v>
      </c>
      <c r="L111" s="34"/>
      <c r="M111" s="161" t="s">
        <v>0</v>
      </c>
      <c r="N111" s="162" t="s">
        <v>40</v>
      </c>
      <c r="O111" s="54"/>
      <c r="P111" s="163">
        <f>O111*H111</f>
        <v>0</v>
      </c>
      <c r="Q111" s="163">
        <v>0</v>
      </c>
      <c r="R111" s="163">
        <f>Q111*H111</f>
        <v>0</v>
      </c>
      <c r="S111" s="163">
        <v>0</v>
      </c>
      <c r="T111" s="164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65" t="s">
        <v>156</v>
      </c>
      <c r="AT111" s="165" t="s">
        <v>151</v>
      </c>
      <c r="AU111" s="165" t="s">
        <v>77</v>
      </c>
      <c r="AY111" s="18" t="s">
        <v>148</v>
      </c>
      <c r="BE111" s="166">
        <f>IF(N111="základní",J111,0)</f>
        <v>0</v>
      </c>
      <c r="BF111" s="166">
        <f>IF(N111="snížená",J111,0)</f>
        <v>0</v>
      </c>
      <c r="BG111" s="166">
        <f>IF(N111="zákl. přenesená",J111,0)</f>
        <v>0</v>
      </c>
      <c r="BH111" s="166">
        <f>IF(N111="sníž. přenesená",J111,0)</f>
        <v>0</v>
      </c>
      <c r="BI111" s="166">
        <f>IF(N111="nulová",J111,0)</f>
        <v>0</v>
      </c>
      <c r="BJ111" s="18" t="s">
        <v>75</v>
      </c>
      <c r="BK111" s="166">
        <f>ROUND(I111*H111,2)</f>
        <v>0</v>
      </c>
      <c r="BL111" s="18" t="s">
        <v>156</v>
      </c>
      <c r="BM111" s="165" t="s">
        <v>2009</v>
      </c>
    </row>
    <row r="112" spans="2:51" s="13" customFormat="1" ht="12">
      <c r="B112" s="167"/>
      <c r="D112" s="168" t="s">
        <v>158</v>
      </c>
      <c r="E112" s="169" t="s">
        <v>0</v>
      </c>
      <c r="F112" s="170" t="s">
        <v>2000</v>
      </c>
      <c r="H112" s="169" t="s">
        <v>0</v>
      </c>
      <c r="I112" s="171"/>
      <c r="L112" s="167"/>
      <c r="M112" s="172"/>
      <c r="N112" s="173"/>
      <c r="O112" s="173"/>
      <c r="P112" s="173"/>
      <c r="Q112" s="173"/>
      <c r="R112" s="173"/>
      <c r="S112" s="173"/>
      <c r="T112" s="174"/>
      <c r="AT112" s="169" t="s">
        <v>158</v>
      </c>
      <c r="AU112" s="169" t="s">
        <v>77</v>
      </c>
      <c r="AV112" s="13" t="s">
        <v>75</v>
      </c>
      <c r="AW112" s="13" t="s">
        <v>30</v>
      </c>
      <c r="AX112" s="13" t="s">
        <v>68</v>
      </c>
      <c r="AY112" s="169" t="s">
        <v>148</v>
      </c>
    </row>
    <row r="113" spans="2:51" s="13" customFormat="1" ht="12">
      <c r="B113" s="167"/>
      <c r="D113" s="168" t="s">
        <v>158</v>
      </c>
      <c r="E113" s="169" t="s">
        <v>0</v>
      </c>
      <c r="F113" s="170" t="s">
        <v>2006</v>
      </c>
      <c r="H113" s="169" t="s">
        <v>0</v>
      </c>
      <c r="I113" s="171"/>
      <c r="L113" s="167"/>
      <c r="M113" s="172"/>
      <c r="N113" s="173"/>
      <c r="O113" s="173"/>
      <c r="P113" s="173"/>
      <c r="Q113" s="173"/>
      <c r="R113" s="173"/>
      <c r="S113" s="173"/>
      <c r="T113" s="174"/>
      <c r="AT113" s="169" t="s">
        <v>158</v>
      </c>
      <c r="AU113" s="169" t="s">
        <v>77</v>
      </c>
      <c r="AV113" s="13" t="s">
        <v>75</v>
      </c>
      <c r="AW113" s="13" t="s">
        <v>30</v>
      </c>
      <c r="AX113" s="13" t="s">
        <v>68</v>
      </c>
      <c r="AY113" s="169" t="s">
        <v>148</v>
      </c>
    </row>
    <row r="114" spans="2:51" s="13" customFormat="1" ht="12">
      <c r="B114" s="167"/>
      <c r="D114" s="168" t="s">
        <v>158</v>
      </c>
      <c r="E114" s="169" t="s">
        <v>0</v>
      </c>
      <c r="F114" s="170" t="s">
        <v>2001</v>
      </c>
      <c r="H114" s="169" t="s">
        <v>0</v>
      </c>
      <c r="I114" s="171"/>
      <c r="L114" s="167"/>
      <c r="M114" s="172"/>
      <c r="N114" s="173"/>
      <c r="O114" s="173"/>
      <c r="P114" s="173"/>
      <c r="Q114" s="173"/>
      <c r="R114" s="173"/>
      <c r="S114" s="173"/>
      <c r="T114" s="174"/>
      <c r="AT114" s="169" t="s">
        <v>158</v>
      </c>
      <c r="AU114" s="169" t="s">
        <v>77</v>
      </c>
      <c r="AV114" s="13" t="s">
        <v>75</v>
      </c>
      <c r="AW114" s="13" t="s">
        <v>30</v>
      </c>
      <c r="AX114" s="13" t="s">
        <v>68</v>
      </c>
      <c r="AY114" s="169" t="s">
        <v>148</v>
      </c>
    </row>
    <row r="115" spans="2:51" s="14" customFormat="1" ht="12">
      <c r="B115" s="175"/>
      <c r="D115" s="168" t="s">
        <v>158</v>
      </c>
      <c r="E115" s="176" t="s">
        <v>270</v>
      </c>
      <c r="F115" s="177" t="s">
        <v>2010</v>
      </c>
      <c r="H115" s="178">
        <v>6.605</v>
      </c>
      <c r="I115" s="179"/>
      <c r="L115" s="175"/>
      <c r="M115" s="180"/>
      <c r="N115" s="181"/>
      <c r="O115" s="181"/>
      <c r="P115" s="181"/>
      <c r="Q115" s="181"/>
      <c r="R115" s="181"/>
      <c r="S115" s="181"/>
      <c r="T115" s="182"/>
      <c r="AT115" s="176" t="s">
        <v>158</v>
      </c>
      <c r="AU115" s="176" t="s">
        <v>77</v>
      </c>
      <c r="AV115" s="14" t="s">
        <v>77</v>
      </c>
      <c r="AW115" s="14" t="s">
        <v>30</v>
      </c>
      <c r="AX115" s="14" t="s">
        <v>75</v>
      </c>
      <c r="AY115" s="176" t="s">
        <v>148</v>
      </c>
    </row>
    <row r="116" spans="1:65" s="2" customFormat="1" ht="21.75" customHeight="1">
      <c r="A116" s="33"/>
      <c r="B116" s="153"/>
      <c r="C116" s="154" t="s">
        <v>182</v>
      </c>
      <c r="D116" s="154" t="s">
        <v>151</v>
      </c>
      <c r="E116" s="155" t="s">
        <v>356</v>
      </c>
      <c r="F116" s="156" t="s">
        <v>357</v>
      </c>
      <c r="G116" s="157" t="s">
        <v>185</v>
      </c>
      <c r="H116" s="158">
        <v>6.605</v>
      </c>
      <c r="I116" s="159"/>
      <c r="J116" s="160">
        <f>ROUND(I116*H116,2)</f>
        <v>0</v>
      </c>
      <c r="K116" s="156" t="s">
        <v>155</v>
      </c>
      <c r="L116" s="34"/>
      <c r="M116" s="161" t="s">
        <v>0</v>
      </c>
      <c r="N116" s="162" t="s">
        <v>40</v>
      </c>
      <c r="O116" s="54"/>
      <c r="P116" s="163">
        <f>O116*H116</f>
        <v>0</v>
      </c>
      <c r="Q116" s="163">
        <v>0</v>
      </c>
      <c r="R116" s="163">
        <f>Q116*H116</f>
        <v>0</v>
      </c>
      <c r="S116" s="163">
        <v>0</v>
      </c>
      <c r="T116" s="164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65" t="s">
        <v>156</v>
      </c>
      <c r="AT116" s="165" t="s">
        <v>151</v>
      </c>
      <c r="AU116" s="165" t="s">
        <v>77</v>
      </c>
      <c r="AY116" s="18" t="s">
        <v>148</v>
      </c>
      <c r="BE116" s="166">
        <f>IF(N116="základní",J116,0)</f>
        <v>0</v>
      </c>
      <c r="BF116" s="166">
        <f>IF(N116="snížená",J116,0)</f>
        <v>0</v>
      </c>
      <c r="BG116" s="166">
        <f>IF(N116="zákl. přenesená",J116,0)</f>
        <v>0</v>
      </c>
      <c r="BH116" s="166">
        <f>IF(N116="sníž. přenesená",J116,0)</f>
        <v>0</v>
      </c>
      <c r="BI116" s="166">
        <f>IF(N116="nulová",J116,0)</f>
        <v>0</v>
      </c>
      <c r="BJ116" s="18" t="s">
        <v>75</v>
      </c>
      <c r="BK116" s="166">
        <f>ROUND(I116*H116,2)</f>
        <v>0</v>
      </c>
      <c r="BL116" s="18" t="s">
        <v>156</v>
      </c>
      <c r="BM116" s="165" t="s">
        <v>2011</v>
      </c>
    </row>
    <row r="117" spans="2:51" s="14" customFormat="1" ht="12">
      <c r="B117" s="175"/>
      <c r="D117" s="168" t="s">
        <v>158</v>
      </c>
      <c r="E117" s="176" t="s">
        <v>0</v>
      </c>
      <c r="F117" s="177" t="s">
        <v>270</v>
      </c>
      <c r="H117" s="178">
        <v>6.605</v>
      </c>
      <c r="I117" s="179"/>
      <c r="L117" s="175"/>
      <c r="M117" s="180"/>
      <c r="N117" s="181"/>
      <c r="O117" s="181"/>
      <c r="P117" s="181"/>
      <c r="Q117" s="181"/>
      <c r="R117" s="181"/>
      <c r="S117" s="181"/>
      <c r="T117" s="182"/>
      <c r="AT117" s="176" t="s">
        <v>158</v>
      </c>
      <c r="AU117" s="176" t="s">
        <v>77</v>
      </c>
      <c r="AV117" s="14" t="s">
        <v>77</v>
      </c>
      <c r="AW117" s="14" t="s">
        <v>30</v>
      </c>
      <c r="AX117" s="14" t="s">
        <v>75</v>
      </c>
      <c r="AY117" s="176" t="s">
        <v>148</v>
      </c>
    </row>
    <row r="118" spans="1:65" s="2" customFormat="1" ht="33" customHeight="1">
      <c r="A118" s="33"/>
      <c r="B118" s="153"/>
      <c r="C118" s="154" t="s">
        <v>187</v>
      </c>
      <c r="D118" s="154" t="s">
        <v>151</v>
      </c>
      <c r="E118" s="155" t="s">
        <v>2012</v>
      </c>
      <c r="F118" s="156" t="s">
        <v>2013</v>
      </c>
      <c r="G118" s="157" t="s">
        <v>185</v>
      </c>
      <c r="H118" s="158">
        <v>564.517</v>
      </c>
      <c r="I118" s="159"/>
      <c r="J118" s="160">
        <f>ROUND(I118*H118,2)</f>
        <v>0</v>
      </c>
      <c r="K118" s="156" t="s">
        <v>155</v>
      </c>
      <c r="L118" s="34"/>
      <c r="M118" s="161" t="s">
        <v>0</v>
      </c>
      <c r="N118" s="162" t="s">
        <v>40</v>
      </c>
      <c r="O118" s="54"/>
      <c r="P118" s="163">
        <f>O118*H118</f>
        <v>0</v>
      </c>
      <c r="Q118" s="163">
        <v>0</v>
      </c>
      <c r="R118" s="163">
        <f>Q118*H118</f>
        <v>0</v>
      </c>
      <c r="S118" s="163">
        <v>0</v>
      </c>
      <c r="T118" s="164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65" t="s">
        <v>156</v>
      </c>
      <c r="AT118" s="165" t="s">
        <v>151</v>
      </c>
      <c r="AU118" s="165" t="s">
        <v>77</v>
      </c>
      <c r="AY118" s="18" t="s">
        <v>148</v>
      </c>
      <c r="BE118" s="166">
        <f>IF(N118="základní",J118,0)</f>
        <v>0</v>
      </c>
      <c r="BF118" s="166">
        <f>IF(N118="snížená",J118,0)</f>
        <v>0</v>
      </c>
      <c r="BG118" s="166">
        <f>IF(N118="zákl. přenesená",J118,0)</f>
        <v>0</v>
      </c>
      <c r="BH118" s="166">
        <f>IF(N118="sníž. přenesená",J118,0)</f>
        <v>0</v>
      </c>
      <c r="BI118" s="166">
        <f>IF(N118="nulová",J118,0)</f>
        <v>0</v>
      </c>
      <c r="BJ118" s="18" t="s">
        <v>75</v>
      </c>
      <c r="BK118" s="166">
        <f>ROUND(I118*H118,2)</f>
        <v>0</v>
      </c>
      <c r="BL118" s="18" t="s">
        <v>156</v>
      </c>
      <c r="BM118" s="165" t="s">
        <v>2014</v>
      </c>
    </row>
    <row r="119" spans="2:51" s="14" customFormat="1" ht="12">
      <c r="B119" s="175"/>
      <c r="D119" s="168" t="s">
        <v>158</v>
      </c>
      <c r="E119" s="176" t="s">
        <v>0</v>
      </c>
      <c r="F119" s="177" t="s">
        <v>1973</v>
      </c>
      <c r="H119" s="178">
        <v>503.34</v>
      </c>
      <c r="I119" s="179"/>
      <c r="L119" s="175"/>
      <c r="M119" s="180"/>
      <c r="N119" s="181"/>
      <c r="O119" s="181"/>
      <c r="P119" s="181"/>
      <c r="Q119" s="181"/>
      <c r="R119" s="181"/>
      <c r="S119" s="181"/>
      <c r="T119" s="182"/>
      <c r="AT119" s="176" t="s">
        <v>158</v>
      </c>
      <c r="AU119" s="176" t="s">
        <v>77</v>
      </c>
      <c r="AV119" s="14" t="s">
        <v>77</v>
      </c>
      <c r="AW119" s="14" t="s">
        <v>30</v>
      </c>
      <c r="AX119" s="14" t="s">
        <v>68</v>
      </c>
      <c r="AY119" s="176" t="s">
        <v>148</v>
      </c>
    </row>
    <row r="120" spans="2:51" s="14" customFormat="1" ht="12">
      <c r="B120" s="175"/>
      <c r="D120" s="168" t="s">
        <v>158</v>
      </c>
      <c r="E120" s="176" t="s">
        <v>0</v>
      </c>
      <c r="F120" s="177" t="s">
        <v>268</v>
      </c>
      <c r="H120" s="178">
        <v>37.4</v>
      </c>
      <c r="I120" s="179"/>
      <c r="L120" s="175"/>
      <c r="M120" s="180"/>
      <c r="N120" s="181"/>
      <c r="O120" s="181"/>
      <c r="P120" s="181"/>
      <c r="Q120" s="181"/>
      <c r="R120" s="181"/>
      <c r="S120" s="181"/>
      <c r="T120" s="182"/>
      <c r="AT120" s="176" t="s">
        <v>158</v>
      </c>
      <c r="AU120" s="176" t="s">
        <v>77</v>
      </c>
      <c r="AV120" s="14" t="s">
        <v>77</v>
      </c>
      <c r="AW120" s="14" t="s">
        <v>30</v>
      </c>
      <c r="AX120" s="14" t="s">
        <v>68</v>
      </c>
      <c r="AY120" s="176" t="s">
        <v>148</v>
      </c>
    </row>
    <row r="121" spans="2:51" s="14" customFormat="1" ht="12">
      <c r="B121" s="175"/>
      <c r="D121" s="168" t="s">
        <v>158</v>
      </c>
      <c r="E121" s="176" t="s">
        <v>0</v>
      </c>
      <c r="F121" s="177" t="s">
        <v>270</v>
      </c>
      <c r="H121" s="178">
        <v>6.605</v>
      </c>
      <c r="I121" s="179"/>
      <c r="L121" s="175"/>
      <c r="M121" s="180"/>
      <c r="N121" s="181"/>
      <c r="O121" s="181"/>
      <c r="P121" s="181"/>
      <c r="Q121" s="181"/>
      <c r="R121" s="181"/>
      <c r="S121" s="181"/>
      <c r="T121" s="182"/>
      <c r="AT121" s="176" t="s">
        <v>158</v>
      </c>
      <c r="AU121" s="176" t="s">
        <v>77</v>
      </c>
      <c r="AV121" s="14" t="s">
        <v>77</v>
      </c>
      <c r="AW121" s="14" t="s">
        <v>30</v>
      </c>
      <c r="AX121" s="14" t="s">
        <v>68</v>
      </c>
      <c r="AY121" s="176" t="s">
        <v>148</v>
      </c>
    </row>
    <row r="122" spans="2:51" s="16" customFormat="1" ht="12">
      <c r="B122" s="195"/>
      <c r="D122" s="168" t="s">
        <v>158</v>
      </c>
      <c r="E122" s="196" t="s">
        <v>2015</v>
      </c>
      <c r="F122" s="197" t="s">
        <v>407</v>
      </c>
      <c r="H122" s="198">
        <v>547.345</v>
      </c>
      <c r="I122" s="199"/>
      <c r="L122" s="195"/>
      <c r="M122" s="200"/>
      <c r="N122" s="201"/>
      <c r="O122" s="201"/>
      <c r="P122" s="201"/>
      <c r="Q122" s="201"/>
      <c r="R122" s="201"/>
      <c r="S122" s="201"/>
      <c r="T122" s="202"/>
      <c r="AT122" s="196" t="s">
        <v>158</v>
      </c>
      <c r="AU122" s="196" t="s">
        <v>77</v>
      </c>
      <c r="AV122" s="16" t="s">
        <v>165</v>
      </c>
      <c r="AW122" s="16" t="s">
        <v>30</v>
      </c>
      <c r="AX122" s="16" t="s">
        <v>68</v>
      </c>
      <c r="AY122" s="196" t="s">
        <v>148</v>
      </c>
    </row>
    <row r="123" spans="2:51" s="14" customFormat="1" ht="12">
      <c r="B123" s="175"/>
      <c r="D123" s="168" t="s">
        <v>158</v>
      </c>
      <c r="E123" s="176" t="s">
        <v>0</v>
      </c>
      <c r="F123" s="177" t="s">
        <v>2016</v>
      </c>
      <c r="H123" s="178">
        <v>17.172</v>
      </c>
      <c r="I123" s="179"/>
      <c r="L123" s="175"/>
      <c r="M123" s="180"/>
      <c r="N123" s="181"/>
      <c r="O123" s="181"/>
      <c r="P123" s="181"/>
      <c r="Q123" s="181"/>
      <c r="R123" s="181"/>
      <c r="S123" s="181"/>
      <c r="T123" s="182"/>
      <c r="AT123" s="176" t="s">
        <v>158</v>
      </c>
      <c r="AU123" s="176" t="s">
        <v>77</v>
      </c>
      <c r="AV123" s="14" t="s">
        <v>77</v>
      </c>
      <c r="AW123" s="14" t="s">
        <v>30</v>
      </c>
      <c r="AX123" s="14" t="s">
        <v>68</v>
      </c>
      <c r="AY123" s="176" t="s">
        <v>148</v>
      </c>
    </row>
    <row r="124" spans="2:51" s="15" customFormat="1" ht="12">
      <c r="B124" s="183"/>
      <c r="D124" s="168" t="s">
        <v>158</v>
      </c>
      <c r="E124" s="184" t="s">
        <v>108</v>
      </c>
      <c r="F124" s="185" t="s">
        <v>171</v>
      </c>
      <c r="H124" s="186">
        <v>564.517</v>
      </c>
      <c r="I124" s="187"/>
      <c r="L124" s="183"/>
      <c r="M124" s="188"/>
      <c r="N124" s="189"/>
      <c r="O124" s="189"/>
      <c r="P124" s="189"/>
      <c r="Q124" s="189"/>
      <c r="R124" s="189"/>
      <c r="S124" s="189"/>
      <c r="T124" s="190"/>
      <c r="AT124" s="184" t="s">
        <v>158</v>
      </c>
      <c r="AU124" s="184" t="s">
        <v>77</v>
      </c>
      <c r="AV124" s="15" t="s">
        <v>156</v>
      </c>
      <c r="AW124" s="15" t="s">
        <v>30</v>
      </c>
      <c r="AX124" s="15" t="s">
        <v>75</v>
      </c>
      <c r="AY124" s="184" t="s">
        <v>148</v>
      </c>
    </row>
    <row r="125" spans="1:65" s="2" customFormat="1" ht="33" customHeight="1">
      <c r="A125" s="33"/>
      <c r="B125" s="153"/>
      <c r="C125" s="154" t="s">
        <v>191</v>
      </c>
      <c r="D125" s="154" t="s">
        <v>151</v>
      </c>
      <c r="E125" s="155" t="s">
        <v>404</v>
      </c>
      <c r="F125" s="156" t="s">
        <v>405</v>
      </c>
      <c r="G125" s="157" t="s">
        <v>185</v>
      </c>
      <c r="H125" s="158">
        <v>6.605</v>
      </c>
      <c r="I125" s="159"/>
      <c r="J125" s="160">
        <f>ROUND(I125*H125,2)</f>
        <v>0</v>
      </c>
      <c r="K125" s="156" t="s">
        <v>155</v>
      </c>
      <c r="L125" s="34"/>
      <c r="M125" s="161" t="s">
        <v>0</v>
      </c>
      <c r="N125" s="162" t="s">
        <v>40</v>
      </c>
      <c r="O125" s="54"/>
      <c r="P125" s="163">
        <f>O125*H125</f>
        <v>0</v>
      </c>
      <c r="Q125" s="163">
        <v>0</v>
      </c>
      <c r="R125" s="163">
        <f>Q125*H125</f>
        <v>0</v>
      </c>
      <c r="S125" s="163">
        <v>0</v>
      </c>
      <c r="T125" s="164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5" t="s">
        <v>156</v>
      </c>
      <c r="AT125" s="165" t="s">
        <v>151</v>
      </c>
      <c r="AU125" s="165" t="s">
        <v>77</v>
      </c>
      <c r="AY125" s="18" t="s">
        <v>148</v>
      </c>
      <c r="BE125" s="166">
        <f>IF(N125="základní",J125,0)</f>
        <v>0</v>
      </c>
      <c r="BF125" s="166">
        <f>IF(N125="snížená",J125,0)</f>
        <v>0</v>
      </c>
      <c r="BG125" s="166">
        <f>IF(N125="zákl. přenesená",J125,0)</f>
        <v>0</v>
      </c>
      <c r="BH125" s="166">
        <f>IF(N125="sníž. přenesená",J125,0)</f>
        <v>0</v>
      </c>
      <c r="BI125" s="166">
        <f>IF(N125="nulová",J125,0)</f>
        <v>0</v>
      </c>
      <c r="BJ125" s="18" t="s">
        <v>75</v>
      </c>
      <c r="BK125" s="166">
        <f>ROUND(I125*H125,2)</f>
        <v>0</v>
      </c>
      <c r="BL125" s="18" t="s">
        <v>156</v>
      </c>
      <c r="BM125" s="165" t="s">
        <v>2017</v>
      </c>
    </row>
    <row r="126" spans="2:51" s="14" customFormat="1" ht="12">
      <c r="B126" s="175"/>
      <c r="D126" s="168" t="s">
        <v>158</v>
      </c>
      <c r="E126" s="176" t="s">
        <v>0</v>
      </c>
      <c r="F126" s="177" t="s">
        <v>270</v>
      </c>
      <c r="H126" s="178">
        <v>6.605</v>
      </c>
      <c r="I126" s="179"/>
      <c r="L126" s="175"/>
      <c r="M126" s="180"/>
      <c r="N126" s="181"/>
      <c r="O126" s="181"/>
      <c r="P126" s="181"/>
      <c r="Q126" s="181"/>
      <c r="R126" s="181"/>
      <c r="S126" s="181"/>
      <c r="T126" s="182"/>
      <c r="AT126" s="176" t="s">
        <v>158</v>
      </c>
      <c r="AU126" s="176" t="s">
        <v>77</v>
      </c>
      <c r="AV126" s="14" t="s">
        <v>77</v>
      </c>
      <c r="AW126" s="14" t="s">
        <v>30</v>
      </c>
      <c r="AX126" s="14" t="s">
        <v>75</v>
      </c>
      <c r="AY126" s="176" t="s">
        <v>148</v>
      </c>
    </row>
    <row r="127" spans="1:65" s="2" customFormat="1" ht="21.75" customHeight="1">
      <c r="A127" s="33"/>
      <c r="B127" s="153"/>
      <c r="C127" s="154" t="s">
        <v>195</v>
      </c>
      <c r="D127" s="154" t="s">
        <v>151</v>
      </c>
      <c r="E127" s="155" t="s">
        <v>417</v>
      </c>
      <c r="F127" s="156" t="s">
        <v>266</v>
      </c>
      <c r="G127" s="157" t="s">
        <v>232</v>
      </c>
      <c r="H127" s="158">
        <v>1016.131</v>
      </c>
      <c r="I127" s="159"/>
      <c r="J127" s="160">
        <f>ROUND(I127*H127,2)</f>
        <v>0</v>
      </c>
      <c r="K127" s="156" t="s">
        <v>0</v>
      </c>
      <c r="L127" s="34"/>
      <c r="M127" s="161" t="s">
        <v>0</v>
      </c>
      <c r="N127" s="162" t="s">
        <v>40</v>
      </c>
      <c r="O127" s="54"/>
      <c r="P127" s="163">
        <f>O127*H127</f>
        <v>0</v>
      </c>
      <c r="Q127" s="163">
        <v>0</v>
      </c>
      <c r="R127" s="163">
        <f>Q127*H127</f>
        <v>0</v>
      </c>
      <c r="S127" s="163">
        <v>0</v>
      </c>
      <c r="T127" s="164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5" t="s">
        <v>156</v>
      </c>
      <c r="AT127" s="165" t="s">
        <v>151</v>
      </c>
      <c r="AU127" s="165" t="s">
        <v>77</v>
      </c>
      <c r="AY127" s="18" t="s">
        <v>148</v>
      </c>
      <c r="BE127" s="166">
        <f>IF(N127="základní",J127,0)</f>
        <v>0</v>
      </c>
      <c r="BF127" s="166">
        <f>IF(N127="snížená",J127,0)</f>
        <v>0</v>
      </c>
      <c r="BG127" s="166">
        <f>IF(N127="zákl. přenesená",J127,0)</f>
        <v>0</v>
      </c>
      <c r="BH127" s="166">
        <f>IF(N127="sníž. přenesená",J127,0)</f>
        <v>0</v>
      </c>
      <c r="BI127" s="166">
        <f>IF(N127="nulová",J127,0)</f>
        <v>0</v>
      </c>
      <c r="BJ127" s="18" t="s">
        <v>75</v>
      </c>
      <c r="BK127" s="166">
        <f>ROUND(I127*H127,2)</f>
        <v>0</v>
      </c>
      <c r="BL127" s="18" t="s">
        <v>156</v>
      </c>
      <c r="BM127" s="165" t="s">
        <v>2018</v>
      </c>
    </row>
    <row r="128" spans="2:51" s="14" customFormat="1" ht="12">
      <c r="B128" s="175"/>
      <c r="D128" s="168" t="s">
        <v>158</v>
      </c>
      <c r="E128" s="176" t="s">
        <v>0</v>
      </c>
      <c r="F128" s="177" t="s">
        <v>2019</v>
      </c>
      <c r="H128" s="178">
        <v>1016.131</v>
      </c>
      <c r="I128" s="179"/>
      <c r="L128" s="175"/>
      <c r="M128" s="180"/>
      <c r="N128" s="181"/>
      <c r="O128" s="181"/>
      <c r="P128" s="181"/>
      <c r="Q128" s="181"/>
      <c r="R128" s="181"/>
      <c r="S128" s="181"/>
      <c r="T128" s="182"/>
      <c r="AT128" s="176" t="s">
        <v>158</v>
      </c>
      <c r="AU128" s="176" t="s">
        <v>77</v>
      </c>
      <c r="AV128" s="14" t="s">
        <v>77</v>
      </c>
      <c r="AW128" s="14" t="s">
        <v>30</v>
      </c>
      <c r="AX128" s="14" t="s">
        <v>75</v>
      </c>
      <c r="AY128" s="176" t="s">
        <v>148</v>
      </c>
    </row>
    <row r="129" spans="1:65" s="2" customFormat="1" ht="21.75" customHeight="1">
      <c r="A129" s="33"/>
      <c r="B129" s="153"/>
      <c r="C129" s="154" t="s">
        <v>200</v>
      </c>
      <c r="D129" s="154" t="s">
        <v>151</v>
      </c>
      <c r="E129" s="155" t="s">
        <v>192</v>
      </c>
      <c r="F129" s="156" t="s">
        <v>193</v>
      </c>
      <c r="G129" s="157" t="s">
        <v>185</v>
      </c>
      <c r="H129" s="158">
        <v>564.517</v>
      </c>
      <c r="I129" s="159"/>
      <c r="J129" s="160">
        <f>ROUND(I129*H129,2)</f>
        <v>0</v>
      </c>
      <c r="K129" s="156" t="s">
        <v>155</v>
      </c>
      <c r="L129" s="34"/>
      <c r="M129" s="161" t="s">
        <v>0</v>
      </c>
      <c r="N129" s="162" t="s">
        <v>40</v>
      </c>
      <c r="O129" s="54"/>
      <c r="P129" s="163">
        <f>O129*H129</f>
        <v>0</v>
      </c>
      <c r="Q129" s="163">
        <v>0</v>
      </c>
      <c r="R129" s="163">
        <f>Q129*H129</f>
        <v>0</v>
      </c>
      <c r="S129" s="163">
        <v>0</v>
      </c>
      <c r="T129" s="164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5" t="s">
        <v>156</v>
      </c>
      <c r="AT129" s="165" t="s">
        <v>151</v>
      </c>
      <c r="AU129" s="165" t="s">
        <v>77</v>
      </c>
      <c r="AY129" s="18" t="s">
        <v>148</v>
      </c>
      <c r="BE129" s="166">
        <f>IF(N129="základní",J129,0)</f>
        <v>0</v>
      </c>
      <c r="BF129" s="166">
        <f>IF(N129="snížená",J129,0)</f>
        <v>0</v>
      </c>
      <c r="BG129" s="166">
        <f>IF(N129="zákl. přenesená",J129,0)</f>
        <v>0</v>
      </c>
      <c r="BH129" s="166">
        <f>IF(N129="sníž. přenesená",J129,0)</f>
        <v>0</v>
      </c>
      <c r="BI129" s="166">
        <f>IF(N129="nulová",J129,0)</f>
        <v>0</v>
      </c>
      <c r="BJ129" s="18" t="s">
        <v>75</v>
      </c>
      <c r="BK129" s="166">
        <f>ROUND(I129*H129,2)</f>
        <v>0</v>
      </c>
      <c r="BL129" s="18" t="s">
        <v>156</v>
      </c>
      <c r="BM129" s="165" t="s">
        <v>2020</v>
      </c>
    </row>
    <row r="130" spans="2:51" s="14" customFormat="1" ht="12">
      <c r="B130" s="175"/>
      <c r="D130" s="168" t="s">
        <v>158</v>
      </c>
      <c r="E130" s="176" t="s">
        <v>0</v>
      </c>
      <c r="F130" s="177" t="s">
        <v>108</v>
      </c>
      <c r="H130" s="178">
        <v>564.517</v>
      </c>
      <c r="I130" s="179"/>
      <c r="L130" s="175"/>
      <c r="M130" s="180"/>
      <c r="N130" s="181"/>
      <c r="O130" s="181"/>
      <c r="P130" s="181"/>
      <c r="Q130" s="181"/>
      <c r="R130" s="181"/>
      <c r="S130" s="181"/>
      <c r="T130" s="182"/>
      <c r="AT130" s="176" t="s">
        <v>158</v>
      </c>
      <c r="AU130" s="176" t="s">
        <v>77</v>
      </c>
      <c r="AV130" s="14" t="s">
        <v>77</v>
      </c>
      <c r="AW130" s="14" t="s">
        <v>30</v>
      </c>
      <c r="AX130" s="14" t="s">
        <v>75</v>
      </c>
      <c r="AY130" s="176" t="s">
        <v>148</v>
      </c>
    </row>
    <row r="131" spans="1:65" s="2" customFormat="1" ht="21.75" customHeight="1">
      <c r="A131" s="33"/>
      <c r="B131" s="153"/>
      <c r="C131" s="154" t="s">
        <v>149</v>
      </c>
      <c r="D131" s="154" t="s">
        <v>151</v>
      </c>
      <c r="E131" s="155" t="s">
        <v>422</v>
      </c>
      <c r="F131" s="156" t="s">
        <v>423</v>
      </c>
      <c r="G131" s="157" t="s">
        <v>185</v>
      </c>
      <c r="H131" s="158">
        <v>8.645</v>
      </c>
      <c r="I131" s="159"/>
      <c r="J131" s="160">
        <f>ROUND(I131*H131,2)</f>
        <v>0</v>
      </c>
      <c r="K131" s="156" t="s">
        <v>155</v>
      </c>
      <c r="L131" s="34"/>
      <c r="M131" s="161" t="s">
        <v>0</v>
      </c>
      <c r="N131" s="162" t="s">
        <v>40</v>
      </c>
      <c r="O131" s="54"/>
      <c r="P131" s="163">
        <f>O131*H131</f>
        <v>0</v>
      </c>
      <c r="Q131" s="163">
        <v>0</v>
      </c>
      <c r="R131" s="163">
        <f>Q131*H131</f>
        <v>0</v>
      </c>
      <c r="S131" s="163">
        <v>0</v>
      </c>
      <c r="T131" s="164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5" t="s">
        <v>156</v>
      </c>
      <c r="AT131" s="165" t="s">
        <v>151</v>
      </c>
      <c r="AU131" s="165" t="s">
        <v>77</v>
      </c>
      <c r="AY131" s="18" t="s">
        <v>148</v>
      </c>
      <c r="BE131" s="166">
        <f>IF(N131="základní",J131,0)</f>
        <v>0</v>
      </c>
      <c r="BF131" s="166">
        <f>IF(N131="snížená",J131,0)</f>
        <v>0</v>
      </c>
      <c r="BG131" s="166">
        <f>IF(N131="zákl. přenesená",J131,0)</f>
        <v>0</v>
      </c>
      <c r="BH131" s="166">
        <f>IF(N131="sníž. přenesená",J131,0)</f>
        <v>0</v>
      </c>
      <c r="BI131" s="166">
        <f>IF(N131="nulová",J131,0)</f>
        <v>0</v>
      </c>
      <c r="BJ131" s="18" t="s">
        <v>75</v>
      </c>
      <c r="BK131" s="166">
        <f>ROUND(I131*H131,2)</f>
        <v>0</v>
      </c>
      <c r="BL131" s="18" t="s">
        <v>156</v>
      </c>
      <c r="BM131" s="165" t="s">
        <v>2021</v>
      </c>
    </row>
    <row r="132" spans="2:51" s="13" customFormat="1" ht="12">
      <c r="B132" s="167"/>
      <c r="D132" s="168" t="s">
        <v>158</v>
      </c>
      <c r="E132" s="169" t="s">
        <v>0</v>
      </c>
      <c r="F132" s="170" t="s">
        <v>2000</v>
      </c>
      <c r="H132" s="169" t="s">
        <v>0</v>
      </c>
      <c r="I132" s="171"/>
      <c r="L132" s="167"/>
      <c r="M132" s="172"/>
      <c r="N132" s="173"/>
      <c r="O132" s="173"/>
      <c r="P132" s="173"/>
      <c r="Q132" s="173"/>
      <c r="R132" s="173"/>
      <c r="S132" s="173"/>
      <c r="T132" s="174"/>
      <c r="AT132" s="169" t="s">
        <v>158</v>
      </c>
      <c r="AU132" s="169" t="s">
        <v>77</v>
      </c>
      <c r="AV132" s="13" t="s">
        <v>75</v>
      </c>
      <c r="AW132" s="13" t="s">
        <v>30</v>
      </c>
      <c r="AX132" s="13" t="s">
        <v>68</v>
      </c>
      <c r="AY132" s="169" t="s">
        <v>148</v>
      </c>
    </row>
    <row r="133" spans="2:51" s="13" customFormat="1" ht="12">
      <c r="B133" s="167"/>
      <c r="D133" s="168" t="s">
        <v>158</v>
      </c>
      <c r="E133" s="169" t="s">
        <v>0</v>
      </c>
      <c r="F133" s="170" t="s">
        <v>2006</v>
      </c>
      <c r="H133" s="169" t="s">
        <v>0</v>
      </c>
      <c r="I133" s="171"/>
      <c r="L133" s="167"/>
      <c r="M133" s="172"/>
      <c r="N133" s="173"/>
      <c r="O133" s="173"/>
      <c r="P133" s="173"/>
      <c r="Q133" s="173"/>
      <c r="R133" s="173"/>
      <c r="S133" s="173"/>
      <c r="T133" s="174"/>
      <c r="AT133" s="169" t="s">
        <v>158</v>
      </c>
      <c r="AU133" s="169" t="s">
        <v>77</v>
      </c>
      <c r="AV133" s="13" t="s">
        <v>75</v>
      </c>
      <c r="AW133" s="13" t="s">
        <v>30</v>
      </c>
      <c r="AX133" s="13" t="s">
        <v>68</v>
      </c>
      <c r="AY133" s="169" t="s">
        <v>148</v>
      </c>
    </row>
    <row r="134" spans="2:51" s="13" customFormat="1" ht="12">
      <c r="B134" s="167"/>
      <c r="D134" s="168" t="s">
        <v>158</v>
      </c>
      <c r="E134" s="169" t="s">
        <v>0</v>
      </c>
      <c r="F134" s="170" t="s">
        <v>2001</v>
      </c>
      <c r="H134" s="169" t="s">
        <v>0</v>
      </c>
      <c r="I134" s="171"/>
      <c r="L134" s="167"/>
      <c r="M134" s="172"/>
      <c r="N134" s="173"/>
      <c r="O134" s="173"/>
      <c r="P134" s="173"/>
      <c r="Q134" s="173"/>
      <c r="R134" s="173"/>
      <c r="S134" s="173"/>
      <c r="T134" s="174"/>
      <c r="AT134" s="169" t="s">
        <v>158</v>
      </c>
      <c r="AU134" s="169" t="s">
        <v>77</v>
      </c>
      <c r="AV134" s="13" t="s">
        <v>75</v>
      </c>
      <c r="AW134" s="13" t="s">
        <v>30</v>
      </c>
      <c r="AX134" s="13" t="s">
        <v>68</v>
      </c>
      <c r="AY134" s="169" t="s">
        <v>148</v>
      </c>
    </row>
    <row r="135" spans="2:51" s="14" customFormat="1" ht="12">
      <c r="B135" s="175"/>
      <c r="D135" s="168" t="s">
        <v>158</v>
      </c>
      <c r="E135" s="176" t="s">
        <v>0</v>
      </c>
      <c r="F135" s="177" t="s">
        <v>2022</v>
      </c>
      <c r="H135" s="178">
        <v>8.645</v>
      </c>
      <c r="I135" s="179"/>
      <c r="L135" s="175"/>
      <c r="M135" s="180"/>
      <c r="N135" s="181"/>
      <c r="O135" s="181"/>
      <c r="P135" s="181"/>
      <c r="Q135" s="181"/>
      <c r="R135" s="181"/>
      <c r="S135" s="181"/>
      <c r="T135" s="182"/>
      <c r="AT135" s="176" t="s">
        <v>158</v>
      </c>
      <c r="AU135" s="176" t="s">
        <v>77</v>
      </c>
      <c r="AV135" s="14" t="s">
        <v>77</v>
      </c>
      <c r="AW135" s="14" t="s">
        <v>30</v>
      </c>
      <c r="AX135" s="14" t="s">
        <v>68</v>
      </c>
      <c r="AY135" s="176" t="s">
        <v>148</v>
      </c>
    </row>
    <row r="136" spans="2:51" s="16" customFormat="1" ht="12">
      <c r="B136" s="195"/>
      <c r="D136" s="168" t="s">
        <v>158</v>
      </c>
      <c r="E136" s="196" t="s">
        <v>1984</v>
      </c>
      <c r="F136" s="197" t="s">
        <v>407</v>
      </c>
      <c r="H136" s="198">
        <v>8.645</v>
      </c>
      <c r="I136" s="199"/>
      <c r="L136" s="195"/>
      <c r="M136" s="200"/>
      <c r="N136" s="201"/>
      <c r="O136" s="201"/>
      <c r="P136" s="201"/>
      <c r="Q136" s="201"/>
      <c r="R136" s="201"/>
      <c r="S136" s="201"/>
      <c r="T136" s="202"/>
      <c r="AT136" s="196" t="s">
        <v>158</v>
      </c>
      <c r="AU136" s="196" t="s">
        <v>77</v>
      </c>
      <c r="AV136" s="16" t="s">
        <v>165</v>
      </c>
      <c r="AW136" s="16" t="s">
        <v>30</v>
      </c>
      <c r="AX136" s="16" t="s">
        <v>68</v>
      </c>
      <c r="AY136" s="196" t="s">
        <v>148</v>
      </c>
    </row>
    <row r="137" spans="2:51" s="15" customFormat="1" ht="12">
      <c r="B137" s="183"/>
      <c r="D137" s="168" t="s">
        <v>158</v>
      </c>
      <c r="E137" s="184" t="s">
        <v>0</v>
      </c>
      <c r="F137" s="185" t="s">
        <v>171</v>
      </c>
      <c r="H137" s="186">
        <v>8.645</v>
      </c>
      <c r="I137" s="187"/>
      <c r="L137" s="183"/>
      <c r="M137" s="188"/>
      <c r="N137" s="189"/>
      <c r="O137" s="189"/>
      <c r="P137" s="189"/>
      <c r="Q137" s="189"/>
      <c r="R137" s="189"/>
      <c r="S137" s="189"/>
      <c r="T137" s="190"/>
      <c r="AT137" s="184" t="s">
        <v>158</v>
      </c>
      <c r="AU137" s="184" t="s">
        <v>77</v>
      </c>
      <c r="AV137" s="15" t="s">
        <v>156</v>
      </c>
      <c r="AW137" s="15" t="s">
        <v>30</v>
      </c>
      <c r="AX137" s="15" t="s">
        <v>75</v>
      </c>
      <c r="AY137" s="184" t="s">
        <v>148</v>
      </c>
    </row>
    <row r="138" spans="1:65" s="2" customFormat="1" ht="16.5" customHeight="1">
      <c r="A138" s="33"/>
      <c r="B138" s="153"/>
      <c r="C138" s="203" t="s">
        <v>175</v>
      </c>
      <c r="D138" s="203" t="s">
        <v>438</v>
      </c>
      <c r="E138" s="204" t="s">
        <v>2023</v>
      </c>
      <c r="F138" s="205" t="s">
        <v>2024</v>
      </c>
      <c r="G138" s="206" t="s">
        <v>232</v>
      </c>
      <c r="H138" s="207">
        <v>17.29</v>
      </c>
      <c r="I138" s="208"/>
      <c r="J138" s="209">
        <f>ROUND(I138*H138,2)</f>
        <v>0</v>
      </c>
      <c r="K138" s="205" t="s">
        <v>155</v>
      </c>
      <c r="L138" s="210"/>
      <c r="M138" s="211" t="s">
        <v>0</v>
      </c>
      <c r="N138" s="212" t="s">
        <v>40</v>
      </c>
      <c r="O138" s="54"/>
      <c r="P138" s="163">
        <f>O138*H138</f>
        <v>0</v>
      </c>
      <c r="Q138" s="163">
        <v>1</v>
      </c>
      <c r="R138" s="163">
        <f>Q138*H138</f>
        <v>17.29</v>
      </c>
      <c r="S138" s="163">
        <v>0</v>
      </c>
      <c r="T138" s="164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5" t="s">
        <v>191</v>
      </c>
      <c r="AT138" s="165" t="s">
        <v>438</v>
      </c>
      <c r="AU138" s="165" t="s">
        <v>77</v>
      </c>
      <c r="AY138" s="18" t="s">
        <v>148</v>
      </c>
      <c r="BE138" s="166">
        <f>IF(N138="základní",J138,0)</f>
        <v>0</v>
      </c>
      <c r="BF138" s="166">
        <f>IF(N138="snížená",J138,0)</f>
        <v>0</v>
      </c>
      <c r="BG138" s="166">
        <f>IF(N138="zákl. přenesená",J138,0)</f>
        <v>0</v>
      </c>
      <c r="BH138" s="166">
        <f>IF(N138="sníž. přenesená",J138,0)</f>
        <v>0</v>
      </c>
      <c r="BI138" s="166">
        <f>IF(N138="nulová",J138,0)</f>
        <v>0</v>
      </c>
      <c r="BJ138" s="18" t="s">
        <v>75</v>
      </c>
      <c r="BK138" s="166">
        <f>ROUND(I138*H138,2)</f>
        <v>0</v>
      </c>
      <c r="BL138" s="18" t="s">
        <v>156</v>
      </c>
      <c r="BM138" s="165" t="s">
        <v>2025</v>
      </c>
    </row>
    <row r="139" spans="2:51" s="14" customFormat="1" ht="12">
      <c r="B139" s="175"/>
      <c r="D139" s="168" t="s">
        <v>158</v>
      </c>
      <c r="E139" s="176" t="s">
        <v>0</v>
      </c>
      <c r="F139" s="177" t="s">
        <v>2026</v>
      </c>
      <c r="H139" s="178">
        <v>17.29</v>
      </c>
      <c r="I139" s="179"/>
      <c r="L139" s="175"/>
      <c r="M139" s="180"/>
      <c r="N139" s="181"/>
      <c r="O139" s="181"/>
      <c r="P139" s="181"/>
      <c r="Q139" s="181"/>
      <c r="R139" s="181"/>
      <c r="S139" s="181"/>
      <c r="T139" s="182"/>
      <c r="AT139" s="176" t="s">
        <v>158</v>
      </c>
      <c r="AU139" s="176" t="s">
        <v>77</v>
      </c>
      <c r="AV139" s="14" t="s">
        <v>77</v>
      </c>
      <c r="AW139" s="14" t="s">
        <v>30</v>
      </c>
      <c r="AX139" s="14" t="s">
        <v>75</v>
      </c>
      <c r="AY139" s="176" t="s">
        <v>148</v>
      </c>
    </row>
    <row r="140" spans="1:65" s="2" customFormat="1" ht="16.5" customHeight="1">
      <c r="A140" s="33"/>
      <c r="B140" s="153"/>
      <c r="C140" s="154" t="s">
        <v>219</v>
      </c>
      <c r="D140" s="154" t="s">
        <v>151</v>
      </c>
      <c r="E140" s="155" t="s">
        <v>1113</v>
      </c>
      <c r="F140" s="156" t="s">
        <v>1114</v>
      </c>
      <c r="G140" s="157" t="s">
        <v>154</v>
      </c>
      <c r="H140" s="158">
        <v>2538.165</v>
      </c>
      <c r="I140" s="159"/>
      <c r="J140" s="160">
        <f>ROUND(I140*H140,2)</f>
        <v>0</v>
      </c>
      <c r="K140" s="156" t="s">
        <v>155</v>
      </c>
      <c r="L140" s="34"/>
      <c r="M140" s="161" t="s">
        <v>0</v>
      </c>
      <c r="N140" s="162" t="s">
        <v>40</v>
      </c>
      <c r="O140" s="54"/>
      <c r="P140" s="163">
        <f>O140*H140</f>
        <v>0</v>
      </c>
      <c r="Q140" s="163">
        <v>0</v>
      </c>
      <c r="R140" s="163">
        <f>Q140*H140</f>
        <v>0</v>
      </c>
      <c r="S140" s="163">
        <v>0</v>
      </c>
      <c r="T140" s="164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5" t="s">
        <v>156</v>
      </c>
      <c r="AT140" s="165" t="s">
        <v>151</v>
      </c>
      <c r="AU140" s="165" t="s">
        <v>77</v>
      </c>
      <c r="AY140" s="18" t="s">
        <v>148</v>
      </c>
      <c r="BE140" s="166">
        <f>IF(N140="základní",J140,0)</f>
        <v>0</v>
      </c>
      <c r="BF140" s="166">
        <f>IF(N140="snížená",J140,0)</f>
        <v>0</v>
      </c>
      <c r="BG140" s="166">
        <f>IF(N140="zákl. přenesená",J140,0)</f>
        <v>0</v>
      </c>
      <c r="BH140" s="166">
        <f>IF(N140="sníž. přenesená",J140,0)</f>
        <v>0</v>
      </c>
      <c r="BI140" s="166">
        <f>IF(N140="nulová",J140,0)</f>
        <v>0</v>
      </c>
      <c r="BJ140" s="18" t="s">
        <v>75</v>
      </c>
      <c r="BK140" s="166">
        <f>ROUND(I140*H140,2)</f>
        <v>0</v>
      </c>
      <c r="BL140" s="18" t="s">
        <v>156</v>
      </c>
      <c r="BM140" s="165" t="s">
        <v>2027</v>
      </c>
    </row>
    <row r="141" spans="2:51" s="13" customFormat="1" ht="12">
      <c r="B141" s="167"/>
      <c r="D141" s="168" t="s">
        <v>158</v>
      </c>
      <c r="E141" s="169" t="s">
        <v>0</v>
      </c>
      <c r="F141" s="170" t="s">
        <v>2000</v>
      </c>
      <c r="H141" s="169" t="s">
        <v>0</v>
      </c>
      <c r="I141" s="171"/>
      <c r="L141" s="167"/>
      <c r="M141" s="172"/>
      <c r="N141" s="173"/>
      <c r="O141" s="173"/>
      <c r="P141" s="173"/>
      <c r="Q141" s="173"/>
      <c r="R141" s="173"/>
      <c r="S141" s="173"/>
      <c r="T141" s="174"/>
      <c r="AT141" s="169" t="s">
        <v>158</v>
      </c>
      <c r="AU141" s="169" t="s">
        <v>77</v>
      </c>
      <c r="AV141" s="13" t="s">
        <v>75</v>
      </c>
      <c r="AW141" s="13" t="s">
        <v>30</v>
      </c>
      <c r="AX141" s="13" t="s">
        <v>68</v>
      </c>
      <c r="AY141" s="169" t="s">
        <v>148</v>
      </c>
    </row>
    <row r="142" spans="2:51" s="13" customFormat="1" ht="12">
      <c r="B142" s="167"/>
      <c r="D142" s="168" t="s">
        <v>158</v>
      </c>
      <c r="E142" s="169" t="s">
        <v>0</v>
      </c>
      <c r="F142" s="170" t="s">
        <v>2006</v>
      </c>
      <c r="H142" s="169" t="s">
        <v>0</v>
      </c>
      <c r="I142" s="171"/>
      <c r="L142" s="167"/>
      <c r="M142" s="172"/>
      <c r="N142" s="173"/>
      <c r="O142" s="173"/>
      <c r="P142" s="173"/>
      <c r="Q142" s="173"/>
      <c r="R142" s="173"/>
      <c r="S142" s="173"/>
      <c r="T142" s="174"/>
      <c r="AT142" s="169" t="s">
        <v>158</v>
      </c>
      <c r="AU142" s="169" t="s">
        <v>77</v>
      </c>
      <c r="AV142" s="13" t="s">
        <v>75</v>
      </c>
      <c r="AW142" s="13" t="s">
        <v>30</v>
      </c>
      <c r="AX142" s="13" t="s">
        <v>68</v>
      </c>
      <c r="AY142" s="169" t="s">
        <v>148</v>
      </c>
    </row>
    <row r="143" spans="2:51" s="13" customFormat="1" ht="12">
      <c r="B143" s="167"/>
      <c r="D143" s="168" t="s">
        <v>158</v>
      </c>
      <c r="E143" s="169" t="s">
        <v>0</v>
      </c>
      <c r="F143" s="170" t="s">
        <v>2001</v>
      </c>
      <c r="H143" s="169" t="s">
        <v>0</v>
      </c>
      <c r="I143" s="171"/>
      <c r="L143" s="167"/>
      <c r="M143" s="172"/>
      <c r="N143" s="173"/>
      <c r="O143" s="173"/>
      <c r="P143" s="173"/>
      <c r="Q143" s="173"/>
      <c r="R143" s="173"/>
      <c r="S143" s="173"/>
      <c r="T143" s="174"/>
      <c r="AT143" s="169" t="s">
        <v>158</v>
      </c>
      <c r="AU143" s="169" t="s">
        <v>77</v>
      </c>
      <c r="AV143" s="13" t="s">
        <v>75</v>
      </c>
      <c r="AW143" s="13" t="s">
        <v>30</v>
      </c>
      <c r="AX143" s="13" t="s">
        <v>68</v>
      </c>
      <c r="AY143" s="169" t="s">
        <v>148</v>
      </c>
    </row>
    <row r="144" spans="2:51" s="14" customFormat="1" ht="12">
      <c r="B144" s="175"/>
      <c r="D144" s="168" t="s">
        <v>158</v>
      </c>
      <c r="E144" s="176" t="s">
        <v>0</v>
      </c>
      <c r="F144" s="177" t="s">
        <v>2028</v>
      </c>
      <c r="H144" s="178">
        <v>162.5</v>
      </c>
      <c r="I144" s="179"/>
      <c r="L144" s="175"/>
      <c r="M144" s="180"/>
      <c r="N144" s="181"/>
      <c r="O144" s="181"/>
      <c r="P144" s="181"/>
      <c r="Q144" s="181"/>
      <c r="R144" s="181"/>
      <c r="S144" s="181"/>
      <c r="T144" s="182"/>
      <c r="AT144" s="176" t="s">
        <v>158</v>
      </c>
      <c r="AU144" s="176" t="s">
        <v>77</v>
      </c>
      <c r="AV144" s="14" t="s">
        <v>77</v>
      </c>
      <c r="AW144" s="14" t="s">
        <v>30</v>
      </c>
      <c r="AX144" s="14" t="s">
        <v>68</v>
      </c>
      <c r="AY144" s="176" t="s">
        <v>148</v>
      </c>
    </row>
    <row r="145" spans="2:51" s="14" customFormat="1" ht="12">
      <c r="B145" s="175"/>
      <c r="D145" s="168" t="s">
        <v>158</v>
      </c>
      <c r="E145" s="176" t="s">
        <v>0</v>
      </c>
      <c r="F145" s="177" t="s">
        <v>2029</v>
      </c>
      <c r="H145" s="178">
        <v>2254.2</v>
      </c>
      <c r="I145" s="179"/>
      <c r="L145" s="175"/>
      <c r="M145" s="180"/>
      <c r="N145" s="181"/>
      <c r="O145" s="181"/>
      <c r="P145" s="181"/>
      <c r="Q145" s="181"/>
      <c r="R145" s="181"/>
      <c r="S145" s="181"/>
      <c r="T145" s="182"/>
      <c r="AT145" s="176" t="s">
        <v>158</v>
      </c>
      <c r="AU145" s="176" t="s">
        <v>77</v>
      </c>
      <c r="AV145" s="14" t="s">
        <v>77</v>
      </c>
      <c r="AW145" s="14" t="s">
        <v>30</v>
      </c>
      <c r="AX145" s="14" t="s">
        <v>68</v>
      </c>
      <c r="AY145" s="176" t="s">
        <v>148</v>
      </c>
    </row>
    <row r="146" spans="2:51" s="16" customFormat="1" ht="12">
      <c r="B146" s="195"/>
      <c r="D146" s="168" t="s">
        <v>158</v>
      </c>
      <c r="E146" s="196" t="s">
        <v>1987</v>
      </c>
      <c r="F146" s="197" t="s">
        <v>407</v>
      </c>
      <c r="H146" s="198">
        <v>2416.7</v>
      </c>
      <c r="I146" s="199"/>
      <c r="L146" s="195"/>
      <c r="M146" s="200"/>
      <c r="N146" s="201"/>
      <c r="O146" s="201"/>
      <c r="P146" s="201"/>
      <c r="Q146" s="201"/>
      <c r="R146" s="201"/>
      <c r="S146" s="201"/>
      <c r="T146" s="202"/>
      <c r="AT146" s="196" t="s">
        <v>158</v>
      </c>
      <c r="AU146" s="196" t="s">
        <v>77</v>
      </c>
      <c r="AV146" s="16" t="s">
        <v>165</v>
      </c>
      <c r="AW146" s="16" t="s">
        <v>30</v>
      </c>
      <c r="AX146" s="16" t="s">
        <v>68</v>
      </c>
      <c r="AY146" s="196" t="s">
        <v>148</v>
      </c>
    </row>
    <row r="147" spans="2:51" s="14" customFormat="1" ht="12">
      <c r="B147" s="175"/>
      <c r="D147" s="168" t="s">
        <v>158</v>
      </c>
      <c r="E147" s="176" t="s">
        <v>0</v>
      </c>
      <c r="F147" s="177" t="s">
        <v>2030</v>
      </c>
      <c r="H147" s="178">
        <v>21.465</v>
      </c>
      <c r="I147" s="179"/>
      <c r="L147" s="175"/>
      <c r="M147" s="180"/>
      <c r="N147" s="181"/>
      <c r="O147" s="181"/>
      <c r="P147" s="181"/>
      <c r="Q147" s="181"/>
      <c r="R147" s="181"/>
      <c r="S147" s="181"/>
      <c r="T147" s="182"/>
      <c r="AT147" s="176" t="s">
        <v>158</v>
      </c>
      <c r="AU147" s="176" t="s">
        <v>77</v>
      </c>
      <c r="AV147" s="14" t="s">
        <v>77</v>
      </c>
      <c r="AW147" s="14" t="s">
        <v>30</v>
      </c>
      <c r="AX147" s="14" t="s">
        <v>68</v>
      </c>
      <c r="AY147" s="176" t="s">
        <v>148</v>
      </c>
    </row>
    <row r="148" spans="2:51" s="13" customFormat="1" ht="12">
      <c r="B148" s="167"/>
      <c r="D148" s="168" t="s">
        <v>158</v>
      </c>
      <c r="E148" s="169" t="s">
        <v>0</v>
      </c>
      <c r="F148" s="170" t="s">
        <v>1993</v>
      </c>
      <c r="H148" s="169" t="s">
        <v>0</v>
      </c>
      <c r="I148" s="171"/>
      <c r="L148" s="167"/>
      <c r="M148" s="172"/>
      <c r="N148" s="173"/>
      <c r="O148" s="173"/>
      <c r="P148" s="173"/>
      <c r="Q148" s="173"/>
      <c r="R148" s="173"/>
      <c r="S148" s="173"/>
      <c r="T148" s="174"/>
      <c r="AT148" s="169" t="s">
        <v>158</v>
      </c>
      <c r="AU148" s="169" t="s">
        <v>77</v>
      </c>
      <c r="AV148" s="13" t="s">
        <v>75</v>
      </c>
      <c r="AW148" s="13" t="s">
        <v>30</v>
      </c>
      <c r="AX148" s="13" t="s">
        <v>68</v>
      </c>
      <c r="AY148" s="169" t="s">
        <v>148</v>
      </c>
    </row>
    <row r="149" spans="2:51" s="14" customFormat="1" ht="12">
      <c r="B149" s="175"/>
      <c r="D149" s="168" t="s">
        <v>158</v>
      </c>
      <c r="E149" s="176" t="s">
        <v>1989</v>
      </c>
      <c r="F149" s="177" t="s">
        <v>775</v>
      </c>
      <c r="H149" s="178">
        <v>100</v>
      </c>
      <c r="I149" s="179"/>
      <c r="L149" s="175"/>
      <c r="M149" s="180"/>
      <c r="N149" s="181"/>
      <c r="O149" s="181"/>
      <c r="P149" s="181"/>
      <c r="Q149" s="181"/>
      <c r="R149" s="181"/>
      <c r="S149" s="181"/>
      <c r="T149" s="182"/>
      <c r="AT149" s="176" t="s">
        <v>158</v>
      </c>
      <c r="AU149" s="176" t="s">
        <v>77</v>
      </c>
      <c r="AV149" s="14" t="s">
        <v>77</v>
      </c>
      <c r="AW149" s="14" t="s">
        <v>30</v>
      </c>
      <c r="AX149" s="14" t="s">
        <v>68</v>
      </c>
      <c r="AY149" s="176" t="s">
        <v>148</v>
      </c>
    </row>
    <row r="150" spans="2:51" s="15" customFormat="1" ht="12">
      <c r="B150" s="183"/>
      <c r="D150" s="168" t="s">
        <v>158</v>
      </c>
      <c r="E150" s="184" t="s">
        <v>2031</v>
      </c>
      <c r="F150" s="185" t="s">
        <v>171</v>
      </c>
      <c r="H150" s="186">
        <v>2538.165</v>
      </c>
      <c r="I150" s="187"/>
      <c r="L150" s="183"/>
      <c r="M150" s="188"/>
      <c r="N150" s="189"/>
      <c r="O150" s="189"/>
      <c r="P150" s="189"/>
      <c r="Q150" s="189"/>
      <c r="R150" s="189"/>
      <c r="S150" s="189"/>
      <c r="T150" s="190"/>
      <c r="AT150" s="184" t="s">
        <v>158</v>
      </c>
      <c r="AU150" s="184" t="s">
        <v>77</v>
      </c>
      <c r="AV150" s="15" t="s">
        <v>156</v>
      </c>
      <c r="AW150" s="15" t="s">
        <v>30</v>
      </c>
      <c r="AX150" s="15" t="s">
        <v>75</v>
      </c>
      <c r="AY150" s="184" t="s">
        <v>148</v>
      </c>
    </row>
    <row r="151" spans="2:63" s="12" customFormat="1" ht="22.9" customHeight="1">
      <c r="B151" s="140"/>
      <c r="D151" s="141" t="s">
        <v>67</v>
      </c>
      <c r="E151" s="151" t="s">
        <v>77</v>
      </c>
      <c r="F151" s="151" t="s">
        <v>448</v>
      </c>
      <c r="I151" s="143"/>
      <c r="J151" s="152">
        <f>BK151</f>
        <v>0</v>
      </c>
      <c r="L151" s="140"/>
      <c r="M151" s="145"/>
      <c r="N151" s="146"/>
      <c r="O151" s="146"/>
      <c r="P151" s="147">
        <f>SUM(P152:P160)</f>
        <v>0</v>
      </c>
      <c r="Q151" s="146"/>
      <c r="R151" s="147">
        <f>SUM(R152:R160)</f>
        <v>47.0908268</v>
      </c>
      <c r="S151" s="146"/>
      <c r="T151" s="148">
        <f>SUM(T152:T160)</f>
        <v>0</v>
      </c>
      <c r="AR151" s="141" t="s">
        <v>75</v>
      </c>
      <c r="AT151" s="149" t="s">
        <v>67</v>
      </c>
      <c r="AU151" s="149" t="s">
        <v>75</v>
      </c>
      <c r="AY151" s="141" t="s">
        <v>148</v>
      </c>
      <c r="BK151" s="150">
        <f>SUM(BK152:BK160)</f>
        <v>0</v>
      </c>
    </row>
    <row r="152" spans="1:65" s="2" customFormat="1" ht="21.75" customHeight="1">
      <c r="A152" s="33"/>
      <c r="B152" s="153"/>
      <c r="C152" s="154" t="s">
        <v>223</v>
      </c>
      <c r="D152" s="154" t="s">
        <v>151</v>
      </c>
      <c r="E152" s="155" t="s">
        <v>2032</v>
      </c>
      <c r="F152" s="156" t="s">
        <v>2033</v>
      </c>
      <c r="G152" s="157" t="s">
        <v>154</v>
      </c>
      <c r="H152" s="158">
        <v>479.64</v>
      </c>
      <c r="I152" s="159"/>
      <c r="J152" s="160">
        <f>ROUND(I152*H152,2)</f>
        <v>0</v>
      </c>
      <c r="K152" s="156" t="s">
        <v>155</v>
      </c>
      <c r="L152" s="34"/>
      <c r="M152" s="161" t="s">
        <v>0</v>
      </c>
      <c r="N152" s="162" t="s">
        <v>40</v>
      </c>
      <c r="O152" s="54"/>
      <c r="P152" s="163">
        <f>O152*H152</f>
        <v>0</v>
      </c>
      <c r="Q152" s="163">
        <v>0.00031</v>
      </c>
      <c r="R152" s="163">
        <f>Q152*H152</f>
        <v>0.1486884</v>
      </c>
      <c r="S152" s="163">
        <v>0</v>
      </c>
      <c r="T152" s="164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5" t="s">
        <v>156</v>
      </c>
      <c r="AT152" s="165" t="s">
        <v>151</v>
      </c>
      <c r="AU152" s="165" t="s">
        <v>77</v>
      </c>
      <c r="AY152" s="18" t="s">
        <v>148</v>
      </c>
      <c r="BE152" s="166">
        <f>IF(N152="základní",J152,0)</f>
        <v>0</v>
      </c>
      <c r="BF152" s="166">
        <f>IF(N152="snížená",J152,0)</f>
        <v>0</v>
      </c>
      <c r="BG152" s="166">
        <f>IF(N152="zákl. přenesená",J152,0)</f>
        <v>0</v>
      </c>
      <c r="BH152" s="166">
        <f>IF(N152="sníž. přenesená",J152,0)</f>
        <v>0</v>
      </c>
      <c r="BI152" s="166">
        <f>IF(N152="nulová",J152,0)</f>
        <v>0</v>
      </c>
      <c r="BJ152" s="18" t="s">
        <v>75</v>
      </c>
      <c r="BK152" s="166">
        <f>ROUND(I152*H152,2)</f>
        <v>0</v>
      </c>
      <c r="BL152" s="18" t="s">
        <v>156</v>
      </c>
      <c r="BM152" s="165" t="s">
        <v>2034</v>
      </c>
    </row>
    <row r="153" spans="2:51" s="14" customFormat="1" ht="12">
      <c r="B153" s="175"/>
      <c r="D153" s="168" t="s">
        <v>158</v>
      </c>
      <c r="E153" s="176" t="s">
        <v>1981</v>
      </c>
      <c r="F153" s="177" t="s">
        <v>2035</v>
      </c>
      <c r="H153" s="178">
        <v>479.64</v>
      </c>
      <c r="I153" s="179"/>
      <c r="L153" s="175"/>
      <c r="M153" s="180"/>
      <c r="N153" s="181"/>
      <c r="O153" s="181"/>
      <c r="P153" s="181"/>
      <c r="Q153" s="181"/>
      <c r="R153" s="181"/>
      <c r="S153" s="181"/>
      <c r="T153" s="182"/>
      <c r="AT153" s="176" t="s">
        <v>158</v>
      </c>
      <c r="AU153" s="176" t="s">
        <v>77</v>
      </c>
      <c r="AV153" s="14" t="s">
        <v>77</v>
      </c>
      <c r="AW153" s="14" t="s">
        <v>30</v>
      </c>
      <c r="AX153" s="14" t="s">
        <v>75</v>
      </c>
      <c r="AY153" s="176" t="s">
        <v>148</v>
      </c>
    </row>
    <row r="154" spans="1:65" s="2" customFormat="1" ht="16.5" customHeight="1">
      <c r="A154" s="33"/>
      <c r="B154" s="153"/>
      <c r="C154" s="203" t="s">
        <v>6</v>
      </c>
      <c r="D154" s="203" t="s">
        <v>438</v>
      </c>
      <c r="E154" s="204" t="s">
        <v>2036</v>
      </c>
      <c r="F154" s="205" t="s">
        <v>2037</v>
      </c>
      <c r="G154" s="206" t="s">
        <v>154</v>
      </c>
      <c r="H154" s="207">
        <v>575.568</v>
      </c>
      <c r="I154" s="208"/>
      <c r="J154" s="209">
        <f>ROUND(I154*H154,2)</f>
        <v>0</v>
      </c>
      <c r="K154" s="205" t="s">
        <v>155</v>
      </c>
      <c r="L154" s="210"/>
      <c r="M154" s="211" t="s">
        <v>0</v>
      </c>
      <c r="N154" s="212" t="s">
        <v>40</v>
      </c>
      <c r="O154" s="54"/>
      <c r="P154" s="163">
        <f>O154*H154</f>
        <v>0</v>
      </c>
      <c r="Q154" s="163">
        <v>0.0003</v>
      </c>
      <c r="R154" s="163">
        <f>Q154*H154</f>
        <v>0.17267039999999997</v>
      </c>
      <c r="S154" s="163">
        <v>0</v>
      </c>
      <c r="T154" s="164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5" t="s">
        <v>191</v>
      </c>
      <c r="AT154" s="165" t="s">
        <v>438</v>
      </c>
      <c r="AU154" s="165" t="s">
        <v>77</v>
      </c>
      <c r="AY154" s="18" t="s">
        <v>148</v>
      </c>
      <c r="BE154" s="166">
        <f>IF(N154="základní",J154,0)</f>
        <v>0</v>
      </c>
      <c r="BF154" s="166">
        <f>IF(N154="snížená",J154,0)</f>
        <v>0</v>
      </c>
      <c r="BG154" s="166">
        <f>IF(N154="zákl. přenesená",J154,0)</f>
        <v>0</v>
      </c>
      <c r="BH154" s="166">
        <f>IF(N154="sníž. přenesená",J154,0)</f>
        <v>0</v>
      </c>
      <c r="BI154" s="166">
        <f>IF(N154="nulová",J154,0)</f>
        <v>0</v>
      </c>
      <c r="BJ154" s="18" t="s">
        <v>75</v>
      </c>
      <c r="BK154" s="166">
        <f>ROUND(I154*H154,2)</f>
        <v>0</v>
      </c>
      <c r="BL154" s="18" t="s">
        <v>156</v>
      </c>
      <c r="BM154" s="165" t="s">
        <v>2038</v>
      </c>
    </row>
    <row r="155" spans="2:51" s="14" customFormat="1" ht="12">
      <c r="B155" s="175"/>
      <c r="D155" s="168" t="s">
        <v>158</v>
      </c>
      <c r="E155" s="176" t="s">
        <v>0</v>
      </c>
      <c r="F155" s="177" t="s">
        <v>2039</v>
      </c>
      <c r="H155" s="178">
        <v>575.568</v>
      </c>
      <c r="I155" s="179"/>
      <c r="L155" s="175"/>
      <c r="M155" s="180"/>
      <c r="N155" s="181"/>
      <c r="O155" s="181"/>
      <c r="P155" s="181"/>
      <c r="Q155" s="181"/>
      <c r="R155" s="181"/>
      <c r="S155" s="181"/>
      <c r="T155" s="182"/>
      <c r="AT155" s="176" t="s">
        <v>158</v>
      </c>
      <c r="AU155" s="176" t="s">
        <v>77</v>
      </c>
      <c r="AV155" s="14" t="s">
        <v>77</v>
      </c>
      <c r="AW155" s="14" t="s">
        <v>30</v>
      </c>
      <c r="AX155" s="14" t="s">
        <v>75</v>
      </c>
      <c r="AY155" s="176" t="s">
        <v>148</v>
      </c>
    </row>
    <row r="156" spans="1:65" s="2" customFormat="1" ht="21.75" customHeight="1">
      <c r="A156" s="33"/>
      <c r="B156" s="153"/>
      <c r="C156" s="154" t="s">
        <v>235</v>
      </c>
      <c r="D156" s="154" t="s">
        <v>151</v>
      </c>
      <c r="E156" s="155" t="s">
        <v>2040</v>
      </c>
      <c r="F156" s="156" t="s">
        <v>2041</v>
      </c>
      <c r="G156" s="157" t="s">
        <v>226</v>
      </c>
      <c r="H156" s="158">
        <v>228.4</v>
      </c>
      <c r="I156" s="159"/>
      <c r="J156" s="160">
        <f>ROUND(I156*H156,2)</f>
        <v>0</v>
      </c>
      <c r="K156" s="156" t="s">
        <v>155</v>
      </c>
      <c r="L156" s="34"/>
      <c r="M156" s="161" t="s">
        <v>0</v>
      </c>
      <c r="N156" s="162" t="s">
        <v>40</v>
      </c>
      <c r="O156" s="54"/>
      <c r="P156" s="163">
        <f>O156*H156</f>
        <v>0</v>
      </c>
      <c r="Q156" s="163">
        <v>0.20477</v>
      </c>
      <c r="R156" s="163">
        <f>Q156*H156</f>
        <v>46.769468</v>
      </c>
      <c r="S156" s="163">
        <v>0</v>
      </c>
      <c r="T156" s="164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5" t="s">
        <v>156</v>
      </c>
      <c r="AT156" s="165" t="s">
        <v>151</v>
      </c>
      <c r="AU156" s="165" t="s">
        <v>77</v>
      </c>
      <c r="AY156" s="18" t="s">
        <v>148</v>
      </c>
      <c r="BE156" s="166">
        <f>IF(N156="základní",J156,0)</f>
        <v>0</v>
      </c>
      <c r="BF156" s="166">
        <f>IF(N156="snížená",J156,0)</f>
        <v>0</v>
      </c>
      <c r="BG156" s="166">
        <f>IF(N156="zákl. přenesená",J156,0)</f>
        <v>0</v>
      </c>
      <c r="BH156" s="166">
        <f>IF(N156="sníž. přenesená",J156,0)</f>
        <v>0</v>
      </c>
      <c r="BI156" s="166">
        <f>IF(N156="nulová",J156,0)</f>
        <v>0</v>
      </c>
      <c r="BJ156" s="18" t="s">
        <v>75</v>
      </c>
      <c r="BK156" s="166">
        <f>ROUND(I156*H156,2)</f>
        <v>0</v>
      </c>
      <c r="BL156" s="18" t="s">
        <v>156</v>
      </c>
      <c r="BM156" s="165" t="s">
        <v>2042</v>
      </c>
    </row>
    <row r="157" spans="2:51" s="13" customFormat="1" ht="12">
      <c r="B157" s="167"/>
      <c r="D157" s="168" t="s">
        <v>158</v>
      </c>
      <c r="E157" s="169" t="s">
        <v>0</v>
      </c>
      <c r="F157" s="170" t="s">
        <v>2000</v>
      </c>
      <c r="H157" s="169" t="s">
        <v>0</v>
      </c>
      <c r="I157" s="171"/>
      <c r="L157" s="167"/>
      <c r="M157" s="172"/>
      <c r="N157" s="173"/>
      <c r="O157" s="173"/>
      <c r="P157" s="173"/>
      <c r="Q157" s="173"/>
      <c r="R157" s="173"/>
      <c r="S157" s="173"/>
      <c r="T157" s="174"/>
      <c r="AT157" s="169" t="s">
        <v>158</v>
      </c>
      <c r="AU157" s="169" t="s">
        <v>77</v>
      </c>
      <c r="AV157" s="13" t="s">
        <v>75</v>
      </c>
      <c r="AW157" s="13" t="s">
        <v>30</v>
      </c>
      <c r="AX157" s="13" t="s">
        <v>68</v>
      </c>
      <c r="AY157" s="169" t="s">
        <v>148</v>
      </c>
    </row>
    <row r="158" spans="2:51" s="13" customFormat="1" ht="12">
      <c r="B158" s="167"/>
      <c r="D158" s="168" t="s">
        <v>158</v>
      </c>
      <c r="E158" s="169" t="s">
        <v>0</v>
      </c>
      <c r="F158" s="170" t="s">
        <v>2006</v>
      </c>
      <c r="H158" s="169" t="s">
        <v>0</v>
      </c>
      <c r="I158" s="171"/>
      <c r="L158" s="167"/>
      <c r="M158" s="172"/>
      <c r="N158" s="173"/>
      <c r="O158" s="173"/>
      <c r="P158" s="173"/>
      <c r="Q158" s="173"/>
      <c r="R158" s="173"/>
      <c r="S158" s="173"/>
      <c r="T158" s="174"/>
      <c r="AT158" s="169" t="s">
        <v>158</v>
      </c>
      <c r="AU158" s="169" t="s">
        <v>77</v>
      </c>
      <c r="AV158" s="13" t="s">
        <v>75</v>
      </c>
      <c r="AW158" s="13" t="s">
        <v>30</v>
      </c>
      <c r="AX158" s="13" t="s">
        <v>68</v>
      </c>
      <c r="AY158" s="169" t="s">
        <v>148</v>
      </c>
    </row>
    <row r="159" spans="2:51" s="13" customFormat="1" ht="12">
      <c r="B159" s="167"/>
      <c r="D159" s="168" t="s">
        <v>158</v>
      </c>
      <c r="E159" s="169" t="s">
        <v>0</v>
      </c>
      <c r="F159" s="170" t="s">
        <v>2001</v>
      </c>
      <c r="H159" s="169" t="s">
        <v>0</v>
      </c>
      <c r="I159" s="171"/>
      <c r="L159" s="167"/>
      <c r="M159" s="172"/>
      <c r="N159" s="173"/>
      <c r="O159" s="173"/>
      <c r="P159" s="173"/>
      <c r="Q159" s="173"/>
      <c r="R159" s="173"/>
      <c r="S159" s="173"/>
      <c r="T159" s="174"/>
      <c r="AT159" s="169" t="s">
        <v>158</v>
      </c>
      <c r="AU159" s="169" t="s">
        <v>77</v>
      </c>
      <c r="AV159" s="13" t="s">
        <v>75</v>
      </c>
      <c r="AW159" s="13" t="s">
        <v>30</v>
      </c>
      <c r="AX159" s="13" t="s">
        <v>68</v>
      </c>
      <c r="AY159" s="169" t="s">
        <v>148</v>
      </c>
    </row>
    <row r="160" spans="2:51" s="14" customFormat="1" ht="12">
      <c r="B160" s="175"/>
      <c r="D160" s="168" t="s">
        <v>158</v>
      </c>
      <c r="E160" s="176" t="s">
        <v>1979</v>
      </c>
      <c r="F160" s="177" t="s">
        <v>1980</v>
      </c>
      <c r="H160" s="178">
        <v>228.4</v>
      </c>
      <c r="I160" s="179"/>
      <c r="L160" s="175"/>
      <c r="M160" s="180"/>
      <c r="N160" s="181"/>
      <c r="O160" s="181"/>
      <c r="P160" s="181"/>
      <c r="Q160" s="181"/>
      <c r="R160" s="181"/>
      <c r="S160" s="181"/>
      <c r="T160" s="182"/>
      <c r="AT160" s="176" t="s">
        <v>158</v>
      </c>
      <c r="AU160" s="176" t="s">
        <v>77</v>
      </c>
      <c r="AV160" s="14" t="s">
        <v>77</v>
      </c>
      <c r="AW160" s="14" t="s">
        <v>30</v>
      </c>
      <c r="AX160" s="14" t="s">
        <v>75</v>
      </c>
      <c r="AY160" s="176" t="s">
        <v>148</v>
      </c>
    </row>
    <row r="161" spans="2:63" s="12" customFormat="1" ht="22.9" customHeight="1">
      <c r="B161" s="140"/>
      <c r="D161" s="141" t="s">
        <v>67</v>
      </c>
      <c r="E161" s="151" t="s">
        <v>156</v>
      </c>
      <c r="F161" s="151" t="s">
        <v>499</v>
      </c>
      <c r="I161" s="143"/>
      <c r="J161" s="152">
        <f>BK161</f>
        <v>0</v>
      </c>
      <c r="L161" s="140"/>
      <c r="M161" s="145"/>
      <c r="N161" s="146"/>
      <c r="O161" s="146"/>
      <c r="P161" s="147">
        <f>SUM(P162:P166)</f>
        <v>0</v>
      </c>
      <c r="Q161" s="146"/>
      <c r="R161" s="147">
        <f>SUM(R162:R166)</f>
        <v>13.911118</v>
      </c>
      <c r="S161" s="146"/>
      <c r="T161" s="148">
        <f>SUM(T162:T166)</f>
        <v>0</v>
      </c>
      <c r="AR161" s="141" t="s">
        <v>75</v>
      </c>
      <c r="AT161" s="149" t="s">
        <v>67</v>
      </c>
      <c r="AU161" s="149" t="s">
        <v>75</v>
      </c>
      <c r="AY161" s="141" t="s">
        <v>148</v>
      </c>
      <c r="BK161" s="150">
        <f>SUM(BK162:BK166)</f>
        <v>0</v>
      </c>
    </row>
    <row r="162" spans="1:65" s="2" customFormat="1" ht="21.75" customHeight="1">
      <c r="A162" s="33"/>
      <c r="B162" s="153"/>
      <c r="C162" s="154" t="s">
        <v>240</v>
      </c>
      <c r="D162" s="154" t="s">
        <v>151</v>
      </c>
      <c r="E162" s="155" t="s">
        <v>2043</v>
      </c>
      <c r="F162" s="156" t="s">
        <v>2044</v>
      </c>
      <c r="G162" s="157" t="s">
        <v>185</v>
      </c>
      <c r="H162" s="158">
        <v>6.227</v>
      </c>
      <c r="I162" s="159"/>
      <c r="J162" s="160">
        <f>ROUND(I162*H162,2)</f>
        <v>0</v>
      </c>
      <c r="K162" s="156" t="s">
        <v>155</v>
      </c>
      <c r="L162" s="34"/>
      <c r="M162" s="161" t="s">
        <v>0</v>
      </c>
      <c r="N162" s="162" t="s">
        <v>40</v>
      </c>
      <c r="O162" s="54"/>
      <c r="P162" s="163">
        <f>O162*H162</f>
        <v>0</v>
      </c>
      <c r="Q162" s="163">
        <v>2.234</v>
      </c>
      <c r="R162" s="163">
        <f>Q162*H162</f>
        <v>13.911118</v>
      </c>
      <c r="S162" s="163">
        <v>0</v>
      </c>
      <c r="T162" s="164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5" t="s">
        <v>156</v>
      </c>
      <c r="AT162" s="165" t="s">
        <v>151</v>
      </c>
      <c r="AU162" s="165" t="s">
        <v>77</v>
      </c>
      <c r="AY162" s="18" t="s">
        <v>148</v>
      </c>
      <c r="BE162" s="166">
        <f>IF(N162="základní",J162,0)</f>
        <v>0</v>
      </c>
      <c r="BF162" s="166">
        <f>IF(N162="snížená",J162,0)</f>
        <v>0</v>
      </c>
      <c r="BG162" s="166">
        <f>IF(N162="zákl. přenesená",J162,0)</f>
        <v>0</v>
      </c>
      <c r="BH162" s="166">
        <f>IF(N162="sníž. přenesená",J162,0)</f>
        <v>0</v>
      </c>
      <c r="BI162" s="166">
        <f>IF(N162="nulová",J162,0)</f>
        <v>0</v>
      </c>
      <c r="BJ162" s="18" t="s">
        <v>75</v>
      </c>
      <c r="BK162" s="166">
        <f>ROUND(I162*H162,2)</f>
        <v>0</v>
      </c>
      <c r="BL162" s="18" t="s">
        <v>156</v>
      </c>
      <c r="BM162" s="165" t="s">
        <v>2045</v>
      </c>
    </row>
    <row r="163" spans="2:51" s="13" customFormat="1" ht="12">
      <c r="B163" s="167"/>
      <c r="D163" s="168" t="s">
        <v>158</v>
      </c>
      <c r="E163" s="169" t="s">
        <v>0</v>
      </c>
      <c r="F163" s="170" t="s">
        <v>2000</v>
      </c>
      <c r="H163" s="169" t="s">
        <v>0</v>
      </c>
      <c r="I163" s="171"/>
      <c r="L163" s="167"/>
      <c r="M163" s="172"/>
      <c r="N163" s="173"/>
      <c r="O163" s="173"/>
      <c r="P163" s="173"/>
      <c r="Q163" s="173"/>
      <c r="R163" s="173"/>
      <c r="S163" s="173"/>
      <c r="T163" s="174"/>
      <c r="AT163" s="169" t="s">
        <v>158</v>
      </c>
      <c r="AU163" s="169" t="s">
        <v>77</v>
      </c>
      <c r="AV163" s="13" t="s">
        <v>75</v>
      </c>
      <c r="AW163" s="13" t="s">
        <v>30</v>
      </c>
      <c r="AX163" s="13" t="s">
        <v>68</v>
      </c>
      <c r="AY163" s="169" t="s">
        <v>148</v>
      </c>
    </row>
    <row r="164" spans="2:51" s="13" customFormat="1" ht="12">
      <c r="B164" s="167"/>
      <c r="D164" s="168" t="s">
        <v>158</v>
      </c>
      <c r="E164" s="169" t="s">
        <v>0</v>
      </c>
      <c r="F164" s="170" t="s">
        <v>2006</v>
      </c>
      <c r="H164" s="169" t="s">
        <v>0</v>
      </c>
      <c r="I164" s="171"/>
      <c r="L164" s="167"/>
      <c r="M164" s="172"/>
      <c r="N164" s="173"/>
      <c r="O164" s="173"/>
      <c r="P164" s="173"/>
      <c r="Q164" s="173"/>
      <c r="R164" s="173"/>
      <c r="S164" s="173"/>
      <c r="T164" s="174"/>
      <c r="AT164" s="169" t="s">
        <v>158</v>
      </c>
      <c r="AU164" s="169" t="s">
        <v>77</v>
      </c>
      <c r="AV164" s="13" t="s">
        <v>75</v>
      </c>
      <c r="AW164" s="13" t="s">
        <v>30</v>
      </c>
      <c r="AX164" s="13" t="s">
        <v>68</v>
      </c>
      <c r="AY164" s="169" t="s">
        <v>148</v>
      </c>
    </row>
    <row r="165" spans="2:51" s="13" customFormat="1" ht="12">
      <c r="B165" s="167"/>
      <c r="D165" s="168" t="s">
        <v>158</v>
      </c>
      <c r="E165" s="169" t="s">
        <v>0</v>
      </c>
      <c r="F165" s="170" t="s">
        <v>2001</v>
      </c>
      <c r="H165" s="169" t="s">
        <v>0</v>
      </c>
      <c r="I165" s="171"/>
      <c r="L165" s="167"/>
      <c r="M165" s="172"/>
      <c r="N165" s="173"/>
      <c r="O165" s="173"/>
      <c r="P165" s="173"/>
      <c r="Q165" s="173"/>
      <c r="R165" s="173"/>
      <c r="S165" s="173"/>
      <c r="T165" s="174"/>
      <c r="AT165" s="169" t="s">
        <v>158</v>
      </c>
      <c r="AU165" s="169" t="s">
        <v>77</v>
      </c>
      <c r="AV165" s="13" t="s">
        <v>75</v>
      </c>
      <c r="AW165" s="13" t="s">
        <v>30</v>
      </c>
      <c r="AX165" s="13" t="s">
        <v>68</v>
      </c>
      <c r="AY165" s="169" t="s">
        <v>148</v>
      </c>
    </row>
    <row r="166" spans="2:51" s="14" customFormat="1" ht="12">
      <c r="B166" s="175"/>
      <c r="D166" s="168" t="s">
        <v>158</v>
      </c>
      <c r="E166" s="176" t="s">
        <v>0</v>
      </c>
      <c r="F166" s="177" t="s">
        <v>2046</v>
      </c>
      <c r="H166" s="178">
        <v>6.227</v>
      </c>
      <c r="I166" s="179"/>
      <c r="L166" s="175"/>
      <c r="M166" s="180"/>
      <c r="N166" s="181"/>
      <c r="O166" s="181"/>
      <c r="P166" s="181"/>
      <c r="Q166" s="181"/>
      <c r="R166" s="181"/>
      <c r="S166" s="181"/>
      <c r="T166" s="182"/>
      <c r="AT166" s="176" t="s">
        <v>158</v>
      </c>
      <c r="AU166" s="176" t="s">
        <v>77</v>
      </c>
      <c r="AV166" s="14" t="s">
        <v>77</v>
      </c>
      <c r="AW166" s="14" t="s">
        <v>30</v>
      </c>
      <c r="AX166" s="14" t="s">
        <v>75</v>
      </c>
      <c r="AY166" s="176" t="s">
        <v>148</v>
      </c>
    </row>
    <row r="167" spans="2:63" s="12" customFormat="1" ht="22.9" customHeight="1">
      <c r="B167" s="140"/>
      <c r="D167" s="141" t="s">
        <v>67</v>
      </c>
      <c r="E167" s="151" t="s">
        <v>177</v>
      </c>
      <c r="F167" s="151" t="s">
        <v>1127</v>
      </c>
      <c r="I167" s="143"/>
      <c r="J167" s="152">
        <f>BK167</f>
        <v>0</v>
      </c>
      <c r="L167" s="140"/>
      <c r="M167" s="145"/>
      <c r="N167" s="146"/>
      <c r="O167" s="146"/>
      <c r="P167" s="147">
        <f>SUM(P168:P175)</f>
        <v>0</v>
      </c>
      <c r="Q167" s="146"/>
      <c r="R167" s="147">
        <f>SUM(R168:R175)</f>
        <v>1168.126</v>
      </c>
      <c r="S167" s="146"/>
      <c r="T167" s="148">
        <f>SUM(T168:T175)</f>
        <v>0</v>
      </c>
      <c r="AR167" s="141" t="s">
        <v>75</v>
      </c>
      <c r="AT167" s="149" t="s">
        <v>67</v>
      </c>
      <c r="AU167" s="149" t="s">
        <v>75</v>
      </c>
      <c r="AY167" s="141" t="s">
        <v>148</v>
      </c>
      <c r="BK167" s="150">
        <f>SUM(BK168:BK175)</f>
        <v>0</v>
      </c>
    </row>
    <row r="168" spans="1:65" s="2" customFormat="1" ht="16.5" customHeight="1">
      <c r="A168" s="33"/>
      <c r="B168" s="153"/>
      <c r="C168" s="154" t="s">
        <v>204</v>
      </c>
      <c r="D168" s="154" t="s">
        <v>151</v>
      </c>
      <c r="E168" s="155" t="s">
        <v>2047</v>
      </c>
      <c r="F168" s="156" t="s">
        <v>2048</v>
      </c>
      <c r="G168" s="157" t="s">
        <v>154</v>
      </c>
      <c r="H168" s="158">
        <v>2516.7</v>
      </c>
      <c r="I168" s="159"/>
      <c r="J168" s="160">
        <f>ROUND(I168*H168,2)</f>
        <v>0</v>
      </c>
      <c r="K168" s="156" t="s">
        <v>0</v>
      </c>
      <c r="L168" s="34"/>
      <c r="M168" s="161" t="s">
        <v>0</v>
      </c>
      <c r="N168" s="162" t="s">
        <v>40</v>
      </c>
      <c r="O168" s="54"/>
      <c r="P168" s="163">
        <f>O168*H168</f>
        <v>0</v>
      </c>
      <c r="Q168" s="163">
        <v>0.46</v>
      </c>
      <c r="R168" s="163">
        <f>Q168*H168</f>
        <v>1157.682</v>
      </c>
      <c r="S168" s="163">
        <v>0</v>
      </c>
      <c r="T168" s="164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5" t="s">
        <v>156</v>
      </c>
      <c r="AT168" s="165" t="s">
        <v>151</v>
      </c>
      <c r="AU168" s="165" t="s">
        <v>77</v>
      </c>
      <c r="AY168" s="18" t="s">
        <v>148</v>
      </c>
      <c r="BE168" s="166">
        <f>IF(N168="základní",J168,0)</f>
        <v>0</v>
      </c>
      <c r="BF168" s="166">
        <f>IF(N168="snížená",J168,0)</f>
        <v>0</v>
      </c>
      <c r="BG168" s="166">
        <f>IF(N168="zákl. přenesená",J168,0)</f>
        <v>0</v>
      </c>
      <c r="BH168" s="166">
        <f>IF(N168="sníž. přenesená",J168,0)</f>
        <v>0</v>
      </c>
      <c r="BI168" s="166">
        <f>IF(N168="nulová",J168,0)</f>
        <v>0</v>
      </c>
      <c r="BJ168" s="18" t="s">
        <v>75</v>
      </c>
      <c r="BK168" s="166">
        <f>ROUND(I168*H168,2)</f>
        <v>0</v>
      </c>
      <c r="BL168" s="18" t="s">
        <v>156</v>
      </c>
      <c r="BM168" s="165" t="s">
        <v>2049</v>
      </c>
    </row>
    <row r="169" spans="2:51" s="14" customFormat="1" ht="12">
      <c r="B169" s="175"/>
      <c r="D169" s="168" t="s">
        <v>158</v>
      </c>
      <c r="E169" s="176" t="s">
        <v>0</v>
      </c>
      <c r="F169" s="177" t="s">
        <v>1987</v>
      </c>
      <c r="H169" s="178">
        <v>2416.7</v>
      </c>
      <c r="I169" s="179"/>
      <c r="L169" s="175"/>
      <c r="M169" s="180"/>
      <c r="N169" s="181"/>
      <c r="O169" s="181"/>
      <c r="P169" s="181"/>
      <c r="Q169" s="181"/>
      <c r="R169" s="181"/>
      <c r="S169" s="181"/>
      <c r="T169" s="182"/>
      <c r="AT169" s="176" t="s">
        <v>158</v>
      </c>
      <c r="AU169" s="176" t="s">
        <v>77</v>
      </c>
      <c r="AV169" s="14" t="s">
        <v>77</v>
      </c>
      <c r="AW169" s="14" t="s">
        <v>30</v>
      </c>
      <c r="AX169" s="14" t="s">
        <v>68</v>
      </c>
      <c r="AY169" s="176" t="s">
        <v>148</v>
      </c>
    </row>
    <row r="170" spans="2:51" s="14" customFormat="1" ht="12">
      <c r="B170" s="175"/>
      <c r="D170" s="168" t="s">
        <v>158</v>
      </c>
      <c r="E170" s="176" t="s">
        <v>0</v>
      </c>
      <c r="F170" s="177" t="s">
        <v>1989</v>
      </c>
      <c r="H170" s="178">
        <v>100</v>
      </c>
      <c r="I170" s="179"/>
      <c r="L170" s="175"/>
      <c r="M170" s="180"/>
      <c r="N170" s="181"/>
      <c r="O170" s="181"/>
      <c r="P170" s="181"/>
      <c r="Q170" s="181"/>
      <c r="R170" s="181"/>
      <c r="S170" s="181"/>
      <c r="T170" s="182"/>
      <c r="AT170" s="176" t="s">
        <v>158</v>
      </c>
      <c r="AU170" s="176" t="s">
        <v>77</v>
      </c>
      <c r="AV170" s="14" t="s">
        <v>77</v>
      </c>
      <c r="AW170" s="14" t="s">
        <v>30</v>
      </c>
      <c r="AX170" s="14" t="s">
        <v>68</v>
      </c>
      <c r="AY170" s="176" t="s">
        <v>148</v>
      </c>
    </row>
    <row r="171" spans="2:51" s="15" customFormat="1" ht="12">
      <c r="B171" s="183"/>
      <c r="D171" s="168" t="s">
        <v>158</v>
      </c>
      <c r="E171" s="184" t="s">
        <v>0</v>
      </c>
      <c r="F171" s="185" t="s">
        <v>171</v>
      </c>
      <c r="H171" s="186">
        <v>2516.7</v>
      </c>
      <c r="I171" s="187"/>
      <c r="L171" s="183"/>
      <c r="M171" s="188"/>
      <c r="N171" s="189"/>
      <c r="O171" s="189"/>
      <c r="P171" s="189"/>
      <c r="Q171" s="189"/>
      <c r="R171" s="189"/>
      <c r="S171" s="189"/>
      <c r="T171" s="190"/>
      <c r="AT171" s="184" t="s">
        <v>158</v>
      </c>
      <c r="AU171" s="184" t="s">
        <v>77</v>
      </c>
      <c r="AV171" s="15" t="s">
        <v>156</v>
      </c>
      <c r="AW171" s="15" t="s">
        <v>30</v>
      </c>
      <c r="AX171" s="15" t="s">
        <v>75</v>
      </c>
      <c r="AY171" s="184" t="s">
        <v>148</v>
      </c>
    </row>
    <row r="172" spans="1:65" s="2" customFormat="1" ht="16.5" customHeight="1">
      <c r="A172" s="33"/>
      <c r="B172" s="153"/>
      <c r="C172" s="154" t="s">
        <v>247</v>
      </c>
      <c r="D172" s="154" t="s">
        <v>151</v>
      </c>
      <c r="E172" s="155" t="s">
        <v>1143</v>
      </c>
      <c r="F172" s="156" t="s">
        <v>1144</v>
      </c>
      <c r="G172" s="157" t="s">
        <v>154</v>
      </c>
      <c r="H172" s="158">
        <v>100</v>
      </c>
      <c r="I172" s="159"/>
      <c r="J172" s="160">
        <f>ROUND(I172*H172,2)</f>
        <v>0</v>
      </c>
      <c r="K172" s="156" t="s">
        <v>155</v>
      </c>
      <c r="L172" s="34"/>
      <c r="M172" s="161" t="s">
        <v>0</v>
      </c>
      <c r="N172" s="162" t="s">
        <v>40</v>
      </c>
      <c r="O172" s="54"/>
      <c r="P172" s="163">
        <f>O172*H172</f>
        <v>0</v>
      </c>
      <c r="Q172" s="163">
        <v>0.00071</v>
      </c>
      <c r="R172" s="163">
        <f>Q172*H172</f>
        <v>0.07100000000000001</v>
      </c>
      <c r="S172" s="163">
        <v>0</v>
      </c>
      <c r="T172" s="164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5" t="s">
        <v>156</v>
      </c>
      <c r="AT172" s="165" t="s">
        <v>151</v>
      </c>
      <c r="AU172" s="165" t="s">
        <v>77</v>
      </c>
      <c r="AY172" s="18" t="s">
        <v>148</v>
      </c>
      <c r="BE172" s="166">
        <f>IF(N172="základní",J172,0)</f>
        <v>0</v>
      </c>
      <c r="BF172" s="166">
        <f>IF(N172="snížená",J172,0)</f>
        <v>0</v>
      </c>
      <c r="BG172" s="166">
        <f>IF(N172="zákl. přenesená",J172,0)</f>
        <v>0</v>
      </c>
      <c r="BH172" s="166">
        <f>IF(N172="sníž. přenesená",J172,0)</f>
        <v>0</v>
      </c>
      <c r="BI172" s="166">
        <f>IF(N172="nulová",J172,0)</f>
        <v>0</v>
      </c>
      <c r="BJ172" s="18" t="s">
        <v>75</v>
      </c>
      <c r="BK172" s="166">
        <f>ROUND(I172*H172,2)</f>
        <v>0</v>
      </c>
      <c r="BL172" s="18" t="s">
        <v>156</v>
      </c>
      <c r="BM172" s="165" t="s">
        <v>2050</v>
      </c>
    </row>
    <row r="173" spans="2:51" s="14" customFormat="1" ht="12">
      <c r="B173" s="175"/>
      <c r="D173" s="168" t="s">
        <v>158</v>
      </c>
      <c r="E173" s="176" t="s">
        <v>0</v>
      </c>
      <c r="F173" s="177" t="s">
        <v>1978</v>
      </c>
      <c r="H173" s="178">
        <v>100</v>
      </c>
      <c r="I173" s="179"/>
      <c r="L173" s="175"/>
      <c r="M173" s="180"/>
      <c r="N173" s="181"/>
      <c r="O173" s="181"/>
      <c r="P173" s="181"/>
      <c r="Q173" s="181"/>
      <c r="R173" s="181"/>
      <c r="S173" s="181"/>
      <c r="T173" s="182"/>
      <c r="AT173" s="176" t="s">
        <v>158</v>
      </c>
      <c r="AU173" s="176" t="s">
        <v>77</v>
      </c>
      <c r="AV173" s="14" t="s">
        <v>77</v>
      </c>
      <c r="AW173" s="14" t="s">
        <v>30</v>
      </c>
      <c r="AX173" s="14" t="s">
        <v>75</v>
      </c>
      <c r="AY173" s="176" t="s">
        <v>148</v>
      </c>
    </row>
    <row r="174" spans="1:65" s="2" customFormat="1" ht="21.75" customHeight="1">
      <c r="A174" s="33"/>
      <c r="B174" s="153"/>
      <c r="C174" s="154" t="s">
        <v>252</v>
      </c>
      <c r="D174" s="154" t="s">
        <v>151</v>
      </c>
      <c r="E174" s="155" t="s">
        <v>2051</v>
      </c>
      <c r="F174" s="156" t="s">
        <v>2052</v>
      </c>
      <c r="G174" s="157" t="s">
        <v>154</v>
      </c>
      <c r="H174" s="158">
        <v>100</v>
      </c>
      <c r="I174" s="159"/>
      <c r="J174" s="160">
        <f>ROUND(I174*H174,2)</f>
        <v>0</v>
      </c>
      <c r="K174" s="156" t="s">
        <v>155</v>
      </c>
      <c r="L174" s="34"/>
      <c r="M174" s="161" t="s">
        <v>0</v>
      </c>
      <c r="N174" s="162" t="s">
        <v>40</v>
      </c>
      <c r="O174" s="54"/>
      <c r="P174" s="163">
        <f>O174*H174</f>
        <v>0</v>
      </c>
      <c r="Q174" s="163">
        <v>0.10373</v>
      </c>
      <c r="R174" s="163">
        <f>Q174*H174</f>
        <v>10.373000000000001</v>
      </c>
      <c r="S174" s="163">
        <v>0</v>
      </c>
      <c r="T174" s="164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5" t="s">
        <v>156</v>
      </c>
      <c r="AT174" s="165" t="s">
        <v>151</v>
      </c>
      <c r="AU174" s="165" t="s">
        <v>77</v>
      </c>
      <c r="AY174" s="18" t="s">
        <v>148</v>
      </c>
      <c r="BE174" s="166">
        <f>IF(N174="základní",J174,0)</f>
        <v>0</v>
      </c>
      <c r="BF174" s="166">
        <f>IF(N174="snížená",J174,0)</f>
        <v>0</v>
      </c>
      <c r="BG174" s="166">
        <f>IF(N174="zákl. přenesená",J174,0)</f>
        <v>0</v>
      </c>
      <c r="BH174" s="166">
        <f>IF(N174="sníž. přenesená",J174,0)</f>
        <v>0</v>
      </c>
      <c r="BI174" s="166">
        <f>IF(N174="nulová",J174,0)</f>
        <v>0</v>
      </c>
      <c r="BJ174" s="18" t="s">
        <v>75</v>
      </c>
      <c r="BK174" s="166">
        <f>ROUND(I174*H174,2)</f>
        <v>0</v>
      </c>
      <c r="BL174" s="18" t="s">
        <v>156</v>
      </c>
      <c r="BM174" s="165" t="s">
        <v>2053</v>
      </c>
    </row>
    <row r="175" spans="2:51" s="14" customFormat="1" ht="12">
      <c r="B175" s="175"/>
      <c r="D175" s="168" t="s">
        <v>158</v>
      </c>
      <c r="E175" s="176" t="s">
        <v>0</v>
      </c>
      <c r="F175" s="177" t="s">
        <v>1978</v>
      </c>
      <c r="H175" s="178">
        <v>100</v>
      </c>
      <c r="I175" s="179"/>
      <c r="L175" s="175"/>
      <c r="M175" s="180"/>
      <c r="N175" s="181"/>
      <c r="O175" s="181"/>
      <c r="P175" s="181"/>
      <c r="Q175" s="181"/>
      <c r="R175" s="181"/>
      <c r="S175" s="181"/>
      <c r="T175" s="182"/>
      <c r="AT175" s="176" t="s">
        <v>158</v>
      </c>
      <c r="AU175" s="176" t="s">
        <v>77</v>
      </c>
      <c r="AV175" s="14" t="s">
        <v>77</v>
      </c>
      <c r="AW175" s="14" t="s">
        <v>30</v>
      </c>
      <c r="AX175" s="14" t="s">
        <v>75</v>
      </c>
      <c r="AY175" s="176" t="s">
        <v>148</v>
      </c>
    </row>
    <row r="176" spans="2:63" s="12" customFormat="1" ht="22.9" customHeight="1">
      <c r="B176" s="140"/>
      <c r="D176" s="141" t="s">
        <v>67</v>
      </c>
      <c r="E176" s="151" t="s">
        <v>191</v>
      </c>
      <c r="F176" s="151" t="s">
        <v>576</v>
      </c>
      <c r="I176" s="143"/>
      <c r="J176" s="152">
        <f>BK176</f>
        <v>0</v>
      </c>
      <c r="L176" s="140"/>
      <c r="M176" s="145"/>
      <c r="N176" s="146"/>
      <c r="O176" s="146"/>
      <c r="P176" s="147">
        <f>SUM(P177:P189)</f>
        <v>0</v>
      </c>
      <c r="Q176" s="146"/>
      <c r="R176" s="147">
        <f>SUM(R177:R189)</f>
        <v>16.489028519999998</v>
      </c>
      <c r="S176" s="146"/>
      <c r="T176" s="148">
        <f>SUM(T177:T189)</f>
        <v>0</v>
      </c>
      <c r="AR176" s="141" t="s">
        <v>75</v>
      </c>
      <c r="AT176" s="149" t="s">
        <v>67</v>
      </c>
      <c r="AU176" s="149" t="s">
        <v>75</v>
      </c>
      <c r="AY176" s="141" t="s">
        <v>148</v>
      </c>
      <c r="BK176" s="150">
        <f>SUM(BK177:BK189)</f>
        <v>0</v>
      </c>
    </row>
    <row r="177" spans="1:65" s="2" customFormat="1" ht="21.75" customHeight="1">
      <c r="A177" s="33"/>
      <c r="B177" s="153"/>
      <c r="C177" s="154" t="s">
        <v>5</v>
      </c>
      <c r="D177" s="154" t="s">
        <v>151</v>
      </c>
      <c r="E177" s="155" t="s">
        <v>2054</v>
      </c>
      <c r="F177" s="156" t="s">
        <v>2055</v>
      </c>
      <c r="G177" s="157" t="s">
        <v>226</v>
      </c>
      <c r="H177" s="158">
        <v>81.7</v>
      </c>
      <c r="I177" s="159"/>
      <c r="J177" s="160">
        <f>ROUND(I177*H177,2)</f>
        <v>0</v>
      </c>
      <c r="K177" s="156" t="s">
        <v>155</v>
      </c>
      <c r="L177" s="34"/>
      <c r="M177" s="161" t="s">
        <v>0</v>
      </c>
      <c r="N177" s="162" t="s">
        <v>40</v>
      </c>
      <c r="O177" s="54"/>
      <c r="P177" s="163">
        <f>O177*H177</f>
        <v>0</v>
      </c>
      <c r="Q177" s="163">
        <v>1E-05</v>
      </c>
      <c r="R177" s="163">
        <f>Q177*H177</f>
        <v>0.0008170000000000001</v>
      </c>
      <c r="S177" s="163">
        <v>0</v>
      </c>
      <c r="T177" s="164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5" t="s">
        <v>156</v>
      </c>
      <c r="AT177" s="165" t="s">
        <v>151</v>
      </c>
      <c r="AU177" s="165" t="s">
        <v>77</v>
      </c>
      <c r="AY177" s="18" t="s">
        <v>148</v>
      </c>
      <c r="BE177" s="166">
        <f>IF(N177="základní",J177,0)</f>
        <v>0</v>
      </c>
      <c r="BF177" s="166">
        <f>IF(N177="snížená",J177,0)</f>
        <v>0</v>
      </c>
      <c r="BG177" s="166">
        <f>IF(N177="zákl. přenesená",J177,0)</f>
        <v>0</v>
      </c>
      <c r="BH177" s="166">
        <f>IF(N177="sníž. přenesená",J177,0)</f>
        <v>0</v>
      </c>
      <c r="BI177" s="166">
        <f>IF(N177="nulová",J177,0)</f>
        <v>0</v>
      </c>
      <c r="BJ177" s="18" t="s">
        <v>75</v>
      </c>
      <c r="BK177" s="166">
        <f>ROUND(I177*H177,2)</f>
        <v>0</v>
      </c>
      <c r="BL177" s="18" t="s">
        <v>156</v>
      </c>
      <c r="BM177" s="165" t="s">
        <v>2056</v>
      </c>
    </row>
    <row r="178" spans="2:51" s="13" customFormat="1" ht="12">
      <c r="B178" s="167"/>
      <c r="D178" s="168" t="s">
        <v>158</v>
      </c>
      <c r="E178" s="169" t="s">
        <v>0</v>
      </c>
      <c r="F178" s="170" t="s">
        <v>2000</v>
      </c>
      <c r="H178" s="169" t="s">
        <v>0</v>
      </c>
      <c r="I178" s="171"/>
      <c r="L178" s="167"/>
      <c r="M178" s="172"/>
      <c r="N178" s="173"/>
      <c r="O178" s="173"/>
      <c r="P178" s="173"/>
      <c r="Q178" s="173"/>
      <c r="R178" s="173"/>
      <c r="S178" s="173"/>
      <c r="T178" s="174"/>
      <c r="AT178" s="169" t="s">
        <v>158</v>
      </c>
      <c r="AU178" s="169" t="s">
        <v>77</v>
      </c>
      <c r="AV178" s="13" t="s">
        <v>75</v>
      </c>
      <c r="AW178" s="13" t="s">
        <v>30</v>
      </c>
      <c r="AX178" s="13" t="s">
        <v>68</v>
      </c>
      <c r="AY178" s="169" t="s">
        <v>148</v>
      </c>
    </row>
    <row r="179" spans="2:51" s="13" customFormat="1" ht="12">
      <c r="B179" s="167"/>
      <c r="D179" s="168" t="s">
        <v>158</v>
      </c>
      <c r="E179" s="169" t="s">
        <v>0</v>
      </c>
      <c r="F179" s="170" t="s">
        <v>2006</v>
      </c>
      <c r="H179" s="169" t="s">
        <v>0</v>
      </c>
      <c r="I179" s="171"/>
      <c r="L179" s="167"/>
      <c r="M179" s="172"/>
      <c r="N179" s="173"/>
      <c r="O179" s="173"/>
      <c r="P179" s="173"/>
      <c r="Q179" s="173"/>
      <c r="R179" s="173"/>
      <c r="S179" s="173"/>
      <c r="T179" s="174"/>
      <c r="AT179" s="169" t="s">
        <v>158</v>
      </c>
      <c r="AU179" s="169" t="s">
        <v>77</v>
      </c>
      <c r="AV179" s="13" t="s">
        <v>75</v>
      </c>
      <c r="AW179" s="13" t="s">
        <v>30</v>
      </c>
      <c r="AX179" s="13" t="s">
        <v>68</v>
      </c>
      <c r="AY179" s="169" t="s">
        <v>148</v>
      </c>
    </row>
    <row r="180" spans="2:51" s="13" customFormat="1" ht="12">
      <c r="B180" s="167"/>
      <c r="D180" s="168" t="s">
        <v>158</v>
      </c>
      <c r="E180" s="169" t="s">
        <v>0</v>
      </c>
      <c r="F180" s="170" t="s">
        <v>2001</v>
      </c>
      <c r="H180" s="169" t="s">
        <v>0</v>
      </c>
      <c r="I180" s="171"/>
      <c r="L180" s="167"/>
      <c r="M180" s="172"/>
      <c r="N180" s="173"/>
      <c r="O180" s="173"/>
      <c r="P180" s="173"/>
      <c r="Q180" s="173"/>
      <c r="R180" s="173"/>
      <c r="S180" s="173"/>
      <c r="T180" s="174"/>
      <c r="AT180" s="169" t="s">
        <v>158</v>
      </c>
      <c r="AU180" s="169" t="s">
        <v>77</v>
      </c>
      <c r="AV180" s="13" t="s">
        <v>75</v>
      </c>
      <c r="AW180" s="13" t="s">
        <v>30</v>
      </c>
      <c r="AX180" s="13" t="s">
        <v>68</v>
      </c>
      <c r="AY180" s="169" t="s">
        <v>148</v>
      </c>
    </row>
    <row r="181" spans="2:51" s="14" customFormat="1" ht="12">
      <c r="B181" s="175"/>
      <c r="D181" s="168" t="s">
        <v>158</v>
      </c>
      <c r="E181" s="176" t="s">
        <v>0</v>
      </c>
      <c r="F181" s="177" t="s">
        <v>2057</v>
      </c>
      <c r="H181" s="178">
        <v>81.7</v>
      </c>
      <c r="I181" s="179"/>
      <c r="L181" s="175"/>
      <c r="M181" s="180"/>
      <c r="N181" s="181"/>
      <c r="O181" s="181"/>
      <c r="P181" s="181"/>
      <c r="Q181" s="181"/>
      <c r="R181" s="181"/>
      <c r="S181" s="181"/>
      <c r="T181" s="182"/>
      <c r="AT181" s="176" t="s">
        <v>158</v>
      </c>
      <c r="AU181" s="176" t="s">
        <v>77</v>
      </c>
      <c r="AV181" s="14" t="s">
        <v>77</v>
      </c>
      <c r="AW181" s="14" t="s">
        <v>30</v>
      </c>
      <c r="AX181" s="14" t="s">
        <v>68</v>
      </c>
      <c r="AY181" s="176" t="s">
        <v>148</v>
      </c>
    </row>
    <row r="182" spans="2:51" s="15" customFormat="1" ht="12">
      <c r="B182" s="183"/>
      <c r="D182" s="168" t="s">
        <v>158</v>
      </c>
      <c r="E182" s="184" t="s">
        <v>318</v>
      </c>
      <c r="F182" s="185" t="s">
        <v>171</v>
      </c>
      <c r="H182" s="186">
        <v>81.7</v>
      </c>
      <c r="I182" s="187"/>
      <c r="L182" s="183"/>
      <c r="M182" s="188"/>
      <c r="N182" s="189"/>
      <c r="O182" s="189"/>
      <c r="P182" s="189"/>
      <c r="Q182" s="189"/>
      <c r="R182" s="189"/>
      <c r="S182" s="189"/>
      <c r="T182" s="190"/>
      <c r="AT182" s="184" t="s">
        <v>158</v>
      </c>
      <c r="AU182" s="184" t="s">
        <v>77</v>
      </c>
      <c r="AV182" s="15" t="s">
        <v>156</v>
      </c>
      <c r="AW182" s="15" t="s">
        <v>30</v>
      </c>
      <c r="AX182" s="15" t="s">
        <v>75</v>
      </c>
      <c r="AY182" s="184" t="s">
        <v>148</v>
      </c>
    </row>
    <row r="183" spans="1:65" s="2" customFormat="1" ht="16.5" customHeight="1">
      <c r="A183" s="33"/>
      <c r="B183" s="153"/>
      <c r="C183" s="203" t="s">
        <v>260</v>
      </c>
      <c r="D183" s="203" t="s">
        <v>438</v>
      </c>
      <c r="E183" s="204" t="s">
        <v>2058</v>
      </c>
      <c r="F183" s="205" t="s">
        <v>2059</v>
      </c>
      <c r="G183" s="206" t="s">
        <v>226</v>
      </c>
      <c r="H183" s="207">
        <v>89.298</v>
      </c>
      <c r="I183" s="208"/>
      <c r="J183" s="209">
        <f>ROUND(I183*H183,2)</f>
        <v>0</v>
      </c>
      <c r="K183" s="205" t="s">
        <v>155</v>
      </c>
      <c r="L183" s="210"/>
      <c r="M183" s="211" t="s">
        <v>0</v>
      </c>
      <c r="N183" s="212" t="s">
        <v>40</v>
      </c>
      <c r="O183" s="54"/>
      <c r="P183" s="163">
        <f>O183*H183</f>
        <v>0</v>
      </c>
      <c r="Q183" s="163">
        <v>0.00259</v>
      </c>
      <c r="R183" s="163">
        <f>Q183*H183</f>
        <v>0.23128182</v>
      </c>
      <c r="S183" s="163">
        <v>0</v>
      </c>
      <c r="T183" s="164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5" t="s">
        <v>191</v>
      </c>
      <c r="AT183" s="165" t="s">
        <v>438</v>
      </c>
      <c r="AU183" s="165" t="s">
        <v>77</v>
      </c>
      <c r="AY183" s="18" t="s">
        <v>148</v>
      </c>
      <c r="BE183" s="166">
        <f>IF(N183="základní",J183,0)</f>
        <v>0</v>
      </c>
      <c r="BF183" s="166">
        <f>IF(N183="snížená",J183,0)</f>
        <v>0</v>
      </c>
      <c r="BG183" s="166">
        <f>IF(N183="zákl. přenesená",J183,0)</f>
        <v>0</v>
      </c>
      <c r="BH183" s="166">
        <f>IF(N183="sníž. přenesená",J183,0)</f>
        <v>0</v>
      </c>
      <c r="BI183" s="166">
        <f>IF(N183="nulová",J183,0)</f>
        <v>0</v>
      </c>
      <c r="BJ183" s="18" t="s">
        <v>75</v>
      </c>
      <c r="BK183" s="166">
        <f>ROUND(I183*H183,2)</f>
        <v>0</v>
      </c>
      <c r="BL183" s="18" t="s">
        <v>156</v>
      </c>
      <c r="BM183" s="165" t="s">
        <v>2060</v>
      </c>
    </row>
    <row r="184" spans="2:51" s="14" customFormat="1" ht="12">
      <c r="B184" s="175"/>
      <c r="D184" s="168" t="s">
        <v>158</v>
      </c>
      <c r="E184" s="176" t="s">
        <v>0</v>
      </c>
      <c r="F184" s="177" t="s">
        <v>689</v>
      </c>
      <c r="H184" s="178">
        <v>89.298</v>
      </c>
      <c r="I184" s="179"/>
      <c r="L184" s="175"/>
      <c r="M184" s="180"/>
      <c r="N184" s="181"/>
      <c r="O184" s="181"/>
      <c r="P184" s="181"/>
      <c r="Q184" s="181"/>
      <c r="R184" s="181"/>
      <c r="S184" s="181"/>
      <c r="T184" s="182"/>
      <c r="AT184" s="176" t="s">
        <v>158</v>
      </c>
      <c r="AU184" s="176" t="s">
        <v>77</v>
      </c>
      <c r="AV184" s="14" t="s">
        <v>77</v>
      </c>
      <c r="AW184" s="14" t="s">
        <v>30</v>
      </c>
      <c r="AX184" s="14" t="s">
        <v>75</v>
      </c>
      <c r="AY184" s="176" t="s">
        <v>148</v>
      </c>
    </row>
    <row r="185" spans="1:65" s="2" customFormat="1" ht="16.5" customHeight="1">
      <c r="A185" s="33"/>
      <c r="B185" s="153"/>
      <c r="C185" s="154" t="s">
        <v>264</v>
      </c>
      <c r="D185" s="154" t="s">
        <v>151</v>
      </c>
      <c r="E185" s="155" t="s">
        <v>2061</v>
      </c>
      <c r="F185" s="156" t="s">
        <v>2062</v>
      </c>
      <c r="G185" s="157" t="s">
        <v>185</v>
      </c>
      <c r="H185" s="158">
        <v>7.205</v>
      </c>
      <c r="I185" s="159"/>
      <c r="J185" s="160">
        <f>ROUND(I185*H185,2)</f>
        <v>0</v>
      </c>
      <c r="K185" s="156" t="s">
        <v>155</v>
      </c>
      <c r="L185" s="34"/>
      <c r="M185" s="161" t="s">
        <v>0</v>
      </c>
      <c r="N185" s="162" t="s">
        <v>40</v>
      </c>
      <c r="O185" s="54"/>
      <c r="P185" s="163">
        <f>O185*H185</f>
        <v>0</v>
      </c>
      <c r="Q185" s="163">
        <v>2.25634</v>
      </c>
      <c r="R185" s="163">
        <f>Q185*H185</f>
        <v>16.256929699999997</v>
      </c>
      <c r="S185" s="163">
        <v>0</v>
      </c>
      <c r="T185" s="164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5" t="s">
        <v>156</v>
      </c>
      <c r="AT185" s="165" t="s">
        <v>151</v>
      </c>
      <c r="AU185" s="165" t="s">
        <v>77</v>
      </c>
      <c r="AY185" s="18" t="s">
        <v>148</v>
      </c>
      <c r="BE185" s="166">
        <f>IF(N185="základní",J185,0)</f>
        <v>0</v>
      </c>
      <c r="BF185" s="166">
        <f>IF(N185="snížená",J185,0)</f>
        <v>0</v>
      </c>
      <c r="BG185" s="166">
        <f>IF(N185="zákl. přenesená",J185,0)</f>
        <v>0</v>
      </c>
      <c r="BH185" s="166">
        <f>IF(N185="sníž. přenesená",J185,0)</f>
        <v>0</v>
      </c>
      <c r="BI185" s="166">
        <f>IF(N185="nulová",J185,0)</f>
        <v>0</v>
      </c>
      <c r="BJ185" s="18" t="s">
        <v>75</v>
      </c>
      <c r="BK185" s="166">
        <f>ROUND(I185*H185,2)</f>
        <v>0</v>
      </c>
      <c r="BL185" s="18" t="s">
        <v>156</v>
      </c>
      <c r="BM185" s="165" t="s">
        <v>2063</v>
      </c>
    </row>
    <row r="186" spans="2:51" s="13" customFormat="1" ht="12">
      <c r="B186" s="167"/>
      <c r="D186" s="168" t="s">
        <v>158</v>
      </c>
      <c r="E186" s="169" t="s">
        <v>0</v>
      </c>
      <c r="F186" s="170" t="s">
        <v>2000</v>
      </c>
      <c r="H186" s="169" t="s">
        <v>0</v>
      </c>
      <c r="I186" s="171"/>
      <c r="L186" s="167"/>
      <c r="M186" s="172"/>
      <c r="N186" s="173"/>
      <c r="O186" s="173"/>
      <c r="P186" s="173"/>
      <c r="Q186" s="173"/>
      <c r="R186" s="173"/>
      <c r="S186" s="173"/>
      <c r="T186" s="174"/>
      <c r="AT186" s="169" t="s">
        <v>158</v>
      </c>
      <c r="AU186" s="169" t="s">
        <v>77</v>
      </c>
      <c r="AV186" s="13" t="s">
        <v>75</v>
      </c>
      <c r="AW186" s="13" t="s">
        <v>30</v>
      </c>
      <c r="AX186" s="13" t="s">
        <v>68</v>
      </c>
      <c r="AY186" s="169" t="s">
        <v>148</v>
      </c>
    </row>
    <row r="187" spans="2:51" s="13" customFormat="1" ht="12">
      <c r="B187" s="167"/>
      <c r="D187" s="168" t="s">
        <v>158</v>
      </c>
      <c r="E187" s="169" t="s">
        <v>0</v>
      </c>
      <c r="F187" s="170" t="s">
        <v>2006</v>
      </c>
      <c r="H187" s="169" t="s">
        <v>0</v>
      </c>
      <c r="I187" s="171"/>
      <c r="L187" s="167"/>
      <c r="M187" s="172"/>
      <c r="N187" s="173"/>
      <c r="O187" s="173"/>
      <c r="P187" s="173"/>
      <c r="Q187" s="173"/>
      <c r="R187" s="173"/>
      <c r="S187" s="173"/>
      <c r="T187" s="174"/>
      <c r="AT187" s="169" t="s">
        <v>158</v>
      </c>
      <c r="AU187" s="169" t="s">
        <v>77</v>
      </c>
      <c r="AV187" s="13" t="s">
        <v>75</v>
      </c>
      <c r="AW187" s="13" t="s">
        <v>30</v>
      </c>
      <c r="AX187" s="13" t="s">
        <v>68</v>
      </c>
      <c r="AY187" s="169" t="s">
        <v>148</v>
      </c>
    </row>
    <row r="188" spans="2:51" s="13" customFormat="1" ht="12">
      <c r="B188" s="167"/>
      <c r="D188" s="168" t="s">
        <v>158</v>
      </c>
      <c r="E188" s="169" t="s">
        <v>0</v>
      </c>
      <c r="F188" s="170" t="s">
        <v>2001</v>
      </c>
      <c r="H188" s="169" t="s">
        <v>0</v>
      </c>
      <c r="I188" s="171"/>
      <c r="L188" s="167"/>
      <c r="M188" s="172"/>
      <c r="N188" s="173"/>
      <c r="O188" s="173"/>
      <c r="P188" s="173"/>
      <c r="Q188" s="173"/>
      <c r="R188" s="173"/>
      <c r="S188" s="173"/>
      <c r="T188" s="174"/>
      <c r="AT188" s="169" t="s">
        <v>158</v>
      </c>
      <c r="AU188" s="169" t="s">
        <v>77</v>
      </c>
      <c r="AV188" s="13" t="s">
        <v>75</v>
      </c>
      <c r="AW188" s="13" t="s">
        <v>30</v>
      </c>
      <c r="AX188" s="13" t="s">
        <v>68</v>
      </c>
      <c r="AY188" s="169" t="s">
        <v>148</v>
      </c>
    </row>
    <row r="189" spans="2:51" s="14" customFormat="1" ht="12">
      <c r="B189" s="175"/>
      <c r="D189" s="168" t="s">
        <v>158</v>
      </c>
      <c r="E189" s="176" t="s">
        <v>0</v>
      </c>
      <c r="F189" s="177" t="s">
        <v>2064</v>
      </c>
      <c r="H189" s="178">
        <v>7.205</v>
      </c>
      <c r="I189" s="179"/>
      <c r="L189" s="175"/>
      <c r="M189" s="180"/>
      <c r="N189" s="181"/>
      <c r="O189" s="181"/>
      <c r="P189" s="181"/>
      <c r="Q189" s="181"/>
      <c r="R189" s="181"/>
      <c r="S189" s="181"/>
      <c r="T189" s="182"/>
      <c r="AT189" s="176" t="s">
        <v>158</v>
      </c>
      <c r="AU189" s="176" t="s">
        <v>77</v>
      </c>
      <c r="AV189" s="14" t="s">
        <v>77</v>
      </c>
      <c r="AW189" s="14" t="s">
        <v>30</v>
      </c>
      <c r="AX189" s="14" t="s">
        <v>75</v>
      </c>
      <c r="AY189" s="176" t="s">
        <v>148</v>
      </c>
    </row>
    <row r="190" spans="2:63" s="12" customFormat="1" ht="22.9" customHeight="1">
      <c r="B190" s="140"/>
      <c r="D190" s="141" t="s">
        <v>67</v>
      </c>
      <c r="E190" s="151" t="s">
        <v>228</v>
      </c>
      <c r="F190" s="151" t="s">
        <v>229</v>
      </c>
      <c r="I190" s="143"/>
      <c r="J190" s="152">
        <f>BK190</f>
        <v>0</v>
      </c>
      <c r="L190" s="140"/>
      <c r="M190" s="145"/>
      <c r="N190" s="146"/>
      <c r="O190" s="146"/>
      <c r="P190" s="147">
        <f>SUM(P191:P206)</f>
        <v>0</v>
      </c>
      <c r="Q190" s="146"/>
      <c r="R190" s="147">
        <f>SUM(R191:R206)</f>
        <v>0</v>
      </c>
      <c r="S190" s="146"/>
      <c r="T190" s="148">
        <f>SUM(T191:T206)</f>
        <v>0</v>
      </c>
      <c r="AR190" s="141" t="s">
        <v>75</v>
      </c>
      <c r="AT190" s="149" t="s">
        <v>67</v>
      </c>
      <c r="AU190" s="149" t="s">
        <v>75</v>
      </c>
      <c r="AY190" s="141" t="s">
        <v>148</v>
      </c>
      <c r="BK190" s="150">
        <f>SUM(BK191:BK206)</f>
        <v>0</v>
      </c>
    </row>
    <row r="191" spans="1:65" s="2" customFormat="1" ht="21.75" customHeight="1">
      <c r="A191" s="33"/>
      <c r="B191" s="153"/>
      <c r="C191" s="154" t="s">
        <v>430</v>
      </c>
      <c r="D191" s="154" t="s">
        <v>151</v>
      </c>
      <c r="E191" s="155" t="s">
        <v>230</v>
      </c>
      <c r="F191" s="156" t="s">
        <v>231</v>
      </c>
      <c r="G191" s="157" t="s">
        <v>232</v>
      </c>
      <c r="H191" s="158">
        <v>29</v>
      </c>
      <c r="I191" s="159"/>
      <c r="J191" s="160">
        <f>ROUND(I191*H191,2)</f>
        <v>0</v>
      </c>
      <c r="K191" s="156" t="s">
        <v>155</v>
      </c>
      <c r="L191" s="34"/>
      <c r="M191" s="161" t="s">
        <v>0</v>
      </c>
      <c r="N191" s="162" t="s">
        <v>40</v>
      </c>
      <c r="O191" s="54"/>
      <c r="P191" s="163">
        <f>O191*H191</f>
        <v>0</v>
      </c>
      <c r="Q191" s="163">
        <v>0</v>
      </c>
      <c r="R191" s="163">
        <f>Q191*H191</f>
        <v>0</v>
      </c>
      <c r="S191" s="163">
        <v>0</v>
      </c>
      <c r="T191" s="164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5" t="s">
        <v>156</v>
      </c>
      <c r="AT191" s="165" t="s">
        <v>151</v>
      </c>
      <c r="AU191" s="165" t="s">
        <v>77</v>
      </c>
      <c r="AY191" s="18" t="s">
        <v>148</v>
      </c>
      <c r="BE191" s="166">
        <f>IF(N191="základní",J191,0)</f>
        <v>0</v>
      </c>
      <c r="BF191" s="166">
        <f>IF(N191="snížená",J191,0)</f>
        <v>0</v>
      </c>
      <c r="BG191" s="166">
        <f>IF(N191="zákl. přenesená",J191,0)</f>
        <v>0</v>
      </c>
      <c r="BH191" s="166">
        <f>IF(N191="sníž. přenesená",J191,0)</f>
        <v>0</v>
      </c>
      <c r="BI191" s="166">
        <f>IF(N191="nulová",J191,0)</f>
        <v>0</v>
      </c>
      <c r="BJ191" s="18" t="s">
        <v>75</v>
      </c>
      <c r="BK191" s="166">
        <f>ROUND(I191*H191,2)</f>
        <v>0</v>
      </c>
      <c r="BL191" s="18" t="s">
        <v>156</v>
      </c>
      <c r="BM191" s="165" t="s">
        <v>2065</v>
      </c>
    </row>
    <row r="192" spans="2:51" s="14" customFormat="1" ht="12">
      <c r="B192" s="175"/>
      <c r="D192" s="168" t="s">
        <v>158</v>
      </c>
      <c r="E192" s="176" t="s">
        <v>113</v>
      </c>
      <c r="F192" s="177" t="s">
        <v>459</v>
      </c>
      <c r="H192" s="178">
        <v>29</v>
      </c>
      <c r="I192" s="179"/>
      <c r="L192" s="175"/>
      <c r="M192" s="180"/>
      <c r="N192" s="181"/>
      <c r="O192" s="181"/>
      <c r="P192" s="181"/>
      <c r="Q192" s="181"/>
      <c r="R192" s="181"/>
      <c r="S192" s="181"/>
      <c r="T192" s="182"/>
      <c r="AT192" s="176" t="s">
        <v>158</v>
      </c>
      <c r="AU192" s="176" t="s">
        <v>77</v>
      </c>
      <c r="AV192" s="14" t="s">
        <v>77</v>
      </c>
      <c r="AW192" s="14" t="s">
        <v>30</v>
      </c>
      <c r="AX192" s="14" t="s">
        <v>75</v>
      </c>
      <c r="AY192" s="176" t="s">
        <v>148</v>
      </c>
    </row>
    <row r="193" spans="1:65" s="2" customFormat="1" ht="21.75" customHeight="1">
      <c r="A193" s="33"/>
      <c r="B193" s="153"/>
      <c r="C193" s="154" t="s">
        <v>437</v>
      </c>
      <c r="D193" s="154" t="s">
        <v>151</v>
      </c>
      <c r="E193" s="155" t="s">
        <v>236</v>
      </c>
      <c r="F193" s="156" t="s">
        <v>237</v>
      </c>
      <c r="G193" s="157" t="s">
        <v>232</v>
      </c>
      <c r="H193" s="158">
        <v>116</v>
      </c>
      <c r="I193" s="159"/>
      <c r="J193" s="160">
        <f>ROUND(I193*H193,2)</f>
        <v>0</v>
      </c>
      <c r="K193" s="156" t="s">
        <v>155</v>
      </c>
      <c r="L193" s="34"/>
      <c r="M193" s="161" t="s">
        <v>0</v>
      </c>
      <c r="N193" s="162" t="s">
        <v>40</v>
      </c>
      <c r="O193" s="54"/>
      <c r="P193" s="163">
        <f>O193*H193</f>
        <v>0</v>
      </c>
      <c r="Q193" s="163">
        <v>0</v>
      </c>
      <c r="R193" s="163">
        <f>Q193*H193</f>
        <v>0</v>
      </c>
      <c r="S193" s="163">
        <v>0</v>
      </c>
      <c r="T193" s="164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5" t="s">
        <v>156</v>
      </c>
      <c r="AT193" s="165" t="s">
        <v>151</v>
      </c>
      <c r="AU193" s="165" t="s">
        <v>77</v>
      </c>
      <c r="AY193" s="18" t="s">
        <v>148</v>
      </c>
      <c r="BE193" s="166">
        <f>IF(N193="základní",J193,0)</f>
        <v>0</v>
      </c>
      <c r="BF193" s="166">
        <f>IF(N193="snížená",J193,0)</f>
        <v>0</v>
      </c>
      <c r="BG193" s="166">
        <f>IF(N193="zákl. přenesená",J193,0)</f>
        <v>0</v>
      </c>
      <c r="BH193" s="166">
        <f>IF(N193="sníž. přenesená",J193,0)</f>
        <v>0</v>
      </c>
      <c r="BI193" s="166">
        <f>IF(N193="nulová",J193,0)</f>
        <v>0</v>
      </c>
      <c r="BJ193" s="18" t="s">
        <v>75</v>
      </c>
      <c r="BK193" s="166">
        <f>ROUND(I193*H193,2)</f>
        <v>0</v>
      </c>
      <c r="BL193" s="18" t="s">
        <v>156</v>
      </c>
      <c r="BM193" s="165" t="s">
        <v>2066</v>
      </c>
    </row>
    <row r="194" spans="2:51" s="14" customFormat="1" ht="12">
      <c r="B194" s="175"/>
      <c r="D194" s="168" t="s">
        <v>158</v>
      </c>
      <c r="E194" s="176" t="s">
        <v>0</v>
      </c>
      <c r="F194" s="177" t="s">
        <v>239</v>
      </c>
      <c r="H194" s="178">
        <v>116</v>
      </c>
      <c r="I194" s="179"/>
      <c r="L194" s="175"/>
      <c r="M194" s="180"/>
      <c r="N194" s="181"/>
      <c r="O194" s="181"/>
      <c r="P194" s="181"/>
      <c r="Q194" s="181"/>
      <c r="R194" s="181"/>
      <c r="S194" s="181"/>
      <c r="T194" s="182"/>
      <c r="AT194" s="176" t="s">
        <v>158</v>
      </c>
      <c r="AU194" s="176" t="s">
        <v>77</v>
      </c>
      <c r="AV194" s="14" t="s">
        <v>77</v>
      </c>
      <c r="AW194" s="14" t="s">
        <v>30</v>
      </c>
      <c r="AX194" s="14" t="s">
        <v>75</v>
      </c>
      <c r="AY194" s="176" t="s">
        <v>148</v>
      </c>
    </row>
    <row r="195" spans="1:65" s="2" customFormat="1" ht="21.75" customHeight="1">
      <c r="A195" s="33"/>
      <c r="B195" s="153"/>
      <c r="C195" s="154" t="s">
        <v>443</v>
      </c>
      <c r="D195" s="154" t="s">
        <v>151</v>
      </c>
      <c r="E195" s="155" t="s">
        <v>241</v>
      </c>
      <c r="F195" s="156" t="s">
        <v>242</v>
      </c>
      <c r="G195" s="157" t="s">
        <v>232</v>
      </c>
      <c r="H195" s="158">
        <v>9.4</v>
      </c>
      <c r="I195" s="159"/>
      <c r="J195" s="160">
        <f>ROUND(I195*H195,2)</f>
        <v>0</v>
      </c>
      <c r="K195" s="156" t="s">
        <v>155</v>
      </c>
      <c r="L195" s="34"/>
      <c r="M195" s="161" t="s">
        <v>0</v>
      </c>
      <c r="N195" s="162" t="s">
        <v>40</v>
      </c>
      <c r="O195" s="54"/>
      <c r="P195" s="163">
        <f>O195*H195</f>
        <v>0</v>
      </c>
      <c r="Q195" s="163">
        <v>0</v>
      </c>
      <c r="R195" s="163">
        <f>Q195*H195</f>
        <v>0</v>
      </c>
      <c r="S195" s="163">
        <v>0</v>
      </c>
      <c r="T195" s="164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5" t="s">
        <v>156</v>
      </c>
      <c r="AT195" s="165" t="s">
        <v>151</v>
      </c>
      <c r="AU195" s="165" t="s">
        <v>77</v>
      </c>
      <c r="AY195" s="18" t="s">
        <v>148</v>
      </c>
      <c r="BE195" s="166">
        <f>IF(N195="základní",J195,0)</f>
        <v>0</v>
      </c>
      <c r="BF195" s="166">
        <f>IF(N195="snížená",J195,0)</f>
        <v>0</v>
      </c>
      <c r="BG195" s="166">
        <f>IF(N195="zákl. přenesená",J195,0)</f>
        <v>0</v>
      </c>
      <c r="BH195" s="166">
        <f>IF(N195="sníž. přenesená",J195,0)</f>
        <v>0</v>
      </c>
      <c r="BI195" s="166">
        <f>IF(N195="nulová",J195,0)</f>
        <v>0</v>
      </c>
      <c r="BJ195" s="18" t="s">
        <v>75</v>
      </c>
      <c r="BK195" s="166">
        <f>ROUND(I195*H195,2)</f>
        <v>0</v>
      </c>
      <c r="BL195" s="18" t="s">
        <v>156</v>
      </c>
      <c r="BM195" s="165" t="s">
        <v>2067</v>
      </c>
    </row>
    <row r="196" spans="2:51" s="14" customFormat="1" ht="12">
      <c r="B196" s="175"/>
      <c r="D196" s="168" t="s">
        <v>158</v>
      </c>
      <c r="E196" s="176" t="s">
        <v>115</v>
      </c>
      <c r="F196" s="177" t="s">
        <v>1986</v>
      </c>
      <c r="H196" s="178">
        <v>9.4</v>
      </c>
      <c r="I196" s="179"/>
      <c r="L196" s="175"/>
      <c r="M196" s="180"/>
      <c r="N196" s="181"/>
      <c r="O196" s="181"/>
      <c r="P196" s="181"/>
      <c r="Q196" s="181"/>
      <c r="R196" s="181"/>
      <c r="S196" s="181"/>
      <c r="T196" s="182"/>
      <c r="AT196" s="176" t="s">
        <v>158</v>
      </c>
      <c r="AU196" s="176" t="s">
        <v>77</v>
      </c>
      <c r="AV196" s="14" t="s">
        <v>77</v>
      </c>
      <c r="AW196" s="14" t="s">
        <v>30</v>
      </c>
      <c r="AX196" s="14" t="s">
        <v>75</v>
      </c>
      <c r="AY196" s="176" t="s">
        <v>148</v>
      </c>
    </row>
    <row r="197" spans="1:65" s="2" customFormat="1" ht="21.75" customHeight="1">
      <c r="A197" s="33"/>
      <c r="B197" s="153"/>
      <c r="C197" s="154" t="s">
        <v>449</v>
      </c>
      <c r="D197" s="154" t="s">
        <v>151</v>
      </c>
      <c r="E197" s="155" t="s">
        <v>244</v>
      </c>
      <c r="F197" s="156" t="s">
        <v>237</v>
      </c>
      <c r="G197" s="157" t="s">
        <v>232</v>
      </c>
      <c r="H197" s="158">
        <v>329</v>
      </c>
      <c r="I197" s="159"/>
      <c r="J197" s="160">
        <f>ROUND(I197*H197,2)</f>
        <v>0</v>
      </c>
      <c r="K197" s="156" t="s">
        <v>155</v>
      </c>
      <c r="L197" s="34"/>
      <c r="M197" s="161" t="s">
        <v>0</v>
      </c>
      <c r="N197" s="162" t="s">
        <v>40</v>
      </c>
      <c r="O197" s="54"/>
      <c r="P197" s="163">
        <f>O197*H197</f>
        <v>0</v>
      </c>
      <c r="Q197" s="163">
        <v>0</v>
      </c>
      <c r="R197" s="163">
        <f>Q197*H197</f>
        <v>0</v>
      </c>
      <c r="S197" s="163">
        <v>0</v>
      </c>
      <c r="T197" s="164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5" t="s">
        <v>156</v>
      </c>
      <c r="AT197" s="165" t="s">
        <v>151</v>
      </c>
      <c r="AU197" s="165" t="s">
        <v>77</v>
      </c>
      <c r="AY197" s="18" t="s">
        <v>148</v>
      </c>
      <c r="BE197" s="166">
        <f>IF(N197="základní",J197,0)</f>
        <v>0</v>
      </c>
      <c r="BF197" s="166">
        <f>IF(N197="snížená",J197,0)</f>
        <v>0</v>
      </c>
      <c r="BG197" s="166">
        <f>IF(N197="zákl. přenesená",J197,0)</f>
        <v>0</v>
      </c>
      <c r="BH197" s="166">
        <f>IF(N197="sníž. přenesená",J197,0)</f>
        <v>0</v>
      </c>
      <c r="BI197" s="166">
        <f>IF(N197="nulová",J197,0)</f>
        <v>0</v>
      </c>
      <c r="BJ197" s="18" t="s">
        <v>75</v>
      </c>
      <c r="BK197" s="166">
        <f>ROUND(I197*H197,2)</f>
        <v>0</v>
      </c>
      <c r="BL197" s="18" t="s">
        <v>156</v>
      </c>
      <c r="BM197" s="165" t="s">
        <v>2068</v>
      </c>
    </row>
    <row r="198" spans="2:51" s="14" customFormat="1" ht="12">
      <c r="B198" s="175"/>
      <c r="D198" s="168" t="s">
        <v>158</v>
      </c>
      <c r="E198" s="176" t="s">
        <v>0</v>
      </c>
      <c r="F198" s="177" t="s">
        <v>1258</v>
      </c>
      <c r="H198" s="178">
        <v>329</v>
      </c>
      <c r="I198" s="179"/>
      <c r="L198" s="175"/>
      <c r="M198" s="180"/>
      <c r="N198" s="181"/>
      <c r="O198" s="181"/>
      <c r="P198" s="181"/>
      <c r="Q198" s="181"/>
      <c r="R198" s="181"/>
      <c r="S198" s="181"/>
      <c r="T198" s="182"/>
      <c r="AT198" s="176" t="s">
        <v>158</v>
      </c>
      <c r="AU198" s="176" t="s">
        <v>77</v>
      </c>
      <c r="AV198" s="14" t="s">
        <v>77</v>
      </c>
      <c r="AW198" s="14" t="s">
        <v>30</v>
      </c>
      <c r="AX198" s="14" t="s">
        <v>75</v>
      </c>
      <c r="AY198" s="176" t="s">
        <v>148</v>
      </c>
    </row>
    <row r="199" spans="1:65" s="2" customFormat="1" ht="16.5" customHeight="1">
      <c r="A199" s="33"/>
      <c r="B199" s="153"/>
      <c r="C199" s="154" t="s">
        <v>454</v>
      </c>
      <c r="D199" s="154" t="s">
        <v>151</v>
      </c>
      <c r="E199" s="155" t="s">
        <v>257</v>
      </c>
      <c r="F199" s="156" t="s">
        <v>258</v>
      </c>
      <c r="G199" s="157" t="s">
        <v>232</v>
      </c>
      <c r="H199" s="158">
        <v>38.4</v>
      </c>
      <c r="I199" s="159"/>
      <c r="J199" s="160">
        <f>ROUND(I199*H199,2)</f>
        <v>0</v>
      </c>
      <c r="K199" s="156" t="s">
        <v>155</v>
      </c>
      <c r="L199" s="34"/>
      <c r="M199" s="161" t="s">
        <v>0</v>
      </c>
      <c r="N199" s="162" t="s">
        <v>40</v>
      </c>
      <c r="O199" s="54"/>
      <c r="P199" s="163">
        <f>O199*H199</f>
        <v>0</v>
      </c>
      <c r="Q199" s="163">
        <v>0</v>
      </c>
      <c r="R199" s="163">
        <f>Q199*H199</f>
        <v>0</v>
      </c>
      <c r="S199" s="163">
        <v>0</v>
      </c>
      <c r="T199" s="164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5" t="s">
        <v>156</v>
      </c>
      <c r="AT199" s="165" t="s">
        <v>151</v>
      </c>
      <c r="AU199" s="165" t="s">
        <v>77</v>
      </c>
      <c r="AY199" s="18" t="s">
        <v>148</v>
      </c>
      <c r="BE199" s="166">
        <f>IF(N199="základní",J199,0)</f>
        <v>0</v>
      </c>
      <c r="BF199" s="166">
        <f>IF(N199="snížená",J199,0)</f>
        <v>0</v>
      </c>
      <c r="BG199" s="166">
        <f>IF(N199="zákl. přenesená",J199,0)</f>
        <v>0</v>
      </c>
      <c r="BH199" s="166">
        <f>IF(N199="sníž. přenesená",J199,0)</f>
        <v>0</v>
      </c>
      <c r="BI199" s="166">
        <f>IF(N199="nulová",J199,0)</f>
        <v>0</v>
      </c>
      <c r="BJ199" s="18" t="s">
        <v>75</v>
      </c>
      <c r="BK199" s="166">
        <f>ROUND(I199*H199,2)</f>
        <v>0</v>
      </c>
      <c r="BL199" s="18" t="s">
        <v>156</v>
      </c>
      <c r="BM199" s="165" t="s">
        <v>2069</v>
      </c>
    </row>
    <row r="200" spans="2:51" s="14" customFormat="1" ht="12">
      <c r="B200" s="175"/>
      <c r="D200" s="168" t="s">
        <v>158</v>
      </c>
      <c r="E200" s="176" t="s">
        <v>0</v>
      </c>
      <c r="F200" s="177" t="s">
        <v>113</v>
      </c>
      <c r="H200" s="178">
        <v>29</v>
      </c>
      <c r="I200" s="179"/>
      <c r="L200" s="175"/>
      <c r="M200" s="180"/>
      <c r="N200" s="181"/>
      <c r="O200" s="181"/>
      <c r="P200" s="181"/>
      <c r="Q200" s="181"/>
      <c r="R200" s="181"/>
      <c r="S200" s="181"/>
      <c r="T200" s="182"/>
      <c r="AT200" s="176" t="s">
        <v>158</v>
      </c>
      <c r="AU200" s="176" t="s">
        <v>77</v>
      </c>
      <c r="AV200" s="14" t="s">
        <v>77</v>
      </c>
      <c r="AW200" s="14" t="s">
        <v>30</v>
      </c>
      <c r="AX200" s="14" t="s">
        <v>68</v>
      </c>
      <c r="AY200" s="176" t="s">
        <v>148</v>
      </c>
    </row>
    <row r="201" spans="2:51" s="14" customFormat="1" ht="12">
      <c r="B201" s="175"/>
      <c r="D201" s="168" t="s">
        <v>158</v>
      </c>
      <c r="E201" s="176" t="s">
        <v>0</v>
      </c>
      <c r="F201" s="177" t="s">
        <v>115</v>
      </c>
      <c r="H201" s="178">
        <v>9.4</v>
      </c>
      <c r="I201" s="179"/>
      <c r="L201" s="175"/>
      <c r="M201" s="180"/>
      <c r="N201" s="181"/>
      <c r="O201" s="181"/>
      <c r="P201" s="181"/>
      <c r="Q201" s="181"/>
      <c r="R201" s="181"/>
      <c r="S201" s="181"/>
      <c r="T201" s="182"/>
      <c r="AT201" s="176" t="s">
        <v>158</v>
      </c>
      <c r="AU201" s="176" t="s">
        <v>77</v>
      </c>
      <c r="AV201" s="14" t="s">
        <v>77</v>
      </c>
      <c r="AW201" s="14" t="s">
        <v>30</v>
      </c>
      <c r="AX201" s="14" t="s">
        <v>68</v>
      </c>
      <c r="AY201" s="176" t="s">
        <v>148</v>
      </c>
    </row>
    <row r="202" spans="2:51" s="15" customFormat="1" ht="12">
      <c r="B202" s="183"/>
      <c r="D202" s="168" t="s">
        <v>158</v>
      </c>
      <c r="E202" s="184" t="s">
        <v>0</v>
      </c>
      <c r="F202" s="185" t="s">
        <v>171</v>
      </c>
      <c r="H202" s="186">
        <v>38.4</v>
      </c>
      <c r="I202" s="187"/>
      <c r="L202" s="183"/>
      <c r="M202" s="188"/>
      <c r="N202" s="189"/>
      <c r="O202" s="189"/>
      <c r="P202" s="189"/>
      <c r="Q202" s="189"/>
      <c r="R202" s="189"/>
      <c r="S202" s="189"/>
      <c r="T202" s="190"/>
      <c r="AT202" s="184" t="s">
        <v>158</v>
      </c>
      <c r="AU202" s="184" t="s">
        <v>77</v>
      </c>
      <c r="AV202" s="15" t="s">
        <v>156</v>
      </c>
      <c r="AW202" s="15" t="s">
        <v>30</v>
      </c>
      <c r="AX202" s="15" t="s">
        <v>75</v>
      </c>
      <c r="AY202" s="184" t="s">
        <v>148</v>
      </c>
    </row>
    <row r="203" spans="1:65" s="2" customFormat="1" ht="21.75" customHeight="1">
      <c r="A203" s="33"/>
      <c r="B203" s="153"/>
      <c r="C203" s="154" t="s">
        <v>459</v>
      </c>
      <c r="D203" s="154" t="s">
        <v>151</v>
      </c>
      <c r="E203" s="155" t="s">
        <v>1262</v>
      </c>
      <c r="F203" s="156" t="s">
        <v>1263</v>
      </c>
      <c r="G203" s="157" t="s">
        <v>232</v>
      </c>
      <c r="H203" s="158">
        <v>9.4</v>
      </c>
      <c r="I203" s="159"/>
      <c r="J203" s="160">
        <f>ROUND(I203*H203,2)</f>
        <v>0</v>
      </c>
      <c r="K203" s="156" t="s">
        <v>155</v>
      </c>
      <c r="L203" s="34"/>
      <c r="M203" s="161" t="s">
        <v>0</v>
      </c>
      <c r="N203" s="162" t="s">
        <v>40</v>
      </c>
      <c r="O203" s="54"/>
      <c r="P203" s="163">
        <f>O203*H203</f>
        <v>0</v>
      </c>
      <c r="Q203" s="163">
        <v>0</v>
      </c>
      <c r="R203" s="163">
        <f>Q203*H203</f>
        <v>0</v>
      </c>
      <c r="S203" s="163">
        <v>0</v>
      </c>
      <c r="T203" s="164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5" t="s">
        <v>156</v>
      </c>
      <c r="AT203" s="165" t="s">
        <v>151</v>
      </c>
      <c r="AU203" s="165" t="s">
        <v>77</v>
      </c>
      <c r="AY203" s="18" t="s">
        <v>148</v>
      </c>
      <c r="BE203" s="166">
        <f>IF(N203="základní",J203,0)</f>
        <v>0</v>
      </c>
      <c r="BF203" s="166">
        <f>IF(N203="snížená",J203,0)</f>
        <v>0</v>
      </c>
      <c r="BG203" s="166">
        <f>IF(N203="zákl. přenesená",J203,0)</f>
        <v>0</v>
      </c>
      <c r="BH203" s="166">
        <f>IF(N203="sníž. přenesená",J203,0)</f>
        <v>0</v>
      </c>
      <c r="BI203" s="166">
        <f>IF(N203="nulová",J203,0)</f>
        <v>0</v>
      </c>
      <c r="BJ203" s="18" t="s">
        <v>75</v>
      </c>
      <c r="BK203" s="166">
        <f>ROUND(I203*H203,2)</f>
        <v>0</v>
      </c>
      <c r="BL203" s="18" t="s">
        <v>156</v>
      </c>
      <c r="BM203" s="165" t="s">
        <v>2070</v>
      </c>
    </row>
    <row r="204" spans="2:51" s="14" customFormat="1" ht="12">
      <c r="B204" s="175"/>
      <c r="D204" s="168" t="s">
        <v>158</v>
      </c>
      <c r="E204" s="176" t="s">
        <v>0</v>
      </c>
      <c r="F204" s="177" t="s">
        <v>115</v>
      </c>
      <c r="H204" s="178">
        <v>9.4</v>
      </c>
      <c r="I204" s="179"/>
      <c r="L204" s="175"/>
      <c r="M204" s="180"/>
      <c r="N204" s="181"/>
      <c r="O204" s="181"/>
      <c r="P204" s="181"/>
      <c r="Q204" s="181"/>
      <c r="R204" s="181"/>
      <c r="S204" s="181"/>
      <c r="T204" s="182"/>
      <c r="AT204" s="176" t="s">
        <v>158</v>
      </c>
      <c r="AU204" s="176" t="s">
        <v>77</v>
      </c>
      <c r="AV204" s="14" t="s">
        <v>77</v>
      </c>
      <c r="AW204" s="14" t="s">
        <v>30</v>
      </c>
      <c r="AX204" s="14" t="s">
        <v>75</v>
      </c>
      <c r="AY204" s="176" t="s">
        <v>148</v>
      </c>
    </row>
    <row r="205" spans="1:65" s="2" customFormat="1" ht="21.75" customHeight="1">
      <c r="A205" s="33"/>
      <c r="B205" s="153"/>
      <c r="C205" s="154" t="s">
        <v>464</v>
      </c>
      <c r="D205" s="154" t="s">
        <v>151</v>
      </c>
      <c r="E205" s="155" t="s">
        <v>1260</v>
      </c>
      <c r="F205" s="156" t="s">
        <v>266</v>
      </c>
      <c r="G205" s="157" t="s">
        <v>232</v>
      </c>
      <c r="H205" s="158">
        <v>29</v>
      </c>
      <c r="I205" s="159"/>
      <c r="J205" s="160">
        <f>ROUND(I205*H205,2)</f>
        <v>0</v>
      </c>
      <c r="K205" s="156" t="s">
        <v>0</v>
      </c>
      <c r="L205" s="34"/>
      <c r="M205" s="161" t="s">
        <v>0</v>
      </c>
      <c r="N205" s="162" t="s">
        <v>40</v>
      </c>
      <c r="O205" s="54"/>
      <c r="P205" s="163">
        <f>O205*H205</f>
        <v>0</v>
      </c>
      <c r="Q205" s="163">
        <v>0</v>
      </c>
      <c r="R205" s="163">
        <f>Q205*H205</f>
        <v>0</v>
      </c>
      <c r="S205" s="163">
        <v>0</v>
      </c>
      <c r="T205" s="164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5" t="s">
        <v>156</v>
      </c>
      <c r="AT205" s="165" t="s">
        <v>151</v>
      </c>
      <c r="AU205" s="165" t="s">
        <v>77</v>
      </c>
      <c r="AY205" s="18" t="s">
        <v>148</v>
      </c>
      <c r="BE205" s="166">
        <f>IF(N205="základní",J205,0)</f>
        <v>0</v>
      </c>
      <c r="BF205" s="166">
        <f>IF(N205="snížená",J205,0)</f>
        <v>0</v>
      </c>
      <c r="BG205" s="166">
        <f>IF(N205="zákl. přenesená",J205,0)</f>
        <v>0</v>
      </c>
      <c r="BH205" s="166">
        <f>IF(N205="sníž. přenesená",J205,0)</f>
        <v>0</v>
      </c>
      <c r="BI205" s="166">
        <f>IF(N205="nulová",J205,0)</f>
        <v>0</v>
      </c>
      <c r="BJ205" s="18" t="s">
        <v>75</v>
      </c>
      <c r="BK205" s="166">
        <f>ROUND(I205*H205,2)</f>
        <v>0</v>
      </c>
      <c r="BL205" s="18" t="s">
        <v>156</v>
      </c>
      <c r="BM205" s="165" t="s">
        <v>2071</v>
      </c>
    </row>
    <row r="206" spans="2:51" s="14" customFormat="1" ht="12">
      <c r="B206" s="175"/>
      <c r="D206" s="168" t="s">
        <v>158</v>
      </c>
      <c r="E206" s="176" t="s">
        <v>0</v>
      </c>
      <c r="F206" s="177" t="s">
        <v>113</v>
      </c>
      <c r="H206" s="178">
        <v>29</v>
      </c>
      <c r="I206" s="179"/>
      <c r="L206" s="175"/>
      <c r="M206" s="180"/>
      <c r="N206" s="181"/>
      <c r="O206" s="181"/>
      <c r="P206" s="181"/>
      <c r="Q206" s="181"/>
      <c r="R206" s="181"/>
      <c r="S206" s="181"/>
      <c r="T206" s="182"/>
      <c r="AT206" s="176" t="s">
        <v>158</v>
      </c>
      <c r="AU206" s="176" t="s">
        <v>77</v>
      </c>
      <c r="AV206" s="14" t="s">
        <v>77</v>
      </c>
      <c r="AW206" s="14" t="s">
        <v>30</v>
      </c>
      <c r="AX206" s="14" t="s">
        <v>75</v>
      </c>
      <c r="AY206" s="176" t="s">
        <v>148</v>
      </c>
    </row>
    <row r="207" spans="2:63" s="12" customFormat="1" ht="22.9" customHeight="1">
      <c r="B207" s="140"/>
      <c r="D207" s="141" t="s">
        <v>67</v>
      </c>
      <c r="E207" s="151" t="s">
        <v>956</v>
      </c>
      <c r="F207" s="151" t="s">
        <v>957</v>
      </c>
      <c r="I207" s="143"/>
      <c r="J207" s="152">
        <f>BK207</f>
        <v>0</v>
      </c>
      <c r="L207" s="140"/>
      <c r="M207" s="145"/>
      <c r="N207" s="146"/>
      <c r="O207" s="146"/>
      <c r="P207" s="147">
        <f>P208</f>
        <v>0</v>
      </c>
      <c r="Q207" s="146"/>
      <c r="R207" s="147">
        <f>R208</f>
        <v>0</v>
      </c>
      <c r="S207" s="146"/>
      <c r="T207" s="148">
        <f>T208</f>
        <v>0</v>
      </c>
      <c r="AR207" s="141" t="s">
        <v>75</v>
      </c>
      <c r="AT207" s="149" t="s">
        <v>67</v>
      </c>
      <c r="AU207" s="149" t="s">
        <v>75</v>
      </c>
      <c r="AY207" s="141" t="s">
        <v>148</v>
      </c>
      <c r="BK207" s="150">
        <f>BK208</f>
        <v>0</v>
      </c>
    </row>
    <row r="208" spans="1:65" s="2" customFormat="1" ht="21.75" customHeight="1">
      <c r="A208" s="33"/>
      <c r="B208" s="153"/>
      <c r="C208" s="154" t="s">
        <v>469</v>
      </c>
      <c r="D208" s="154" t="s">
        <v>151</v>
      </c>
      <c r="E208" s="155" t="s">
        <v>2072</v>
      </c>
      <c r="F208" s="156" t="s">
        <v>2073</v>
      </c>
      <c r="G208" s="157" t="s">
        <v>232</v>
      </c>
      <c r="H208" s="158">
        <v>1262.907</v>
      </c>
      <c r="I208" s="159"/>
      <c r="J208" s="160">
        <f>ROUND(I208*H208,2)</f>
        <v>0</v>
      </c>
      <c r="K208" s="156" t="s">
        <v>155</v>
      </c>
      <c r="L208" s="34"/>
      <c r="M208" s="213" t="s">
        <v>0</v>
      </c>
      <c r="N208" s="214" t="s">
        <v>40</v>
      </c>
      <c r="O208" s="215"/>
      <c r="P208" s="216">
        <f>O208*H208</f>
        <v>0</v>
      </c>
      <c r="Q208" s="216">
        <v>0</v>
      </c>
      <c r="R208" s="216">
        <f>Q208*H208</f>
        <v>0</v>
      </c>
      <c r="S208" s="216">
        <v>0</v>
      </c>
      <c r="T208" s="217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5" t="s">
        <v>156</v>
      </c>
      <c r="AT208" s="165" t="s">
        <v>151</v>
      </c>
      <c r="AU208" s="165" t="s">
        <v>77</v>
      </c>
      <c r="AY208" s="18" t="s">
        <v>148</v>
      </c>
      <c r="BE208" s="166">
        <f>IF(N208="základní",J208,0)</f>
        <v>0</v>
      </c>
      <c r="BF208" s="166">
        <f>IF(N208="snížená",J208,0)</f>
        <v>0</v>
      </c>
      <c r="BG208" s="166">
        <f>IF(N208="zákl. přenesená",J208,0)</f>
        <v>0</v>
      </c>
      <c r="BH208" s="166">
        <f>IF(N208="sníž. přenesená",J208,0)</f>
        <v>0</v>
      </c>
      <c r="BI208" s="166">
        <f>IF(N208="nulová",J208,0)</f>
        <v>0</v>
      </c>
      <c r="BJ208" s="18" t="s">
        <v>75</v>
      </c>
      <c r="BK208" s="166">
        <f>ROUND(I208*H208,2)</f>
        <v>0</v>
      </c>
      <c r="BL208" s="18" t="s">
        <v>156</v>
      </c>
      <c r="BM208" s="165" t="s">
        <v>2074</v>
      </c>
    </row>
    <row r="209" spans="1:31" s="2" customFormat="1" ht="6.95" customHeight="1">
      <c r="A209" s="33"/>
      <c r="B209" s="43"/>
      <c r="C209" s="44"/>
      <c r="D209" s="44"/>
      <c r="E209" s="44"/>
      <c r="F209" s="44"/>
      <c r="G209" s="44"/>
      <c r="H209" s="44"/>
      <c r="I209" s="113"/>
      <c r="J209" s="44"/>
      <c r="K209" s="44"/>
      <c r="L209" s="34"/>
      <c r="M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</row>
  </sheetData>
  <autoFilter ref="C86:K208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1"/>
  <sheetViews>
    <sheetView showGridLines="0" workbookViewId="0" topLeftCell="A1">
      <selection activeCell="C4" sqref="C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8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89"/>
      <c r="L2" s="367" t="s">
        <v>3</v>
      </c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8" t="s">
        <v>98</v>
      </c>
      <c r="AZ2" s="90" t="s">
        <v>1973</v>
      </c>
      <c r="BA2" s="90" t="s">
        <v>1973</v>
      </c>
      <c r="BB2" s="90" t="s">
        <v>0</v>
      </c>
      <c r="BC2" s="90" t="s">
        <v>2154</v>
      </c>
      <c r="BD2" s="90" t="s">
        <v>77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91"/>
      <c r="J3" s="20"/>
      <c r="K3" s="20"/>
      <c r="L3" s="21"/>
      <c r="AT3" s="18" t="s">
        <v>77</v>
      </c>
      <c r="AZ3" s="90" t="s">
        <v>270</v>
      </c>
      <c r="BA3" s="90" t="s">
        <v>270</v>
      </c>
      <c r="BB3" s="90" t="s">
        <v>0</v>
      </c>
      <c r="BC3" s="90" t="s">
        <v>2155</v>
      </c>
      <c r="BD3" s="90" t="s">
        <v>77</v>
      </c>
    </row>
    <row r="4" spans="2:56" s="1" customFormat="1" ht="24.95" customHeight="1">
      <c r="B4" s="21"/>
      <c r="D4" s="22" t="s">
        <v>112</v>
      </c>
      <c r="I4" s="89"/>
      <c r="L4" s="21"/>
      <c r="M4" s="92" t="s">
        <v>7</v>
      </c>
      <c r="AT4" s="18" t="s">
        <v>1</v>
      </c>
      <c r="AZ4" s="90" t="s">
        <v>268</v>
      </c>
      <c r="BA4" s="90" t="s">
        <v>268</v>
      </c>
      <c r="BB4" s="90" t="s">
        <v>0</v>
      </c>
      <c r="BC4" s="90" t="s">
        <v>2156</v>
      </c>
      <c r="BD4" s="90" t="s">
        <v>77</v>
      </c>
    </row>
    <row r="5" spans="2:56" s="1" customFormat="1" ht="6.95" customHeight="1">
      <c r="B5" s="21"/>
      <c r="I5" s="89"/>
      <c r="L5" s="21"/>
      <c r="AZ5" s="90" t="s">
        <v>108</v>
      </c>
      <c r="BA5" s="90" t="s">
        <v>108</v>
      </c>
      <c r="BB5" s="90" t="s">
        <v>0</v>
      </c>
      <c r="BC5" s="90" t="s">
        <v>2157</v>
      </c>
      <c r="BD5" s="90" t="s">
        <v>77</v>
      </c>
    </row>
    <row r="6" spans="2:56" s="1" customFormat="1" ht="12" customHeight="1">
      <c r="B6" s="21"/>
      <c r="D6" s="28" t="s">
        <v>12</v>
      </c>
      <c r="I6" s="89"/>
      <c r="L6" s="21"/>
      <c r="AZ6" s="90" t="s">
        <v>1979</v>
      </c>
      <c r="BA6" s="90" t="s">
        <v>1979</v>
      </c>
      <c r="BB6" s="90" t="s">
        <v>0</v>
      </c>
      <c r="BC6" s="90" t="s">
        <v>2158</v>
      </c>
      <c r="BD6" s="90" t="s">
        <v>77</v>
      </c>
    </row>
    <row r="7" spans="2:56" s="1" customFormat="1" ht="16.5" customHeight="1">
      <c r="B7" s="21"/>
      <c r="E7" s="365" t="str">
        <f>'Rekapitulace stavby'!K4</f>
        <v>Nová zástavba ZTV Boží Muka IV. etapa Chotěboř</v>
      </c>
      <c r="F7" s="366"/>
      <c r="G7" s="366"/>
      <c r="H7" s="366"/>
      <c r="I7" s="89"/>
      <c r="L7" s="21"/>
      <c r="AZ7" s="90" t="s">
        <v>1981</v>
      </c>
      <c r="BA7" s="90" t="s">
        <v>1981</v>
      </c>
      <c r="BB7" s="90" t="s">
        <v>0</v>
      </c>
      <c r="BC7" s="90" t="s">
        <v>2159</v>
      </c>
      <c r="BD7" s="90" t="s">
        <v>77</v>
      </c>
    </row>
    <row r="8" spans="1:56" s="2" customFormat="1" ht="12" customHeight="1">
      <c r="A8" s="33"/>
      <c r="B8" s="34"/>
      <c r="C8" s="33"/>
      <c r="D8" s="28" t="s">
        <v>119</v>
      </c>
      <c r="E8" s="33"/>
      <c r="F8" s="33"/>
      <c r="G8" s="33"/>
      <c r="H8" s="33"/>
      <c r="I8" s="93"/>
      <c r="J8" s="33"/>
      <c r="K8" s="33"/>
      <c r="L8" s="94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90" t="s">
        <v>2160</v>
      </c>
      <c r="BA8" s="90" t="s">
        <v>2160</v>
      </c>
      <c r="BB8" s="90" t="s">
        <v>0</v>
      </c>
      <c r="BC8" s="90" t="s">
        <v>2161</v>
      </c>
      <c r="BD8" s="90" t="s">
        <v>77</v>
      </c>
    </row>
    <row r="9" spans="1:31" s="2" customFormat="1" ht="16.5" customHeight="1">
      <c r="A9" s="33"/>
      <c r="B9" s="34"/>
      <c r="C9" s="33"/>
      <c r="D9" s="33"/>
      <c r="E9" s="330" t="s">
        <v>97</v>
      </c>
      <c r="F9" s="364"/>
      <c r="G9" s="364"/>
      <c r="H9" s="364"/>
      <c r="I9" s="93"/>
      <c r="J9" s="33"/>
      <c r="K9" s="33"/>
      <c r="L9" s="9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93"/>
      <c r="J10" s="33"/>
      <c r="K10" s="33"/>
      <c r="L10" s="9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14</v>
      </c>
      <c r="E11" s="33"/>
      <c r="F11" s="26"/>
      <c r="G11" s="33"/>
      <c r="H11" s="33"/>
      <c r="I11" s="95" t="s">
        <v>16</v>
      </c>
      <c r="J11" s="26" t="s">
        <v>0</v>
      </c>
      <c r="K11" s="33"/>
      <c r="L11" s="9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5" t="s">
        <v>20</v>
      </c>
      <c r="J12" s="51" t="str">
        <f>'Rekapitulace stavby'!AN6</f>
        <v>2. 2. 2021</v>
      </c>
      <c r="K12" s="33"/>
      <c r="L12" s="9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3"/>
      <c r="J13" s="33"/>
      <c r="K13" s="33"/>
      <c r="L13" s="9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5" t="s">
        <v>23</v>
      </c>
      <c r="J14" s="26" t="s">
        <v>0</v>
      </c>
      <c r="K14" s="33"/>
      <c r="L14" s="9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95" t="s">
        <v>25</v>
      </c>
      <c r="J15" s="26" t="s">
        <v>0</v>
      </c>
      <c r="K15" s="33"/>
      <c r="L15" s="9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3"/>
      <c r="J16" s="33"/>
      <c r="K16" s="33"/>
      <c r="L16" s="9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5" t="s">
        <v>23</v>
      </c>
      <c r="J17" s="29" t="str">
        <f>'Rekapitulace stavby'!AN11</f>
        <v>Vyplň údaj</v>
      </c>
      <c r="K17" s="33"/>
      <c r="L17" s="9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68" t="str">
        <f>'Rekapitulace stavby'!E12</f>
        <v>Vyplň údaj</v>
      </c>
      <c r="F18" s="339"/>
      <c r="G18" s="339"/>
      <c r="H18" s="339"/>
      <c r="I18" s="95" t="s">
        <v>25</v>
      </c>
      <c r="J18" s="29" t="str">
        <f>'Rekapitulace stavby'!AN12</f>
        <v>Vyplň údaj</v>
      </c>
      <c r="K18" s="33"/>
      <c r="L18" s="9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3"/>
      <c r="J19" s="33"/>
      <c r="K19" s="33"/>
      <c r="L19" s="9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5" t="s">
        <v>23</v>
      </c>
      <c r="J20" s="26" t="s">
        <v>0</v>
      </c>
      <c r="K20" s="33"/>
      <c r="L20" s="9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95" t="s">
        <v>25</v>
      </c>
      <c r="J21" s="26" t="s">
        <v>0</v>
      </c>
      <c r="K21" s="33"/>
      <c r="L21" s="9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3"/>
      <c r="J22" s="33"/>
      <c r="K22" s="33"/>
      <c r="L22" s="9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95" t="s">
        <v>23</v>
      </c>
      <c r="J23" s="26" t="str">
        <f>IF('Rekapitulace stavby'!AN17="","",'Rekapitulace stavby'!AN17)</f>
        <v/>
      </c>
      <c r="K23" s="33"/>
      <c r="L23" s="9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stavby'!E18="","",'Rekapitulace stavby'!E18)</f>
        <v xml:space="preserve"> </v>
      </c>
      <c r="F24" s="33"/>
      <c r="G24" s="33"/>
      <c r="H24" s="33"/>
      <c r="I24" s="95" t="s">
        <v>25</v>
      </c>
      <c r="J24" s="26" t="str">
        <f>IF('Rekapitulace stavby'!AN18="","",'Rekapitulace stavby'!AN18)</f>
        <v/>
      </c>
      <c r="K24" s="33"/>
      <c r="L24" s="9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3"/>
      <c r="J25" s="33"/>
      <c r="K25" s="33"/>
      <c r="L25" s="9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93"/>
      <c r="J26" s="33"/>
      <c r="K26" s="33"/>
      <c r="L26" s="9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3.25" customHeight="1">
      <c r="A27" s="96"/>
      <c r="B27" s="97"/>
      <c r="C27" s="96"/>
      <c r="D27" s="96"/>
      <c r="E27" s="344" t="s">
        <v>120</v>
      </c>
      <c r="F27" s="344"/>
      <c r="G27" s="344"/>
      <c r="H27" s="344"/>
      <c r="I27" s="98"/>
      <c r="J27" s="96"/>
      <c r="K27" s="96"/>
      <c r="L27" s="99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3"/>
      <c r="J28" s="33"/>
      <c r="K28" s="33"/>
      <c r="L28" s="9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100"/>
      <c r="J29" s="62"/>
      <c r="K29" s="62"/>
      <c r="L29" s="94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1" t="s">
        <v>35</v>
      </c>
      <c r="E30" s="33"/>
      <c r="F30" s="33"/>
      <c r="G30" s="33"/>
      <c r="H30" s="33"/>
      <c r="I30" s="93"/>
      <c r="J30" s="67">
        <f>ROUND(J86,2)</f>
        <v>0</v>
      </c>
      <c r="K30" s="33"/>
      <c r="L30" s="9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100"/>
      <c r="J31" s="62"/>
      <c r="K31" s="62"/>
      <c r="L31" s="9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102" t="s">
        <v>36</v>
      </c>
      <c r="J32" s="37" t="s">
        <v>38</v>
      </c>
      <c r="K32" s="33"/>
      <c r="L32" s="9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3" t="s">
        <v>39</v>
      </c>
      <c r="E33" s="28" t="s">
        <v>40</v>
      </c>
      <c r="F33" s="104">
        <f>ROUND((SUM(BE86:BE160)),2)</f>
        <v>0</v>
      </c>
      <c r="G33" s="33"/>
      <c r="H33" s="33"/>
      <c r="I33" s="105">
        <v>0.21</v>
      </c>
      <c r="J33" s="104">
        <f>ROUND(((SUM(BE86:BE160))*I33),2)</f>
        <v>0</v>
      </c>
      <c r="K33" s="33"/>
      <c r="L33" s="9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4">
        <f>ROUND((SUM(BF86:BF160)),2)</f>
        <v>0</v>
      </c>
      <c r="G34" s="33"/>
      <c r="H34" s="33"/>
      <c r="I34" s="105">
        <v>0.15</v>
      </c>
      <c r="J34" s="104">
        <f>ROUND(((SUM(BF86:BF160))*I34),2)</f>
        <v>0</v>
      </c>
      <c r="K34" s="33"/>
      <c r="L34" s="9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42</v>
      </c>
      <c r="F35" s="104">
        <f>ROUND((SUM(BG86:BG160)),2)</f>
        <v>0</v>
      </c>
      <c r="G35" s="33"/>
      <c r="H35" s="33"/>
      <c r="I35" s="105">
        <v>0.21</v>
      </c>
      <c r="J35" s="104">
        <f>0</f>
        <v>0</v>
      </c>
      <c r="K35" s="33"/>
      <c r="L35" s="9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43</v>
      </c>
      <c r="F36" s="104">
        <f>ROUND((SUM(BH86:BH160)),2)</f>
        <v>0</v>
      </c>
      <c r="G36" s="33"/>
      <c r="H36" s="33"/>
      <c r="I36" s="105">
        <v>0.15</v>
      </c>
      <c r="J36" s="104">
        <f>0</f>
        <v>0</v>
      </c>
      <c r="K36" s="33"/>
      <c r="L36" s="9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04">
        <f>ROUND((SUM(BI86:BI160)),2)</f>
        <v>0</v>
      </c>
      <c r="G37" s="33"/>
      <c r="H37" s="33"/>
      <c r="I37" s="105">
        <v>0</v>
      </c>
      <c r="J37" s="104">
        <f>0</f>
        <v>0</v>
      </c>
      <c r="K37" s="33"/>
      <c r="L37" s="9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3"/>
      <c r="J38" s="33"/>
      <c r="K38" s="33"/>
      <c r="L38" s="9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6"/>
      <c r="D39" s="107" t="s">
        <v>45</v>
      </c>
      <c r="E39" s="56"/>
      <c r="F39" s="56"/>
      <c r="G39" s="108" t="s">
        <v>46</v>
      </c>
      <c r="H39" s="109" t="s">
        <v>47</v>
      </c>
      <c r="I39" s="110"/>
      <c r="J39" s="111">
        <f>SUM(J30:J37)</f>
        <v>0</v>
      </c>
      <c r="K39" s="112"/>
      <c r="L39" s="9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113"/>
      <c r="J40" s="44"/>
      <c r="K40" s="44"/>
      <c r="L40" s="9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114"/>
      <c r="J44" s="46"/>
      <c r="K44" s="46"/>
      <c r="L44" s="9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121</v>
      </c>
      <c r="D45" s="33"/>
      <c r="E45" s="33"/>
      <c r="F45" s="33"/>
      <c r="G45" s="33"/>
      <c r="H45" s="33"/>
      <c r="I45" s="93"/>
      <c r="J45" s="33"/>
      <c r="K45" s="33"/>
      <c r="L45" s="94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93"/>
      <c r="J46" s="33"/>
      <c r="K46" s="33"/>
      <c r="L46" s="94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12</v>
      </c>
      <c r="D47" s="33"/>
      <c r="E47" s="33"/>
      <c r="F47" s="33"/>
      <c r="G47" s="33"/>
      <c r="H47" s="33"/>
      <c r="I47" s="93"/>
      <c r="J47" s="33"/>
      <c r="K47" s="33"/>
      <c r="L47" s="94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65" t="str">
        <f>E7</f>
        <v>Nová zástavba ZTV Boží Muka IV. etapa Chotěboř</v>
      </c>
      <c r="F48" s="366"/>
      <c r="G48" s="366"/>
      <c r="H48" s="366"/>
      <c r="I48" s="93"/>
      <c r="J48" s="33"/>
      <c r="K48" s="33"/>
      <c r="L48" s="94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119</v>
      </c>
      <c r="D49" s="33"/>
      <c r="E49" s="33"/>
      <c r="F49" s="33"/>
      <c r="G49" s="33"/>
      <c r="H49" s="33"/>
      <c r="I49" s="93"/>
      <c r="J49" s="33"/>
      <c r="K49" s="33"/>
      <c r="L49" s="94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30" t="str">
        <f>E9</f>
        <v>SO 13a Vozidlová komunikace v obytné zóně - spodní stavba</v>
      </c>
      <c r="F50" s="364"/>
      <c r="G50" s="364"/>
      <c r="H50" s="364"/>
      <c r="I50" s="93"/>
      <c r="J50" s="33"/>
      <c r="K50" s="33"/>
      <c r="L50" s="94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93"/>
      <c r="J51" s="33"/>
      <c r="K51" s="33"/>
      <c r="L51" s="94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18</v>
      </c>
      <c r="D52" s="33"/>
      <c r="E52" s="33"/>
      <c r="F52" s="26" t="str">
        <f>F12</f>
        <v>Chotěboř</v>
      </c>
      <c r="G52" s="33"/>
      <c r="H52" s="33"/>
      <c r="I52" s="95" t="s">
        <v>20</v>
      </c>
      <c r="J52" s="51" t="str">
        <f>IF(J12="","",J12)</f>
        <v>2. 2. 2021</v>
      </c>
      <c r="K52" s="33"/>
      <c r="L52" s="94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93"/>
      <c r="J53" s="33"/>
      <c r="K53" s="33"/>
      <c r="L53" s="94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22</v>
      </c>
      <c r="D54" s="33"/>
      <c r="E54" s="33"/>
      <c r="F54" s="26" t="str">
        <f>E15</f>
        <v>Město Chotěboř, Trčků z Lípy 69, Chotěboř</v>
      </c>
      <c r="G54" s="33"/>
      <c r="H54" s="33"/>
      <c r="I54" s="95" t="s">
        <v>28</v>
      </c>
      <c r="J54" s="31" t="str">
        <f>E21</f>
        <v>Profi Jihlava, spol. s.r.o.</v>
      </c>
      <c r="K54" s="33"/>
      <c r="L54" s="94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26</v>
      </c>
      <c r="D55" s="33"/>
      <c r="E55" s="33"/>
      <c r="F55" s="26" t="str">
        <f>IF(E18="","",E18)</f>
        <v>Vyplň údaj</v>
      </c>
      <c r="G55" s="33"/>
      <c r="H55" s="33"/>
      <c r="I55" s="95" t="s">
        <v>31</v>
      </c>
      <c r="J55" s="31" t="str">
        <f>E24</f>
        <v xml:space="preserve"> </v>
      </c>
      <c r="K55" s="33"/>
      <c r="L55" s="94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93"/>
      <c r="J56" s="33"/>
      <c r="K56" s="33"/>
      <c r="L56" s="94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15" t="s">
        <v>122</v>
      </c>
      <c r="D57" s="106"/>
      <c r="E57" s="106"/>
      <c r="F57" s="106"/>
      <c r="G57" s="106"/>
      <c r="H57" s="106"/>
      <c r="I57" s="116"/>
      <c r="J57" s="117" t="s">
        <v>123</v>
      </c>
      <c r="K57" s="106"/>
      <c r="L57" s="94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93"/>
      <c r="J58" s="33"/>
      <c r="K58" s="33"/>
      <c r="L58" s="94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18" t="s">
        <v>66</v>
      </c>
      <c r="D59" s="33"/>
      <c r="E59" s="33"/>
      <c r="F59" s="33"/>
      <c r="G59" s="33"/>
      <c r="H59" s="33"/>
      <c r="I59" s="93"/>
      <c r="J59" s="67">
        <f>J86</f>
        <v>0</v>
      </c>
      <c r="K59" s="33"/>
      <c r="L59" s="94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124</v>
      </c>
    </row>
    <row r="60" spans="2:12" s="9" customFormat="1" ht="24.95" customHeight="1">
      <c r="B60" s="119"/>
      <c r="D60" s="120" t="s">
        <v>125</v>
      </c>
      <c r="E60" s="121"/>
      <c r="F60" s="121"/>
      <c r="G60" s="121"/>
      <c r="H60" s="121"/>
      <c r="I60" s="122"/>
      <c r="J60" s="123">
        <f>J87</f>
        <v>0</v>
      </c>
      <c r="L60" s="119"/>
    </row>
    <row r="61" spans="2:12" s="10" customFormat="1" ht="19.9" customHeight="1">
      <c r="B61" s="124"/>
      <c r="D61" s="125" t="s">
        <v>319</v>
      </c>
      <c r="E61" s="126"/>
      <c r="F61" s="126"/>
      <c r="G61" s="126"/>
      <c r="H61" s="126"/>
      <c r="I61" s="127"/>
      <c r="J61" s="128">
        <f>J88</f>
        <v>0</v>
      </c>
      <c r="L61" s="124"/>
    </row>
    <row r="62" spans="2:12" s="10" customFormat="1" ht="19.9" customHeight="1">
      <c r="B62" s="124"/>
      <c r="D62" s="125" t="s">
        <v>320</v>
      </c>
      <c r="E62" s="126"/>
      <c r="F62" s="126"/>
      <c r="G62" s="126"/>
      <c r="H62" s="126"/>
      <c r="I62" s="127"/>
      <c r="J62" s="128">
        <f>J130</f>
        <v>0</v>
      </c>
      <c r="L62" s="124"/>
    </row>
    <row r="63" spans="2:12" s="10" customFormat="1" ht="19.9" customHeight="1">
      <c r="B63" s="124"/>
      <c r="D63" s="125" t="s">
        <v>322</v>
      </c>
      <c r="E63" s="126"/>
      <c r="F63" s="126"/>
      <c r="G63" s="126"/>
      <c r="H63" s="126"/>
      <c r="I63" s="127"/>
      <c r="J63" s="128">
        <f>J138</f>
        <v>0</v>
      </c>
      <c r="L63" s="124"/>
    </row>
    <row r="64" spans="2:12" s="10" customFormat="1" ht="19.9" customHeight="1">
      <c r="B64" s="124"/>
      <c r="D64" s="125" t="s">
        <v>1058</v>
      </c>
      <c r="E64" s="126"/>
      <c r="F64" s="126"/>
      <c r="G64" s="126"/>
      <c r="H64" s="126"/>
      <c r="I64" s="127"/>
      <c r="J64" s="128">
        <f>J143</f>
        <v>0</v>
      </c>
      <c r="L64" s="124"/>
    </row>
    <row r="65" spans="2:12" s="10" customFormat="1" ht="19.9" customHeight="1">
      <c r="B65" s="124"/>
      <c r="D65" s="125" t="s">
        <v>324</v>
      </c>
      <c r="E65" s="126"/>
      <c r="F65" s="126"/>
      <c r="G65" s="126"/>
      <c r="H65" s="126"/>
      <c r="I65" s="127"/>
      <c r="J65" s="128">
        <f>J146</f>
        <v>0</v>
      </c>
      <c r="L65" s="124"/>
    </row>
    <row r="66" spans="2:12" s="10" customFormat="1" ht="19.9" customHeight="1">
      <c r="B66" s="124"/>
      <c r="D66" s="125" t="s">
        <v>325</v>
      </c>
      <c r="E66" s="126"/>
      <c r="F66" s="126"/>
      <c r="G66" s="126"/>
      <c r="H66" s="126"/>
      <c r="I66" s="127"/>
      <c r="J66" s="128">
        <f>J159</f>
        <v>0</v>
      </c>
      <c r="L66" s="124"/>
    </row>
    <row r="67" spans="1:31" s="2" customFormat="1" ht="21.75" customHeight="1">
      <c r="A67" s="33"/>
      <c r="B67" s="34"/>
      <c r="C67" s="33"/>
      <c r="D67" s="33"/>
      <c r="E67" s="33"/>
      <c r="F67" s="33"/>
      <c r="G67" s="33"/>
      <c r="H67" s="33"/>
      <c r="I67" s="93"/>
      <c r="J67" s="33"/>
      <c r="K67" s="33"/>
      <c r="L67" s="94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5" customHeight="1">
      <c r="A68" s="33"/>
      <c r="B68" s="43"/>
      <c r="C68" s="44"/>
      <c r="D68" s="44"/>
      <c r="E68" s="44"/>
      <c r="F68" s="44"/>
      <c r="G68" s="44"/>
      <c r="H68" s="44"/>
      <c r="I68" s="113"/>
      <c r="J68" s="44"/>
      <c r="K68" s="44"/>
      <c r="L68" s="94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72" spans="1:31" s="2" customFormat="1" ht="6.95" customHeight="1">
      <c r="A72" s="33"/>
      <c r="B72" s="45"/>
      <c r="C72" s="46"/>
      <c r="D72" s="46"/>
      <c r="E72" s="46"/>
      <c r="F72" s="46"/>
      <c r="G72" s="46"/>
      <c r="H72" s="46"/>
      <c r="I72" s="114"/>
      <c r="J72" s="46"/>
      <c r="K72" s="46"/>
      <c r="L72" s="94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24.95" customHeight="1">
      <c r="A73" s="33"/>
      <c r="B73" s="34"/>
      <c r="C73" s="22" t="s">
        <v>133</v>
      </c>
      <c r="D73" s="33"/>
      <c r="E73" s="33"/>
      <c r="F73" s="33"/>
      <c r="G73" s="33"/>
      <c r="H73" s="33"/>
      <c r="I73" s="93"/>
      <c r="J73" s="33"/>
      <c r="K73" s="33"/>
      <c r="L73" s="94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3"/>
      <c r="D74" s="33"/>
      <c r="E74" s="33"/>
      <c r="F74" s="33"/>
      <c r="G74" s="33"/>
      <c r="H74" s="33"/>
      <c r="I74" s="93"/>
      <c r="J74" s="33"/>
      <c r="K74" s="33"/>
      <c r="L74" s="94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12</v>
      </c>
      <c r="D75" s="33"/>
      <c r="E75" s="33"/>
      <c r="F75" s="33"/>
      <c r="G75" s="33"/>
      <c r="H75" s="33"/>
      <c r="I75" s="93"/>
      <c r="J75" s="33"/>
      <c r="K75" s="33"/>
      <c r="L75" s="94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6.5" customHeight="1">
      <c r="A76" s="33"/>
      <c r="B76" s="34"/>
      <c r="C76" s="33"/>
      <c r="D76" s="33"/>
      <c r="E76" s="365" t="str">
        <f>E7</f>
        <v>Nová zástavba ZTV Boží Muka IV. etapa Chotěboř</v>
      </c>
      <c r="F76" s="366"/>
      <c r="G76" s="366"/>
      <c r="H76" s="366"/>
      <c r="I76" s="93"/>
      <c r="J76" s="33"/>
      <c r="K76" s="33"/>
      <c r="L76" s="9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119</v>
      </c>
      <c r="D77" s="33"/>
      <c r="E77" s="33"/>
      <c r="F77" s="33"/>
      <c r="G77" s="33"/>
      <c r="H77" s="33"/>
      <c r="I77" s="93"/>
      <c r="J77" s="33"/>
      <c r="K77" s="33"/>
      <c r="L77" s="9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6.5" customHeight="1">
      <c r="A78" s="33"/>
      <c r="B78" s="34"/>
      <c r="C78" s="33"/>
      <c r="D78" s="33"/>
      <c r="E78" s="330" t="str">
        <f>E9</f>
        <v>SO 13a Vozidlová komunikace v obytné zóně - spodní stavba</v>
      </c>
      <c r="F78" s="364"/>
      <c r="G78" s="364"/>
      <c r="H78" s="364"/>
      <c r="I78" s="93"/>
      <c r="J78" s="33"/>
      <c r="K78" s="33"/>
      <c r="L78" s="94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3"/>
      <c r="D79" s="33"/>
      <c r="E79" s="33"/>
      <c r="F79" s="33"/>
      <c r="G79" s="33"/>
      <c r="H79" s="33"/>
      <c r="I79" s="93"/>
      <c r="J79" s="33"/>
      <c r="K79" s="33"/>
      <c r="L79" s="94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18</v>
      </c>
      <c r="D80" s="33"/>
      <c r="E80" s="33"/>
      <c r="F80" s="26" t="str">
        <f>F12</f>
        <v>Chotěboř</v>
      </c>
      <c r="G80" s="33"/>
      <c r="H80" s="33"/>
      <c r="I80" s="95" t="s">
        <v>20</v>
      </c>
      <c r="J80" s="51" t="str">
        <f>IF(J12="","",J12)</f>
        <v>2. 2. 2021</v>
      </c>
      <c r="K80" s="33"/>
      <c r="L80" s="94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93"/>
      <c r="J81" s="33"/>
      <c r="K81" s="33"/>
      <c r="L81" s="9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.7" customHeight="1">
      <c r="A82" s="33"/>
      <c r="B82" s="34"/>
      <c r="C82" s="28" t="s">
        <v>22</v>
      </c>
      <c r="D82" s="33"/>
      <c r="E82" s="33"/>
      <c r="F82" s="26" t="str">
        <f>E15</f>
        <v>Město Chotěboř, Trčků z Lípy 69, Chotěboř</v>
      </c>
      <c r="G82" s="33"/>
      <c r="H82" s="33"/>
      <c r="I82" s="95" t="s">
        <v>28</v>
      </c>
      <c r="J82" s="31" t="str">
        <f>E21</f>
        <v>Profi Jihlava, spol. s.r.o.</v>
      </c>
      <c r="K82" s="33"/>
      <c r="L82" s="9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5.2" customHeight="1">
      <c r="A83" s="33"/>
      <c r="B83" s="34"/>
      <c r="C83" s="28" t="s">
        <v>26</v>
      </c>
      <c r="D83" s="33"/>
      <c r="E83" s="33"/>
      <c r="F83" s="26" t="str">
        <f>IF(E18="","",E18)</f>
        <v>Vyplň údaj</v>
      </c>
      <c r="G83" s="33"/>
      <c r="H83" s="33"/>
      <c r="I83" s="95" t="s">
        <v>31</v>
      </c>
      <c r="J83" s="31" t="str">
        <f>E24</f>
        <v xml:space="preserve"> </v>
      </c>
      <c r="K83" s="33"/>
      <c r="L83" s="9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0.35" customHeight="1">
      <c r="A84" s="33"/>
      <c r="B84" s="34"/>
      <c r="C84" s="33"/>
      <c r="D84" s="33"/>
      <c r="E84" s="33"/>
      <c r="F84" s="33"/>
      <c r="G84" s="33"/>
      <c r="H84" s="33"/>
      <c r="I84" s="93"/>
      <c r="J84" s="33"/>
      <c r="K84" s="33"/>
      <c r="L84" s="9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11" customFormat="1" ht="29.25" customHeight="1">
      <c r="A85" s="129"/>
      <c r="B85" s="130"/>
      <c r="C85" s="131" t="s">
        <v>134</v>
      </c>
      <c r="D85" s="132" t="s">
        <v>53</v>
      </c>
      <c r="E85" s="132" t="s">
        <v>49</v>
      </c>
      <c r="F85" s="132" t="s">
        <v>50</v>
      </c>
      <c r="G85" s="132" t="s">
        <v>135</v>
      </c>
      <c r="H85" s="132" t="s">
        <v>136</v>
      </c>
      <c r="I85" s="133" t="s">
        <v>137</v>
      </c>
      <c r="J85" s="132" t="s">
        <v>123</v>
      </c>
      <c r="K85" s="134" t="s">
        <v>138</v>
      </c>
      <c r="L85" s="135"/>
      <c r="M85" s="58" t="s">
        <v>0</v>
      </c>
      <c r="N85" s="59" t="s">
        <v>39</v>
      </c>
      <c r="O85" s="59" t="s">
        <v>139</v>
      </c>
      <c r="P85" s="59" t="s">
        <v>140</v>
      </c>
      <c r="Q85" s="59" t="s">
        <v>141</v>
      </c>
      <c r="R85" s="59" t="s">
        <v>142</v>
      </c>
      <c r="S85" s="59" t="s">
        <v>143</v>
      </c>
      <c r="T85" s="60" t="s">
        <v>144</v>
      </c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</row>
    <row r="86" spans="1:63" s="2" customFormat="1" ht="22.9" customHeight="1">
      <c r="A86" s="33"/>
      <c r="B86" s="34"/>
      <c r="C86" s="65" t="s">
        <v>145</v>
      </c>
      <c r="D86" s="33"/>
      <c r="E86" s="33"/>
      <c r="F86" s="33"/>
      <c r="G86" s="33"/>
      <c r="H86" s="33"/>
      <c r="I86" s="93"/>
      <c r="J86" s="136">
        <f>BK86</f>
        <v>0</v>
      </c>
      <c r="K86" s="33"/>
      <c r="L86" s="34"/>
      <c r="M86" s="61"/>
      <c r="N86" s="52"/>
      <c r="O86" s="62"/>
      <c r="P86" s="137">
        <f>P87</f>
        <v>0</v>
      </c>
      <c r="Q86" s="62"/>
      <c r="R86" s="137">
        <f>R87</f>
        <v>233.45652301</v>
      </c>
      <c r="S86" s="62"/>
      <c r="T86" s="138">
        <f>T87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8" t="s">
        <v>67</v>
      </c>
      <c r="AU86" s="18" t="s">
        <v>124</v>
      </c>
      <c r="BK86" s="139">
        <f>BK87</f>
        <v>0</v>
      </c>
    </row>
    <row r="87" spans="2:63" s="12" customFormat="1" ht="25.9" customHeight="1">
      <c r="B87" s="140"/>
      <c r="D87" s="141" t="s">
        <v>67</v>
      </c>
      <c r="E87" s="142" t="s">
        <v>146</v>
      </c>
      <c r="F87" s="142" t="s">
        <v>147</v>
      </c>
      <c r="I87" s="143"/>
      <c r="J87" s="144">
        <f>BK87</f>
        <v>0</v>
      </c>
      <c r="L87" s="140"/>
      <c r="M87" s="145"/>
      <c r="N87" s="146"/>
      <c r="O87" s="146"/>
      <c r="P87" s="147">
        <f>P88+P130+P138+P143+P146+P159</f>
        <v>0</v>
      </c>
      <c r="Q87" s="146"/>
      <c r="R87" s="147">
        <f>R88+R130+R138+R143+R146+R159</f>
        <v>233.45652301</v>
      </c>
      <c r="S87" s="146"/>
      <c r="T87" s="148">
        <f>T88+T130+T138+T143+T146+T159</f>
        <v>0</v>
      </c>
      <c r="AR87" s="141" t="s">
        <v>75</v>
      </c>
      <c r="AT87" s="149" t="s">
        <v>67</v>
      </c>
      <c r="AU87" s="149" t="s">
        <v>68</v>
      </c>
      <c r="AY87" s="141" t="s">
        <v>148</v>
      </c>
      <c r="BK87" s="150">
        <f>BK88+BK130+BK138+BK143+BK146+BK159</f>
        <v>0</v>
      </c>
    </row>
    <row r="88" spans="2:63" s="12" customFormat="1" ht="22.9" customHeight="1">
      <c r="B88" s="140"/>
      <c r="D88" s="141" t="s">
        <v>67</v>
      </c>
      <c r="E88" s="151" t="s">
        <v>75</v>
      </c>
      <c r="F88" s="151" t="s">
        <v>330</v>
      </c>
      <c r="I88" s="143"/>
      <c r="J88" s="152">
        <f>BK88</f>
        <v>0</v>
      </c>
      <c r="L88" s="140"/>
      <c r="M88" s="145"/>
      <c r="N88" s="146"/>
      <c r="O88" s="146"/>
      <c r="P88" s="147">
        <f>SUM(P89:P129)</f>
        <v>0</v>
      </c>
      <c r="Q88" s="146"/>
      <c r="R88" s="147">
        <f>SUM(R89:R129)</f>
        <v>6.192</v>
      </c>
      <c r="S88" s="146"/>
      <c r="T88" s="148">
        <f>SUM(T89:T129)</f>
        <v>0</v>
      </c>
      <c r="AR88" s="141" t="s">
        <v>75</v>
      </c>
      <c r="AT88" s="149" t="s">
        <v>67</v>
      </c>
      <c r="AU88" s="149" t="s">
        <v>75</v>
      </c>
      <c r="AY88" s="141" t="s">
        <v>148</v>
      </c>
      <c r="BK88" s="150">
        <f>SUM(BK89:BK129)</f>
        <v>0</v>
      </c>
    </row>
    <row r="89" spans="1:65" s="2" customFormat="1" ht="16.5" customHeight="1">
      <c r="A89" s="33"/>
      <c r="B89" s="153"/>
      <c r="C89" s="154" t="s">
        <v>75</v>
      </c>
      <c r="D89" s="154" t="s">
        <v>151</v>
      </c>
      <c r="E89" s="155" t="s">
        <v>1997</v>
      </c>
      <c r="F89" s="156" t="s">
        <v>1998</v>
      </c>
      <c r="G89" s="157" t="s">
        <v>185</v>
      </c>
      <c r="H89" s="158">
        <v>91.35</v>
      </c>
      <c r="I89" s="159"/>
      <c r="J89" s="160">
        <f>ROUND(I89*H89,2)</f>
        <v>0</v>
      </c>
      <c r="K89" s="156" t="s">
        <v>155</v>
      </c>
      <c r="L89" s="34"/>
      <c r="M89" s="161" t="s">
        <v>0</v>
      </c>
      <c r="N89" s="162" t="s">
        <v>40</v>
      </c>
      <c r="O89" s="54"/>
      <c r="P89" s="163">
        <f>O89*H89</f>
        <v>0</v>
      </c>
      <c r="Q89" s="163">
        <v>0</v>
      </c>
      <c r="R89" s="163">
        <f>Q89*H89</f>
        <v>0</v>
      </c>
      <c r="S89" s="163">
        <v>0</v>
      </c>
      <c r="T89" s="164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65" t="s">
        <v>156</v>
      </c>
      <c r="AT89" s="165" t="s">
        <v>151</v>
      </c>
      <c r="AU89" s="165" t="s">
        <v>77</v>
      </c>
      <c r="AY89" s="18" t="s">
        <v>148</v>
      </c>
      <c r="BE89" s="166">
        <f>IF(N89="základní",J89,0)</f>
        <v>0</v>
      </c>
      <c r="BF89" s="166">
        <f>IF(N89="snížená",J89,0)</f>
        <v>0</v>
      </c>
      <c r="BG89" s="166">
        <f>IF(N89="zákl. přenesená",J89,0)</f>
        <v>0</v>
      </c>
      <c r="BH89" s="166">
        <f>IF(N89="sníž. přenesená",J89,0)</f>
        <v>0</v>
      </c>
      <c r="BI89" s="166">
        <f>IF(N89="nulová",J89,0)</f>
        <v>0</v>
      </c>
      <c r="BJ89" s="18" t="s">
        <v>75</v>
      </c>
      <c r="BK89" s="166">
        <f>ROUND(I89*H89,2)</f>
        <v>0</v>
      </c>
      <c r="BL89" s="18" t="s">
        <v>156</v>
      </c>
      <c r="BM89" s="165" t="s">
        <v>2162</v>
      </c>
    </row>
    <row r="90" spans="2:51" s="13" customFormat="1" ht="12">
      <c r="B90" s="167"/>
      <c r="D90" s="168" t="s">
        <v>158</v>
      </c>
      <c r="E90" s="169" t="s">
        <v>0</v>
      </c>
      <c r="F90" s="170" t="s">
        <v>2000</v>
      </c>
      <c r="H90" s="169" t="s">
        <v>0</v>
      </c>
      <c r="I90" s="171"/>
      <c r="L90" s="167"/>
      <c r="M90" s="172"/>
      <c r="N90" s="173"/>
      <c r="O90" s="173"/>
      <c r="P90" s="173"/>
      <c r="Q90" s="173"/>
      <c r="R90" s="173"/>
      <c r="S90" s="173"/>
      <c r="T90" s="174"/>
      <c r="AT90" s="169" t="s">
        <v>158</v>
      </c>
      <c r="AU90" s="169" t="s">
        <v>77</v>
      </c>
      <c r="AV90" s="13" t="s">
        <v>75</v>
      </c>
      <c r="AW90" s="13" t="s">
        <v>30</v>
      </c>
      <c r="AX90" s="13" t="s">
        <v>68</v>
      </c>
      <c r="AY90" s="169" t="s">
        <v>148</v>
      </c>
    </row>
    <row r="91" spans="2:51" s="13" customFormat="1" ht="12">
      <c r="B91" s="167"/>
      <c r="D91" s="168" t="s">
        <v>158</v>
      </c>
      <c r="E91" s="169" t="s">
        <v>0</v>
      </c>
      <c r="F91" s="170" t="s">
        <v>2006</v>
      </c>
      <c r="H91" s="169" t="s">
        <v>0</v>
      </c>
      <c r="I91" s="171"/>
      <c r="L91" s="167"/>
      <c r="M91" s="172"/>
      <c r="N91" s="173"/>
      <c r="O91" s="173"/>
      <c r="P91" s="173"/>
      <c r="Q91" s="173"/>
      <c r="R91" s="173"/>
      <c r="S91" s="173"/>
      <c r="T91" s="174"/>
      <c r="AT91" s="169" t="s">
        <v>158</v>
      </c>
      <c r="AU91" s="169" t="s">
        <v>77</v>
      </c>
      <c r="AV91" s="13" t="s">
        <v>75</v>
      </c>
      <c r="AW91" s="13" t="s">
        <v>30</v>
      </c>
      <c r="AX91" s="13" t="s">
        <v>68</v>
      </c>
      <c r="AY91" s="169" t="s">
        <v>148</v>
      </c>
    </row>
    <row r="92" spans="2:51" s="13" customFormat="1" ht="12">
      <c r="B92" s="167"/>
      <c r="D92" s="168" t="s">
        <v>158</v>
      </c>
      <c r="E92" s="169" t="s">
        <v>0</v>
      </c>
      <c r="F92" s="170" t="s">
        <v>2001</v>
      </c>
      <c r="H92" s="169" t="s">
        <v>0</v>
      </c>
      <c r="I92" s="171"/>
      <c r="L92" s="167"/>
      <c r="M92" s="172"/>
      <c r="N92" s="173"/>
      <c r="O92" s="173"/>
      <c r="P92" s="173"/>
      <c r="Q92" s="173"/>
      <c r="R92" s="173"/>
      <c r="S92" s="173"/>
      <c r="T92" s="174"/>
      <c r="AT92" s="169" t="s">
        <v>158</v>
      </c>
      <c r="AU92" s="169" t="s">
        <v>77</v>
      </c>
      <c r="AV92" s="13" t="s">
        <v>75</v>
      </c>
      <c r="AW92" s="13" t="s">
        <v>30</v>
      </c>
      <c r="AX92" s="13" t="s">
        <v>68</v>
      </c>
      <c r="AY92" s="169" t="s">
        <v>148</v>
      </c>
    </row>
    <row r="93" spans="2:51" s="14" customFormat="1" ht="12">
      <c r="B93" s="175"/>
      <c r="D93" s="168" t="s">
        <v>158</v>
      </c>
      <c r="E93" s="176" t="s">
        <v>1973</v>
      </c>
      <c r="F93" s="177" t="s">
        <v>2163</v>
      </c>
      <c r="H93" s="178">
        <v>91.35</v>
      </c>
      <c r="I93" s="179"/>
      <c r="L93" s="175"/>
      <c r="M93" s="180"/>
      <c r="N93" s="181"/>
      <c r="O93" s="181"/>
      <c r="P93" s="181"/>
      <c r="Q93" s="181"/>
      <c r="R93" s="181"/>
      <c r="S93" s="181"/>
      <c r="T93" s="182"/>
      <c r="AT93" s="176" t="s">
        <v>158</v>
      </c>
      <c r="AU93" s="176" t="s">
        <v>77</v>
      </c>
      <c r="AV93" s="14" t="s">
        <v>77</v>
      </c>
      <c r="AW93" s="14" t="s">
        <v>30</v>
      </c>
      <c r="AX93" s="14" t="s">
        <v>75</v>
      </c>
      <c r="AY93" s="176" t="s">
        <v>148</v>
      </c>
    </row>
    <row r="94" spans="1:65" s="2" customFormat="1" ht="21.75" customHeight="1">
      <c r="A94" s="33"/>
      <c r="B94" s="153"/>
      <c r="C94" s="154" t="s">
        <v>77</v>
      </c>
      <c r="D94" s="154" t="s">
        <v>151</v>
      </c>
      <c r="E94" s="155" t="s">
        <v>344</v>
      </c>
      <c r="F94" s="156" t="s">
        <v>345</v>
      </c>
      <c r="G94" s="157" t="s">
        <v>185</v>
      </c>
      <c r="H94" s="158">
        <v>6.78</v>
      </c>
      <c r="I94" s="159"/>
      <c r="J94" s="160">
        <f>ROUND(I94*H94,2)</f>
        <v>0</v>
      </c>
      <c r="K94" s="156" t="s">
        <v>155</v>
      </c>
      <c r="L94" s="34"/>
      <c r="M94" s="161" t="s">
        <v>0</v>
      </c>
      <c r="N94" s="162" t="s">
        <v>40</v>
      </c>
      <c r="O94" s="54"/>
      <c r="P94" s="163">
        <f>O94*H94</f>
        <v>0</v>
      </c>
      <c r="Q94" s="163">
        <v>0</v>
      </c>
      <c r="R94" s="163">
        <f>Q94*H94</f>
        <v>0</v>
      </c>
      <c r="S94" s="163">
        <v>0</v>
      </c>
      <c r="T94" s="164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65" t="s">
        <v>156</v>
      </c>
      <c r="AT94" s="165" t="s">
        <v>151</v>
      </c>
      <c r="AU94" s="165" t="s">
        <v>77</v>
      </c>
      <c r="AY94" s="18" t="s">
        <v>148</v>
      </c>
      <c r="BE94" s="166">
        <f>IF(N94="základní",J94,0)</f>
        <v>0</v>
      </c>
      <c r="BF94" s="166">
        <f>IF(N94="snížená",J94,0)</f>
        <v>0</v>
      </c>
      <c r="BG94" s="166">
        <f>IF(N94="zákl. přenesená",J94,0)</f>
        <v>0</v>
      </c>
      <c r="BH94" s="166">
        <f>IF(N94="sníž. přenesená",J94,0)</f>
        <v>0</v>
      </c>
      <c r="BI94" s="166">
        <f>IF(N94="nulová",J94,0)</f>
        <v>0</v>
      </c>
      <c r="BJ94" s="18" t="s">
        <v>75</v>
      </c>
      <c r="BK94" s="166">
        <f>ROUND(I94*H94,2)</f>
        <v>0</v>
      </c>
      <c r="BL94" s="18" t="s">
        <v>156</v>
      </c>
      <c r="BM94" s="165" t="s">
        <v>2164</v>
      </c>
    </row>
    <row r="95" spans="2:51" s="13" customFormat="1" ht="12">
      <c r="B95" s="167"/>
      <c r="D95" s="168" t="s">
        <v>158</v>
      </c>
      <c r="E95" s="169" t="s">
        <v>0</v>
      </c>
      <c r="F95" s="170" t="s">
        <v>2000</v>
      </c>
      <c r="H95" s="169" t="s">
        <v>0</v>
      </c>
      <c r="I95" s="171"/>
      <c r="L95" s="167"/>
      <c r="M95" s="172"/>
      <c r="N95" s="173"/>
      <c r="O95" s="173"/>
      <c r="P95" s="173"/>
      <c r="Q95" s="173"/>
      <c r="R95" s="173"/>
      <c r="S95" s="173"/>
      <c r="T95" s="174"/>
      <c r="AT95" s="169" t="s">
        <v>158</v>
      </c>
      <c r="AU95" s="169" t="s">
        <v>77</v>
      </c>
      <c r="AV95" s="13" t="s">
        <v>75</v>
      </c>
      <c r="AW95" s="13" t="s">
        <v>30</v>
      </c>
      <c r="AX95" s="13" t="s">
        <v>68</v>
      </c>
      <c r="AY95" s="169" t="s">
        <v>148</v>
      </c>
    </row>
    <row r="96" spans="2:51" s="14" customFormat="1" ht="12">
      <c r="B96" s="175"/>
      <c r="D96" s="168" t="s">
        <v>158</v>
      </c>
      <c r="E96" s="176" t="s">
        <v>268</v>
      </c>
      <c r="F96" s="177" t="s">
        <v>2165</v>
      </c>
      <c r="H96" s="178">
        <v>6.78</v>
      </c>
      <c r="I96" s="179"/>
      <c r="L96" s="175"/>
      <c r="M96" s="180"/>
      <c r="N96" s="181"/>
      <c r="O96" s="181"/>
      <c r="P96" s="181"/>
      <c r="Q96" s="181"/>
      <c r="R96" s="181"/>
      <c r="S96" s="181"/>
      <c r="T96" s="182"/>
      <c r="AT96" s="176" t="s">
        <v>158</v>
      </c>
      <c r="AU96" s="176" t="s">
        <v>77</v>
      </c>
      <c r="AV96" s="14" t="s">
        <v>77</v>
      </c>
      <c r="AW96" s="14" t="s">
        <v>30</v>
      </c>
      <c r="AX96" s="14" t="s">
        <v>75</v>
      </c>
      <c r="AY96" s="176" t="s">
        <v>148</v>
      </c>
    </row>
    <row r="97" spans="1:65" s="2" customFormat="1" ht="21.75" customHeight="1">
      <c r="A97" s="33"/>
      <c r="B97" s="153"/>
      <c r="C97" s="154" t="s">
        <v>165</v>
      </c>
      <c r="D97" s="154" t="s">
        <v>151</v>
      </c>
      <c r="E97" s="155" t="s">
        <v>348</v>
      </c>
      <c r="F97" s="156" t="s">
        <v>349</v>
      </c>
      <c r="G97" s="157" t="s">
        <v>185</v>
      </c>
      <c r="H97" s="158">
        <v>3.01</v>
      </c>
      <c r="I97" s="159"/>
      <c r="J97" s="160">
        <f>ROUND(I97*H97,2)</f>
        <v>0</v>
      </c>
      <c r="K97" s="156" t="s">
        <v>155</v>
      </c>
      <c r="L97" s="34"/>
      <c r="M97" s="161" t="s">
        <v>0</v>
      </c>
      <c r="N97" s="162" t="s">
        <v>40</v>
      </c>
      <c r="O97" s="54"/>
      <c r="P97" s="163">
        <f>O97*H97</f>
        <v>0</v>
      </c>
      <c r="Q97" s="163">
        <v>0</v>
      </c>
      <c r="R97" s="163">
        <f>Q97*H97</f>
        <v>0</v>
      </c>
      <c r="S97" s="163">
        <v>0</v>
      </c>
      <c r="T97" s="164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65" t="s">
        <v>156</v>
      </c>
      <c r="AT97" s="165" t="s">
        <v>151</v>
      </c>
      <c r="AU97" s="165" t="s">
        <v>77</v>
      </c>
      <c r="AY97" s="18" t="s">
        <v>148</v>
      </c>
      <c r="BE97" s="166">
        <f>IF(N97="základní",J97,0)</f>
        <v>0</v>
      </c>
      <c r="BF97" s="166">
        <f>IF(N97="snížená",J97,0)</f>
        <v>0</v>
      </c>
      <c r="BG97" s="166">
        <f>IF(N97="zákl. přenesená",J97,0)</f>
        <v>0</v>
      </c>
      <c r="BH97" s="166">
        <f>IF(N97="sníž. přenesená",J97,0)</f>
        <v>0</v>
      </c>
      <c r="BI97" s="166">
        <f>IF(N97="nulová",J97,0)</f>
        <v>0</v>
      </c>
      <c r="BJ97" s="18" t="s">
        <v>75</v>
      </c>
      <c r="BK97" s="166">
        <f>ROUND(I97*H97,2)</f>
        <v>0</v>
      </c>
      <c r="BL97" s="18" t="s">
        <v>156</v>
      </c>
      <c r="BM97" s="165" t="s">
        <v>2166</v>
      </c>
    </row>
    <row r="98" spans="2:51" s="13" customFormat="1" ht="12">
      <c r="B98" s="167"/>
      <c r="D98" s="168" t="s">
        <v>158</v>
      </c>
      <c r="E98" s="169" t="s">
        <v>0</v>
      </c>
      <c r="F98" s="170" t="s">
        <v>2000</v>
      </c>
      <c r="H98" s="169" t="s">
        <v>0</v>
      </c>
      <c r="I98" s="171"/>
      <c r="L98" s="167"/>
      <c r="M98" s="172"/>
      <c r="N98" s="173"/>
      <c r="O98" s="173"/>
      <c r="P98" s="173"/>
      <c r="Q98" s="173"/>
      <c r="R98" s="173"/>
      <c r="S98" s="173"/>
      <c r="T98" s="174"/>
      <c r="AT98" s="169" t="s">
        <v>158</v>
      </c>
      <c r="AU98" s="169" t="s">
        <v>77</v>
      </c>
      <c r="AV98" s="13" t="s">
        <v>75</v>
      </c>
      <c r="AW98" s="13" t="s">
        <v>30</v>
      </c>
      <c r="AX98" s="13" t="s">
        <v>68</v>
      </c>
      <c r="AY98" s="169" t="s">
        <v>148</v>
      </c>
    </row>
    <row r="99" spans="2:51" s="14" customFormat="1" ht="12">
      <c r="B99" s="175"/>
      <c r="D99" s="168" t="s">
        <v>158</v>
      </c>
      <c r="E99" s="176" t="s">
        <v>270</v>
      </c>
      <c r="F99" s="177" t="s">
        <v>2167</v>
      </c>
      <c r="H99" s="178">
        <v>3.01</v>
      </c>
      <c r="I99" s="179"/>
      <c r="L99" s="175"/>
      <c r="M99" s="180"/>
      <c r="N99" s="181"/>
      <c r="O99" s="181"/>
      <c r="P99" s="181"/>
      <c r="Q99" s="181"/>
      <c r="R99" s="181"/>
      <c r="S99" s="181"/>
      <c r="T99" s="182"/>
      <c r="AT99" s="176" t="s">
        <v>158</v>
      </c>
      <c r="AU99" s="176" t="s">
        <v>77</v>
      </c>
      <c r="AV99" s="14" t="s">
        <v>77</v>
      </c>
      <c r="AW99" s="14" t="s">
        <v>30</v>
      </c>
      <c r="AX99" s="14" t="s">
        <v>75</v>
      </c>
      <c r="AY99" s="176" t="s">
        <v>148</v>
      </c>
    </row>
    <row r="100" spans="1:65" s="2" customFormat="1" ht="21.75" customHeight="1">
      <c r="A100" s="33"/>
      <c r="B100" s="153"/>
      <c r="C100" s="154" t="s">
        <v>156</v>
      </c>
      <c r="D100" s="154" t="s">
        <v>151</v>
      </c>
      <c r="E100" s="155" t="s">
        <v>356</v>
      </c>
      <c r="F100" s="156" t="s">
        <v>357</v>
      </c>
      <c r="G100" s="157" t="s">
        <v>185</v>
      </c>
      <c r="H100" s="158">
        <v>3.01</v>
      </c>
      <c r="I100" s="159"/>
      <c r="J100" s="160">
        <f>ROUND(I100*H100,2)</f>
        <v>0</v>
      </c>
      <c r="K100" s="156" t="s">
        <v>155</v>
      </c>
      <c r="L100" s="34"/>
      <c r="M100" s="161" t="s">
        <v>0</v>
      </c>
      <c r="N100" s="162" t="s">
        <v>40</v>
      </c>
      <c r="O100" s="54"/>
      <c r="P100" s="163">
        <f>O100*H100</f>
        <v>0</v>
      </c>
      <c r="Q100" s="163">
        <v>0</v>
      </c>
      <c r="R100" s="163">
        <f>Q100*H100</f>
        <v>0</v>
      </c>
      <c r="S100" s="163">
        <v>0</v>
      </c>
      <c r="T100" s="164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65" t="s">
        <v>156</v>
      </c>
      <c r="AT100" s="165" t="s">
        <v>151</v>
      </c>
      <c r="AU100" s="165" t="s">
        <v>77</v>
      </c>
      <c r="AY100" s="18" t="s">
        <v>148</v>
      </c>
      <c r="BE100" s="166">
        <f>IF(N100="základní",J100,0)</f>
        <v>0</v>
      </c>
      <c r="BF100" s="166">
        <f>IF(N100="snížená",J100,0)</f>
        <v>0</v>
      </c>
      <c r="BG100" s="166">
        <f>IF(N100="zákl. přenesená",J100,0)</f>
        <v>0</v>
      </c>
      <c r="BH100" s="166">
        <f>IF(N100="sníž. přenesená",J100,0)</f>
        <v>0</v>
      </c>
      <c r="BI100" s="166">
        <f>IF(N100="nulová",J100,0)</f>
        <v>0</v>
      </c>
      <c r="BJ100" s="18" t="s">
        <v>75</v>
      </c>
      <c r="BK100" s="166">
        <f>ROUND(I100*H100,2)</f>
        <v>0</v>
      </c>
      <c r="BL100" s="18" t="s">
        <v>156</v>
      </c>
      <c r="BM100" s="165" t="s">
        <v>2168</v>
      </c>
    </row>
    <row r="101" spans="2:51" s="14" customFormat="1" ht="12">
      <c r="B101" s="175"/>
      <c r="D101" s="168" t="s">
        <v>158</v>
      </c>
      <c r="E101" s="176" t="s">
        <v>0</v>
      </c>
      <c r="F101" s="177" t="s">
        <v>270</v>
      </c>
      <c r="H101" s="178">
        <v>3.01</v>
      </c>
      <c r="I101" s="179"/>
      <c r="L101" s="175"/>
      <c r="M101" s="180"/>
      <c r="N101" s="181"/>
      <c r="O101" s="181"/>
      <c r="P101" s="181"/>
      <c r="Q101" s="181"/>
      <c r="R101" s="181"/>
      <c r="S101" s="181"/>
      <c r="T101" s="182"/>
      <c r="AT101" s="176" t="s">
        <v>158</v>
      </c>
      <c r="AU101" s="176" t="s">
        <v>77</v>
      </c>
      <c r="AV101" s="14" t="s">
        <v>77</v>
      </c>
      <c r="AW101" s="14" t="s">
        <v>30</v>
      </c>
      <c r="AX101" s="14" t="s">
        <v>75</v>
      </c>
      <c r="AY101" s="176" t="s">
        <v>148</v>
      </c>
    </row>
    <row r="102" spans="1:65" s="2" customFormat="1" ht="33" customHeight="1">
      <c r="A102" s="33"/>
      <c r="B102" s="153"/>
      <c r="C102" s="154" t="s">
        <v>177</v>
      </c>
      <c r="D102" s="154" t="s">
        <v>151</v>
      </c>
      <c r="E102" s="155" t="s">
        <v>2012</v>
      </c>
      <c r="F102" s="156" t="s">
        <v>2013</v>
      </c>
      <c r="G102" s="157" t="s">
        <v>185</v>
      </c>
      <c r="H102" s="158">
        <v>101.14</v>
      </c>
      <c r="I102" s="159"/>
      <c r="J102" s="160">
        <f>ROUND(I102*H102,2)</f>
        <v>0</v>
      </c>
      <c r="K102" s="156" t="s">
        <v>155</v>
      </c>
      <c r="L102" s="34"/>
      <c r="M102" s="161" t="s">
        <v>0</v>
      </c>
      <c r="N102" s="162" t="s">
        <v>40</v>
      </c>
      <c r="O102" s="54"/>
      <c r="P102" s="163">
        <f>O102*H102</f>
        <v>0</v>
      </c>
      <c r="Q102" s="163">
        <v>0</v>
      </c>
      <c r="R102" s="163">
        <f>Q102*H102</f>
        <v>0</v>
      </c>
      <c r="S102" s="163">
        <v>0</v>
      </c>
      <c r="T102" s="164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65" t="s">
        <v>156</v>
      </c>
      <c r="AT102" s="165" t="s">
        <v>151</v>
      </c>
      <c r="AU102" s="165" t="s">
        <v>77</v>
      </c>
      <c r="AY102" s="18" t="s">
        <v>148</v>
      </c>
      <c r="BE102" s="166">
        <f>IF(N102="základní",J102,0)</f>
        <v>0</v>
      </c>
      <c r="BF102" s="166">
        <f>IF(N102="snížená",J102,0)</f>
        <v>0</v>
      </c>
      <c r="BG102" s="166">
        <f>IF(N102="zákl. přenesená",J102,0)</f>
        <v>0</v>
      </c>
      <c r="BH102" s="166">
        <f>IF(N102="sníž. přenesená",J102,0)</f>
        <v>0</v>
      </c>
      <c r="BI102" s="166">
        <f>IF(N102="nulová",J102,0)</f>
        <v>0</v>
      </c>
      <c r="BJ102" s="18" t="s">
        <v>75</v>
      </c>
      <c r="BK102" s="166">
        <f>ROUND(I102*H102,2)</f>
        <v>0</v>
      </c>
      <c r="BL102" s="18" t="s">
        <v>156</v>
      </c>
      <c r="BM102" s="165" t="s">
        <v>2169</v>
      </c>
    </row>
    <row r="103" spans="2:51" s="14" customFormat="1" ht="12">
      <c r="B103" s="175"/>
      <c r="D103" s="168" t="s">
        <v>158</v>
      </c>
      <c r="E103" s="176" t="s">
        <v>0</v>
      </c>
      <c r="F103" s="177" t="s">
        <v>1973</v>
      </c>
      <c r="H103" s="178">
        <v>91.35</v>
      </c>
      <c r="I103" s="179"/>
      <c r="L103" s="175"/>
      <c r="M103" s="180"/>
      <c r="N103" s="181"/>
      <c r="O103" s="181"/>
      <c r="P103" s="181"/>
      <c r="Q103" s="181"/>
      <c r="R103" s="181"/>
      <c r="S103" s="181"/>
      <c r="T103" s="182"/>
      <c r="AT103" s="176" t="s">
        <v>158</v>
      </c>
      <c r="AU103" s="176" t="s">
        <v>77</v>
      </c>
      <c r="AV103" s="14" t="s">
        <v>77</v>
      </c>
      <c r="AW103" s="14" t="s">
        <v>30</v>
      </c>
      <c r="AX103" s="14" t="s">
        <v>68</v>
      </c>
      <c r="AY103" s="176" t="s">
        <v>148</v>
      </c>
    </row>
    <row r="104" spans="2:51" s="14" customFormat="1" ht="12">
      <c r="B104" s="175"/>
      <c r="D104" s="168" t="s">
        <v>158</v>
      </c>
      <c r="E104" s="176" t="s">
        <v>0</v>
      </c>
      <c r="F104" s="177" t="s">
        <v>268</v>
      </c>
      <c r="H104" s="178">
        <v>6.78</v>
      </c>
      <c r="I104" s="179"/>
      <c r="L104" s="175"/>
      <c r="M104" s="180"/>
      <c r="N104" s="181"/>
      <c r="O104" s="181"/>
      <c r="P104" s="181"/>
      <c r="Q104" s="181"/>
      <c r="R104" s="181"/>
      <c r="S104" s="181"/>
      <c r="T104" s="182"/>
      <c r="AT104" s="176" t="s">
        <v>158</v>
      </c>
      <c r="AU104" s="176" t="s">
        <v>77</v>
      </c>
      <c r="AV104" s="14" t="s">
        <v>77</v>
      </c>
      <c r="AW104" s="14" t="s">
        <v>30</v>
      </c>
      <c r="AX104" s="14" t="s">
        <v>68</v>
      </c>
      <c r="AY104" s="176" t="s">
        <v>148</v>
      </c>
    </row>
    <row r="105" spans="2:51" s="14" customFormat="1" ht="12">
      <c r="B105" s="175"/>
      <c r="D105" s="168" t="s">
        <v>158</v>
      </c>
      <c r="E105" s="176" t="s">
        <v>0</v>
      </c>
      <c r="F105" s="177" t="s">
        <v>270</v>
      </c>
      <c r="H105" s="178">
        <v>3.01</v>
      </c>
      <c r="I105" s="179"/>
      <c r="L105" s="175"/>
      <c r="M105" s="180"/>
      <c r="N105" s="181"/>
      <c r="O105" s="181"/>
      <c r="P105" s="181"/>
      <c r="Q105" s="181"/>
      <c r="R105" s="181"/>
      <c r="S105" s="181"/>
      <c r="T105" s="182"/>
      <c r="AT105" s="176" t="s">
        <v>158</v>
      </c>
      <c r="AU105" s="176" t="s">
        <v>77</v>
      </c>
      <c r="AV105" s="14" t="s">
        <v>77</v>
      </c>
      <c r="AW105" s="14" t="s">
        <v>30</v>
      </c>
      <c r="AX105" s="14" t="s">
        <v>68</v>
      </c>
      <c r="AY105" s="176" t="s">
        <v>148</v>
      </c>
    </row>
    <row r="106" spans="2:51" s="15" customFormat="1" ht="12">
      <c r="B106" s="183"/>
      <c r="D106" s="168" t="s">
        <v>158</v>
      </c>
      <c r="E106" s="184" t="s">
        <v>108</v>
      </c>
      <c r="F106" s="185" t="s">
        <v>171</v>
      </c>
      <c r="H106" s="186">
        <v>101.14</v>
      </c>
      <c r="I106" s="187"/>
      <c r="L106" s="183"/>
      <c r="M106" s="188"/>
      <c r="N106" s="189"/>
      <c r="O106" s="189"/>
      <c r="P106" s="189"/>
      <c r="Q106" s="189"/>
      <c r="R106" s="189"/>
      <c r="S106" s="189"/>
      <c r="T106" s="190"/>
      <c r="AT106" s="184" t="s">
        <v>158</v>
      </c>
      <c r="AU106" s="184" t="s">
        <v>77</v>
      </c>
      <c r="AV106" s="15" t="s">
        <v>156</v>
      </c>
      <c r="AW106" s="15" t="s">
        <v>30</v>
      </c>
      <c r="AX106" s="15" t="s">
        <v>75</v>
      </c>
      <c r="AY106" s="184" t="s">
        <v>148</v>
      </c>
    </row>
    <row r="107" spans="1:65" s="2" customFormat="1" ht="33" customHeight="1">
      <c r="A107" s="33"/>
      <c r="B107" s="153"/>
      <c r="C107" s="154" t="s">
        <v>182</v>
      </c>
      <c r="D107" s="154" t="s">
        <v>151</v>
      </c>
      <c r="E107" s="155" t="s">
        <v>404</v>
      </c>
      <c r="F107" s="156" t="s">
        <v>405</v>
      </c>
      <c r="G107" s="157" t="s">
        <v>185</v>
      </c>
      <c r="H107" s="158">
        <v>6.78</v>
      </c>
      <c r="I107" s="159"/>
      <c r="J107" s="160">
        <f>ROUND(I107*H107,2)</f>
        <v>0</v>
      </c>
      <c r="K107" s="156" t="s">
        <v>155</v>
      </c>
      <c r="L107" s="34"/>
      <c r="M107" s="161" t="s">
        <v>0</v>
      </c>
      <c r="N107" s="162" t="s">
        <v>40</v>
      </c>
      <c r="O107" s="54"/>
      <c r="P107" s="163">
        <f>O107*H107</f>
        <v>0</v>
      </c>
      <c r="Q107" s="163">
        <v>0</v>
      </c>
      <c r="R107" s="163">
        <f>Q107*H107</f>
        <v>0</v>
      </c>
      <c r="S107" s="163">
        <v>0</v>
      </c>
      <c r="T107" s="164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65" t="s">
        <v>156</v>
      </c>
      <c r="AT107" s="165" t="s">
        <v>151</v>
      </c>
      <c r="AU107" s="165" t="s">
        <v>77</v>
      </c>
      <c r="AY107" s="18" t="s">
        <v>148</v>
      </c>
      <c r="BE107" s="166">
        <f>IF(N107="základní",J107,0)</f>
        <v>0</v>
      </c>
      <c r="BF107" s="166">
        <f>IF(N107="snížená",J107,0)</f>
        <v>0</v>
      </c>
      <c r="BG107" s="166">
        <f>IF(N107="zákl. přenesená",J107,0)</f>
        <v>0</v>
      </c>
      <c r="BH107" s="166">
        <f>IF(N107="sníž. přenesená",J107,0)</f>
        <v>0</v>
      </c>
      <c r="BI107" s="166">
        <f>IF(N107="nulová",J107,0)</f>
        <v>0</v>
      </c>
      <c r="BJ107" s="18" t="s">
        <v>75</v>
      </c>
      <c r="BK107" s="166">
        <f>ROUND(I107*H107,2)</f>
        <v>0</v>
      </c>
      <c r="BL107" s="18" t="s">
        <v>156</v>
      </c>
      <c r="BM107" s="165" t="s">
        <v>2170</v>
      </c>
    </row>
    <row r="108" spans="2:51" s="14" customFormat="1" ht="12">
      <c r="B108" s="175"/>
      <c r="D108" s="168" t="s">
        <v>158</v>
      </c>
      <c r="E108" s="176" t="s">
        <v>0</v>
      </c>
      <c r="F108" s="177" t="s">
        <v>268</v>
      </c>
      <c r="H108" s="178">
        <v>6.78</v>
      </c>
      <c r="I108" s="179"/>
      <c r="L108" s="175"/>
      <c r="M108" s="180"/>
      <c r="N108" s="181"/>
      <c r="O108" s="181"/>
      <c r="P108" s="181"/>
      <c r="Q108" s="181"/>
      <c r="R108" s="181"/>
      <c r="S108" s="181"/>
      <c r="T108" s="182"/>
      <c r="AT108" s="176" t="s">
        <v>158</v>
      </c>
      <c r="AU108" s="176" t="s">
        <v>77</v>
      </c>
      <c r="AV108" s="14" t="s">
        <v>77</v>
      </c>
      <c r="AW108" s="14" t="s">
        <v>30</v>
      </c>
      <c r="AX108" s="14" t="s">
        <v>75</v>
      </c>
      <c r="AY108" s="176" t="s">
        <v>148</v>
      </c>
    </row>
    <row r="109" spans="1:65" s="2" customFormat="1" ht="21.75" customHeight="1">
      <c r="A109" s="33"/>
      <c r="B109" s="153"/>
      <c r="C109" s="154" t="s">
        <v>187</v>
      </c>
      <c r="D109" s="154" t="s">
        <v>151</v>
      </c>
      <c r="E109" s="155" t="s">
        <v>417</v>
      </c>
      <c r="F109" s="156" t="s">
        <v>266</v>
      </c>
      <c r="G109" s="157" t="s">
        <v>232</v>
      </c>
      <c r="H109" s="158">
        <v>187.47</v>
      </c>
      <c r="I109" s="159"/>
      <c r="J109" s="160">
        <f>ROUND(I109*H109,2)</f>
        <v>0</v>
      </c>
      <c r="K109" s="156" t="s">
        <v>0</v>
      </c>
      <c r="L109" s="34"/>
      <c r="M109" s="161" t="s">
        <v>0</v>
      </c>
      <c r="N109" s="162" t="s">
        <v>40</v>
      </c>
      <c r="O109" s="54"/>
      <c r="P109" s="163">
        <f>O109*H109</f>
        <v>0</v>
      </c>
      <c r="Q109" s="163">
        <v>0</v>
      </c>
      <c r="R109" s="163">
        <f>Q109*H109</f>
        <v>0</v>
      </c>
      <c r="S109" s="163">
        <v>0</v>
      </c>
      <c r="T109" s="164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65" t="s">
        <v>156</v>
      </c>
      <c r="AT109" s="165" t="s">
        <v>151</v>
      </c>
      <c r="AU109" s="165" t="s">
        <v>77</v>
      </c>
      <c r="AY109" s="18" t="s">
        <v>148</v>
      </c>
      <c r="BE109" s="166">
        <f>IF(N109="základní",J109,0)</f>
        <v>0</v>
      </c>
      <c r="BF109" s="166">
        <f>IF(N109="snížená",J109,0)</f>
        <v>0</v>
      </c>
      <c r="BG109" s="166">
        <f>IF(N109="zákl. přenesená",J109,0)</f>
        <v>0</v>
      </c>
      <c r="BH109" s="166">
        <f>IF(N109="sníž. přenesená",J109,0)</f>
        <v>0</v>
      </c>
      <c r="BI109" s="166">
        <f>IF(N109="nulová",J109,0)</f>
        <v>0</v>
      </c>
      <c r="BJ109" s="18" t="s">
        <v>75</v>
      </c>
      <c r="BK109" s="166">
        <f>ROUND(I109*H109,2)</f>
        <v>0</v>
      </c>
      <c r="BL109" s="18" t="s">
        <v>156</v>
      </c>
      <c r="BM109" s="165" t="s">
        <v>2171</v>
      </c>
    </row>
    <row r="110" spans="2:51" s="14" customFormat="1" ht="12">
      <c r="B110" s="175"/>
      <c r="D110" s="168" t="s">
        <v>158</v>
      </c>
      <c r="E110" s="176" t="s">
        <v>0</v>
      </c>
      <c r="F110" s="177" t="s">
        <v>2019</v>
      </c>
      <c r="H110" s="178">
        <v>182.052</v>
      </c>
      <c r="I110" s="179"/>
      <c r="L110" s="175"/>
      <c r="M110" s="180"/>
      <c r="N110" s="181"/>
      <c r="O110" s="181"/>
      <c r="P110" s="181"/>
      <c r="Q110" s="181"/>
      <c r="R110" s="181"/>
      <c r="S110" s="181"/>
      <c r="T110" s="182"/>
      <c r="AT110" s="176" t="s">
        <v>158</v>
      </c>
      <c r="AU110" s="176" t="s">
        <v>77</v>
      </c>
      <c r="AV110" s="14" t="s">
        <v>77</v>
      </c>
      <c r="AW110" s="14" t="s">
        <v>30</v>
      </c>
      <c r="AX110" s="14" t="s">
        <v>68</v>
      </c>
      <c r="AY110" s="176" t="s">
        <v>148</v>
      </c>
    </row>
    <row r="111" spans="2:51" s="14" customFormat="1" ht="12">
      <c r="B111" s="175"/>
      <c r="D111" s="168" t="s">
        <v>158</v>
      </c>
      <c r="E111" s="176" t="s">
        <v>0</v>
      </c>
      <c r="F111" s="177" t="s">
        <v>2172</v>
      </c>
      <c r="H111" s="178">
        <v>5.418</v>
      </c>
      <c r="I111" s="179"/>
      <c r="L111" s="175"/>
      <c r="M111" s="180"/>
      <c r="N111" s="181"/>
      <c r="O111" s="181"/>
      <c r="P111" s="181"/>
      <c r="Q111" s="181"/>
      <c r="R111" s="181"/>
      <c r="S111" s="181"/>
      <c r="T111" s="182"/>
      <c r="AT111" s="176" t="s">
        <v>158</v>
      </c>
      <c r="AU111" s="176" t="s">
        <v>77</v>
      </c>
      <c r="AV111" s="14" t="s">
        <v>77</v>
      </c>
      <c r="AW111" s="14" t="s">
        <v>30</v>
      </c>
      <c r="AX111" s="14" t="s">
        <v>68</v>
      </c>
      <c r="AY111" s="176" t="s">
        <v>148</v>
      </c>
    </row>
    <row r="112" spans="2:51" s="15" customFormat="1" ht="12">
      <c r="B112" s="183"/>
      <c r="D112" s="168" t="s">
        <v>158</v>
      </c>
      <c r="E112" s="184" t="s">
        <v>0</v>
      </c>
      <c r="F112" s="185" t="s">
        <v>171</v>
      </c>
      <c r="H112" s="186">
        <v>187.47</v>
      </c>
      <c r="I112" s="187"/>
      <c r="L112" s="183"/>
      <c r="M112" s="188"/>
      <c r="N112" s="189"/>
      <c r="O112" s="189"/>
      <c r="P112" s="189"/>
      <c r="Q112" s="189"/>
      <c r="R112" s="189"/>
      <c r="S112" s="189"/>
      <c r="T112" s="190"/>
      <c r="AT112" s="184" t="s">
        <v>158</v>
      </c>
      <c r="AU112" s="184" t="s">
        <v>77</v>
      </c>
      <c r="AV112" s="15" t="s">
        <v>156</v>
      </c>
      <c r="AW112" s="15" t="s">
        <v>30</v>
      </c>
      <c r="AX112" s="15" t="s">
        <v>75</v>
      </c>
      <c r="AY112" s="184" t="s">
        <v>148</v>
      </c>
    </row>
    <row r="113" spans="1:65" s="2" customFormat="1" ht="21.75" customHeight="1">
      <c r="A113" s="33"/>
      <c r="B113" s="153"/>
      <c r="C113" s="154" t="s">
        <v>191</v>
      </c>
      <c r="D113" s="154" t="s">
        <v>151</v>
      </c>
      <c r="E113" s="155" t="s">
        <v>192</v>
      </c>
      <c r="F113" s="156" t="s">
        <v>193</v>
      </c>
      <c r="G113" s="157" t="s">
        <v>185</v>
      </c>
      <c r="H113" s="158">
        <v>104.15</v>
      </c>
      <c r="I113" s="159"/>
      <c r="J113" s="160">
        <f>ROUND(I113*H113,2)</f>
        <v>0</v>
      </c>
      <c r="K113" s="156" t="s">
        <v>155</v>
      </c>
      <c r="L113" s="34"/>
      <c r="M113" s="161" t="s">
        <v>0</v>
      </c>
      <c r="N113" s="162" t="s">
        <v>40</v>
      </c>
      <c r="O113" s="54"/>
      <c r="P113" s="163">
        <f>O113*H113</f>
        <v>0</v>
      </c>
      <c r="Q113" s="163">
        <v>0</v>
      </c>
      <c r="R113" s="163">
        <f>Q113*H113</f>
        <v>0</v>
      </c>
      <c r="S113" s="163">
        <v>0</v>
      </c>
      <c r="T113" s="164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65" t="s">
        <v>156</v>
      </c>
      <c r="AT113" s="165" t="s">
        <v>151</v>
      </c>
      <c r="AU113" s="165" t="s">
        <v>77</v>
      </c>
      <c r="AY113" s="18" t="s">
        <v>148</v>
      </c>
      <c r="BE113" s="166">
        <f>IF(N113="základní",J113,0)</f>
        <v>0</v>
      </c>
      <c r="BF113" s="166">
        <f>IF(N113="snížená",J113,0)</f>
        <v>0</v>
      </c>
      <c r="BG113" s="166">
        <f>IF(N113="zákl. přenesená",J113,0)</f>
        <v>0</v>
      </c>
      <c r="BH113" s="166">
        <f>IF(N113="sníž. přenesená",J113,0)</f>
        <v>0</v>
      </c>
      <c r="BI113" s="166">
        <f>IF(N113="nulová",J113,0)</f>
        <v>0</v>
      </c>
      <c r="BJ113" s="18" t="s">
        <v>75</v>
      </c>
      <c r="BK113" s="166">
        <f>ROUND(I113*H113,2)</f>
        <v>0</v>
      </c>
      <c r="BL113" s="18" t="s">
        <v>156</v>
      </c>
      <c r="BM113" s="165" t="s">
        <v>2173</v>
      </c>
    </row>
    <row r="114" spans="2:51" s="14" customFormat="1" ht="12">
      <c r="B114" s="175"/>
      <c r="D114" s="168" t="s">
        <v>158</v>
      </c>
      <c r="E114" s="176" t="s">
        <v>0</v>
      </c>
      <c r="F114" s="177" t="s">
        <v>108</v>
      </c>
      <c r="H114" s="178">
        <v>101.14</v>
      </c>
      <c r="I114" s="179"/>
      <c r="L114" s="175"/>
      <c r="M114" s="180"/>
      <c r="N114" s="181"/>
      <c r="O114" s="181"/>
      <c r="P114" s="181"/>
      <c r="Q114" s="181"/>
      <c r="R114" s="181"/>
      <c r="S114" s="181"/>
      <c r="T114" s="182"/>
      <c r="AT114" s="176" t="s">
        <v>158</v>
      </c>
      <c r="AU114" s="176" t="s">
        <v>77</v>
      </c>
      <c r="AV114" s="14" t="s">
        <v>77</v>
      </c>
      <c r="AW114" s="14" t="s">
        <v>30</v>
      </c>
      <c r="AX114" s="14" t="s">
        <v>68</v>
      </c>
      <c r="AY114" s="176" t="s">
        <v>148</v>
      </c>
    </row>
    <row r="115" spans="2:51" s="14" customFormat="1" ht="12">
      <c r="B115" s="175"/>
      <c r="D115" s="168" t="s">
        <v>158</v>
      </c>
      <c r="E115" s="176" t="s">
        <v>0</v>
      </c>
      <c r="F115" s="177" t="s">
        <v>270</v>
      </c>
      <c r="H115" s="178">
        <v>3.01</v>
      </c>
      <c r="I115" s="179"/>
      <c r="L115" s="175"/>
      <c r="M115" s="180"/>
      <c r="N115" s="181"/>
      <c r="O115" s="181"/>
      <c r="P115" s="181"/>
      <c r="Q115" s="181"/>
      <c r="R115" s="181"/>
      <c r="S115" s="181"/>
      <c r="T115" s="182"/>
      <c r="AT115" s="176" t="s">
        <v>158</v>
      </c>
      <c r="AU115" s="176" t="s">
        <v>77</v>
      </c>
      <c r="AV115" s="14" t="s">
        <v>77</v>
      </c>
      <c r="AW115" s="14" t="s">
        <v>30</v>
      </c>
      <c r="AX115" s="14" t="s">
        <v>68</v>
      </c>
      <c r="AY115" s="176" t="s">
        <v>148</v>
      </c>
    </row>
    <row r="116" spans="2:51" s="15" customFormat="1" ht="12">
      <c r="B116" s="183"/>
      <c r="D116" s="168" t="s">
        <v>158</v>
      </c>
      <c r="E116" s="184" t="s">
        <v>0</v>
      </c>
      <c r="F116" s="185" t="s">
        <v>171</v>
      </c>
      <c r="H116" s="186">
        <v>104.15</v>
      </c>
      <c r="I116" s="187"/>
      <c r="L116" s="183"/>
      <c r="M116" s="188"/>
      <c r="N116" s="189"/>
      <c r="O116" s="189"/>
      <c r="P116" s="189"/>
      <c r="Q116" s="189"/>
      <c r="R116" s="189"/>
      <c r="S116" s="189"/>
      <c r="T116" s="190"/>
      <c r="AT116" s="184" t="s">
        <v>158</v>
      </c>
      <c r="AU116" s="184" t="s">
        <v>77</v>
      </c>
      <c r="AV116" s="15" t="s">
        <v>156</v>
      </c>
      <c r="AW116" s="15" t="s">
        <v>30</v>
      </c>
      <c r="AX116" s="15" t="s">
        <v>75</v>
      </c>
      <c r="AY116" s="184" t="s">
        <v>148</v>
      </c>
    </row>
    <row r="117" spans="1:65" s="2" customFormat="1" ht="21.75" customHeight="1">
      <c r="A117" s="33"/>
      <c r="B117" s="153"/>
      <c r="C117" s="154" t="s">
        <v>195</v>
      </c>
      <c r="D117" s="154" t="s">
        <v>151</v>
      </c>
      <c r="E117" s="155" t="s">
        <v>422</v>
      </c>
      <c r="F117" s="156" t="s">
        <v>423</v>
      </c>
      <c r="G117" s="157" t="s">
        <v>185</v>
      </c>
      <c r="H117" s="158">
        <v>3.096</v>
      </c>
      <c r="I117" s="159"/>
      <c r="J117" s="160">
        <f>ROUND(I117*H117,2)</f>
        <v>0</v>
      </c>
      <c r="K117" s="156" t="s">
        <v>155</v>
      </c>
      <c r="L117" s="34"/>
      <c r="M117" s="161" t="s">
        <v>0</v>
      </c>
      <c r="N117" s="162" t="s">
        <v>40</v>
      </c>
      <c r="O117" s="54"/>
      <c r="P117" s="163">
        <f>O117*H117</f>
        <v>0</v>
      </c>
      <c r="Q117" s="163">
        <v>0</v>
      </c>
      <c r="R117" s="163">
        <f>Q117*H117</f>
        <v>0</v>
      </c>
      <c r="S117" s="163">
        <v>0</v>
      </c>
      <c r="T117" s="164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65" t="s">
        <v>156</v>
      </c>
      <c r="AT117" s="165" t="s">
        <v>151</v>
      </c>
      <c r="AU117" s="165" t="s">
        <v>77</v>
      </c>
      <c r="AY117" s="18" t="s">
        <v>148</v>
      </c>
      <c r="BE117" s="166">
        <f>IF(N117="základní",J117,0)</f>
        <v>0</v>
      </c>
      <c r="BF117" s="166">
        <f>IF(N117="snížená",J117,0)</f>
        <v>0</v>
      </c>
      <c r="BG117" s="166">
        <f>IF(N117="zákl. přenesená",J117,0)</f>
        <v>0</v>
      </c>
      <c r="BH117" s="166">
        <f>IF(N117="sníž. přenesená",J117,0)</f>
        <v>0</v>
      </c>
      <c r="BI117" s="166">
        <f>IF(N117="nulová",J117,0)</f>
        <v>0</v>
      </c>
      <c r="BJ117" s="18" t="s">
        <v>75</v>
      </c>
      <c r="BK117" s="166">
        <f>ROUND(I117*H117,2)</f>
        <v>0</v>
      </c>
      <c r="BL117" s="18" t="s">
        <v>156</v>
      </c>
      <c r="BM117" s="165" t="s">
        <v>2174</v>
      </c>
    </row>
    <row r="118" spans="2:51" s="13" customFormat="1" ht="12">
      <c r="B118" s="167"/>
      <c r="D118" s="168" t="s">
        <v>158</v>
      </c>
      <c r="E118" s="169" t="s">
        <v>0</v>
      </c>
      <c r="F118" s="170" t="s">
        <v>2000</v>
      </c>
      <c r="H118" s="169" t="s">
        <v>0</v>
      </c>
      <c r="I118" s="171"/>
      <c r="L118" s="167"/>
      <c r="M118" s="172"/>
      <c r="N118" s="173"/>
      <c r="O118" s="173"/>
      <c r="P118" s="173"/>
      <c r="Q118" s="173"/>
      <c r="R118" s="173"/>
      <c r="S118" s="173"/>
      <c r="T118" s="174"/>
      <c r="AT118" s="169" t="s">
        <v>158</v>
      </c>
      <c r="AU118" s="169" t="s">
        <v>77</v>
      </c>
      <c r="AV118" s="13" t="s">
        <v>75</v>
      </c>
      <c r="AW118" s="13" t="s">
        <v>30</v>
      </c>
      <c r="AX118" s="13" t="s">
        <v>68</v>
      </c>
      <c r="AY118" s="169" t="s">
        <v>148</v>
      </c>
    </row>
    <row r="119" spans="2:51" s="13" customFormat="1" ht="12">
      <c r="B119" s="167"/>
      <c r="D119" s="168" t="s">
        <v>158</v>
      </c>
      <c r="E119" s="169" t="s">
        <v>0</v>
      </c>
      <c r="F119" s="170" t="s">
        <v>2006</v>
      </c>
      <c r="H119" s="169" t="s">
        <v>0</v>
      </c>
      <c r="I119" s="171"/>
      <c r="L119" s="167"/>
      <c r="M119" s="172"/>
      <c r="N119" s="173"/>
      <c r="O119" s="173"/>
      <c r="P119" s="173"/>
      <c r="Q119" s="173"/>
      <c r="R119" s="173"/>
      <c r="S119" s="173"/>
      <c r="T119" s="174"/>
      <c r="AT119" s="169" t="s">
        <v>158</v>
      </c>
      <c r="AU119" s="169" t="s">
        <v>77</v>
      </c>
      <c r="AV119" s="13" t="s">
        <v>75</v>
      </c>
      <c r="AW119" s="13" t="s">
        <v>30</v>
      </c>
      <c r="AX119" s="13" t="s">
        <v>68</v>
      </c>
      <c r="AY119" s="169" t="s">
        <v>148</v>
      </c>
    </row>
    <row r="120" spans="2:51" s="14" customFormat="1" ht="12">
      <c r="B120" s="175"/>
      <c r="D120" s="168" t="s">
        <v>158</v>
      </c>
      <c r="E120" s="176" t="s">
        <v>0</v>
      </c>
      <c r="F120" s="177" t="s">
        <v>2175</v>
      </c>
      <c r="H120" s="178">
        <v>3.096</v>
      </c>
      <c r="I120" s="179"/>
      <c r="L120" s="175"/>
      <c r="M120" s="180"/>
      <c r="N120" s="181"/>
      <c r="O120" s="181"/>
      <c r="P120" s="181"/>
      <c r="Q120" s="181"/>
      <c r="R120" s="181"/>
      <c r="S120" s="181"/>
      <c r="T120" s="182"/>
      <c r="AT120" s="176" t="s">
        <v>158</v>
      </c>
      <c r="AU120" s="176" t="s">
        <v>77</v>
      </c>
      <c r="AV120" s="14" t="s">
        <v>77</v>
      </c>
      <c r="AW120" s="14" t="s">
        <v>30</v>
      </c>
      <c r="AX120" s="14" t="s">
        <v>75</v>
      </c>
      <c r="AY120" s="176" t="s">
        <v>148</v>
      </c>
    </row>
    <row r="121" spans="1:65" s="2" customFormat="1" ht="16.5" customHeight="1">
      <c r="A121" s="33"/>
      <c r="B121" s="153"/>
      <c r="C121" s="203" t="s">
        <v>200</v>
      </c>
      <c r="D121" s="203" t="s">
        <v>438</v>
      </c>
      <c r="E121" s="204" t="s">
        <v>2023</v>
      </c>
      <c r="F121" s="205" t="s">
        <v>2024</v>
      </c>
      <c r="G121" s="206" t="s">
        <v>232</v>
      </c>
      <c r="H121" s="207">
        <v>6.192</v>
      </c>
      <c r="I121" s="208"/>
      <c r="J121" s="209">
        <f>ROUND(I121*H121,2)</f>
        <v>0</v>
      </c>
      <c r="K121" s="205" t="s">
        <v>155</v>
      </c>
      <c r="L121" s="210"/>
      <c r="M121" s="211" t="s">
        <v>0</v>
      </c>
      <c r="N121" s="212" t="s">
        <v>40</v>
      </c>
      <c r="O121" s="54"/>
      <c r="P121" s="163">
        <f>O121*H121</f>
        <v>0</v>
      </c>
      <c r="Q121" s="163">
        <v>1</v>
      </c>
      <c r="R121" s="163">
        <f>Q121*H121</f>
        <v>6.192</v>
      </c>
      <c r="S121" s="163">
        <v>0</v>
      </c>
      <c r="T121" s="164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65" t="s">
        <v>191</v>
      </c>
      <c r="AT121" s="165" t="s">
        <v>438</v>
      </c>
      <c r="AU121" s="165" t="s">
        <v>77</v>
      </c>
      <c r="AY121" s="18" t="s">
        <v>148</v>
      </c>
      <c r="BE121" s="166">
        <f>IF(N121="základní",J121,0)</f>
        <v>0</v>
      </c>
      <c r="BF121" s="166">
        <f>IF(N121="snížená",J121,0)</f>
        <v>0</v>
      </c>
      <c r="BG121" s="166">
        <f>IF(N121="zákl. přenesená",J121,0)</f>
        <v>0</v>
      </c>
      <c r="BH121" s="166">
        <f>IF(N121="sníž. přenesená",J121,0)</f>
        <v>0</v>
      </c>
      <c r="BI121" s="166">
        <f>IF(N121="nulová",J121,0)</f>
        <v>0</v>
      </c>
      <c r="BJ121" s="18" t="s">
        <v>75</v>
      </c>
      <c r="BK121" s="166">
        <f>ROUND(I121*H121,2)</f>
        <v>0</v>
      </c>
      <c r="BL121" s="18" t="s">
        <v>156</v>
      </c>
      <c r="BM121" s="165" t="s">
        <v>2176</v>
      </c>
    </row>
    <row r="122" spans="2:51" s="13" customFormat="1" ht="12">
      <c r="B122" s="167"/>
      <c r="D122" s="168" t="s">
        <v>158</v>
      </c>
      <c r="E122" s="169" t="s">
        <v>0</v>
      </c>
      <c r="F122" s="170" t="s">
        <v>2000</v>
      </c>
      <c r="H122" s="169" t="s">
        <v>0</v>
      </c>
      <c r="I122" s="171"/>
      <c r="L122" s="167"/>
      <c r="M122" s="172"/>
      <c r="N122" s="173"/>
      <c r="O122" s="173"/>
      <c r="P122" s="173"/>
      <c r="Q122" s="173"/>
      <c r="R122" s="173"/>
      <c r="S122" s="173"/>
      <c r="T122" s="174"/>
      <c r="AT122" s="169" t="s">
        <v>158</v>
      </c>
      <c r="AU122" s="169" t="s">
        <v>77</v>
      </c>
      <c r="AV122" s="13" t="s">
        <v>75</v>
      </c>
      <c r="AW122" s="13" t="s">
        <v>30</v>
      </c>
      <c r="AX122" s="13" t="s">
        <v>68</v>
      </c>
      <c r="AY122" s="169" t="s">
        <v>148</v>
      </c>
    </row>
    <row r="123" spans="2:51" s="13" customFormat="1" ht="12">
      <c r="B123" s="167"/>
      <c r="D123" s="168" t="s">
        <v>158</v>
      </c>
      <c r="E123" s="169" t="s">
        <v>0</v>
      </c>
      <c r="F123" s="170" t="s">
        <v>2006</v>
      </c>
      <c r="H123" s="169" t="s">
        <v>0</v>
      </c>
      <c r="I123" s="171"/>
      <c r="L123" s="167"/>
      <c r="M123" s="172"/>
      <c r="N123" s="173"/>
      <c r="O123" s="173"/>
      <c r="P123" s="173"/>
      <c r="Q123" s="173"/>
      <c r="R123" s="173"/>
      <c r="S123" s="173"/>
      <c r="T123" s="174"/>
      <c r="AT123" s="169" t="s">
        <v>158</v>
      </c>
      <c r="AU123" s="169" t="s">
        <v>77</v>
      </c>
      <c r="AV123" s="13" t="s">
        <v>75</v>
      </c>
      <c r="AW123" s="13" t="s">
        <v>30</v>
      </c>
      <c r="AX123" s="13" t="s">
        <v>68</v>
      </c>
      <c r="AY123" s="169" t="s">
        <v>148</v>
      </c>
    </row>
    <row r="124" spans="2:51" s="14" customFormat="1" ht="12">
      <c r="B124" s="175"/>
      <c r="D124" s="168" t="s">
        <v>158</v>
      </c>
      <c r="E124" s="176" t="s">
        <v>0</v>
      </c>
      <c r="F124" s="177" t="s">
        <v>2177</v>
      </c>
      <c r="H124" s="178">
        <v>6.192</v>
      </c>
      <c r="I124" s="179"/>
      <c r="L124" s="175"/>
      <c r="M124" s="180"/>
      <c r="N124" s="181"/>
      <c r="O124" s="181"/>
      <c r="P124" s="181"/>
      <c r="Q124" s="181"/>
      <c r="R124" s="181"/>
      <c r="S124" s="181"/>
      <c r="T124" s="182"/>
      <c r="AT124" s="176" t="s">
        <v>158</v>
      </c>
      <c r="AU124" s="176" t="s">
        <v>77</v>
      </c>
      <c r="AV124" s="14" t="s">
        <v>77</v>
      </c>
      <c r="AW124" s="14" t="s">
        <v>30</v>
      </c>
      <c r="AX124" s="14" t="s">
        <v>75</v>
      </c>
      <c r="AY124" s="176" t="s">
        <v>148</v>
      </c>
    </row>
    <row r="125" spans="1:65" s="2" customFormat="1" ht="16.5" customHeight="1">
      <c r="A125" s="33"/>
      <c r="B125" s="153"/>
      <c r="C125" s="154" t="s">
        <v>149</v>
      </c>
      <c r="D125" s="154" t="s">
        <v>151</v>
      </c>
      <c r="E125" s="155" t="s">
        <v>1113</v>
      </c>
      <c r="F125" s="156" t="s">
        <v>1114</v>
      </c>
      <c r="G125" s="157" t="s">
        <v>154</v>
      </c>
      <c r="H125" s="158">
        <v>456.75</v>
      </c>
      <c r="I125" s="159"/>
      <c r="J125" s="160">
        <f>ROUND(I125*H125,2)</f>
        <v>0</v>
      </c>
      <c r="K125" s="156" t="s">
        <v>155</v>
      </c>
      <c r="L125" s="34"/>
      <c r="M125" s="161" t="s">
        <v>0</v>
      </c>
      <c r="N125" s="162" t="s">
        <v>40</v>
      </c>
      <c r="O125" s="54"/>
      <c r="P125" s="163">
        <f>O125*H125</f>
        <v>0</v>
      </c>
      <c r="Q125" s="163">
        <v>0</v>
      </c>
      <c r="R125" s="163">
        <f>Q125*H125</f>
        <v>0</v>
      </c>
      <c r="S125" s="163">
        <v>0</v>
      </c>
      <c r="T125" s="164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5" t="s">
        <v>156</v>
      </c>
      <c r="AT125" s="165" t="s">
        <v>151</v>
      </c>
      <c r="AU125" s="165" t="s">
        <v>77</v>
      </c>
      <c r="AY125" s="18" t="s">
        <v>148</v>
      </c>
      <c r="BE125" s="166">
        <f>IF(N125="základní",J125,0)</f>
        <v>0</v>
      </c>
      <c r="BF125" s="166">
        <f>IF(N125="snížená",J125,0)</f>
        <v>0</v>
      </c>
      <c r="BG125" s="166">
        <f>IF(N125="zákl. přenesená",J125,0)</f>
        <v>0</v>
      </c>
      <c r="BH125" s="166">
        <f>IF(N125="sníž. přenesená",J125,0)</f>
        <v>0</v>
      </c>
      <c r="BI125" s="166">
        <f>IF(N125="nulová",J125,0)</f>
        <v>0</v>
      </c>
      <c r="BJ125" s="18" t="s">
        <v>75</v>
      </c>
      <c r="BK125" s="166">
        <f>ROUND(I125*H125,2)</f>
        <v>0</v>
      </c>
      <c r="BL125" s="18" t="s">
        <v>156</v>
      </c>
      <c r="BM125" s="165" t="s">
        <v>2178</v>
      </c>
    </row>
    <row r="126" spans="2:51" s="13" customFormat="1" ht="12">
      <c r="B126" s="167"/>
      <c r="D126" s="168" t="s">
        <v>158</v>
      </c>
      <c r="E126" s="169" t="s">
        <v>0</v>
      </c>
      <c r="F126" s="170" t="s">
        <v>2000</v>
      </c>
      <c r="H126" s="169" t="s">
        <v>0</v>
      </c>
      <c r="I126" s="171"/>
      <c r="L126" s="167"/>
      <c r="M126" s="172"/>
      <c r="N126" s="173"/>
      <c r="O126" s="173"/>
      <c r="P126" s="173"/>
      <c r="Q126" s="173"/>
      <c r="R126" s="173"/>
      <c r="S126" s="173"/>
      <c r="T126" s="174"/>
      <c r="AT126" s="169" t="s">
        <v>158</v>
      </c>
      <c r="AU126" s="169" t="s">
        <v>77</v>
      </c>
      <c r="AV126" s="13" t="s">
        <v>75</v>
      </c>
      <c r="AW126" s="13" t="s">
        <v>30</v>
      </c>
      <c r="AX126" s="13" t="s">
        <v>68</v>
      </c>
      <c r="AY126" s="169" t="s">
        <v>148</v>
      </c>
    </row>
    <row r="127" spans="2:51" s="13" customFormat="1" ht="12">
      <c r="B127" s="167"/>
      <c r="D127" s="168" t="s">
        <v>158</v>
      </c>
      <c r="E127" s="169" t="s">
        <v>0</v>
      </c>
      <c r="F127" s="170" t="s">
        <v>2006</v>
      </c>
      <c r="H127" s="169" t="s">
        <v>0</v>
      </c>
      <c r="I127" s="171"/>
      <c r="L127" s="167"/>
      <c r="M127" s="172"/>
      <c r="N127" s="173"/>
      <c r="O127" s="173"/>
      <c r="P127" s="173"/>
      <c r="Q127" s="173"/>
      <c r="R127" s="173"/>
      <c r="S127" s="173"/>
      <c r="T127" s="174"/>
      <c r="AT127" s="169" t="s">
        <v>158</v>
      </c>
      <c r="AU127" s="169" t="s">
        <v>77</v>
      </c>
      <c r="AV127" s="13" t="s">
        <v>75</v>
      </c>
      <c r="AW127" s="13" t="s">
        <v>30</v>
      </c>
      <c r="AX127" s="13" t="s">
        <v>68</v>
      </c>
      <c r="AY127" s="169" t="s">
        <v>148</v>
      </c>
    </row>
    <row r="128" spans="2:51" s="13" customFormat="1" ht="12">
      <c r="B128" s="167"/>
      <c r="D128" s="168" t="s">
        <v>158</v>
      </c>
      <c r="E128" s="169" t="s">
        <v>0</v>
      </c>
      <c r="F128" s="170" t="s">
        <v>2001</v>
      </c>
      <c r="H128" s="169" t="s">
        <v>0</v>
      </c>
      <c r="I128" s="171"/>
      <c r="L128" s="167"/>
      <c r="M128" s="172"/>
      <c r="N128" s="173"/>
      <c r="O128" s="173"/>
      <c r="P128" s="173"/>
      <c r="Q128" s="173"/>
      <c r="R128" s="173"/>
      <c r="S128" s="173"/>
      <c r="T128" s="174"/>
      <c r="AT128" s="169" t="s">
        <v>158</v>
      </c>
      <c r="AU128" s="169" t="s">
        <v>77</v>
      </c>
      <c r="AV128" s="13" t="s">
        <v>75</v>
      </c>
      <c r="AW128" s="13" t="s">
        <v>30</v>
      </c>
      <c r="AX128" s="13" t="s">
        <v>68</v>
      </c>
      <c r="AY128" s="169" t="s">
        <v>148</v>
      </c>
    </row>
    <row r="129" spans="2:51" s="14" customFormat="1" ht="12">
      <c r="B129" s="175"/>
      <c r="D129" s="168" t="s">
        <v>158</v>
      </c>
      <c r="E129" s="176" t="s">
        <v>2160</v>
      </c>
      <c r="F129" s="177" t="s">
        <v>2179</v>
      </c>
      <c r="H129" s="178">
        <v>456.75</v>
      </c>
      <c r="I129" s="179"/>
      <c r="L129" s="175"/>
      <c r="M129" s="180"/>
      <c r="N129" s="181"/>
      <c r="O129" s="181"/>
      <c r="P129" s="181"/>
      <c r="Q129" s="181"/>
      <c r="R129" s="181"/>
      <c r="S129" s="181"/>
      <c r="T129" s="182"/>
      <c r="AT129" s="176" t="s">
        <v>158</v>
      </c>
      <c r="AU129" s="176" t="s">
        <v>77</v>
      </c>
      <c r="AV129" s="14" t="s">
        <v>77</v>
      </c>
      <c r="AW129" s="14" t="s">
        <v>30</v>
      </c>
      <c r="AX129" s="14" t="s">
        <v>75</v>
      </c>
      <c r="AY129" s="176" t="s">
        <v>148</v>
      </c>
    </row>
    <row r="130" spans="2:63" s="12" customFormat="1" ht="22.9" customHeight="1">
      <c r="B130" s="140"/>
      <c r="D130" s="141" t="s">
        <v>67</v>
      </c>
      <c r="E130" s="151" t="s">
        <v>77</v>
      </c>
      <c r="F130" s="151" t="s">
        <v>448</v>
      </c>
      <c r="I130" s="143"/>
      <c r="J130" s="152">
        <f>BK130</f>
        <v>0</v>
      </c>
      <c r="L130" s="140"/>
      <c r="M130" s="145"/>
      <c r="N130" s="146"/>
      <c r="O130" s="146"/>
      <c r="P130" s="147">
        <f>SUM(P131:P137)</f>
        <v>0</v>
      </c>
      <c r="Q130" s="146"/>
      <c r="R130" s="147">
        <f>SUM(R131:R137)</f>
        <v>9.319200400000001</v>
      </c>
      <c r="S130" s="146"/>
      <c r="T130" s="148">
        <f>SUM(T131:T137)</f>
        <v>0</v>
      </c>
      <c r="AR130" s="141" t="s">
        <v>75</v>
      </c>
      <c r="AT130" s="149" t="s">
        <v>67</v>
      </c>
      <c r="AU130" s="149" t="s">
        <v>75</v>
      </c>
      <c r="AY130" s="141" t="s">
        <v>148</v>
      </c>
      <c r="BK130" s="150">
        <f>SUM(BK131:BK137)</f>
        <v>0</v>
      </c>
    </row>
    <row r="131" spans="1:65" s="2" customFormat="1" ht="21.75" customHeight="1">
      <c r="A131" s="33"/>
      <c r="B131" s="153"/>
      <c r="C131" s="154" t="s">
        <v>175</v>
      </c>
      <c r="D131" s="154" t="s">
        <v>151</v>
      </c>
      <c r="E131" s="155" t="s">
        <v>2032</v>
      </c>
      <c r="F131" s="156" t="s">
        <v>2033</v>
      </c>
      <c r="G131" s="157" t="s">
        <v>154</v>
      </c>
      <c r="H131" s="158">
        <v>94.92</v>
      </c>
      <c r="I131" s="159"/>
      <c r="J131" s="160">
        <f>ROUND(I131*H131,2)</f>
        <v>0</v>
      </c>
      <c r="K131" s="156" t="s">
        <v>155</v>
      </c>
      <c r="L131" s="34"/>
      <c r="M131" s="161" t="s">
        <v>0</v>
      </c>
      <c r="N131" s="162" t="s">
        <v>40</v>
      </c>
      <c r="O131" s="54"/>
      <c r="P131" s="163">
        <f>O131*H131</f>
        <v>0</v>
      </c>
      <c r="Q131" s="163">
        <v>0.00031</v>
      </c>
      <c r="R131" s="163">
        <f>Q131*H131</f>
        <v>0.029425200000000002</v>
      </c>
      <c r="S131" s="163">
        <v>0</v>
      </c>
      <c r="T131" s="164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5" t="s">
        <v>156</v>
      </c>
      <c r="AT131" s="165" t="s">
        <v>151</v>
      </c>
      <c r="AU131" s="165" t="s">
        <v>77</v>
      </c>
      <c r="AY131" s="18" t="s">
        <v>148</v>
      </c>
      <c r="BE131" s="166">
        <f>IF(N131="základní",J131,0)</f>
        <v>0</v>
      </c>
      <c r="BF131" s="166">
        <f>IF(N131="snížená",J131,0)</f>
        <v>0</v>
      </c>
      <c r="BG131" s="166">
        <f>IF(N131="zákl. přenesená",J131,0)</f>
        <v>0</v>
      </c>
      <c r="BH131" s="166">
        <f>IF(N131="sníž. přenesená",J131,0)</f>
        <v>0</v>
      </c>
      <c r="BI131" s="166">
        <f>IF(N131="nulová",J131,0)</f>
        <v>0</v>
      </c>
      <c r="BJ131" s="18" t="s">
        <v>75</v>
      </c>
      <c r="BK131" s="166">
        <f>ROUND(I131*H131,2)</f>
        <v>0</v>
      </c>
      <c r="BL131" s="18" t="s">
        <v>156</v>
      </c>
      <c r="BM131" s="165" t="s">
        <v>2180</v>
      </c>
    </row>
    <row r="132" spans="2:51" s="14" customFormat="1" ht="12">
      <c r="B132" s="175"/>
      <c r="D132" s="168" t="s">
        <v>158</v>
      </c>
      <c r="E132" s="176" t="s">
        <v>1981</v>
      </c>
      <c r="F132" s="177" t="s">
        <v>2035</v>
      </c>
      <c r="H132" s="178">
        <v>94.92</v>
      </c>
      <c r="I132" s="179"/>
      <c r="L132" s="175"/>
      <c r="M132" s="180"/>
      <c r="N132" s="181"/>
      <c r="O132" s="181"/>
      <c r="P132" s="181"/>
      <c r="Q132" s="181"/>
      <c r="R132" s="181"/>
      <c r="S132" s="181"/>
      <c r="T132" s="182"/>
      <c r="AT132" s="176" t="s">
        <v>158</v>
      </c>
      <c r="AU132" s="176" t="s">
        <v>77</v>
      </c>
      <c r="AV132" s="14" t="s">
        <v>77</v>
      </c>
      <c r="AW132" s="14" t="s">
        <v>30</v>
      </c>
      <c r="AX132" s="14" t="s">
        <v>75</v>
      </c>
      <c r="AY132" s="176" t="s">
        <v>148</v>
      </c>
    </row>
    <row r="133" spans="1:65" s="2" customFormat="1" ht="16.5" customHeight="1">
      <c r="A133" s="33"/>
      <c r="B133" s="153"/>
      <c r="C133" s="203" t="s">
        <v>219</v>
      </c>
      <c r="D133" s="203" t="s">
        <v>438</v>
      </c>
      <c r="E133" s="204" t="s">
        <v>2036</v>
      </c>
      <c r="F133" s="205" t="s">
        <v>2037</v>
      </c>
      <c r="G133" s="206" t="s">
        <v>154</v>
      </c>
      <c r="H133" s="207">
        <v>113.904</v>
      </c>
      <c r="I133" s="208"/>
      <c r="J133" s="209">
        <f>ROUND(I133*H133,2)</f>
        <v>0</v>
      </c>
      <c r="K133" s="205" t="s">
        <v>155</v>
      </c>
      <c r="L133" s="210"/>
      <c r="M133" s="211" t="s">
        <v>0</v>
      </c>
      <c r="N133" s="212" t="s">
        <v>40</v>
      </c>
      <c r="O133" s="54"/>
      <c r="P133" s="163">
        <f>O133*H133</f>
        <v>0</v>
      </c>
      <c r="Q133" s="163">
        <v>0.0003</v>
      </c>
      <c r="R133" s="163">
        <f>Q133*H133</f>
        <v>0.0341712</v>
      </c>
      <c r="S133" s="163">
        <v>0</v>
      </c>
      <c r="T133" s="164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5" t="s">
        <v>191</v>
      </c>
      <c r="AT133" s="165" t="s">
        <v>438</v>
      </c>
      <c r="AU133" s="165" t="s">
        <v>77</v>
      </c>
      <c r="AY133" s="18" t="s">
        <v>148</v>
      </c>
      <c r="BE133" s="166">
        <f>IF(N133="základní",J133,0)</f>
        <v>0</v>
      </c>
      <c r="BF133" s="166">
        <f>IF(N133="snížená",J133,0)</f>
        <v>0</v>
      </c>
      <c r="BG133" s="166">
        <f>IF(N133="zákl. přenesená",J133,0)</f>
        <v>0</v>
      </c>
      <c r="BH133" s="166">
        <f>IF(N133="sníž. přenesená",J133,0)</f>
        <v>0</v>
      </c>
      <c r="BI133" s="166">
        <f>IF(N133="nulová",J133,0)</f>
        <v>0</v>
      </c>
      <c r="BJ133" s="18" t="s">
        <v>75</v>
      </c>
      <c r="BK133" s="166">
        <f>ROUND(I133*H133,2)</f>
        <v>0</v>
      </c>
      <c r="BL133" s="18" t="s">
        <v>156</v>
      </c>
      <c r="BM133" s="165" t="s">
        <v>2181</v>
      </c>
    </row>
    <row r="134" spans="2:51" s="14" customFormat="1" ht="12">
      <c r="B134" s="175"/>
      <c r="D134" s="168" t="s">
        <v>158</v>
      </c>
      <c r="E134" s="176" t="s">
        <v>0</v>
      </c>
      <c r="F134" s="177" t="s">
        <v>2039</v>
      </c>
      <c r="H134" s="178">
        <v>113.904</v>
      </c>
      <c r="I134" s="179"/>
      <c r="L134" s="175"/>
      <c r="M134" s="180"/>
      <c r="N134" s="181"/>
      <c r="O134" s="181"/>
      <c r="P134" s="181"/>
      <c r="Q134" s="181"/>
      <c r="R134" s="181"/>
      <c r="S134" s="181"/>
      <c r="T134" s="182"/>
      <c r="AT134" s="176" t="s">
        <v>158</v>
      </c>
      <c r="AU134" s="176" t="s">
        <v>77</v>
      </c>
      <c r="AV134" s="14" t="s">
        <v>77</v>
      </c>
      <c r="AW134" s="14" t="s">
        <v>30</v>
      </c>
      <c r="AX134" s="14" t="s">
        <v>75</v>
      </c>
      <c r="AY134" s="176" t="s">
        <v>148</v>
      </c>
    </row>
    <row r="135" spans="1:65" s="2" customFormat="1" ht="21.75" customHeight="1">
      <c r="A135" s="33"/>
      <c r="B135" s="153"/>
      <c r="C135" s="154" t="s">
        <v>223</v>
      </c>
      <c r="D135" s="154" t="s">
        <v>151</v>
      </c>
      <c r="E135" s="155" t="s">
        <v>2040</v>
      </c>
      <c r="F135" s="156" t="s">
        <v>2041</v>
      </c>
      <c r="G135" s="157" t="s">
        <v>226</v>
      </c>
      <c r="H135" s="158">
        <v>45.2</v>
      </c>
      <c r="I135" s="159"/>
      <c r="J135" s="160">
        <f>ROUND(I135*H135,2)</f>
        <v>0</v>
      </c>
      <c r="K135" s="156" t="s">
        <v>155</v>
      </c>
      <c r="L135" s="34"/>
      <c r="M135" s="161" t="s">
        <v>0</v>
      </c>
      <c r="N135" s="162" t="s">
        <v>40</v>
      </c>
      <c r="O135" s="54"/>
      <c r="P135" s="163">
        <f>O135*H135</f>
        <v>0</v>
      </c>
      <c r="Q135" s="163">
        <v>0.20477</v>
      </c>
      <c r="R135" s="163">
        <f>Q135*H135</f>
        <v>9.255604000000002</v>
      </c>
      <c r="S135" s="163">
        <v>0</v>
      </c>
      <c r="T135" s="164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5" t="s">
        <v>156</v>
      </c>
      <c r="AT135" s="165" t="s">
        <v>151</v>
      </c>
      <c r="AU135" s="165" t="s">
        <v>77</v>
      </c>
      <c r="AY135" s="18" t="s">
        <v>148</v>
      </c>
      <c r="BE135" s="166">
        <f>IF(N135="základní",J135,0)</f>
        <v>0</v>
      </c>
      <c r="BF135" s="166">
        <f>IF(N135="snížená",J135,0)</f>
        <v>0</v>
      </c>
      <c r="BG135" s="166">
        <f>IF(N135="zákl. přenesená",J135,0)</f>
        <v>0</v>
      </c>
      <c r="BH135" s="166">
        <f>IF(N135="sníž. přenesená",J135,0)</f>
        <v>0</v>
      </c>
      <c r="BI135" s="166">
        <f>IF(N135="nulová",J135,0)</f>
        <v>0</v>
      </c>
      <c r="BJ135" s="18" t="s">
        <v>75</v>
      </c>
      <c r="BK135" s="166">
        <f>ROUND(I135*H135,2)</f>
        <v>0</v>
      </c>
      <c r="BL135" s="18" t="s">
        <v>156</v>
      </c>
      <c r="BM135" s="165" t="s">
        <v>2182</v>
      </c>
    </row>
    <row r="136" spans="2:51" s="13" customFormat="1" ht="12">
      <c r="B136" s="167"/>
      <c r="D136" s="168" t="s">
        <v>158</v>
      </c>
      <c r="E136" s="169" t="s">
        <v>0</v>
      </c>
      <c r="F136" s="170" t="s">
        <v>2000</v>
      </c>
      <c r="H136" s="169" t="s">
        <v>0</v>
      </c>
      <c r="I136" s="171"/>
      <c r="L136" s="167"/>
      <c r="M136" s="172"/>
      <c r="N136" s="173"/>
      <c r="O136" s="173"/>
      <c r="P136" s="173"/>
      <c r="Q136" s="173"/>
      <c r="R136" s="173"/>
      <c r="S136" s="173"/>
      <c r="T136" s="174"/>
      <c r="AT136" s="169" t="s">
        <v>158</v>
      </c>
      <c r="AU136" s="169" t="s">
        <v>77</v>
      </c>
      <c r="AV136" s="13" t="s">
        <v>75</v>
      </c>
      <c r="AW136" s="13" t="s">
        <v>30</v>
      </c>
      <c r="AX136" s="13" t="s">
        <v>68</v>
      </c>
      <c r="AY136" s="169" t="s">
        <v>148</v>
      </c>
    </row>
    <row r="137" spans="2:51" s="14" customFormat="1" ht="12">
      <c r="B137" s="175"/>
      <c r="D137" s="168" t="s">
        <v>158</v>
      </c>
      <c r="E137" s="176" t="s">
        <v>1979</v>
      </c>
      <c r="F137" s="177" t="s">
        <v>2158</v>
      </c>
      <c r="H137" s="178">
        <v>45.2</v>
      </c>
      <c r="I137" s="179"/>
      <c r="L137" s="175"/>
      <c r="M137" s="180"/>
      <c r="N137" s="181"/>
      <c r="O137" s="181"/>
      <c r="P137" s="181"/>
      <c r="Q137" s="181"/>
      <c r="R137" s="181"/>
      <c r="S137" s="181"/>
      <c r="T137" s="182"/>
      <c r="AT137" s="176" t="s">
        <v>158</v>
      </c>
      <c r="AU137" s="176" t="s">
        <v>77</v>
      </c>
      <c r="AV137" s="14" t="s">
        <v>77</v>
      </c>
      <c r="AW137" s="14" t="s">
        <v>30</v>
      </c>
      <c r="AX137" s="14" t="s">
        <v>75</v>
      </c>
      <c r="AY137" s="176" t="s">
        <v>148</v>
      </c>
    </row>
    <row r="138" spans="2:63" s="12" customFormat="1" ht="22.9" customHeight="1">
      <c r="B138" s="140"/>
      <c r="D138" s="141" t="s">
        <v>67</v>
      </c>
      <c r="E138" s="151" t="s">
        <v>156</v>
      </c>
      <c r="F138" s="151" t="s">
        <v>499</v>
      </c>
      <c r="I138" s="143"/>
      <c r="J138" s="152">
        <f>BK138</f>
        <v>0</v>
      </c>
      <c r="L138" s="140"/>
      <c r="M138" s="145"/>
      <c r="N138" s="146"/>
      <c r="O138" s="146"/>
      <c r="P138" s="147">
        <f>SUM(P139:P142)</f>
        <v>0</v>
      </c>
      <c r="Q138" s="146"/>
      <c r="R138" s="147">
        <f>SUM(R139:R142)</f>
        <v>1.92124</v>
      </c>
      <c r="S138" s="146"/>
      <c r="T138" s="148">
        <f>SUM(T139:T142)</f>
        <v>0</v>
      </c>
      <c r="AR138" s="141" t="s">
        <v>75</v>
      </c>
      <c r="AT138" s="149" t="s">
        <v>67</v>
      </c>
      <c r="AU138" s="149" t="s">
        <v>75</v>
      </c>
      <c r="AY138" s="141" t="s">
        <v>148</v>
      </c>
      <c r="BK138" s="150">
        <f>SUM(BK139:BK142)</f>
        <v>0</v>
      </c>
    </row>
    <row r="139" spans="1:65" s="2" customFormat="1" ht="21.75" customHeight="1">
      <c r="A139" s="33"/>
      <c r="B139" s="153"/>
      <c r="C139" s="154" t="s">
        <v>6</v>
      </c>
      <c r="D139" s="154" t="s">
        <v>151</v>
      </c>
      <c r="E139" s="155" t="s">
        <v>2043</v>
      </c>
      <c r="F139" s="156" t="s">
        <v>2044</v>
      </c>
      <c r="G139" s="157" t="s">
        <v>185</v>
      </c>
      <c r="H139" s="158">
        <v>0.86</v>
      </c>
      <c r="I139" s="159"/>
      <c r="J139" s="160">
        <f>ROUND(I139*H139,2)</f>
        <v>0</v>
      </c>
      <c r="K139" s="156" t="s">
        <v>155</v>
      </c>
      <c r="L139" s="34"/>
      <c r="M139" s="161" t="s">
        <v>0</v>
      </c>
      <c r="N139" s="162" t="s">
        <v>40</v>
      </c>
      <c r="O139" s="54"/>
      <c r="P139" s="163">
        <f>O139*H139</f>
        <v>0</v>
      </c>
      <c r="Q139" s="163">
        <v>2.234</v>
      </c>
      <c r="R139" s="163">
        <f>Q139*H139</f>
        <v>1.92124</v>
      </c>
      <c r="S139" s="163">
        <v>0</v>
      </c>
      <c r="T139" s="164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5" t="s">
        <v>156</v>
      </c>
      <c r="AT139" s="165" t="s">
        <v>151</v>
      </c>
      <c r="AU139" s="165" t="s">
        <v>77</v>
      </c>
      <c r="AY139" s="18" t="s">
        <v>148</v>
      </c>
      <c r="BE139" s="166">
        <f>IF(N139="základní",J139,0)</f>
        <v>0</v>
      </c>
      <c r="BF139" s="166">
        <f>IF(N139="snížená",J139,0)</f>
        <v>0</v>
      </c>
      <c r="BG139" s="166">
        <f>IF(N139="zákl. přenesená",J139,0)</f>
        <v>0</v>
      </c>
      <c r="BH139" s="166">
        <f>IF(N139="sníž. přenesená",J139,0)</f>
        <v>0</v>
      </c>
      <c r="BI139" s="166">
        <f>IF(N139="nulová",J139,0)</f>
        <v>0</v>
      </c>
      <c r="BJ139" s="18" t="s">
        <v>75</v>
      </c>
      <c r="BK139" s="166">
        <f>ROUND(I139*H139,2)</f>
        <v>0</v>
      </c>
      <c r="BL139" s="18" t="s">
        <v>156</v>
      </c>
      <c r="BM139" s="165" t="s">
        <v>2183</v>
      </c>
    </row>
    <row r="140" spans="2:51" s="13" customFormat="1" ht="12">
      <c r="B140" s="167"/>
      <c r="D140" s="168" t="s">
        <v>158</v>
      </c>
      <c r="E140" s="169" t="s">
        <v>0</v>
      </c>
      <c r="F140" s="170" t="s">
        <v>2000</v>
      </c>
      <c r="H140" s="169" t="s">
        <v>0</v>
      </c>
      <c r="I140" s="171"/>
      <c r="L140" s="167"/>
      <c r="M140" s="172"/>
      <c r="N140" s="173"/>
      <c r="O140" s="173"/>
      <c r="P140" s="173"/>
      <c r="Q140" s="173"/>
      <c r="R140" s="173"/>
      <c r="S140" s="173"/>
      <c r="T140" s="174"/>
      <c r="AT140" s="169" t="s">
        <v>158</v>
      </c>
      <c r="AU140" s="169" t="s">
        <v>77</v>
      </c>
      <c r="AV140" s="13" t="s">
        <v>75</v>
      </c>
      <c r="AW140" s="13" t="s">
        <v>30</v>
      </c>
      <c r="AX140" s="13" t="s">
        <v>68</v>
      </c>
      <c r="AY140" s="169" t="s">
        <v>148</v>
      </c>
    </row>
    <row r="141" spans="2:51" s="13" customFormat="1" ht="12">
      <c r="B141" s="167"/>
      <c r="D141" s="168" t="s">
        <v>158</v>
      </c>
      <c r="E141" s="169" t="s">
        <v>0</v>
      </c>
      <c r="F141" s="170" t="s">
        <v>2006</v>
      </c>
      <c r="H141" s="169" t="s">
        <v>0</v>
      </c>
      <c r="I141" s="171"/>
      <c r="L141" s="167"/>
      <c r="M141" s="172"/>
      <c r="N141" s="173"/>
      <c r="O141" s="173"/>
      <c r="P141" s="173"/>
      <c r="Q141" s="173"/>
      <c r="R141" s="173"/>
      <c r="S141" s="173"/>
      <c r="T141" s="174"/>
      <c r="AT141" s="169" t="s">
        <v>158</v>
      </c>
      <c r="AU141" s="169" t="s">
        <v>77</v>
      </c>
      <c r="AV141" s="13" t="s">
        <v>75</v>
      </c>
      <c r="AW141" s="13" t="s">
        <v>30</v>
      </c>
      <c r="AX141" s="13" t="s">
        <v>68</v>
      </c>
      <c r="AY141" s="169" t="s">
        <v>148</v>
      </c>
    </row>
    <row r="142" spans="2:51" s="14" customFormat="1" ht="12">
      <c r="B142" s="175"/>
      <c r="D142" s="168" t="s">
        <v>158</v>
      </c>
      <c r="E142" s="176" t="s">
        <v>0</v>
      </c>
      <c r="F142" s="177" t="s">
        <v>2184</v>
      </c>
      <c r="H142" s="178">
        <v>0.86</v>
      </c>
      <c r="I142" s="179"/>
      <c r="L142" s="175"/>
      <c r="M142" s="180"/>
      <c r="N142" s="181"/>
      <c r="O142" s="181"/>
      <c r="P142" s="181"/>
      <c r="Q142" s="181"/>
      <c r="R142" s="181"/>
      <c r="S142" s="181"/>
      <c r="T142" s="182"/>
      <c r="AT142" s="176" t="s">
        <v>158</v>
      </c>
      <c r="AU142" s="176" t="s">
        <v>77</v>
      </c>
      <c r="AV142" s="14" t="s">
        <v>77</v>
      </c>
      <c r="AW142" s="14" t="s">
        <v>30</v>
      </c>
      <c r="AX142" s="14" t="s">
        <v>75</v>
      </c>
      <c r="AY142" s="176" t="s">
        <v>148</v>
      </c>
    </row>
    <row r="143" spans="2:63" s="12" customFormat="1" ht="22.9" customHeight="1">
      <c r="B143" s="140"/>
      <c r="D143" s="141" t="s">
        <v>67</v>
      </c>
      <c r="E143" s="151" t="s">
        <v>177</v>
      </c>
      <c r="F143" s="151" t="s">
        <v>1127</v>
      </c>
      <c r="I143" s="143"/>
      <c r="J143" s="152">
        <f>BK143</f>
        <v>0</v>
      </c>
      <c r="L143" s="140"/>
      <c r="M143" s="145"/>
      <c r="N143" s="146"/>
      <c r="O143" s="146"/>
      <c r="P143" s="147">
        <f>SUM(P144:P145)</f>
        <v>0</v>
      </c>
      <c r="Q143" s="146"/>
      <c r="R143" s="147">
        <f>SUM(R144:R145)</f>
        <v>210.10500000000002</v>
      </c>
      <c r="S143" s="146"/>
      <c r="T143" s="148">
        <f>SUM(T144:T145)</f>
        <v>0</v>
      </c>
      <c r="AR143" s="141" t="s">
        <v>75</v>
      </c>
      <c r="AT143" s="149" t="s">
        <v>67</v>
      </c>
      <c r="AU143" s="149" t="s">
        <v>75</v>
      </c>
      <c r="AY143" s="141" t="s">
        <v>148</v>
      </c>
      <c r="BK143" s="150">
        <f>SUM(BK144:BK145)</f>
        <v>0</v>
      </c>
    </row>
    <row r="144" spans="1:65" s="2" customFormat="1" ht="16.5" customHeight="1">
      <c r="A144" s="33"/>
      <c r="B144" s="153"/>
      <c r="C144" s="154" t="s">
        <v>235</v>
      </c>
      <c r="D144" s="154" t="s">
        <v>151</v>
      </c>
      <c r="E144" s="155" t="s">
        <v>2047</v>
      </c>
      <c r="F144" s="156" t="s">
        <v>2048</v>
      </c>
      <c r="G144" s="157" t="s">
        <v>154</v>
      </c>
      <c r="H144" s="158">
        <v>456.75</v>
      </c>
      <c r="I144" s="159"/>
      <c r="J144" s="160">
        <f>ROUND(I144*H144,2)</f>
        <v>0</v>
      </c>
      <c r="K144" s="156" t="s">
        <v>0</v>
      </c>
      <c r="L144" s="34"/>
      <c r="M144" s="161" t="s">
        <v>0</v>
      </c>
      <c r="N144" s="162" t="s">
        <v>40</v>
      </c>
      <c r="O144" s="54"/>
      <c r="P144" s="163">
        <f>O144*H144</f>
        <v>0</v>
      </c>
      <c r="Q144" s="163">
        <v>0.46</v>
      </c>
      <c r="R144" s="163">
        <f>Q144*H144</f>
        <v>210.10500000000002</v>
      </c>
      <c r="S144" s="163">
        <v>0</v>
      </c>
      <c r="T144" s="164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5" t="s">
        <v>156</v>
      </c>
      <c r="AT144" s="165" t="s">
        <v>151</v>
      </c>
      <c r="AU144" s="165" t="s">
        <v>77</v>
      </c>
      <c r="AY144" s="18" t="s">
        <v>148</v>
      </c>
      <c r="BE144" s="166">
        <f>IF(N144="základní",J144,0)</f>
        <v>0</v>
      </c>
      <c r="BF144" s="166">
        <f>IF(N144="snížená",J144,0)</f>
        <v>0</v>
      </c>
      <c r="BG144" s="166">
        <f>IF(N144="zákl. přenesená",J144,0)</f>
        <v>0</v>
      </c>
      <c r="BH144" s="166">
        <f>IF(N144="sníž. přenesená",J144,0)</f>
        <v>0</v>
      </c>
      <c r="BI144" s="166">
        <f>IF(N144="nulová",J144,0)</f>
        <v>0</v>
      </c>
      <c r="BJ144" s="18" t="s">
        <v>75</v>
      </c>
      <c r="BK144" s="166">
        <f>ROUND(I144*H144,2)</f>
        <v>0</v>
      </c>
      <c r="BL144" s="18" t="s">
        <v>156</v>
      </c>
      <c r="BM144" s="165" t="s">
        <v>2185</v>
      </c>
    </row>
    <row r="145" spans="2:51" s="14" customFormat="1" ht="12">
      <c r="B145" s="175"/>
      <c r="D145" s="168" t="s">
        <v>158</v>
      </c>
      <c r="E145" s="176" t="s">
        <v>0</v>
      </c>
      <c r="F145" s="177" t="s">
        <v>2160</v>
      </c>
      <c r="H145" s="178">
        <v>456.75</v>
      </c>
      <c r="I145" s="179"/>
      <c r="L145" s="175"/>
      <c r="M145" s="180"/>
      <c r="N145" s="181"/>
      <c r="O145" s="181"/>
      <c r="P145" s="181"/>
      <c r="Q145" s="181"/>
      <c r="R145" s="181"/>
      <c r="S145" s="181"/>
      <c r="T145" s="182"/>
      <c r="AT145" s="176" t="s">
        <v>158</v>
      </c>
      <c r="AU145" s="176" t="s">
        <v>77</v>
      </c>
      <c r="AV145" s="14" t="s">
        <v>77</v>
      </c>
      <c r="AW145" s="14" t="s">
        <v>30</v>
      </c>
      <c r="AX145" s="14" t="s">
        <v>75</v>
      </c>
      <c r="AY145" s="176" t="s">
        <v>148</v>
      </c>
    </row>
    <row r="146" spans="2:63" s="12" customFormat="1" ht="22.9" customHeight="1">
      <c r="B146" s="140"/>
      <c r="D146" s="141" t="s">
        <v>67</v>
      </c>
      <c r="E146" s="151" t="s">
        <v>191</v>
      </c>
      <c r="F146" s="151" t="s">
        <v>576</v>
      </c>
      <c r="I146" s="143"/>
      <c r="J146" s="152">
        <f>BK146</f>
        <v>0</v>
      </c>
      <c r="L146" s="140"/>
      <c r="M146" s="145"/>
      <c r="N146" s="146"/>
      <c r="O146" s="146"/>
      <c r="P146" s="147">
        <f>SUM(P147:P158)</f>
        <v>0</v>
      </c>
      <c r="Q146" s="146"/>
      <c r="R146" s="147">
        <f>SUM(R147:R158)</f>
        <v>5.919082609999999</v>
      </c>
      <c r="S146" s="146"/>
      <c r="T146" s="148">
        <f>SUM(T147:T158)</f>
        <v>0</v>
      </c>
      <c r="AR146" s="141" t="s">
        <v>75</v>
      </c>
      <c r="AT146" s="149" t="s">
        <v>67</v>
      </c>
      <c r="AU146" s="149" t="s">
        <v>75</v>
      </c>
      <c r="AY146" s="141" t="s">
        <v>148</v>
      </c>
      <c r="BK146" s="150">
        <f>SUM(BK147:BK158)</f>
        <v>0</v>
      </c>
    </row>
    <row r="147" spans="1:65" s="2" customFormat="1" ht="21.75" customHeight="1">
      <c r="A147" s="33"/>
      <c r="B147" s="153"/>
      <c r="C147" s="154" t="s">
        <v>240</v>
      </c>
      <c r="D147" s="154" t="s">
        <v>151</v>
      </c>
      <c r="E147" s="155" t="s">
        <v>2054</v>
      </c>
      <c r="F147" s="156" t="s">
        <v>2055</v>
      </c>
      <c r="G147" s="157" t="s">
        <v>226</v>
      </c>
      <c r="H147" s="158">
        <v>34.4</v>
      </c>
      <c r="I147" s="159"/>
      <c r="J147" s="160">
        <f>ROUND(I147*H147,2)</f>
        <v>0</v>
      </c>
      <c r="K147" s="156" t="s">
        <v>155</v>
      </c>
      <c r="L147" s="34"/>
      <c r="M147" s="161" t="s">
        <v>0</v>
      </c>
      <c r="N147" s="162" t="s">
        <v>40</v>
      </c>
      <c r="O147" s="54"/>
      <c r="P147" s="163">
        <f>O147*H147</f>
        <v>0</v>
      </c>
      <c r="Q147" s="163">
        <v>1E-05</v>
      </c>
      <c r="R147" s="163">
        <f>Q147*H147</f>
        <v>0.000344</v>
      </c>
      <c r="S147" s="163">
        <v>0</v>
      </c>
      <c r="T147" s="164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5" t="s">
        <v>156</v>
      </c>
      <c r="AT147" s="165" t="s">
        <v>151</v>
      </c>
      <c r="AU147" s="165" t="s">
        <v>77</v>
      </c>
      <c r="AY147" s="18" t="s">
        <v>148</v>
      </c>
      <c r="BE147" s="166">
        <f>IF(N147="základní",J147,0)</f>
        <v>0</v>
      </c>
      <c r="BF147" s="166">
        <f>IF(N147="snížená",J147,0)</f>
        <v>0</v>
      </c>
      <c r="BG147" s="166">
        <f>IF(N147="zákl. přenesená",J147,0)</f>
        <v>0</v>
      </c>
      <c r="BH147" s="166">
        <f>IF(N147="sníž. přenesená",J147,0)</f>
        <v>0</v>
      </c>
      <c r="BI147" s="166">
        <f>IF(N147="nulová",J147,0)</f>
        <v>0</v>
      </c>
      <c r="BJ147" s="18" t="s">
        <v>75</v>
      </c>
      <c r="BK147" s="166">
        <f>ROUND(I147*H147,2)</f>
        <v>0</v>
      </c>
      <c r="BL147" s="18" t="s">
        <v>156</v>
      </c>
      <c r="BM147" s="165" t="s">
        <v>2186</v>
      </c>
    </row>
    <row r="148" spans="2:51" s="13" customFormat="1" ht="12">
      <c r="B148" s="167"/>
      <c r="D148" s="168" t="s">
        <v>158</v>
      </c>
      <c r="E148" s="169" t="s">
        <v>0</v>
      </c>
      <c r="F148" s="170" t="s">
        <v>2000</v>
      </c>
      <c r="H148" s="169" t="s">
        <v>0</v>
      </c>
      <c r="I148" s="171"/>
      <c r="L148" s="167"/>
      <c r="M148" s="172"/>
      <c r="N148" s="173"/>
      <c r="O148" s="173"/>
      <c r="P148" s="173"/>
      <c r="Q148" s="173"/>
      <c r="R148" s="173"/>
      <c r="S148" s="173"/>
      <c r="T148" s="174"/>
      <c r="AT148" s="169" t="s">
        <v>158</v>
      </c>
      <c r="AU148" s="169" t="s">
        <v>77</v>
      </c>
      <c r="AV148" s="13" t="s">
        <v>75</v>
      </c>
      <c r="AW148" s="13" t="s">
        <v>30</v>
      </c>
      <c r="AX148" s="13" t="s">
        <v>68</v>
      </c>
      <c r="AY148" s="169" t="s">
        <v>148</v>
      </c>
    </row>
    <row r="149" spans="2:51" s="13" customFormat="1" ht="12">
      <c r="B149" s="167"/>
      <c r="D149" s="168" t="s">
        <v>158</v>
      </c>
      <c r="E149" s="169" t="s">
        <v>0</v>
      </c>
      <c r="F149" s="170" t="s">
        <v>2006</v>
      </c>
      <c r="H149" s="169" t="s">
        <v>0</v>
      </c>
      <c r="I149" s="171"/>
      <c r="L149" s="167"/>
      <c r="M149" s="172"/>
      <c r="N149" s="173"/>
      <c r="O149" s="173"/>
      <c r="P149" s="173"/>
      <c r="Q149" s="173"/>
      <c r="R149" s="173"/>
      <c r="S149" s="173"/>
      <c r="T149" s="174"/>
      <c r="AT149" s="169" t="s">
        <v>158</v>
      </c>
      <c r="AU149" s="169" t="s">
        <v>77</v>
      </c>
      <c r="AV149" s="13" t="s">
        <v>75</v>
      </c>
      <c r="AW149" s="13" t="s">
        <v>30</v>
      </c>
      <c r="AX149" s="13" t="s">
        <v>68</v>
      </c>
      <c r="AY149" s="169" t="s">
        <v>148</v>
      </c>
    </row>
    <row r="150" spans="2:51" s="14" customFormat="1" ht="12">
      <c r="B150" s="175"/>
      <c r="D150" s="168" t="s">
        <v>158</v>
      </c>
      <c r="E150" s="176" t="s">
        <v>0</v>
      </c>
      <c r="F150" s="177" t="s">
        <v>2187</v>
      </c>
      <c r="H150" s="178">
        <v>34.4</v>
      </c>
      <c r="I150" s="179"/>
      <c r="L150" s="175"/>
      <c r="M150" s="180"/>
      <c r="N150" s="181"/>
      <c r="O150" s="181"/>
      <c r="P150" s="181"/>
      <c r="Q150" s="181"/>
      <c r="R150" s="181"/>
      <c r="S150" s="181"/>
      <c r="T150" s="182"/>
      <c r="AT150" s="176" t="s">
        <v>158</v>
      </c>
      <c r="AU150" s="176" t="s">
        <v>77</v>
      </c>
      <c r="AV150" s="14" t="s">
        <v>77</v>
      </c>
      <c r="AW150" s="14" t="s">
        <v>30</v>
      </c>
      <c r="AX150" s="14" t="s">
        <v>75</v>
      </c>
      <c r="AY150" s="176" t="s">
        <v>148</v>
      </c>
    </row>
    <row r="151" spans="1:65" s="2" customFormat="1" ht="16.5" customHeight="1">
      <c r="A151" s="33"/>
      <c r="B151" s="153"/>
      <c r="C151" s="203" t="s">
        <v>204</v>
      </c>
      <c r="D151" s="203" t="s">
        <v>438</v>
      </c>
      <c r="E151" s="204" t="s">
        <v>2058</v>
      </c>
      <c r="F151" s="205" t="s">
        <v>2059</v>
      </c>
      <c r="G151" s="206" t="s">
        <v>226</v>
      </c>
      <c r="H151" s="207">
        <v>37.599</v>
      </c>
      <c r="I151" s="208"/>
      <c r="J151" s="209">
        <f>ROUND(I151*H151,2)</f>
        <v>0</v>
      </c>
      <c r="K151" s="205" t="s">
        <v>155</v>
      </c>
      <c r="L151" s="210"/>
      <c r="M151" s="211" t="s">
        <v>0</v>
      </c>
      <c r="N151" s="212" t="s">
        <v>40</v>
      </c>
      <c r="O151" s="54"/>
      <c r="P151" s="163">
        <f>O151*H151</f>
        <v>0</v>
      </c>
      <c r="Q151" s="163">
        <v>0.00259</v>
      </c>
      <c r="R151" s="163">
        <f>Q151*H151</f>
        <v>0.09738140999999999</v>
      </c>
      <c r="S151" s="163">
        <v>0</v>
      </c>
      <c r="T151" s="164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5" t="s">
        <v>191</v>
      </c>
      <c r="AT151" s="165" t="s">
        <v>438</v>
      </c>
      <c r="AU151" s="165" t="s">
        <v>77</v>
      </c>
      <c r="AY151" s="18" t="s">
        <v>148</v>
      </c>
      <c r="BE151" s="166">
        <f>IF(N151="základní",J151,0)</f>
        <v>0</v>
      </c>
      <c r="BF151" s="166">
        <f>IF(N151="snížená",J151,0)</f>
        <v>0</v>
      </c>
      <c r="BG151" s="166">
        <f>IF(N151="zákl. přenesená",J151,0)</f>
        <v>0</v>
      </c>
      <c r="BH151" s="166">
        <f>IF(N151="sníž. přenesená",J151,0)</f>
        <v>0</v>
      </c>
      <c r="BI151" s="166">
        <f>IF(N151="nulová",J151,0)</f>
        <v>0</v>
      </c>
      <c r="BJ151" s="18" t="s">
        <v>75</v>
      </c>
      <c r="BK151" s="166">
        <f>ROUND(I151*H151,2)</f>
        <v>0</v>
      </c>
      <c r="BL151" s="18" t="s">
        <v>156</v>
      </c>
      <c r="BM151" s="165" t="s">
        <v>2188</v>
      </c>
    </row>
    <row r="152" spans="2:51" s="13" customFormat="1" ht="12">
      <c r="B152" s="167"/>
      <c r="D152" s="168" t="s">
        <v>158</v>
      </c>
      <c r="E152" s="169" t="s">
        <v>0</v>
      </c>
      <c r="F152" s="170" t="s">
        <v>2000</v>
      </c>
      <c r="H152" s="169" t="s">
        <v>0</v>
      </c>
      <c r="I152" s="171"/>
      <c r="L152" s="167"/>
      <c r="M152" s="172"/>
      <c r="N152" s="173"/>
      <c r="O152" s="173"/>
      <c r="P152" s="173"/>
      <c r="Q152" s="173"/>
      <c r="R152" s="173"/>
      <c r="S152" s="173"/>
      <c r="T152" s="174"/>
      <c r="AT152" s="169" t="s">
        <v>158</v>
      </c>
      <c r="AU152" s="169" t="s">
        <v>77</v>
      </c>
      <c r="AV152" s="13" t="s">
        <v>75</v>
      </c>
      <c r="AW152" s="13" t="s">
        <v>30</v>
      </c>
      <c r="AX152" s="13" t="s">
        <v>68</v>
      </c>
      <c r="AY152" s="169" t="s">
        <v>148</v>
      </c>
    </row>
    <row r="153" spans="2:51" s="13" customFormat="1" ht="12">
      <c r="B153" s="167"/>
      <c r="D153" s="168" t="s">
        <v>158</v>
      </c>
      <c r="E153" s="169" t="s">
        <v>0</v>
      </c>
      <c r="F153" s="170" t="s">
        <v>2006</v>
      </c>
      <c r="H153" s="169" t="s">
        <v>0</v>
      </c>
      <c r="I153" s="171"/>
      <c r="L153" s="167"/>
      <c r="M153" s="172"/>
      <c r="N153" s="173"/>
      <c r="O153" s="173"/>
      <c r="P153" s="173"/>
      <c r="Q153" s="173"/>
      <c r="R153" s="173"/>
      <c r="S153" s="173"/>
      <c r="T153" s="174"/>
      <c r="AT153" s="169" t="s">
        <v>158</v>
      </c>
      <c r="AU153" s="169" t="s">
        <v>77</v>
      </c>
      <c r="AV153" s="13" t="s">
        <v>75</v>
      </c>
      <c r="AW153" s="13" t="s">
        <v>30</v>
      </c>
      <c r="AX153" s="13" t="s">
        <v>68</v>
      </c>
      <c r="AY153" s="169" t="s">
        <v>148</v>
      </c>
    </row>
    <row r="154" spans="2:51" s="14" customFormat="1" ht="12">
      <c r="B154" s="175"/>
      <c r="D154" s="168" t="s">
        <v>158</v>
      </c>
      <c r="E154" s="176" t="s">
        <v>0</v>
      </c>
      <c r="F154" s="177" t="s">
        <v>2189</v>
      </c>
      <c r="H154" s="178">
        <v>37.599</v>
      </c>
      <c r="I154" s="179"/>
      <c r="L154" s="175"/>
      <c r="M154" s="180"/>
      <c r="N154" s="181"/>
      <c r="O154" s="181"/>
      <c r="P154" s="181"/>
      <c r="Q154" s="181"/>
      <c r="R154" s="181"/>
      <c r="S154" s="181"/>
      <c r="T154" s="182"/>
      <c r="AT154" s="176" t="s">
        <v>158</v>
      </c>
      <c r="AU154" s="176" t="s">
        <v>77</v>
      </c>
      <c r="AV154" s="14" t="s">
        <v>77</v>
      </c>
      <c r="AW154" s="14" t="s">
        <v>30</v>
      </c>
      <c r="AX154" s="14" t="s">
        <v>75</v>
      </c>
      <c r="AY154" s="176" t="s">
        <v>148</v>
      </c>
    </row>
    <row r="155" spans="1:65" s="2" customFormat="1" ht="16.5" customHeight="1">
      <c r="A155" s="33"/>
      <c r="B155" s="153"/>
      <c r="C155" s="154" t="s">
        <v>247</v>
      </c>
      <c r="D155" s="154" t="s">
        <v>151</v>
      </c>
      <c r="E155" s="155" t="s">
        <v>2061</v>
      </c>
      <c r="F155" s="156" t="s">
        <v>2062</v>
      </c>
      <c r="G155" s="157" t="s">
        <v>185</v>
      </c>
      <c r="H155" s="158">
        <v>2.58</v>
      </c>
      <c r="I155" s="159"/>
      <c r="J155" s="160">
        <f>ROUND(I155*H155,2)</f>
        <v>0</v>
      </c>
      <c r="K155" s="156" t="s">
        <v>155</v>
      </c>
      <c r="L155" s="34"/>
      <c r="M155" s="161" t="s">
        <v>0</v>
      </c>
      <c r="N155" s="162" t="s">
        <v>40</v>
      </c>
      <c r="O155" s="54"/>
      <c r="P155" s="163">
        <f>O155*H155</f>
        <v>0</v>
      </c>
      <c r="Q155" s="163">
        <v>2.25634</v>
      </c>
      <c r="R155" s="163">
        <f>Q155*H155</f>
        <v>5.8213572</v>
      </c>
      <c r="S155" s="163">
        <v>0</v>
      </c>
      <c r="T155" s="164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5" t="s">
        <v>156</v>
      </c>
      <c r="AT155" s="165" t="s">
        <v>151</v>
      </c>
      <c r="AU155" s="165" t="s">
        <v>77</v>
      </c>
      <c r="AY155" s="18" t="s">
        <v>148</v>
      </c>
      <c r="BE155" s="166">
        <f>IF(N155="základní",J155,0)</f>
        <v>0</v>
      </c>
      <c r="BF155" s="166">
        <f>IF(N155="snížená",J155,0)</f>
        <v>0</v>
      </c>
      <c r="BG155" s="166">
        <f>IF(N155="zákl. přenesená",J155,0)</f>
        <v>0</v>
      </c>
      <c r="BH155" s="166">
        <f>IF(N155="sníž. přenesená",J155,0)</f>
        <v>0</v>
      </c>
      <c r="BI155" s="166">
        <f>IF(N155="nulová",J155,0)</f>
        <v>0</v>
      </c>
      <c r="BJ155" s="18" t="s">
        <v>75</v>
      </c>
      <c r="BK155" s="166">
        <f>ROUND(I155*H155,2)</f>
        <v>0</v>
      </c>
      <c r="BL155" s="18" t="s">
        <v>156</v>
      </c>
      <c r="BM155" s="165" t="s">
        <v>2190</v>
      </c>
    </row>
    <row r="156" spans="2:51" s="13" customFormat="1" ht="12">
      <c r="B156" s="167"/>
      <c r="D156" s="168" t="s">
        <v>158</v>
      </c>
      <c r="E156" s="169" t="s">
        <v>0</v>
      </c>
      <c r="F156" s="170" t="s">
        <v>2000</v>
      </c>
      <c r="H156" s="169" t="s">
        <v>0</v>
      </c>
      <c r="I156" s="171"/>
      <c r="L156" s="167"/>
      <c r="M156" s="172"/>
      <c r="N156" s="173"/>
      <c r="O156" s="173"/>
      <c r="P156" s="173"/>
      <c r="Q156" s="173"/>
      <c r="R156" s="173"/>
      <c r="S156" s="173"/>
      <c r="T156" s="174"/>
      <c r="AT156" s="169" t="s">
        <v>158</v>
      </c>
      <c r="AU156" s="169" t="s">
        <v>77</v>
      </c>
      <c r="AV156" s="13" t="s">
        <v>75</v>
      </c>
      <c r="AW156" s="13" t="s">
        <v>30</v>
      </c>
      <c r="AX156" s="13" t="s">
        <v>68</v>
      </c>
      <c r="AY156" s="169" t="s">
        <v>148</v>
      </c>
    </row>
    <row r="157" spans="2:51" s="13" customFormat="1" ht="12">
      <c r="B157" s="167"/>
      <c r="D157" s="168" t="s">
        <v>158</v>
      </c>
      <c r="E157" s="169" t="s">
        <v>0</v>
      </c>
      <c r="F157" s="170" t="s">
        <v>2006</v>
      </c>
      <c r="H157" s="169" t="s">
        <v>0</v>
      </c>
      <c r="I157" s="171"/>
      <c r="L157" s="167"/>
      <c r="M157" s="172"/>
      <c r="N157" s="173"/>
      <c r="O157" s="173"/>
      <c r="P157" s="173"/>
      <c r="Q157" s="173"/>
      <c r="R157" s="173"/>
      <c r="S157" s="173"/>
      <c r="T157" s="174"/>
      <c r="AT157" s="169" t="s">
        <v>158</v>
      </c>
      <c r="AU157" s="169" t="s">
        <v>77</v>
      </c>
      <c r="AV157" s="13" t="s">
        <v>75</v>
      </c>
      <c r="AW157" s="13" t="s">
        <v>30</v>
      </c>
      <c r="AX157" s="13" t="s">
        <v>68</v>
      </c>
      <c r="AY157" s="169" t="s">
        <v>148</v>
      </c>
    </row>
    <row r="158" spans="2:51" s="14" customFormat="1" ht="12">
      <c r="B158" s="175"/>
      <c r="D158" s="168" t="s">
        <v>158</v>
      </c>
      <c r="E158" s="176" t="s">
        <v>0</v>
      </c>
      <c r="F158" s="177" t="s">
        <v>2191</v>
      </c>
      <c r="H158" s="178">
        <v>2.58</v>
      </c>
      <c r="I158" s="179"/>
      <c r="L158" s="175"/>
      <c r="M158" s="180"/>
      <c r="N158" s="181"/>
      <c r="O158" s="181"/>
      <c r="P158" s="181"/>
      <c r="Q158" s="181"/>
      <c r="R158" s="181"/>
      <c r="S158" s="181"/>
      <c r="T158" s="182"/>
      <c r="AT158" s="176" t="s">
        <v>158</v>
      </c>
      <c r="AU158" s="176" t="s">
        <v>77</v>
      </c>
      <c r="AV158" s="14" t="s">
        <v>77</v>
      </c>
      <c r="AW158" s="14" t="s">
        <v>30</v>
      </c>
      <c r="AX158" s="14" t="s">
        <v>75</v>
      </c>
      <c r="AY158" s="176" t="s">
        <v>148</v>
      </c>
    </row>
    <row r="159" spans="2:63" s="12" customFormat="1" ht="22.9" customHeight="1">
      <c r="B159" s="140"/>
      <c r="D159" s="141" t="s">
        <v>67</v>
      </c>
      <c r="E159" s="151" t="s">
        <v>956</v>
      </c>
      <c r="F159" s="151" t="s">
        <v>957</v>
      </c>
      <c r="I159" s="143"/>
      <c r="J159" s="152">
        <f>BK159</f>
        <v>0</v>
      </c>
      <c r="L159" s="140"/>
      <c r="M159" s="145"/>
      <c r="N159" s="146"/>
      <c r="O159" s="146"/>
      <c r="P159" s="147">
        <f>P160</f>
        <v>0</v>
      </c>
      <c r="Q159" s="146"/>
      <c r="R159" s="147">
        <f>R160</f>
        <v>0</v>
      </c>
      <c r="S159" s="146"/>
      <c r="T159" s="148">
        <f>T160</f>
        <v>0</v>
      </c>
      <c r="AR159" s="141" t="s">
        <v>75</v>
      </c>
      <c r="AT159" s="149" t="s">
        <v>67</v>
      </c>
      <c r="AU159" s="149" t="s">
        <v>75</v>
      </c>
      <c r="AY159" s="141" t="s">
        <v>148</v>
      </c>
      <c r="BK159" s="150">
        <f>BK160</f>
        <v>0</v>
      </c>
    </row>
    <row r="160" spans="1:65" s="2" customFormat="1" ht="21.75" customHeight="1">
      <c r="A160" s="33"/>
      <c r="B160" s="153"/>
      <c r="C160" s="154" t="s">
        <v>252</v>
      </c>
      <c r="D160" s="154" t="s">
        <v>151</v>
      </c>
      <c r="E160" s="155" t="s">
        <v>2072</v>
      </c>
      <c r="F160" s="156" t="s">
        <v>2073</v>
      </c>
      <c r="G160" s="157" t="s">
        <v>232</v>
      </c>
      <c r="H160" s="158">
        <v>233.457</v>
      </c>
      <c r="I160" s="159"/>
      <c r="J160" s="160">
        <f>ROUND(I160*H160,2)</f>
        <v>0</v>
      </c>
      <c r="K160" s="156" t="s">
        <v>155</v>
      </c>
      <c r="L160" s="34"/>
      <c r="M160" s="213" t="s">
        <v>0</v>
      </c>
      <c r="N160" s="214" t="s">
        <v>40</v>
      </c>
      <c r="O160" s="215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5" t="s">
        <v>156</v>
      </c>
      <c r="AT160" s="165" t="s">
        <v>151</v>
      </c>
      <c r="AU160" s="165" t="s">
        <v>77</v>
      </c>
      <c r="AY160" s="18" t="s">
        <v>148</v>
      </c>
      <c r="BE160" s="166">
        <f>IF(N160="základní",J160,0)</f>
        <v>0</v>
      </c>
      <c r="BF160" s="166">
        <f>IF(N160="snížená",J160,0)</f>
        <v>0</v>
      </c>
      <c r="BG160" s="166">
        <f>IF(N160="zákl. přenesená",J160,0)</f>
        <v>0</v>
      </c>
      <c r="BH160" s="166">
        <f>IF(N160="sníž. přenesená",J160,0)</f>
        <v>0</v>
      </c>
      <c r="BI160" s="166">
        <f>IF(N160="nulová",J160,0)</f>
        <v>0</v>
      </c>
      <c r="BJ160" s="18" t="s">
        <v>75</v>
      </c>
      <c r="BK160" s="166">
        <f>ROUND(I160*H160,2)</f>
        <v>0</v>
      </c>
      <c r="BL160" s="18" t="s">
        <v>156</v>
      </c>
      <c r="BM160" s="165" t="s">
        <v>2192</v>
      </c>
    </row>
    <row r="161" spans="1:31" s="2" customFormat="1" ht="6.95" customHeight="1">
      <c r="A161" s="33"/>
      <c r="B161" s="43"/>
      <c r="C161" s="44"/>
      <c r="D161" s="44"/>
      <c r="E161" s="44"/>
      <c r="F161" s="44"/>
      <c r="G161" s="44"/>
      <c r="H161" s="44"/>
      <c r="I161" s="113"/>
      <c r="J161" s="44"/>
      <c r="K161" s="44"/>
      <c r="L161" s="34"/>
      <c r="M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</sheetData>
  <autoFilter ref="C85:K160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8"/>
  <sheetViews>
    <sheetView showGridLines="0" workbookViewId="0" topLeftCell="A38">
      <selection activeCell="D4" sqref="D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8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367" t="s">
        <v>3</v>
      </c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8" t="s">
        <v>107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91"/>
      <c r="J3" s="20"/>
      <c r="K3" s="20"/>
      <c r="L3" s="21"/>
      <c r="AT3" s="18" t="s">
        <v>77</v>
      </c>
    </row>
    <row r="4" spans="2:46" s="1" customFormat="1" ht="24.95" customHeight="1">
      <c r="B4" s="21"/>
      <c r="D4" s="22" t="s">
        <v>112</v>
      </c>
      <c r="I4" s="89"/>
      <c r="L4" s="21"/>
      <c r="M4" s="92" t="s">
        <v>7</v>
      </c>
      <c r="AT4" s="18" t="s">
        <v>1</v>
      </c>
    </row>
    <row r="5" spans="2:12" s="1" customFormat="1" ht="6.95" customHeight="1">
      <c r="B5" s="21"/>
      <c r="I5" s="89"/>
      <c r="L5" s="21"/>
    </row>
    <row r="6" spans="2:12" s="1" customFormat="1" ht="12" customHeight="1">
      <c r="B6" s="21"/>
      <c r="D6" s="28" t="s">
        <v>12</v>
      </c>
      <c r="I6" s="89"/>
      <c r="L6" s="21"/>
    </row>
    <row r="7" spans="2:12" s="1" customFormat="1" ht="16.5" customHeight="1">
      <c r="B7" s="21"/>
      <c r="E7" s="365" t="str">
        <f>'Rekapitulace stavby'!K4</f>
        <v>Nová zástavba ZTV Boží Muka IV. etapa Chotěboř</v>
      </c>
      <c r="F7" s="366"/>
      <c r="G7" s="366"/>
      <c r="H7" s="366"/>
      <c r="I7" s="89"/>
      <c r="L7" s="21"/>
    </row>
    <row r="8" spans="1:31" s="2" customFormat="1" ht="12" customHeight="1">
      <c r="A8" s="33"/>
      <c r="B8" s="34"/>
      <c r="C8" s="33"/>
      <c r="D8" s="28" t="s">
        <v>119</v>
      </c>
      <c r="E8" s="33"/>
      <c r="F8" s="33"/>
      <c r="G8" s="33"/>
      <c r="H8" s="33"/>
      <c r="I8" s="93"/>
      <c r="J8" s="33"/>
      <c r="K8" s="33"/>
      <c r="L8" s="94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30" t="s">
        <v>105</v>
      </c>
      <c r="F9" s="364"/>
      <c r="G9" s="364"/>
      <c r="H9" s="364"/>
      <c r="I9" s="93"/>
      <c r="J9" s="33"/>
      <c r="K9" s="33"/>
      <c r="L9" s="9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93"/>
      <c r="J10" s="33"/>
      <c r="K10" s="33"/>
      <c r="L10" s="9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14</v>
      </c>
      <c r="E11" s="33"/>
      <c r="F11" s="26"/>
      <c r="G11" s="33"/>
      <c r="H11" s="33"/>
      <c r="I11" s="95" t="s">
        <v>16</v>
      </c>
      <c r="J11" s="26" t="s">
        <v>0</v>
      </c>
      <c r="K11" s="33"/>
      <c r="L11" s="9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5" t="s">
        <v>20</v>
      </c>
      <c r="J12" s="51" t="str">
        <f>'Rekapitulace stavby'!AN6</f>
        <v>2. 2. 2021</v>
      </c>
      <c r="K12" s="33"/>
      <c r="L12" s="9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3"/>
      <c r="J13" s="33"/>
      <c r="K13" s="33"/>
      <c r="L13" s="9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5" t="s">
        <v>23</v>
      </c>
      <c r="J14" s="26" t="s">
        <v>0</v>
      </c>
      <c r="K14" s="33"/>
      <c r="L14" s="9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95" t="s">
        <v>25</v>
      </c>
      <c r="J15" s="26" t="s">
        <v>0</v>
      </c>
      <c r="K15" s="33"/>
      <c r="L15" s="9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3"/>
      <c r="J16" s="33"/>
      <c r="K16" s="33"/>
      <c r="L16" s="9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5" t="s">
        <v>23</v>
      </c>
      <c r="J17" s="29" t="str">
        <f>'Rekapitulace stavby'!AN11</f>
        <v>Vyplň údaj</v>
      </c>
      <c r="K17" s="33"/>
      <c r="L17" s="9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68" t="str">
        <f>'Rekapitulace stavby'!E12</f>
        <v>Vyplň údaj</v>
      </c>
      <c r="F18" s="339"/>
      <c r="G18" s="339"/>
      <c r="H18" s="339"/>
      <c r="I18" s="95" t="s">
        <v>25</v>
      </c>
      <c r="J18" s="29" t="str">
        <f>'Rekapitulace stavby'!AN12</f>
        <v>Vyplň údaj</v>
      </c>
      <c r="K18" s="33"/>
      <c r="L18" s="9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3"/>
      <c r="J19" s="33"/>
      <c r="K19" s="33"/>
      <c r="L19" s="9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5" t="s">
        <v>23</v>
      </c>
      <c r="J20" s="26" t="s">
        <v>0</v>
      </c>
      <c r="K20" s="33"/>
      <c r="L20" s="9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95" t="s">
        <v>25</v>
      </c>
      <c r="J21" s="26" t="s">
        <v>0</v>
      </c>
      <c r="K21" s="33"/>
      <c r="L21" s="9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3"/>
      <c r="J22" s="33"/>
      <c r="K22" s="33"/>
      <c r="L22" s="9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95" t="s">
        <v>23</v>
      </c>
      <c r="J23" s="26" t="str">
        <f>IF('Rekapitulace stavby'!AN17="","",'Rekapitulace stavby'!AN17)</f>
        <v/>
      </c>
      <c r="K23" s="33"/>
      <c r="L23" s="9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stavby'!E18="","",'Rekapitulace stavby'!E18)</f>
        <v xml:space="preserve"> </v>
      </c>
      <c r="F24" s="33"/>
      <c r="G24" s="33"/>
      <c r="H24" s="33"/>
      <c r="I24" s="95" t="s">
        <v>25</v>
      </c>
      <c r="J24" s="26" t="str">
        <f>IF('Rekapitulace stavby'!AN18="","",'Rekapitulace stavby'!AN18)</f>
        <v/>
      </c>
      <c r="K24" s="33"/>
      <c r="L24" s="9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3"/>
      <c r="J25" s="33"/>
      <c r="K25" s="33"/>
      <c r="L25" s="9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93"/>
      <c r="J26" s="33"/>
      <c r="K26" s="33"/>
      <c r="L26" s="9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6"/>
      <c r="B27" s="97"/>
      <c r="C27" s="96"/>
      <c r="D27" s="96"/>
      <c r="E27" s="344" t="s">
        <v>0</v>
      </c>
      <c r="F27" s="344"/>
      <c r="G27" s="344"/>
      <c r="H27" s="344"/>
      <c r="I27" s="98"/>
      <c r="J27" s="96"/>
      <c r="K27" s="96"/>
      <c r="L27" s="99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3"/>
      <c r="J28" s="33"/>
      <c r="K28" s="33"/>
      <c r="L28" s="9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100"/>
      <c r="J29" s="62"/>
      <c r="K29" s="62"/>
      <c r="L29" s="94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1" t="s">
        <v>35</v>
      </c>
      <c r="E30" s="33"/>
      <c r="F30" s="33"/>
      <c r="G30" s="33"/>
      <c r="H30" s="33"/>
      <c r="I30" s="93"/>
      <c r="J30" s="67">
        <f>ROUND(J82,2)</f>
        <v>0</v>
      </c>
      <c r="K30" s="33"/>
      <c r="L30" s="9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100"/>
      <c r="J31" s="62"/>
      <c r="K31" s="62"/>
      <c r="L31" s="9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102" t="s">
        <v>36</v>
      </c>
      <c r="J32" s="37" t="s">
        <v>38</v>
      </c>
      <c r="K32" s="33"/>
      <c r="L32" s="9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3" t="s">
        <v>39</v>
      </c>
      <c r="E33" s="28" t="s">
        <v>40</v>
      </c>
      <c r="F33" s="104">
        <f>ROUND((SUM(BE82:BE127)),2)</f>
        <v>0</v>
      </c>
      <c r="G33" s="33"/>
      <c r="H33" s="33"/>
      <c r="I33" s="105">
        <v>0.21</v>
      </c>
      <c r="J33" s="104">
        <f>ROUND(((SUM(BE82:BE127))*I33),2)</f>
        <v>0</v>
      </c>
      <c r="K33" s="33"/>
      <c r="L33" s="9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4">
        <f>ROUND((SUM(BF82:BF127)),2)</f>
        <v>0</v>
      </c>
      <c r="G34" s="33"/>
      <c r="H34" s="33"/>
      <c r="I34" s="105">
        <v>0.15</v>
      </c>
      <c r="J34" s="104">
        <f>ROUND(((SUM(BF82:BF127))*I34),2)</f>
        <v>0</v>
      </c>
      <c r="K34" s="33"/>
      <c r="L34" s="9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42</v>
      </c>
      <c r="F35" s="104">
        <f>ROUND((SUM(BG82:BG127)),2)</f>
        <v>0</v>
      </c>
      <c r="G35" s="33"/>
      <c r="H35" s="33"/>
      <c r="I35" s="105">
        <v>0.21</v>
      </c>
      <c r="J35" s="104">
        <f>0</f>
        <v>0</v>
      </c>
      <c r="K35" s="33"/>
      <c r="L35" s="9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43</v>
      </c>
      <c r="F36" s="104">
        <f>ROUND((SUM(BH82:BH127)),2)</f>
        <v>0</v>
      </c>
      <c r="G36" s="33"/>
      <c r="H36" s="33"/>
      <c r="I36" s="105">
        <v>0.15</v>
      </c>
      <c r="J36" s="104">
        <f>0</f>
        <v>0</v>
      </c>
      <c r="K36" s="33"/>
      <c r="L36" s="9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04">
        <f>ROUND((SUM(BI82:BI127)),2)</f>
        <v>0</v>
      </c>
      <c r="G37" s="33"/>
      <c r="H37" s="33"/>
      <c r="I37" s="105">
        <v>0</v>
      </c>
      <c r="J37" s="104">
        <f>0</f>
        <v>0</v>
      </c>
      <c r="K37" s="33"/>
      <c r="L37" s="9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3"/>
      <c r="J38" s="33"/>
      <c r="K38" s="33"/>
      <c r="L38" s="9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6"/>
      <c r="D39" s="107" t="s">
        <v>45</v>
      </c>
      <c r="E39" s="56"/>
      <c r="F39" s="56"/>
      <c r="G39" s="108" t="s">
        <v>46</v>
      </c>
      <c r="H39" s="109" t="s">
        <v>47</v>
      </c>
      <c r="I39" s="110"/>
      <c r="J39" s="111">
        <f>SUM(J30:J37)</f>
        <v>0</v>
      </c>
      <c r="K39" s="112"/>
      <c r="L39" s="9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113"/>
      <c r="J40" s="44"/>
      <c r="K40" s="44"/>
      <c r="L40" s="9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114"/>
      <c r="J44" s="46"/>
      <c r="K44" s="46"/>
      <c r="L44" s="9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121</v>
      </c>
      <c r="D45" s="33"/>
      <c r="E45" s="33"/>
      <c r="F45" s="33"/>
      <c r="G45" s="33"/>
      <c r="H45" s="33"/>
      <c r="I45" s="93"/>
      <c r="J45" s="33"/>
      <c r="K45" s="33"/>
      <c r="L45" s="94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93"/>
      <c r="J46" s="33"/>
      <c r="K46" s="33"/>
      <c r="L46" s="94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12</v>
      </c>
      <c r="D47" s="33"/>
      <c r="E47" s="33"/>
      <c r="F47" s="33"/>
      <c r="G47" s="33"/>
      <c r="H47" s="33"/>
      <c r="I47" s="93"/>
      <c r="J47" s="33"/>
      <c r="K47" s="33"/>
      <c r="L47" s="94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65" t="str">
        <f>E7</f>
        <v>Nová zástavba ZTV Boží Muka IV. etapa Chotěboř</v>
      </c>
      <c r="F48" s="366"/>
      <c r="G48" s="366"/>
      <c r="H48" s="366"/>
      <c r="I48" s="93"/>
      <c r="J48" s="33"/>
      <c r="K48" s="33"/>
      <c r="L48" s="94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119</v>
      </c>
      <c r="D49" s="33"/>
      <c r="E49" s="33"/>
      <c r="F49" s="33"/>
      <c r="G49" s="33"/>
      <c r="H49" s="33"/>
      <c r="I49" s="93"/>
      <c r="J49" s="33"/>
      <c r="K49" s="33"/>
      <c r="L49" s="94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30" t="str">
        <f>E9</f>
        <v>Vedlejší a ostatní náklady</v>
      </c>
      <c r="F50" s="364"/>
      <c r="G50" s="364"/>
      <c r="H50" s="364"/>
      <c r="I50" s="93"/>
      <c r="J50" s="33"/>
      <c r="K50" s="33"/>
      <c r="L50" s="94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93"/>
      <c r="J51" s="33"/>
      <c r="K51" s="33"/>
      <c r="L51" s="94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18</v>
      </c>
      <c r="D52" s="33"/>
      <c r="E52" s="33"/>
      <c r="F52" s="26" t="str">
        <f>F12</f>
        <v>Chotěboř</v>
      </c>
      <c r="G52" s="33"/>
      <c r="H52" s="33"/>
      <c r="I52" s="95" t="s">
        <v>20</v>
      </c>
      <c r="J52" s="51" t="str">
        <f>IF(J12="","",J12)</f>
        <v>2. 2. 2021</v>
      </c>
      <c r="K52" s="33"/>
      <c r="L52" s="94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93"/>
      <c r="J53" s="33"/>
      <c r="K53" s="33"/>
      <c r="L53" s="94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22</v>
      </c>
      <c r="D54" s="33"/>
      <c r="E54" s="33"/>
      <c r="F54" s="26" t="str">
        <f>E15</f>
        <v>Město Chotěboř, Trčků z Lípy 69, Chotěboř</v>
      </c>
      <c r="G54" s="33"/>
      <c r="H54" s="33"/>
      <c r="I54" s="95" t="s">
        <v>28</v>
      </c>
      <c r="J54" s="31" t="str">
        <f>E21</f>
        <v>Profi Jihlava, spol. s.r.o.</v>
      </c>
      <c r="K54" s="33"/>
      <c r="L54" s="94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26</v>
      </c>
      <c r="D55" s="33"/>
      <c r="E55" s="33"/>
      <c r="F55" s="26" t="str">
        <f>IF(E18="","",E18)</f>
        <v>Vyplň údaj</v>
      </c>
      <c r="G55" s="33"/>
      <c r="H55" s="33"/>
      <c r="I55" s="95" t="s">
        <v>31</v>
      </c>
      <c r="J55" s="31" t="str">
        <f>E24</f>
        <v xml:space="preserve"> </v>
      </c>
      <c r="K55" s="33"/>
      <c r="L55" s="94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93"/>
      <c r="J56" s="33"/>
      <c r="K56" s="33"/>
      <c r="L56" s="94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15" t="s">
        <v>122</v>
      </c>
      <c r="D57" s="106"/>
      <c r="E57" s="106"/>
      <c r="F57" s="106"/>
      <c r="G57" s="106"/>
      <c r="H57" s="106"/>
      <c r="I57" s="116"/>
      <c r="J57" s="117" t="s">
        <v>123</v>
      </c>
      <c r="K57" s="106"/>
      <c r="L57" s="94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93"/>
      <c r="J58" s="33"/>
      <c r="K58" s="33"/>
      <c r="L58" s="94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18" t="s">
        <v>66</v>
      </c>
      <c r="D59" s="33"/>
      <c r="E59" s="33"/>
      <c r="F59" s="33"/>
      <c r="G59" s="33"/>
      <c r="H59" s="33"/>
      <c r="I59" s="93"/>
      <c r="J59" s="67">
        <f>J82</f>
        <v>0</v>
      </c>
      <c r="K59" s="33"/>
      <c r="L59" s="94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124</v>
      </c>
    </row>
    <row r="60" spans="2:12" s="9" customFormat="1" ht="24.95" customHeight="1">
      <c r="B60" s="119"/>
      <c r="D60" s="120" t="s">
        <v>2287</v>
      </c>
      <c r="E60" s="121"/>
      <c r="F60" s="121"/>
      <c r="G60" s="121"/>
      <c r="H60" s="121"/>
      <c r="I60" s="122"/>
      <c r="J60" s="123">
        <f>J83</f>
        <v>0</v>
      </c>
      <c r="L60" s="119"/>
    </row>
    <row r="61" spans="2:12" s="10" customFormat="1" ht="19.9" customHeight="1">
      <c r="B61" s="124"/>
      <c r="D61" s="125" t="s">
        <v>2288</v>
      </c>
      <c r="E61" s="126"/>
      <c r="F61" s="126"/>
      <c r="G61" s="126"/>
      <c r="H61" s="126"/>
      <c r="I61" s="127"/>
      <c r="J61" s="128">
        <f>J84</f>
        <v>0</v>
      </c>
      <c r="L61" s="124"/>
    </row>
    <row r="62" spans="2:12" s="10" customFormat="1" ht="19.9" customHeight="1">
      <c r="B62" s="124"/>
      <c r="D62" s="125" t="s">
        <v>2289</v>
      </c>
      <c r="E62" s="126"/>
      <c r="F62" s="126"/>
      <c r="G62" s="126"/>
      <c r="H62" s="126"/>
      <c r="I62" s="127"/>
      <c r="J62" s="128">
        <f>J110</f>
        <v>0</v>
      </c>
      <c r="L62" s="124"/>
    </row>
    <row r="63" spans="1:31" s="2" customFormat="1" ht="21.75" customHeight="1">
      <c r="A63" s="33"/>
      <c r="B63" s="34"/>
      <c r="C63" s="33"/>
      <c r="D63" s="33"/>
      <c r="E63" s="33"/>
      <c r="F63" s="33"/>
      <c r="G63" s="33"/>
      <c r="H63" s="33"/>
      <c r="I63" s="93"/>
      <c r="J63" s="33"/>
      <c r="K63" s="33"/>
      <c r="L63" s="94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6.95" customHeight="1">
      <c r="A64" s="33"/>
      <c r="B64" s="43"/>
      <c r="C64" s="44"/>
      <c r="D64" s="44"/>
      <c r="E64" s="44"/>
      <c r="F64" s="44"/>
      <c r="G64" s="44"/>
      <c r="H64" s="44"/>
      <c r="I64" s="113"/>
      <c r="J64" s="44"/>
      <c r="K64" s="44"/>
      <c r="L64" s="94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8" spans="1:31" s="2" customFormat="1" ht="6.95" customHeight="1">
      <c r="A68" s="33"/>
      <c r="B68" s="45"/>
      <c r="C68" s="46"/>
      <c r="D68" s="46"/>
      <c r="E68" s="46"/>
      <c r="F68" s="46"/>
      <c r="G68" s="46"/>
      <c r="H68" s="46"/>
      <c r="I68" s="114"/>
      <c r="J68" s="46"/>
      <c r="K68" s="46"/>
      <c r="L68" s="94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24.95" customHeight="1">
      <c r="A69" s="33"/>
      <c r="B69" s="34"/>
      <c r="C69" s="22" t="s">
        <v>133</v>
      </c>
      <c r="D69" s="33"/>
      <c r="E69" s="33"/>
      <c r="F69" s="33"/>
      <c r="G69" s="33"/>
      <c r="H69" s="33"/>
      <c r="I69" s="93"/>
      <c r="J69" s="33"/>
      <c r="K69" s="33"/>
      <c r="L69" s="94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34"/>
      <c r="C70" s="33"/>
      <c r="D70" s="33"/>
      <c r="E70" s="33"/>
      <c r="F70" s="33"/>
      <c r="G70" s="33"/>
      <c r="H70" s="33"/>
      <c r="I70" s="93"/>
      <c r="J70" s="33"/>
      <c r="K70" s="33"/>
      <c r="L70" s="94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2" customHeight="1">
      <c r="A71" s="33"/>
      <c r="B71" s="34"/>
      <c r="C71" s="28" t="s">
        <v>12</v>
      </c>
      <c r="D71" s="33"/>
      <c r="E71" s="33"/>
      <c r="F71" s="33"/>
      <c r="G71" s="33"/>
      <c r="H71" s="33"/>
      <c r="I71" s="93"/>
      <c r="J71" s="33"/>
      <c r="K71" s="33"/>
      <c r="L71" s="94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6.5" customHeight="1">
      <c r="A72" s="33"/>
      <c r="B72" s="34"/>
      <c r="C72" s="33"/>
      <c r="D72" s="33"/>
      <c r="E72" s="365" t="str">
        <f>E7</f>
        <v>Nová zástavba ZTV Boží Muka IV. etapa Chotěboř</v>
      </c>
      <c r="F72" s="366"/>
      <c r="G72" s="366"/>
      <c r="H72" s="366"/>
      <c r="I72" s="93"/>
      <c r="J72" s="33"/>
      <c r="K72" s="33"/>
      <c r="L72" s="94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119</v>
      </c>
      <c r="D73" s="33"/>
      <c r="E73" s="33"/>
      <c r="F73" s="33"/>
      <c r="G73" s="33"/>
      <c r="H73" s="33"/>
      <c r="I73" s="93"/>
      <c r="J73" s="33"/>
      <c r="K73" s="33"/>
      <c r="L73" s="94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6.5" customHeight="1">
      <c r="A74" s="33"/>
      <c r="B74" s="34"/>
      <c r="C74" s="33"/>
      <c r="D74" s="33"/>
      <c r="E74" s="330" t="str">
        <f>E9</f>
        <v>Vedlejší a ostatní náklady</v>
      </c>
      <c r="F74" s="364"/>
      <c r="G74" s="364"/>
      <c r="H74" s="364"/>
      <c r="I74" s="93"/>
      <c r="J74" s="33"/>
      <c r="K74" s="33"/>
      <c r="L74" s="94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34"/>
      <c r="C75" s="33"/>
      <c r="D75" s="33"/>
      <c r="E75" s="33"/>
      <c r="F75" s="33"/>
      <c r="G75" s="33"/>
      <c r="H75" s="33"/>
      <c r="I75" s="93"/>
      <c r="J75" s="33"/>
      <c r="K75" s="33"/>
      <c r="L75" s="94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18</v>
      </c>
      <c r="D76" s="33"/>
      <c r="E76" s="33"/>
      <c r="F76" s="26" t="str">
        <f>F12</f>
        <v>Chotěboř</v>
      </c>
      <c r="G76" s="33"/>
      <c r="H76" s="33"/>
      <c r="I76" s="95" t="s">
        <v>20</v>
      </c>
      <c r="J76" s="51" t="str">
        <f>IF(J12="","",J12)</f>
        <v>2. 2. 2021</v>
      </c>
      <c r="K76" s="33"/>
      <c r="L76" s="9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3"/>
      <c r="D77" s="33"/>
      <c r="E77" s="33"/>
      <c r="F77" s="33"/>
      <c r="G77" s="33"/>
      <c r="H77" s="33"/>
      <c r="I77" s="93"/>
      <c r="J77" s="33"/>
      <c r="K77" s="33"/>
      <c r="L77" s="9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5.7" customHeight="1">
      <c r="A78" s="33"/>
      <c r="B78" s="34"/>
      <c r="C78" s="28" t="s">
        <v>22</v>
      </c>
      <c r="D78" s="33"/>
      <c r="E78" s="33"/>
      <c r="F78" s="26" t="str">
        <f>E15</f>
        <v>Město Chotěboř, Trčků z Lípy 69, Chotěboř</v>
      </c>
      <c r="G78" s="33"/>
      <c r="H78" s="33"/>
      <c r="I78" s="95" t="s">
        <v>28</v>
      </c>
      <c r="J78" s="31" t="str">
        <f>E21</f>
        <v>Profi Jihlava, spol. s.r.o.</v>
      </c>
      <c r="K78" s="33"/>
      <c r="L78" s="94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5.2" customHeight="1">
      <c r="A79" s="33"/>
      <c r="B79" s="34"/>
      <c r="C79" s="28" t="s">
        <v>26</v>
      </c>
      <c r="D79" s="33"/>
      <c r="E79" s="33"/>
      <c r="F79" s="26" t="str">
        <f>IF(E18="","",E18)</f>
        <v>Vyplň údaj</v>
      </c>
      <c r="G79" s="33"/>
      <c r="H79" s="33"/>
      <c r="I79" s="95" t="s">
        <v>31</v>
      </c>
      <c r="J79" s="31" t="str">
        <f>E24</f>
        <v xml:space="preserve"> </v>
      </c>
      <c r="K79" s="33"/>
      <c r="L79" s="94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0.35" customHeight="1">
      <c r="A80" s="33"/>
      <c r="B80" s="34"/>
      <c r="C80" s="33"/>
      <c r="D80" s="33"/>
      <c r="E80" s="33"/>
      <c r="F80" s="33"/>
      <c r="G80" s="33"/>
      <c r="H80" s="33"/>
      <c r="I80" s="93"/>
      <c r="J80" s="33"/>
      <c r="K80" s="33"/>
      <c r="L80" s="94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11" customFormat="1" ht="29.25" customHeight="1">
      <c r="A81" s="129"/>
      <c r="B81" s="130"/>
      <c r="C81" s="131" t="s">
        <v>134</v>
      </c>
      <c r="D81" s="132" t="s">
        <v>53</v>
      </c>
      <c r="E81" s="132" t="s">
        <v>49</v>
      </c>
      <c r="F81" s="132" t="s">
        <v>50</v>
      </c>
      <c r="G81" s="132" t="s">
        <v>135</v>
      </c>
      <c r="H81" s="132" t="s">
        <v>136</v>
      </c>
      <c r="I81" s="133" t="s">
        <v>137</v>
      </c>
      <c r="J81" s="132" t="s">
        <v>123</v>
      </c>
      <c r="K81" s="134" t="s">
        <v>138</v>
      </c>
      <c r="L81" s="135"/>
      <c r="M81" s="58" t="s">
        <v>0</v>
      </c>
      <c r="N81" s="59" t="s">
        <v>39</v>
      </c>
      <c r="O81" s="59" t="s">
        <v>139</v>
      </c>
      <c r="P81" s="59" t="s">
        <v>140</v>
      </c>
      <c r="Q81" s="59" t="s">
        <v>141</v>
      </c>
      <c r="R81" s="59" t="s">
        <v>142</v>
      </c>
      <c r="S81" s="59" t="s">
        <v>143</v>
      </c>
      <c r="T81" s="60" t="s">
        <v>144</v>
      </c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</row>
    <row r="82" spans="1:63" s="2" customFormat="1" ht="22.9" customHeight="1">
      <c r="A82" s="33"/>
      <c r="B82" s="34"/>
      <c r="C82" s="65" t="s">
        <v>145</v>
      </c>
      <c r="D82" s="33"/>
      <c r="E82" s="33"/>
      <c r="F82" s="33"/>
      <c r="G82" s="33"/>
      <c r="H82" s="33"/>
      <c r="I82" s="93"/>
      <c r="J82" s="136">
        <f>BK82</f>
        <v>0</v>
      </c>
      <c r="K82" s="33"/>
      <c r="L82" s="34"/>
      <c r="M82" s="61"/>
      <c r="N82" s="52"/>
      <c r="O82" s="62"/>
      <c r="P82" s="137">
        <f>P83</f>
        <v>0</v>
      </c>
      <c r="Q82" s="62"/>
      <c r="R82" s="137">
        <f>R83</f>
        <v>0</v>
      </c>
      <c r="S82" s="62"/>
      <c r="T82" s="138">
        <f>T83</f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T82" s="18" t="s">
        <v>67</v>
      </c>
      <c r="AU82" s="18" t="s">
        <v>124</v>
      </c>
      <c r="BK82" s="139">
        <f>BK83</f>
        <v>0</v>
      </c>
    </row>
    <row r="83" spans="2:63" s="12" customFormat="1" ht="25.9" customHeight="1">
      <c r="B83" s="140"/>
      <c r="D83" s="141" t="s">
        <v>67</v>
      </c>
      <c r="E83" s="142" t="s">
        <v>2290</v>
      </c>
      <c r="F83" s="142" t="s">
        <v>2291</v>
      </c>
      <c r="I83" s="143"/>
      <c r="J83" s="144">
        <f>BK83</f>
        <v>0</v>
      </c>
      <c r="L83" s="140"/>
      <c r="M83" s="145"/>
      <c r="N83" s="146"/>
      <c r="O83" s="146"/>
      <c r="P83" s="147">
        <f>P84+P110</f>
        <v>0</v>
      </c>
      <c r="Q83" s="146"/>
      <c r="R83" s="147">
        <f>R84+R110</f>
        <v>0</v>
      </c>
      <c r="S83" s="146"/>
      <c r="T83" s="148">
        <f>T84+T110</f>
        <v>0</v>
      </c>
      <c r="AR83" s="141" t="s">
        <v>156</v>
      </c>
      <c r="AT83" s="149" t="s">
        <v>67</v>
      </c>
      <c r="AU83" s="149" t="s">
        <v>68</v>
      </c>
      <c r="AY83" s="141" t="s">
        <v>148</v>
      </c>
      <c r="BK83" s="150">
        <f>BK84+BK110</f>
        <v>0</v>
      </c>
    </row>
    <row r="84" spans="2:63" s="12" customFormat="1" ht="22.9" customHeight="1">
      <c r="B84" s="140"/>
      <c r="D84" s="141" t="s">
        <v>67</v>
      </c>
      <c r="E84" s="151" t="s">
        <v>2292</v>
      </c>
      <c r="F84" s="151" t="s">
        <v>2291</v>
      </c>
      <c r="I84" s="143"/>
      <c r="J84" s="152">
        <f>BK84</f>
        <v>0</v>
      </c>
      <c r="L84" s="140"/>
      <c r="M84" s="145"/>
      <c r="N84" s="146"/>
      <c r="O84" s="146"/>
      <c r="P84" s="147">
        <f>SUM(P85:P109)</f>
        <v>0</v>
      </c>
      <c r="Q84" s="146"/>
      <c r="R84" s="147">
        <f>SUM(R85:R109)</f>
        <v>0</v>
      </c>
      <c r="S84" s="146"/>
      <c r="T84" s="148">
        <f>SUM(T85:T109)</f>
        <v>0</v>
      </c>
      <c r="AR84" s="141" t="s">
        <v>156</v>
      </c>
      <c r="AT84" s="149" t="s">
        <v>67</v>
      </c>
      <c r="AU84" s="149" t="s">
        <v>75</v>
      </c>
      <c r="AY84" s="141" t="s">
        <v>148</v>
      </c>
      <c r="BK84" s="150">
        <f>SUM(BK85:BK109)</f>
        <v>0</v>
      </c>
    </row>
    <row r="85" spans="1:65" s="2" customFormat="1" ht="16.5" customHeight="1">
      <c r="A85" s="33"/>
      <c r="B85" s="153"/>
      <c r="C85" s="154" t="s">
        <v>75</v>
      </c>
      <c r="D85" s="154" t="s">
        <v>151</v>
      </c>
      <c r="E85" s="155" t="s">
        <v>2293</v>
      </c>
      <c r="F85" s="156" t="s">
        <v>2294</v>
      </c>
      <c r="G85" s="157" t="s">
        <v>2295</v>
      </c>
      <c r="H85" s="158">
        <v>1</v>
      </c>
      <c r="I85" s="159"/>
      <c r="J85" s="160">
        <f>ROUND(I85*H85,2)</f>
        <v>0</v>
      </c>
      <c r="K85" s="156" t="s">
        <v>0</v>
      </c>
      <c r="L85" s="34"/>
      <c r="M85" s="161" t="s">
        <v>0</v>
      </c>
      <c r="N85" s="162" t="s">
        <v>40</v>
      </c>
      <c r="O85" s="54"/>
      <c r="P85" s="163">
        <f>O85*H85</f>
        <v>0</v>
      </c>
      <c r="Q85" s="163">
        <v>0</v>
      </c>
      <c r="R85" s="163">
        <f>Q85*H85</f>
        <v>0</v>
      </c>
      <c r="S85" s="163">
        <v>0</v>
      </c>
      <c r="T85" s="164">
        <f>S85*H85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R85" s="165" t="s">
        <v>2296</v>
      </c>
      <c r="AT85" s="165" t="s">
        <v>151</v>
      </c>
      <c r="AU85" s="165" t="s">
        <v>77</v>
      </c>
      <c r="AY85" s="18" t="s">
        <v>148</v>
      </c>
      <c r="BE85" s="166">
        <f>IF(N85="základní",J85,0)</f>
        <v>0</v>
      </c>
      <c r="BF85" s="166">
        <f>IF(N85="snížená",J85,0)</f>
        <v>0</v>
      </c>
      <c r="BG85" s="166">
        <f>IF(N85="zákl. přenesená",J85,0)</f>
        <v>0</v>
      </c>
      <c r="BH85" s="166">
        <f>IF(N85="sníž. přenesená",J85,0)</f>
        <v>0</v>
      </c>
      <c r="BI85" s="166">
        <f>IF(N85="nulová",J85,0)</f>
        <v>0</v>
      </c>
      <c r="BJ85" s="18" t="s">
        <v>75</v>
      </c>
      <c r="BK85" s="166">
        <f>ROUND(I85*H85,2)</f>
        <v>0</v>
      </c>
      <c r="BL85" s="18" t="s">
        <v>2296</v>
      </c>
      <c r="BM85" s="165" t="s">
        <v>2297</v>
      </c>
    </row>
    <row r="86" spans="2:51" s="13" customFormat="1" ht="12">
      <c r="B86" s="167"/>
      <c r="D86" s="168" t="s">
        <v>158</v>
      </c>
      <c r="E86" s="169" t="s">
        <v>0</v>
      </c>
      <c r="F86" s="170" t="s">
        <v>2298</v>
      </c>
      <c r="H86" s="169" t="s">
        <v>0</v>
      </c>
      <c r="I86" s="171"/>
      <c r="L86" s="167"/>
      <c r="M86" s="172"/>
      <c r="N86" s="173"/>
      <c r="O86" s="173"/>
      <c r="P86" s="173"/>
      <c r="Q86" s="173"/>
      <c r="R86" s="173"/>
      <c r="S86" s="173"/>
      <c r="T86" s="174"/>
      <c r="AT86" s="169" t="s">
        <v>158</v>
      </c>
      <c r="AU86" s="169" t="s">
        <v>77</v>
      </c>
      <c r="AV86" s="13" t="s">
        <v>75</v>
      </c>
      <c r="AW86" s="13" t="s">
        <v>30</v>
      </c>
      <c r="AX86" s="13" t="s">
        <v>68</v>
      </c>
      <c r="AY86" s="169" t="s">
        <v>148</v>
      </c>
    </row>
    <row r="87" spans="2:51" s="14" customFormat="1" ht="12">
      <c r="B87" s="175"/>
      <c r="D87" s="168" t="s">
        <v>158</v>
      </c>
      <c r="E87" s="176" t="s">
        <v>0</v>
      </c>
      <c r="F87" s="177" t="s">
        <v>75</v>
      </c>
      <c r="H87" s="178">
        <v>1</v>
      </c>
      <c r="I87" s="179"/>
      <c r="L87" s="175"/>
      <c r="M87" s="180"/>
      <c r="N87" s="181"/>
      <c r="O87" s="181"/>
      <c r="P87" s="181"/>
      <c r="Q87" s="181"/>
      <c r="R87" s="181"/>
      <c r="S87" s="181"/>
      <c r="T87" s="182"/>
      <c r="AT87" s="176" t="s">
        <v>158</v>
      </c>
      <c r="AU87" s="176" t="s">
        <v>77</v>
      </c>
      <c r="AV87" s="14" t="s">
        <v>77</v>
      </c>
      <c r="AW87" s="14" t="s">
        <v>30</v>
      </c>
      <c r="AX87" s="14" t="s">
        <v>75</v>
      </c>
      <c r="AY87" s="176" t="s">
        <v>148</v>
      </c>
    </row>
    <row r="88" spans="1:65" s="2" customFormat="1" ht="16.5" customHeight="1">
      <c r="A88" s="33"/>
      <c r="B88" s="153"/>
      <c r="C88" s="154" t="s">
        <v>77</v>
      </c>
      <c r="D88" s="154" t="s">
        <v>151</v>
      </c>
      <c r="E88" s="155" t="s">
        <v>2299</v>
      </c>
      <c r="F88" s="156" t="s">
        <v>2300</v>
      </c>
      <c r="G88" s="157" t="s">
        <v>2295</v>
      </c>
      <c r="H88" s="158">
        <v>1</v>
      </c>
      <c r="I88" s="159"/>
      <c r="J88" s="160">
        <f>ROUND(I88*H88,2)</f>
        <v>0</v>
      </c>
      <c r="K88" s="156" t="s">
        <v>0</v>
      </c>
      <c r="L88" s="34"/>
      <c r="M88" s="161" t="s">
        <v>0</v>
      </c>
      <c r="N88" s="162" t="s">
        <v>40</v>
      </c>
      <c r="O88" s="54"/>
      <c r="P88" s="163">
        <f>O88*H88</f>
        <v>0</v>
      </c>
      <c r="Q88" s="163">
        <v>0</v>
      </c>
      <c r="R88" s="163">
        <f>Q88*H88</f>
        <v>0</v>
      </c>
      <c r="S88" s="163">
        <v>0</v>
      </c>
      <c r="T88" s="164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65" t="s">
        <v>2296</v>
      </c>
      <c r="AT88" s="165" t="s">
        <v>151</v>
      </c>
      <c r="AU88" s="165" t="s">
        <v>77</v>
      </c>
      <c r="AY88" s="18" t="s">
        <v>148</v>
      </c>
      <c r="BE88" s="166">
        <f>IF(N88="základní",J88,0)</f>
        <v>0</v>
      </c>
      <c r="BF88" s="166">
        <f>IF(N88="snížená",J88,0)</f>
        <v>0</v>
      </c>
      <c r="BG88" s="166">
        <f>IF(N88="zákl. přenesená",J88,0)</f>
        <v>0</v>
      </c>
      <c r="BH88" s="166">
        <f>IF(N88="sníž. přenesená",J88,0)</f>
        <v>0</v>
      </c>
      <c r="BI88" s="166">
        <f>IF(N88="nulová",J88,0)</f>
        <v>0</v>
      </c>
      <c r="BJ88" s="18" t="s">
        <v>75</v>
      </c>
      <c r="BK88" s="166">
        <f>ROUND(I88*H88,2)</f>
        <v>0</v>
      </c>
      <c r="BL88" s="18" t="s">
        <v>2296</v>
      </c>
      <c r="BM88" s="165" t="s">
        <v>2301</v>
      </c>
    </row>
    <row r="89" spans="2:51" s="13" customFormat="1" ht="12">
      <c r="B89" s="167"/>
      <c r="D89" s="168" t="s">
        <v>158</v>
      </c>
      <c r="E89" s="169" t="s">
        <v>0</v>
      </c>
      <c r="F89" s="170" t="s">
        <v>2302</v>
      </c>
      <c r="H89" s="169" t="s">
        <v>0</v>
      </c>
      <c r="I89" s="171"/>
      <c r="L89" s="167"/>
      <c r="M89" s="172"/>
      <c r="N89" s="173"/>
      <c r="O89" s="173"/>
      <c r="P89" s="173"/>
      <c r="Q89" s="173"/>
      <c r="R89" s="173"/>
      <c r="S89" s="173"/>
      <c r="T89" s="174"/>
      <c r="AT89" s="169" t="s">
        <v>158</v>
      </c>
      <c r="AU89" s="169" t="s">
        <v>77</v>
      </c>
      <c r="AV89" s="13" t="s">
        <v>75</v>
      </c>
      <c r="AW89" s="13" t="s">
        <v>30</v>
      </c>
      <c r="AX89" s="13" t="s">
        <v>68</v>
      </c>
      <c r="AY89" s="169" t="s">
        <v>148</v>
      </c>
    </row>
    <row r="90" spans="2:51" s="13" customFormat="1" ht="22.5">
      <c r="B90" s="167"/>
      <c r="D90" s="168" t="s">
        <v>158</v>
      </c>
      <c r="E90" s="169" t="s">
        <v>0</v>
      </c>
      <c r="F90" s="170" t="s">
        <v>2303</v>
      </c>
      <c r="H90" s="169" t="s">
        <v>0</v>
      </c>
      <c r="I90" s="171"/>
      <c r="L90" s="167"/>
      <c r="M90" s="172"/>
      <c r="N90" s="173"/>
      <c r="O90" s="173"/>
      <c r="P90" s="173"/>
      <c r="Q90" s="173"/>
      <c r="R90" s="173"/>
      <c r="S90" s="173"/>
      <c r="T90" s="174"/>
      <c r="AT90" s="169" t="s">
        <v>158</v>
      </c>
      <c r="AU90" s="169" t="s">
        <v>77</v>
      </c>
      <c r="AV90" s="13" t="s">
        <v>75</v>
      </c>
      <c r="AW90" s="13" t="s">
        <v>30</v>
      </c>
      <c r="AX90" s="13" t="s">
        <v>68</v>
      </c>
      <c r="AY90" s="169" t="s">
        <v>148</v>
      </c>
    </row>
    <row r="91" spans="2:51" s="13" customFormat="1" ht="12">
      <c r="B91" s="167"/>
      <c r="D91" s="168" t="s">
        <v>158</v>
      </c>
      <c r="E91" s="169" t="s">
        <v>0</v>
      </c>
      <c r="F91" s="170" t="s">
        <v>2304</v>
      </c>
      <c r="H91" s="169" t="s">
        <v>0</v>
      </c>
      <c r="I91" s="171"/>
      <c r="L91" s="167"/>
      <c r="M91" s="172"/>
      <c r="N91" s="173"/>
      <c r="O91" s="173"/>
      <c r="P91" s="173"/>
      <c r="Q91" s="173"/>
      <c r="R91" s="173"/>
      <c r="S91" s="173"/>
      <c r="T91" s="174"/>
      <c r="AT91" s="169" t="s">
        <v>158</v>
      </c>
      <c r="AU91" s="169" t="s">
        <v>77</v>
      </c>
      <c r="AV91" s="13" t="s">
        <v>75</v>
      </c>
      <c r="AW91" s="13" t="s">
        <v>30</v>
      </c>
      <c r="AX91" s="13" t="s">
        <v>68</v>
      </c>
      <c r="AY91" s="169" t="s">
        <v>148</v>
      </c>
    </row>
    <row r="92" spans="2:51" s="14" customFormat="1" ht="12">
      <c r="B92" s="175"/>
      <c r="D92" s="168" t="s">
        <v>158</v>
      </c>
      <c r="E92" s="176" t="s">
        <v>0</v>
      </c>
      <c r="F92" s="177" t="s">
        <v>75</v>
      </c>
      <c r="H92" s="178">
        <v>1</v>
      </c>
      <c r="I92" s="179"/>
      <c r="L92" s="175"/>
      <c r="M92" s="180"/>
      <c r="N92" s="181"/>
      <c r="O92" s="181"/>
      <c r="P92" s="181"/>
      <c r="Q92" s="181"/>
      <c r="R92" s="181"/>
      <c r="S92" s="181"/>
      <c r="T92" s="182"/>
      <c r="AT92" s="176" t="s">
        <v>158</v>
      </c>
      <c r="AU92" s="176" t="s">
        <v>77</v>
      </c>
      <c r="AV92" s="14" t="s">
        <v>77</v>
      </c>
      <c r="AW92" s="14" t="s">
        <v>30</v>
      </c>
      <c r="AX92" s="14" t="s">
        <v>75</v>
      </c>
      <c r="AY92" s="176" t="s">
        <v>148</v>
      </c>
    </row>
    <row r="93" spans="1:65" s="2" customFormat="1" ht="16.5" customHeight="1">
      <c r="A93" s="33"/>
      <c r="B93" s="153"/>
      <c r="C93" s="154" t="s">
        <v>165</v>
      </c>
      <c r="D93" s="154" t="s">
        <v>151</v>
      </c>
      <c r="E93" s="155" t="s">
        <v>2305</v>
      </c>
      <c r="F93" s="156" t="s">
        <v>2306</v>
      </c>
      <c r="G93" s="157" t="s">
        <v>2295</v>
      </c>
      <c r="H93" s="158">
        <v>1</v>
      </c>
      <c r="I93" s="159"/>
      <c r="J93" s="160">
        <f>ROUND(I93*H93,2)</f>
        <v>0</v>
      </c>
      <c r="K93" s="156" t="s">
        <v>0</v>
      </c>
      <c r="L93" s="34"/>
      <c r="M93" s="161" t="s">
        <v>0</v>
      </c>
      <c r="N93" s="162" t="s">
        <v>40</v>
      </c>
      <c r="O93" s="54"/>
      <c r="P93" s="163">
        <f>O93*H93</f>
        <v>0</v>
      </c>
      <c r="Q93" s="163">
        <v>0</v>
      </c>
      <c r="R93" s="163">
        <f>Q93*H93</f>
        <v>0</v>
      </c>
      <c r="S93" s="163">
        <v>0</v>
      </c>
      <c r="T93" s="164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65" t="s">
        <v>2296</v>
      </c>
      <c r="AT93" s="165" t="s">
        <v>151</v>
      </c>
      <c r="AU93" s="165" t="s">
        <v>77</v>
      </c>
      <c r="AY93" s="18" t="s">
        <v>148</v>
      </c>
      <c r="BE93" s="166">
        <f>IF(N93="základní",J93,0)</f>
        <v>0</v>
      </c>
      <c r="BF93" s="166">
        <f>IF(N93="snížená",J93,0)</f>
        <v>0</v>
      </c>
      <c r="BG93" s="166">
        <f>IF(N93="zákl. přenesená",J93,0)</f>
        <v>0</v>
      </c>
      <c r="BH93" s="166">
        <f>IF(N93="sníž. přenesená",J93,0)</f>
        <v>0</v>
      </c>
      <c r="BI93" s="166">
        <f>IF(N93="nulová",J93,0)</f>
        <v>0</v>
      </c>
      <c r="BJ93" s="18" t="s">
        <v>75</v>
      </c>
      <c r="BK93" s="166">
        <f>ROUND(I93*H93,2)</f>
        <v>0</v>
      </c>
      <c r="BL93" s="18" t="s">
        <v>2296</v>
      </c>
      <c r="BM93" s="165" t="s">
        <v>2307</v>
      </c>
    </row>
    <row r="94" spans="2:51" s="13" customFormat="1" ht="22.5">
      <c r="B94" s="167"/>
      <c r="D94" s="168" t="s">
        <v>158</v>
      </c>
      <c r="E94" s="169" t="s">
        <v>0</v>
      </c>
      <c r="F94" s="170" t="s">
        <v>2308</v>
      </c>
      <c r="H94" s="169" t="s">
        <v>0</v>
      </c>
      <c r="I94" s="171"/>
      <c r="L94" s="167"/>
      <c r="M94" s="172"/>
      <c r="N94" s="173"/>
      <c r="O94" s="173"/>
      <c r="P94" s="173"/>
      <c r="Q94" s="173"/>
      <c r="R94" s="173"/>
      <c r="S94" s="173"/>
      <c r="T94" s="174"/>
      <c r="AT94" s="169" t="s">
        <v>158</v>
      </c>
      <c r="AU94" s="169" t="s">
        <v>77</v>
      </c>
      <c r="AV94" s="13" t="s">
        <v>75</v>
      </c>
      <c r="AW94" s="13" t="s">
        <v>30</v>
      </c>
      <c r="AX94" s="13" t="s">
        <v>68</v>
      </c>
      <c r="AY94" s="169" t="s">
        <v>148</v>
      </c>
    </row>
    <row r="95" spans="2:51" s="13" customFormat="1" ht="12">
      <c r="B95" s="167"/>
      <c r="D95" s="168" t="s">
        <v>158</v>
      </c>
      <c r="E95" s="169" t="s">
        <v>0</v>
      </c>
      <c r="F95" s="170" t="s">
        <v>2309</v>
      </c>
      <c r="H95" s="169" t="s">
        <v>0</v>
      </c>
      <c r="I95" s="171"/>
      <c r="L95" s="167"/>
      <c r="M95" s="172"/>
      <c r="N95" s="173"/>
      <c r="O95" s="173"/>
      <c r="P95" s="173"/>
      <c r="Q95" s="173"/>
      <c r="R95" s="173"/>
      <c r="S95" s="173"/>
      <c r="T95" s="174"/>
      <c r="AT95" s="169" t="s">
        <v>158</v>
      </c>
      <c r="AU95" s="169" t="s">
        <v>77</v>
      </c>
      <c r="AV95" s="13" t="s">
        <v>75</v>
      </c>
      <c r="AW95" s="13" t="s">
        <v>30</v>
      </c>
      <c r="AX95" s="13" t="s">
        <v>68</v>
      </c>
      <c r="AY95" s="169" t="s">
        <v>148</v>
      </c>
    </row>
    <row r="96" spans="2:51" s="14" customFormat="1" ht="12">
      <c r="B96" s="175"/>
      <c r="D96" s="168" t="s">
        <v>158</v>
      </c>
      <c r="E96" s="176" t="s">
        <v>0</v>
      </c>
      <c r="F96" s="177" t="s">
        <v>75</v>
      </c>
      <c r="H96" s="178">
        <v>1</v>
      </c>
      <c r="I96" s="179"/>
      <c r="L96" s="175"/>
      <c r="M96" s="180"/>
      <c r="N96" s="181"/>
      <c r="O96" s="181"/>
      <c r="P96" s="181"/>
      <c r="Q96" s="181"/>
      <c r="R96" s="181"/>
      <c r="S96" s="181"/>
      <c r="T96" s="182"/>
      <c r="AT96" s="176" t="s">
        <v>158</v>
      </c>
      <c r="AU96" s="176" t="s">
        <v>77</v>
      </c>
      <c r="AV96" s="14" t="s">
        <v>77</v>
      </c>
      <c r="AW96" s="14" t="s">
        <v>30</v>
      </c>
      <c r="AX96" s="14" t="s">
        <v>75</v>
      </c>
      <c r="AY96" s="176" t="s">
        <v>148</v>
      </c>
    </row>
    <row r="97" spans="1:65" s="2" customFormat="1" ht="16.5" customHeight="1">
      <c r="A97" s="33"/>
      <c r="B97" s="153"/>
      <c r="C97" s="154" t="s">
        <v>156</v>
      </c>
      <c r="D97" s="154" t="s">
        <v>151</v>
      </c>
      <c r="E97" s="155" t="s">
        <v>2310</v>
      </c>
      <c r="F97" s="156" t="s">
        <v>2311</v>
      </c>
      <c r="G97" s="157" t="s">
        <v>2295</v>
      </c>
      <c r="H97" s="158">
        <v>1</v>
      </c>
      <c r="I97" s="159"/>
      <c r="J97" s="160">
        <f>ROUND(I97*H97,2)</f>
        <v>0</v>
      </c>
      <c r="K97" s="156" t="s">
        <v>0</v>
      </c>
      <c r="L97" s="34"/>
      <c r="M97" s="161" t="s">
        <v>0</v>
      </c>
      <c r="N97" s="162" t="s">
        <v>40</v>
      </c>
      <c r="O97" s="54"/>
      <c r="P97" s="163">
        <f>O97*H97</f>
        <v>0</v>
      </c>
      <c r="Q97" s="163">
        <v>0</v>
      </c>
      <c r="R97" s="163">
        <f>Q97*H97</f>
        <v>0</v>
      </c>
      <c r="S97" s="163">
        <v>0</v>
      </c>
      <c r="T97" s="164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65" t="s">
        <v>2296</v>
      </c>
      <c r="AT97" s="165" t="s">
        <v>151</v>
      </c>
      <c r="AU97" s="165" t="s">
        <v>77</v>
      </c>
      <c r="AY97" s="18" t="s">
        <v>148</v>
      </c>
      <c r="BE97" s="166">
        <f>IF(N97="základní",J97,0)</f>
        <v>0</v>
      </c>
      <c r="BF97" s="166">
        <f>IF(N97="snížená",J97,0)</f>
        <v>0</v>
      </c>
      <c r="BG97" s="166">
        <f>IF(N97="zákl. přenesená",J97,0)</f>
        <v>0</v>
      </c>
      <c r="BH97" s="166">
        <f>IF(N97="sníž. přenesená",J97,0)</f>
        <v>0</v>
      </c>
      <c r="BI97" s="166">
        <f>IF(N97="nulová",J97,0)</f>
        <v>0</v>
      </c>
      <c r="BJ97" s="18" t="s">
        <v>75</v>
      </c>
      <c r="BK97" s="166">
        <f>ROUND(I97*H97,2)</f>
        <v>0</v>
      </c>
      <c r="BL97" s="18" t="s">
        <v>2296</v>
      </c>
      <c r="BM97" s="165" t="s">
        <v>2312</v>
      </c>
    </row>
    <row r="98" spans="2:51" s="13" customFormat="1" ht="12">
      <c r="B98" s="167"/>
      <c r="D98" s="168" t="s">
        <v>158</v>
      </c>
      <c r="E98" s="169" t="s">
        <v>0</v>
      </c>
      <c r="F98" s="170" t="s">
        <v>2313</v>
      </c>
      <c r="H98" s="169" t="s">
        <v>0</v>
      </c>
      <c r="I98" s="171"/>
      <c r="L98" s="167"/>
      <c r="M98" s="172"/>
      <c r="N98" s="173"/>
      <c r="O98" s="173"/>
      <c r="P98" s="173"/>
      <c r="Q98" s="173"/>
      <c r="R98" s="173"/>
      <c r="S98" s="173"/>
      <c r="T98" s="174"/>
      <c r="AT98" s="169" t="s">
        <v>158</v>
      </c>
      <c r="AU98" s="169" t="s">
        <v>77</v>
      </c>
      <c r="AV98" s="13" t="s">
        <v>75</v>
      </c>
      <c r="AW98" s="13" t="s">
        <v>30</v>
      </c>
      <c r="AX98" s="13" t="s">
        <v>68</v>
      </c>
      <c r="AY98" s="169" t="s">
        <v>148</v>
      </c>
    </row>
    <row r="99" spans="2:51" s="14" customFormat="1" ht="12">
      <c r="B99" s="175"/>
      <c r="D99" s="168" t="s">
        <v>158</v>
      </c>
      <c r="E99" s="176" t="s">
        <v>0</v>
      </c>
      <c r="F99" s="177" t="s">
        <v>75</v>
      </c>
      <c r="H99" s="178">
        <v>1</v>
      </c>
      <c r="I99" s="179"/>
      <c r="L99" s="175"/>
      <c r="M99" s="180"/>
      <c r="N99" s="181"/>
      <c r="O99" s="181"/>
      <c r="P99" s="181"/>
      <c r="Q99" s="181"/>
      <c r="R99" s="181"/>
      <c r="S99" s="181"/>
      <c r="T99" s="182"/>
      <c r="AT99" s="176" t="s">
        <v>158</v>
      </c>
      <c r="AU99" s="176" t="s">
        <v>77</v>
      </c>
      <c r="AV99" s="14" t="s">
        <v>77</v>
      </c>
      <c r="AW99" s="14" t="s">
        <v>30</v>
      </c>
      <c r="AX99" s="14" t="s">
        <v>75</v>
      </c>
      <c r="AY99" s="176" t="s">
        <v>148</v>
      </c>
    </row>
    <row r="100" spans="1:65" s="2" customFormat="1" ht="16.5" customHeight="1">
      <c r="A100" s="33"/>
      <c r="B100" s="153"/>
      <c r="C100" s="154" t="s">
        <v>177</v>
      </c>
      <c r="D100" s="154" t="s">
        <v>151</v>
      </c>
      <c r="E100" s="155" t="s">
        <v>2314</v>
      </c>
      <c r="F100" s="156" t="s">
        <v>2315</v>
      </c>
      <c r="G100" s="157" t="s">
        <v>2295</v>
      </c>
      <c r="H100" s="158">
        <v>1</v>
      </c>
      <c r="I100" s="159"/>
      <c r="J100" s="160">
        <f>ROUND(I100*H100,2)</f>
        <v>0</v>
      </c>
      <c r="K100" s="156" t="s">
        <v>0</v>
      </c>
      <c r="L100" s="34"/>
      <c r="M100" s="161" t="s">
        <v>0</v>
      </c>
      <c r="N100" s="162" t="s">
        <v>40</v>
      </c>
      <c r="O100" s="54"/>
      <c r="P100" s="163">
        <f>O100*H100</f>
        <v>0</v>
      </c>
      <c r="Q100" s="163">
        <v>0</v>
      </c>
      <c r="R100" s="163">
        <f>Q100*H100</f>
        <v>0</v>
      </c>
      <c r="S100" s="163">
        <v>0</v>
      </c>
      <c r="T100" s="164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65" t="s">
        <v>2296</v>
      </c>
      <c r="AT100" s="165" t="s">
        <v>151</v>
      </c>
      <c r="AU100" s="165" t="s">
        <v>77</v>
      </c>
      <c r="AY100" s="18" t="s">
        <v>148</v>
      </c>
      <c r="BE100" s="166">
        <f>IF(N100="základní",J100,0)</f>
        <v>0</v>
      </c>
      <c r="BF100" s="166">
        <f>IF(N100="snížená",J100,0)</f>
        <v>0</v>
      </c>
      <c r="BG100" s="166">
        <f>IF(N100="zákl. přenesená",J100,0)</f>
        <v>0</v>
      </c>
      <c r="BH100" s="166">
        <f>IF(N100="sníž. přenesená",J100,0)</f>
        <v>0</v>
      </c>
      <c r="BI100" s="166">
        <f>IF(N100="nulová",J100,0)</f>
        <v>0</v>
      </c>
      <c r="BJ100" s="18" t="s">
        <v>75</v>
      </c>
      <c r="BK100" s="166">
        <f>ROUND(I100*H100,2)</f>
        <v>0</v>
      </c>
      <c r="BL100" s="18" t="s">
        <v>2296</v>
      </c>
      <c r="BM100" s="165" t="s">
        <v>2316</v>
      </c>
    </row>
    <row r="101" spans="2:51" s="13" customFormat="1" ht="22.5">
      <c r="B101" s="167"/>
      <c r="D101" s="168" t="s">
        <v>158</v>
      </c>
      <c r="E101" s="169" t="s">
        <v>0</v>
      </c>
      <c r="F101" s="170" t="s">
        <v>2317</v>
      </c>
      <c r="H101" s="169" t="s">
        <v>0</v>
      </c>
      <c r="I101" s="171"/>
      <c r="L101" s="167"/>
      <c r="M101" s="172"/>
      <c r="N101" s="173"/>
      <c r="O101" s="173"/>
      <c r="P101" s="173"/>
      <c r="Q101" s="173"/>
      <c r="R101" s="173"/>
      <c r="S101" s="173"/>
      <c r="T101" s="174"/>
      <c r="AT101" s="169" t="s">
        <v>158</v>
      </c>
      <c r="AU101" s="169" t="s">
        <v>77</v>
      </c>
      <c r="AV101" s="13" t="s">
        <v>75</v>
      </c>
      <c r="AW101" s="13" t="s">
        <v>30</v>
      </c>
      <c r="AX101" s="13" t="s">
        <v>68</v>
      </c>
      <c r="AY101" s="169" t="s">
        <v>148</v>
      </c>
    </row>
    <row r="102" spans="2:51" s="13" customFormat="1" ht="12">
      <c r="B102" s="167"/>
      <c r="D102" s="168" t="s">
        <v>158</v>
      </c>
      <c r="E102" s="169" t="s">
        <v>0</v>
      </c>
      <c r="F102" s="170" t="s">
        <v>2318</v>
      </c>
      <c r="H102" s="169" t="s">
        <v>0</v>
      </c>
      <c r="I102" s="171"/>
      <c r="L102" s="167"/>
      <c r="M102" s="172"/>
      <c r="N102" s="173"/>
      <c r="O102" s="173"/>
      <c r="P102" s="173"/>
      <c r="Q102" s="173"/>
      <c r="R102" s="173"/>
      <c r="S102" s="173"/>
      <c r="T102" s="174"/>
      <c r="AT102" s="169" t="s">
        <v>158</v>
      </c>
      <c r="AU102" s="169" t="s">
        <v>77</v>
      </c>
      <c r="AV102" s="13" t="s">
        <v>75</v>
      </c>
      <c r="AW102" s="13" t="s">
        <v>30</v>
      </c>
      <c r="AX102" s="13" t="s">
        <v>68</v>
      </c>
      <c r="AY102" s="169" t="s">
        <v>148</v>
      </c>
    </row>
    <row r="103" spans="2:51" s="14" customFormat="1" ht="12">
      <c r="B103" s="175"/>
      <c r="D103" s="168" t="s">
        <v>158</v>
      </c>
      <c r="E103" s="176" t="s">
        <v>0</v>
      </c>
      <c r="F103" s="177" t="s">
        <v>75</v>
      </c>
      <c r="H103" s="178">
        <v>1</v>
      </c>
      <c r="I103" s="179"/>
      <c r="L103" s="175"/>
      <c r="M103" s="180"/>
      <c r="N103" s="181"/>
      <c r="O103" s="181"/>
      <c r="P103" s="181"/>
      <c r="Q103" s="181"/>
      <c r="R103" s="181"/>
      <c r="S103" s="181"/>
      <c r="T103" s="182"/>
      <c r="AT103" s="176" t="s">
        <v>158</v>
      </c>
      <c r="AU103" s="176" t="s">
        <v>77</v>
      </c>
      <c r="AV103" s="14" t="s">
        <v>77</v>
      </c>
      <c r="AW103" s="14" t="s">
        <v>30</v>
      </c>
      <c r="AX103" s="14" t="s">
        <v>75</v>
      </c>
      <c r="AY103" s="176" t="s">
        <v>148</v>
      </c>
    </row>
    <row r="104" spans="1:65" s="2" customFormat="1" ht="16.5" customHeight="1">
      <c r="A104" s="33"/>
      <c r="B104" s="153"/>
      <c r="C104" s="154" t="s">
        <v>182</v>
      </c>
      <c r="D104" s="154" t="s">
        <v>151</v>
      </c>
      <c r="E104" s="155" t="s">
        <v>2319</v>
      </c>
      <c r="F104" s="156" t="s">
        <v>2320</v>
      </c>
      <c r="G104" s="157" t="s">
        <v>2295</v>
      </c>
      <c r="H104" s="158">
        <v>1</v>
      </c>
      <c r="I104" s="159"/>
      <c r="J104" s="160">
        <f>ROUND(I104*H104,2)</f>
        <v>0</v>
      </c>
      <c r="K104" s="156" t="s">
        <v>0</v>
      </c>
      <c r="L104" s="34"/>
      <c r="M104" s="161" t="s">
        <v>0</v>
      </c>
      <c r="N104" s="162" t="s">
        <v>40</v>
      </c>
      <c r="O104" s="54"/>
      <c r="P104" s="163">
        <f>O104*H104</f>
        <v>0</v>
      </c>
      <c r="Q104" s="163">
        <v>0</v>
      </c>
      <c r="R104" s="163">
        <f>Q104*H104</f>
        <v>0</v>
      </c>
      <c r="S104" s="163">
        <v>0</v>
      </c>
      <c r="T104" s="164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65" t="s">
        <v>2296</v>
      </c>
      <c r="AT104" s="165" t="s">
        <v>151</v>
      </c>
      <c r="AU104" s="165" t="s">
        <v>77</v>
      </c>
      <c r="AY104" s="18" t="s">
        <v>148</v>
      </c>
      <c r="BE104" s="166">
        <f>IF(N104="základní",J104,0)</f>
        <v>0</v>
      </c>
      <c r="BF104" s="166">
        <f>IF(N104="snížená",J104,0)</f>
        <v>0</v>
      </c>
      <c r="BG104" s="166">
        <f>IF(N104="zákl. přenesená",J104,0)</f>
        <v>0</v>
      </c>
      <c r="BH104" s="166">
        <f>IF(N104="sníž. přenesená",J104,0)</f>
        <v>0</v>
      </c>
      <c r="BI104" s="166">
        <f>IF(N104="nulová",J104,0)</f>
        <v>0</v>
      </c>
      <c r="BJ104" s="18" t="s">
        <v>75</v>
      </c>
      <c r="BK104" s="166">
        <f>ROUND(I104*H104,2)</f>
        <v>0</v>
      </c>
      <c r="BL104" s="18" t="s">
        <v>2296</v>
      </c>
      <c r="BM104" s="165" t="s">
        <v>2321</v>
      </c>
    </row>
    <row r="105" spans="2:51" s="13" customFormat="1" ht="22.5">
      <c r="B105" s="167"/>
      <c r="D105" s="168" t="s">
        <v>158</v>
      </c>
      <c r="E105" s="169" t="s">
        <v>0</v>
      </c>
      <c r="F105" s="170" t="s">
        <v>2322</v>
      </c>
      <c r="H105" s="169" t="s">
        <v>0</v>
      </c>
      <c r="I105" s="171"/>
      <c r="L105" s="167"/>
      <c r="M105" s="172"/>
      <c r="N105" s="173"/>
      <c r="O105" s="173"/>
      <c r="P105" s="173"/>
      <c r="Q105" s="173"/>
      <c r="R105" s="173"/>
      <c r="S105" s="173"/>
      <c r="T105" s="174"/>
      <c r="AT105" s="169" t="s">
        <v>158</v>
      </c>
      <c r="AU105" s="169" t="s">
        <v>77</v>
      </c>
      <c r="AV105" s="13" t="s">
        <v>75</v>
      </c>
      <c r="AW105" s="13" t="s">
        <v>30</v>
      </c>
      <c r="AX105" s="13" t="s">
        <v>68</v>
      </c>
      <c r="AY105" s="169" t="s">
        <v>148</v>
      </c>
    </row>
    <row r="106" spans="2:51" s="14" customFormat="1" ht="12">
      <c r="B106" s="175"/>
      <c r="D106" s="168" t="s">
        <v>158</v>
      </c>
      <c r="E106" s="176" t="s">
        <v>0</v>
      </c>
      <c r="F106" s="177" t="s">
        <v>75</v>
      </c>
      <c r="H106" s="178">
        <v>1</v>
      </c>
      <c r="I106" s="179"/>
      <c r="L106" s="175"/>
      <c r="M106" s="180"/>
      <c r="N106" s="181"/>
      <c r="O106" s="181"/>
      <c r="P106" s="181"/>
      <c r="Q106" s="181"/>
      <c r="R106" s="181"/>
      <c r="S106" s="181"/>
      <c r="T106" s="182"/>
      <c r="AT106" s="176" t="s">
        <v>158</v>
      </c>
      <c r="AU106" s="176" t="s">
        <v>77</v>
      </c>
      <c r="AV106" s="14" t="s">
        <v>77</v>
      </c>
      <c r="AW106" s="14" t="s">
        <v>30</v>
      </c>
      <c r="AX106" s="14" t="s">
        <v>75</v>
      </c>
      <c r="AY106" s="176" t="s">
        <v>148</v>
      </c>
    </row>
    <row r="107" spans="1:65" s="2" customFormat="1" ht="16.5" customHeight="1">
      <c r="A107" s="33"/>
      <c r="B107" s="153"/>
      <c r="C107" s="154" t="s">
        <v>187</v>
      </c>
      <c r="D107" s="154" t="s">
        <v>151</v>
      </c>
      <c r="E107" s="155" t="s">
        <v>2323</v>
      </c>
      <c r="F107" s="156" t="s">
        <v>2324</v>
      </c>
      <c r="G107" s="157" t="s">
        <v>2295</v>
      </c>
      <c r="H107" s="158">
        <v>1</v>
      </c>
      <c r="I107" s="159"/>
      <c r="J107" s="160">
        <f>ROUND(I107*H107,2)</f>
        <v>0</v>
      </c>
      <c r="K107" s="156" t="s">
        <v>0</v>
      </c>
      <c r="L107" s="34"/>
      <c r="M107" s="161" t="s">
        <v>0</v>
      </c>
      <c r="N107" s="162" t="s">
        <v>40</v>
      </c>
      <c r="O107" s="54"/>
      <c r="P107" s="163">
        <f>O107*H107</f>
        <v>0</v>
      </c>
      <c r="Q107" s="163">
        <v>0</v>
      </c>
      <c r="R107" s="163">
        <f>Q107*H107</f>
        <v>0</v>
      </c>
      <c r="S107" s="163">
        <v>0</v>
      </c>
      <c r="T107" s="164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65" t="s">
        <v>2296</v>
      </c>
      <c r="AT107" s="165" t="s">
        <v>151</v>
      </c>
      <c r="AU107" s="165" t="s">
        <v>77</v>
      </c>
      <c r="AY107" s="18" t="s">
        <v>148</v>
      </c>
      <c r="BE107" s="166">
        <f>IF(N107="základní",J107,0)</f>
        <v>0</v>
      </c>
      <c r="BF107" s="166">
        <f>IF(N107="snížená",J107,0)</f>
        <v>0</v>
      </c>
      <c r="BG107" s="166">
        <f>IF(N107="zákl. přenesená",J107,0)</f>
        <v>0</v>
      </c>
      <c r="BH107" s="166">
        <f>IF(N107="sníž. přenesená",J107,0)</f>
        <v>0</v>
      </c>
      <c r="BI107" s="166">
        <f>IF(N107="nulová",J107,0)</f>
        <v>0</v>
      </c>
      <c r="BJ107" s="18" t="s">
        <v>75</v>
      </c>
      <c r="BK107" s="166">
        <f>ROUND(I107*H107,2)</f>
        <v>0</v>
      </c>
      <c r="BL107" s="18" t="s">
        <v>2296</v>
      </c>
      <c r="BM107" s="165" t="s">
        <v>2325</v>
      </c>
    </row>
    <row r="108" spans="2:51" s="13" customFormat="1" ht="12">
      <c r="B108" s="167"/>
      <c r="D108" s="168" t="s">
        <v>158</v>
      </c>
      <c r="E108" s="169" t="s">
        <v>0</v>
      </c>
      <c r="F108" s="170" t="s">
        <v>2326</v>
      </c>
      <c r="H108" s="169" t="s">
        <v>0</v>
      </c>
      <c r="I108" s="171"/>
      <c r="L108" s="167"/>
      <c r="M108" s="172"/>
      <c r="N108" s="173"/>
      <c r="O108" s="173"/>
      <c r="P108" s="173"/>
      <c r="Q108" s="173"/>
      <c r="R108" s="173"/>
      <c r="S108" s="173"/>
      <c r="T108" s="174"/>
      <c r="AT108" s="169" t="s">
        <v>158</v>
      </c>
      <c r="AU108" s="169" t="s">
        <v>77</v>
      </c>
      <c r="AV108" s="13" t="s">
        <v>75</v>
      </c>
      <c r="AW108" s="13" t="s">
        <v>30</v>
      </c>
      <c r="AX108" s="13" t="s">
        <v>68</v>
      </c>
      <c r="AY108" s="169" t="s">
        <v>148</v>
      </c>
    </row>
    <row r="109" spans="2:51" s="14" customFormat="1" ht="12">
      <c r="B109" s="175"/>
      <c r="D109" s="168" t="s">
        <v>158</v>
      </c>
      <c r="E109" s="176" t="s">
        <v>0</v>
      </c>
      <c r="F109" s="177" t="s">
        <v>75</v>
      </c>
      <c r="H109" s="178">
        <v>1</v>
      </c>
      <c r="I109" s="179"/>
      <c r="L109" s="175"/>
      <c r="M109" s="180"/>
      <c r="N109" s="181"/>
      <c r="O109" s="181"/>
      <c r="P109" s="181"/>
      <c r="Q109" s="181"/>
      <c r="R109" s="181"/>
      <c r="S109" s="181"/>
      <c r="T109" s="182"/>
      <c r="AT109" s="176" t="s">
        <v>158</v>
      </c>
      <c r="AU109" s="176" t="s">
        <v>77</v>
      </c>
      <c r="AV109" s="14" t="s">
        <v>77</v>
      </c>
      <c r="AW109" s="14" t="s">
        <v>30</v>
      </c>
      <c r="AX109" s="14" t="s">
        <v>75</v>
      </c>
      <c r="AY109" s="176" t="s">
        <v>148</v>
      </c>
    </row>
    <row r="110" spans="2:63" s="12" customFormat="1" ht="22.9" customHeight="1">
      <c r="B110" s="140"/>
      <c r="D110" s="141" t="s">
        <v>67</v>
      </c>
      <c r="E110" s="151" t="s">
        <v>2327</v>
      </c>
      <c r="F110" s="151" t="s">
        <v>2328</v>
      </c>
      <c r="I110" s="143"/>
      <c r="J110" s="152">
        <f>BK110</f>
        <v>0</v>
      </c>
      <c r="L110" s="140"/>
      <c r="M110" s="145"/>
      <c r="N110" s="146"/>
      <c r="O110" s="146"/>
      <c r="P110" s="147">
        <f>SUM(P111:P127)</f>
        <v>0</v>
      </c>
      <c r="Q110" s="146"/>
      <c r="R110" s="147">
        <f>SUM(R111:R127)</f>
        <v>0</v>
      </c>
      <c r="S110" s="146"/>
      <c r="T110" s="148">
        <f>SUM(T111:T127)</f>
        <v>0</v>
      </c>
      <c r="AR110" s="141" t="s">
        <v>156</v>
      </c>
      <c r="AT110" s="149" t="s">
        <v>67</v>
      </c>
      <c r="AU110" s="149" t="s">
        <v>75</v>
      </c>
      <c r="AY110" s="141" t="s">
        <v>148</v>
      </c>
      <c r="BK110" s="150">
        <f>SUM(BK111:BK127)</f>
        <v>0</v>
      </c>
    </row>
    <row r="111" spans="1:65" s="2" customFormat="1" ht="16.5" customHeight="1">
      <c r="A111" s="33"/>
      <c r="B111" s="153"/>
      <c r="C111" s="154" t="s">
        <v>191</v>
      </c>
      <c r="D111" s="154" t="s">
        <v>151</v>
      </c>
      <c r="E111" s="155" t="s">
        <v>2329</v>
      </c>
      <c r="F111" s="156" t="s">
        <v>2330</v>
      </c>
      <c r="G111" s="157" t="s">
        <v>2295</v>
      </c>
      <c r="H111" s="158">
        <v>1</v>
      </c>
      <c r="I111" s="159"/>
      <c r="J111" s="160">
        <f>ROUND(I111*H111,2)</f>
        <v>0</v>
      </c>
      <c r="K111" s="156" t="s">
        <v>0</v>
      </c>
      <c r="L111" s="34"/>
      <c r="M111" s="161" t="s">
        <v>0</v>
      </c>
      <c r="N111" s="162" t="s">
        <v>40</v>
      </c>
      <c r="O111" s="54"/>
      <c r="P111" s="163">
        <f>O111*H111</f>
        <v>0</v>
      </c>
      <c r="Q111" s="163">
        <v>0</v>
      </c>
      <c r="R111" s="163">
        <f>Q111*H111</f>
        <v>0</v>
      </c>
      <c r="S111" s="163">
        <v>0</v>
      </c>
      <c r="T111" s="164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65" t="s">
        <v>2296</v>
      </c>
      <c r="AT111" s="165" t="s">
        <v>151</v>
      </c>
      <c r="AU111" s="165" t="s">
        <v>77</v>
      </c>
      <c r="AY111" s="18" t="s">
        <v>148</v>
      </c>
      <c r="BE111" s="166">
        <f>IF(N111="základní",J111,0)</f>
        <v>0</v>
      </c>
      <c r="BF111" s="166">
        <f>IF(N111="snížená",J111,0)</f>
        <v>0</v>
      </c>
      <c r="BG111" s="166">
        <f>IF(N111="zákl. přenesená",J111,0)</f>
        <v>0</v>
      </c>
      <c r="BH111" s="166">
        <f>IF(N111="sníž. přenesená",J111,0)</f>
        <v>0</v>
      </c>
      <c r="BI111" s="166">
        <f>IF(N111="nulová",J111,0)</f>
        <v>0</v>
      </c>
      <c r="BJ111" s="18" t="s">
        <v>75</v>
      </c>
      <c r="BK111" s="166">
        <f>ROUND(I111*H111,2)</f>
        <v>0</v>
      </c>
      <c r="BL111" s="18" t="s">
        <v>2296</v>
      </c>
      <c r="BM111" s="165" t="s">
        <v>2331</v>
      </c>
    </row>
    <row r="112" spans="2:51" s="13" customFormat="1" ht="12">
      <c r="B112" s="167"/>
      <c r="D112" s="168" t="s">
        <v>158</v>
      </c>
      <c r="E112" s="169" t="s">
        <v>0</v>
      </c>
      <c r="F112" s="170" t="s">
        <v>2332</v>
      </c>
      <c r="H112" s="169" t="s">
        <v>0</v>
      </c>
      <c r="I112" s="171"/>
      <c r="L112" s="167"/>
      <c r="M112" s="172"/>
      <c r="N112" s="173"/>
      <c r="O112" s="173"/>
      <c r="P112" s="173"/>
      <c r="Q112" s="173"/>
      <c r="R112" s="173"/>
      <c r="S112" s="173"/>
      <c r="T112" s="174"/>
      <c r="AT112" s="169" t="s">
        <v>158</v>
      </c>
      <c r="AU112" s="169" t="s">
        <v>77</v>
      </c>
      <c r="AV112" s="13" t="s">
        <v>75</v>
      </c>
      <c r="AW112" s="13" t="s">
        <v>30</v>
      </c>
      <c r="AX112" s="13" t="s">
        <v>68</v>
      </c>
      <c r="AY112" s="169" t="s">
        <v>148</v>
      </c>
    </row>
    <row r="113" spans="2:51" s="13" customFormat="1" ht="12">
      <c r="B113" s="167"/>
      <c r="D113" s="168" t="s">
        <v>158</v>
      </c>
      <c r="E113" s="169" t="s">
        <v>0</v>
      </c>
      <c r="F113" s="170" t="s">
        <v>2333</v>
      </c>
      <c r="H113" s="169" t="s">
        <v>0</v>
      </c>
      <c r="I113" s="171"/>
      <c r="L113" s="167"/>
      <c r="M113" s="172"/>
      <c r="N113" s="173"/>
      <c r="O113" s="173"/>
      <c r="P113" s="173"/>
      <c r="Q113" s="173"/>
      <c r="R113" s="173"/>
      <c r="S113" s="173"/>
      <c r="T113" s="174"/>
      <c r="AT113" s="169" t="s">
        <v>158</v>
      </c>
      <c r="AU113" s="169" t="s">
        <v>77</v>
      </c>
      <c r="AV113" s="13" t="s">
        <v>75</v>
      </c>
      <c r="AW113" s="13" t="s">
        <v>30</v>
      </c>
      <c r="AX113" s="13" t="s">
        <v>68</v>
      </c>
      <c r="AY113" s="169" t="s">
        <v>148</v>
      </c>
    </row>
    <row r="114" spans="2:51" s="13" customFormat="1" ht="12">
      <c r="B114" s="167"/>
      <c r="D114" s="168" t="s">
        <v>158</v>
      </c>
      <c r="E114" s="169" t="s">
        <v>0</v>
      </c>
      <c r="F114" s="170" t="s">
        <v>2334</v>
      </c>
      <c r="H114" s="169" t="s">
        <v>0</v>
      </c>
      <c r="I114" s="171"/>
      <c r="L114" s="167"/>
      <c r="M114" s="172"/>
      <c r="N114" s="173"/>
      <c r="O114" s="173"/>
      <c r="P114" s="173"/>
      <c r="Q114" s="173"/>
      <c r="R114" s="173"/>
      <c r="S114" s="173"/>
      <c r="T114" s="174"/>
      <c r="AT114" s="169" t="s">
        <v>158</v>
      </c>
      <c r="AU114" s="169" t="s">
        <v>77</v>
      </c>
      <c r="AV114" s="13" t="s">
        <v>75</v>
      </c>
      <c r="AW114" s="13" t="s">
        <v>30</v>
      </c>
      <c r="AX114" s="13" t="s">
        <v>68</v>
      </c>
      <c r="AY114" s="169" t="s">
        <v>148</v>
      </c>
    </row>
    <row r="115" spans="2:51" s="13" customFormat="1" ht="12">
      <c r="B115" s="167"/>
      <c r="D115" s="168" t="s">
        <v>158</v>
      </c>
      <c r="E115" s="169" t="s">
        <v>0</v>
      </c>
      <c r="F115" s="170" t="s">
        <v>2335</v>
      </c>
      <c r="H115" s="169" t="s">
        <v>0</v>
      </c>
      <c r="I115" s="171"/>
      <c r="L115" s="167"/>
      <c r="M115" s="172"/>
      <c r="N115" s="173"/>
      <c r="O115" s="173"/>
      <c r="P115" s="173"/>
      <c r="Q115" s="173"/>
      <c r="R115" s="173"/>
      <c r="S115" s="173"/>
      <c r="T115" s="174"/>
      <c r="AT115" s="169" t="s">
        <v>158</v>
      </c>
      <c r="AU115" s="169" t="s">
        <v>77</v>
      </c>
      <c r="AV115" s="13" t="s">
        <v>75</v>
      </c>
      <c r="AW115" s="13" t="s">
        <v>30</v>
      </c>
      <c r="AX115" s="13" t="s">
        <v>68</v>
      </c>
      <c r="AY115" s="169" t="s">
        <v>148</v>
      </c>
    </row>
    <row r="116" spans="2:51" s="13" customFormat="1" ht="12">
      <c r="B116" s="167"/>
      <c r="D116" s="168" t="s">
        <v>158</v>
      </c>
      <c r="E116" s="169" t="s">
        <v>0</v>
      </c>
      <c r="F116" s="170" t="s">
        <v>2336</v>
      </c>
      <c r="H116" s="169" t="s">
        <v>0</v>
      </c>
      <c r="I116" s="171"/>
      <c r="L116" s="167"/>
      <c r="M116" s="172"/>
      <c r="N116" s="173"/>
      <c r="O116" s="173"/>
      <c r="P116" s="173"/>
      <c r="Q116" s="173"/>
      <c r="R116" s="173"/>
      <c r="S116" s="173"/>
      <c r="T116" s="174"/>
      <c r="AT116" s="169" t="s">
        <v>158</v>
      </c>
      <c r="AU116" s="169" t="s">
        <v>77</v>
      </c>
      <c r="AV116" s="13" t="s">
        <v>75</v>
      </c>
      <c r="AW116" s="13" t="s">
        <v>30</v>
      </c>
      <c r="AX116" s="13" t="s">
        <v>68</v>
      </c>
      <c r="AY116" s="169" t="s">
        <v>148</v>
      </c>
    </row>
    <row r="117" spans="2:51" s="13" customFormat="1" ht="22.5">
      <c r="B117" s="167"/>
      <c r="D117" s="168" t="s">
        <v>158</v>
      </c>
      <c r="E117" s="169" t="s">
        <v>0</v>
      </c>
      <c r="F117" s="170" t="s">
        <v>2337</v>
      </c>
      <c r="H117" s="169" t="s">
        <v>0</v>
      </c>
      <c r="I117" s="171"/>
      <c r="L117" s="167"/>
      <c r="M117" s="172"/>
      <c r="N117" s="173"/>
      <c r="O117" s="173"/>
      <c r="P117" s="173"/>
      <c r="Q117" s="173"/>
      <c r="R117" s="173"/>
      <c r="S117" s="173"/>
      <c r="T117" s="174"/>
      <c r="AT117" s="169" t="s">
        <v>158</v>
      </c>
      <c r="AU117" s="169" t="s">
        <v>77</v>
      </c>
      <c r="AV117" s="13" t="s">
        <v>75</v>
      </c>
      <c r="AW117" s="13" t="s">
        <v>30</v>
      </c>
      <c r="AX117" s="13" t="s">
        <v>68</v>
      </c>
      <c r="AY117" s="169" t="s">
        <v>148</v>
      </c>
    </row>
    <row r="118" spans="2:51" s="14" customFormat="1" ht="12">
      <c r="B118" s="175"/>
      <c r="D118" s="168" t="s">
        <v>158</v>
      </c>
      <c r="E118" s="176" t="s">
        <v>0</v>
      </c>
      <c r="F118" s="177" t="s">
        <v>75</v>
      </c>
      <c r="H118" s="178">
        <v>1</v>
      </c>
      <c r="I118" s="179"/>
      <c r="L118" s="175"/>
      <c r="M118" s="180"/>
      <c r="N118" s="181"/>
      <c r="O118" s="181"/>
      <c r="P118" s="181"/>
      <c r="Q118" s="181"/>
      <c r="R118" s="181"/>
      <c r="S118" s="181"/>
      <c r="T118" s="182"/>
      <c r="AT118" s="176" t="s">
        <v>158</v>
      </c>
      <c r="AU118" s="176" t="s">
        <v>77</v>
      </c>
      <c r="AV118" s="14" t="s">
        <v>77</v>
      </c>
      <c r="AW118" s="14" t="s">
        <v>30</v>
      </c>
      <c r="AX118" s="14" t="s">
        <v>75</v>
      </c>
      <c r="AY118" s="176" t="s">
        <v>148</v>
      </c>
    </row>
    <row r="119" spans="1:65" s="2" customFormat="1" ht="16.5" customHeight="1">
      <c r="A119" s="33"/>
      <c r="B119" s="153"/>
      <c r="C119" s="154" t="s">
        <v>195</v>
      </c>
      <c r="D119" s="154" t="s">
        <v>151</v>
      </c>
      <c r="E119" s="155" t="s">
        <v>2338</v>
      </c>
      <c r="F119" s="156" t="s">
        <v>2339</v>
      </c>
      <c r="G119" s="157" t="s">
        <v>2295</v>
      </c>
      <c r="H119" s="158">
        <v>1</v>
      </c>
      <c r="I119" s="159"/>
      <c r="J119" s="160">
        <f>ROUND(I119*H119,2)</f>
        <v>0</v>
      </c>
      <c r="K119" s="156" t="s">
        <v>0</v>
      </c>
      <c r="L119" s="34"/>
      <c r="M119" s="161" t="s">
        <v>0</v>
      </c>
      <c r="N119" s="162" t="s">
        <v>40</v>
      </c>
      <c r="O119" s="54"/>
      <c r="P119" s="163">
        <f>O119*H119</f>
        <v>0</v>
      </c>
      <c r="Q119" s="163">
        <v>0</v>
      </c>
      <c r="R119" s="163">
        <f>Q119*H119</f>
        <v>0</v>
      </c>
      <c r="S119" s="163">
        <v>0</v>
      </c>
      <c r="T119" s="164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65" t="s">
        <v>2296</v>
      </c>
      <c r="AT119" s="165" t="s">
        <v>151</v>
      </c>
      <c r="AU119" s="165" t="s">
        <v>77</v>
      </c>
      <c r="AY119" s="18" t="s">
        <v>148</v>
      </c>
      <c r="BE119" s="166">
        <f>IF(N119="základní",J119,0)</f>
        <v>0</v>
      </c>
      <c r="BF119" s="166">
        <f>IF(N119="snížená",J119,0)</f>
        <v>0</v>
      </c>
      <c r="BG119" s="166">
        <f>IF(N119="zákl. přenesená",J119,0)</f>
        <v>0</v>
      </c>
      <c r="BH119" s="166">
        <f>IF(N119="sníž. přenesená",J119,0)</f>
        <v>0</v>
      </c>
      <c r="BI119" s="166">
        <f>IF(N119="nulová",J119,0)</f>
        <v>0</v>
      </c>
      <c r="BJ119" s="18" t="s">
        <v>75</v>
      </c>
      <c r="BK119" s="166">
        <f>ROUND(I119*H119,2)</f>
        <v>0</v>
      </c>
      <c r="BL119" s="18" t="s">
        <v>2296</v>
      </c>
      <c r="BM119" s="165" t="s">
        <v>2340</v>
      </c>
    </row>
    <row r="120" spans="2:51" s="13" customFormat="1" ht="22.5">
      <c r="B120" s="167"/>
      <c r="D120" s="168" t="s">
        <v>158</v>
      </c>
      <c r="E120" s="169" t="s">
        <v>0</v>
      </c>
      <c r="F120" s="170" t="s">
        <v>2341</v>
      </c>
      <c r="H120" s="169" t="s">
        <v>0</v>
      </c>
      <c r="I120" s="171"/>
      <c r="L120" s="167"/>
      <c r="M120" s="172"/>
      <c r="N120" s="173"/>
      <c r="O120" s="173"/>
      <c r="P120" s="173"/>
      <c r="Q120" s="173"/>
      <c r="R120" s="173"/>
      <c r="S120" s="173"/>
      <c r="T120" s="174"/>
      <c r="AT120" s="169" t="s">
        <v>158</v>
      </c>
      <c r="AU120" s="169" t="s">
        <v>77</v>
      </c>
      <c r="AV120" s="13" t="s">
        <v>75</v>
      </c>
      <c r="AW120" s="13" t="s">
        <v>30</v>
      </c>
      <c r="AX120" s="13" t="s">
        <v>68</v>
      </c>
      <c r="AY120" s="169" t="s">
        <v>148</v>
      </c>
    </row>
    <row r="121" spans="2:51" s="13" customFormat="1" ht="12">
      <c r="B121" s="167"/>
      <c r="D121" s="168" t="s">
        <v>158</v>
      </c>
      <c r="E121" s="169" t="s">
        <v>0</v>
      </c>
      <c r="F121" s="170" t="s">
        <v>2342</v>
      </c>
      <c r="H121" s="169" t="s">
        <v>0</v>
      </c>
      <c r="I121" s="171"/>
      <c r="L121" s="167"/>
      <c r="M121" s="172"/>
      <c r="N121" s="173"/>
      <c r="O121" s="173"/>
      <c r="P121" s="173"/>
      <c r="Q121" s="173"/>
      <c r="R121" s="173"/>
      <c r="S121" s="173"/>
      <c r="T121" s="174"/>
      <c r="AT121" s="169" t="s">
        <v>158</v>
      </c>
      <c r="AU121" s="169" t="s">
        <v>77</v>
      </c>
      <c r="AV121" s="13" t="s">
        <v>75</v>
      </c>
      <c r="AW121" s="13" t="s">
        <v>30</v>
      </c>
      <c r="AX121" s="13" t="s">
        <v>68</v>
      </c>
      <c r="AY121" s="169" t="s">
        <v>148</v>
      </c>
    </row>
    <row r="122" spans="2:51" s="13" customFormat="1" ht="22.5">
      <c r="B122" s="167"/>
      <c r="D122" s="168" t="s">
        <v>158</v>
      </c>
      <c r="E122" s="169" t="s">
        <v>0</v>
      </c>
      <c r="F122" s="170" t="s">
        <v>2343</v>
      </c>
      <c r="H122" s="169" t="s">
        <v>0</v>
      </c>
      <c r="I122" s="171"/>
      <c r="L122" s="167"/>
      <c r="M122" s="172"/>
      <c r="N122" s="173"/>
      <c r="O122" s="173"/>
      <c r="P122" s="173"/>
      <c r="Q122" s="173"/>
      <c r="R122" s="173"/>
      <c r="S122" s="173"/>
      <c r="T122" s="174"/>
      <c r="AT122" s="169" t="s">
        <v>158</v>
      </c>
      <c r="AU122" s="169" t="s">
        <v>77</v>
      </c>
      <c r="AV122" s="13" t="s">
        <v>75</v>
      </c>
      <c r="AW122" s="13" t="s">
        <v>30</v>
      </c>
      <c r="AX122" s="13" t="s">
        <v>68</v>
      </c>
      <c r="AY122" s="169" t="s">
        <v>148</v>
      </c>
    </row>
    <row r="123" spans="2:51" s="13" customFormat="1" ht="12">
      <c r="B123" s="167"/>
      <c r="D123" s="168" t="s">
        <v>158</v>
      </c>
      <c r="E123" s="169" t="s">
        <v>0</v>
      </c>
      <c r="F123" s="170" t="s">
        <v>2344</v>
      </c>
      <c r="H123" s="169" t="s">
        <v>0</v>
      </c>
      <c r="I123" s="171"/>
      <c r="L123" s="167"/>
      <c r="M123" s="172"/>
      <c r="N123" s="173"/>
      <c r="O123" s="173"/>
      <c r="P123" s="173"/>
      <c r="Q123" s="173"/>
      <c r="R123" s="173"/>
      <c r="S123" s="173"/>
      <c r="T123" s="174"/>
      <c r="AT123" s="169" t="s">
        <v>158</v>
      </c>
      <c r="AU123" s="169" t="s">
        <v>77</v>
      </c>
      <c r="AV123" s="13" t="s">
        <v>75</v>
      </c>
      <c r="AW123" s="13" t="s">
        <v>30</v>
      </c>
      <c r="AX123" s="13" t="s">
        <v>68</v>
      </c>
      <c r="AY123" s="169" t="s">
        <v>148</v>
      </c>
    </row>
    <row r="124" spans="2:51" s="14" customFormat="1" ht="12">
      <c r="B124" s="175"/>
      <c r="D124" s="168" t="s">
        <v>158</v>
      </c>
      <c r="E124" s="176" t="s">
        <v>0</v>
      </c>
      <c r="F124" s="177" t="s">
        <v>75</v>
      </c>
      <c r="H124" s="178">
        <v>1</v>
      </c>
      <c r="I124" s="179"/>
      <c r="L124" s="175"/>
      <c r="M124" s="180"/>
      <c r="N124" s="181"/>
      <c r="O124" s="181"/>
      <c r="P124" s="181"/>
      <c r="Q124" s="181"/>
      <c r="R124" s="181"/>
      <c r="S124" s="181"/>
      <c r="T124" s="182"/>
      <c r="AT124" s="176" t="s">
        <v>158</v>
      </c>
      <c r="AU124" s="176" t="s">
        <v>77</v>
      </c>
      <c r="AV124" s="14" t="s">
        <v>77</v>
      </c>
      <c r="AW124" s="14" t="s">
        <v>30</v>
      </c>
      <c r="AX124" s="14" t="s">
        <v>75</v>
      </c>
      <c r="AY124" s="176" t="s">
        <v>148</v>
      </c>
    </row>
    <row r="125" spans="1:65" s="2" customFormat="1" ht="16.5" customHeight="1">
      <c r="A125" s="33"/>
      <c r="B125" s="153"/>
      <c r="C125" s="154" t="s">
        <v>200</v>
      </c>
      <c r="D125" s="154" t="s">
        <v>151</v>
      </c>
      <c r="E125" s="155" t="s">
        <v>2345</v>
      </c>
      <c r="F125" s="156" t="s">
        <v>2346</v>
      </c>
      <c r="G125" s="157" t="s">
        <v>2295</v>
      </c>
      <c r="H125" s="158">
        <v>1</v>
      </c>
      <c r="I125" s="159"/>
      <c r="J125" s="160">
        <f>ROUND(I125*H125,2)</f>
        <v>0</v>
      </c>
      <c r="K125" s="156" t="s">
        <v>0</v>
      </c>
      <c r="L125" s="34"/>
      <c r="M125" s="161" t="s">
        <v>0</v>
      </c>
      <c r="N125" s="162" t="s">
        <v>40</v>
      </c>
      <c r="O125" s="54"/>
      <c r="P125" s="163">
        <f>O125*H125</f>
        <v>0</v>
      </c>
      <c r="Q125" s="163">
        <v>0</v>
      </c>
      <c r="R125" s="163">
        <f>Q125*H125</f>
        <v>0</v>
      </c>
      <c r="S125" s="163">
        <v>0</v>
      </c>
      <c r="T125" s="164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5" t="s">
        <v>2296</v>
      </c>
      <c r="AT125" s="165" t="s">
        <v>151</v>
      </c>
      <c r="AU125" s="165" t="s">
        <v>77</v>
      </c>
      <c r="AY125" s="18" t="s">
        <v>148</v>
      </c>
      <c r="BE125" s="166">
        <f>IF(N125="základní",J125,0)</f>
        <v>0</v>
      </c>
      <c r="BF125" s="166">
        <f>IF(N125="snížená",J125,0)</f>
        <v>0</v>
      </c>
      <c r="BG125" s="166">
        <f>IF(N125="zákl. přenesená",J125,0)</f>
        <v>0</v>
      </c>
      <c r="BH125" s="166">
        <f>IF(N125="sníž. přenesená",J125,0)</f>
        <v>0</v>
      </c>
      <c r="BI125" s="166">
        <f>IF(N125="nulová",J125,0)</f>
        <v>0</v>
      </c>
      <c r="BJ125" s="18" t="s">
        <v>75</v>
      </c>
      <c r="BK125" s="166">
        <f>ROUND(I125*H125,2)</f>
        <v>0</v>
      </c>
      <c r="BL125" s="18" t="s">
        <v>2296</v>
      </c>
      <c r="BM125" s="165" t="s">
        <v>2347</v>
      </c>
    </row>
    <row r="126" spans="2:51" s="13" customFormat="1" ht="12">
      <c r="B126" s="167"/>
      <c r="D126" s="168" t="s">
        <v>158</v>
      </c>
      <c r="E126" s="169" t="s">
        <v>0</v>
      </c>
      <c r="F126" s="170" t="s">
        <v>2348</v>
      </c>
      <c r="H126" s="169" t="s">
        <v>0</v>
      </c>
      <c r="I126" s="171"/>
      <c r="L126" s="167"/>
      <c r="M126" s="172"/>
      <c r="N126" s="173"/>
      <c r="O126" s="173"/>
      <c r="P126" s="173"/>
      <c r="Q126" s="173"/>
      <c r="R126" s="173"/>
      <c r="S126" s="173"/>
      <c r="T126" s="174"/>
      <c r="AT126" s="169" t="s">
        <v>158</v>
      </c>
      <c r="AU126" s="169" t="s">
        <v>77</v>
      </c>
      <c r="AV126" s="13" t="s">
        <v>75</v>
      </c>
      <c r="AW126" s="13" t="s">
        <v>30</v>
      </c>
      <c r="AX126" s="13" t="s">
        <v>68</v>
      </c>
      <c r="AY126" s="169" t="s">
        <v>148</v>
      </c>
    </row>
    <row r="127" spans="2:51" s="14" customFormat="1" ht="12">
      <c r="B127" s="175"/>
      <c r="D127" s="168" t="s">
        <v>158</v>
      </c>
      <c r="E127" s="176" t="s">
        <v>0</v>
      </c>
      <c r="F127" s="177" t="s">
        <v>75</v>
      </c>
      <c r="H127" s="178">
        <v>1</v>
      </c>
      <c r="I127" s="179"/>
      <c r="L127" s="175"/>
      <c r="M127" s="218"/>
      <c r="N127" s="219"/>
      <c r="O127" s="219"/>
      <c r="P127" s="219"/>
      <c r="Q127" s="219"/>
      <c r="R127" s="219"/>
      <c r="S127" s="219"/>
      <c r="T127" s="220"/>
      <c r="AT127" s="176" t="s">
        <v>158</v>
      </c>
      <c r="AU127" s="176" t="s">
        <v>77</v>
      </c>
      <c r="AV127" s="14" t="s">
        <v>77</v>
      </c>
      <c r="AW127" s="14" t="s">
        <v>30</v>
      </c>
      <c r="AX127" s="14" t="s">
        <v>75</v>
      </c>
      <c r="AY127" s="176" t="s">
        <v>148</v>
      </c>
    </row>
    <row r="128" spans="1:31" s="2" customFormat="1" ht="6.95" customHeight="1">
      <c r="A128" s="33"/>
      <c r="B128" s="43"/>
      <c r="C128" s="44"/>
      <c r="D128" s="44"/>
      <c r="E128" s="44"/>
      <c r="F128" s="44"/>
      <c r="G128" s="44"/>
      <c r="H128" s="44"/>
      <c r="I128" s="113"/>
      <c r="J128" s="44"/>
      <c r="K128" s="44"/>
      <c r="L128" s="34"/>
      <c r="M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</sheetData>
  <autoFilter ref="C81:K127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141"/>
  <sheetViews>
    <sheetView showGridLines="0" workbookViewId="0" topLeftCell="A1">
      <selection activeCell="C4" sqref="C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9"/>
      <c r="C3" s="20"/>
      <c r="D3" s="20"/>
      <c r="E3" s="20"/>
      <c r="F3" s="20"/>
      <c r="G3" s="20"/>
      <c r="H3" s="21"/>
    </row>
    <row r="4" spans="2:8" s="1" customFormat="1" ht="24.95" customHeight="1">
      <c r="B4" s="21"/>
      <c r="C4" s="22" t="s">
        <v>2349</v>
      </c>
      <c r="H4" s="21"/>
    </row>
    <row r="5" spans="2:8" s="1" customFormat="1" ht="12" customHeight="1">
      <c r="B5" s="21"/>
      <c r="C5" s="25" t="s">
        <v>10</v>
      </c>
      <c r="D5" s="344"/>
      <c r="E5" s="340"/>
      <c r="F5" s="340"/>
      <c r="H5" s="21"/>
    </row>
    <row r="6" spans="2:8" s="1" customFormat="1" ht="36.95" customHeight="1">
      <c r="B6" s="21"/>
      <c r="C6" s="27" t="s">
        <v>12</v>
      </c>
      <c r="D6" s="341" t="s">
        <v>13</v>
      </c>
      <c r="E6" s="340"/>
      <c r="F6" s="340"/>
      <c r="H6" s="21"/>
    </row>
    <row r="7" spans="2:8" s="1" customFormat="1" ht="16.5" customHeight="1">
      <c r="B7" s="21"/>
      <c r="C7" s="28" t="s">
        <v>20</v>
      </c>
      <c r="D7" s="51" t="str">
        <f>'Rekapitulace stavby'!AN6</f>
        <v>2. 2. 2021</v>
      </c>
      <c r="H7" s="21"/>
    </row>
    <row r="8" spans="1:8" s="2" customFormat="1" ht="10.9" customHeight="1">
      <c r="A8" s="33"/>
      <c r="B8" s="34"/>
      <c r="C8" s="33"/>
      <c r="D8" s="33"/>
      <c r="E8" s="33"/>
      <c r="F8" s="33"/>
      <c r="G8" s="33"/>
      <c r="H8" s="34"/>
    </row>
    <row r="9" spans="1:8" s="11" customFormat="1" ht="29.25" customHeight="1">
      <c r="A9" s="129"/>
      <c r="B9" s="130"/>
      <c r="C9" s="131" t="s">
        <v>49</v>
      </c>
      <c r="D9" s="132" t="s">
        <v>50</v>
      </c>
      <c r="E9" s="132" t="s">
        <v>135</v>
      </c>
      <c r="F9" s="134" t="s">
        <v>2350</v>
      </c>
      <c r="G9" s="129"/>
      <c r="H9" s="130"/>
    </row>
    <row r="10" spans="1:8" s="2" customFormat="1" ht="26.45" customHeight="1">
      <c r="A10" s="33"/>
      <c r="B10" s="34"/>
      <c r="C10" s="221"/>
      <c r="D10" s="221" t="s">
        <v>73</v>
      </c>
      <c r="E10" s="33"/>
      <c r="F10" s="33"/>
      <c r="G10" s="33"/>
      <c r="H10" s="34"/>
    </row>
    <row r="11" spans="1:8" s="2" customFormat="1" ht="16.9" customHeight="1">
      <c r="A11" s="33"/>
      <c r="B11" s="34"/>
      <c r="C11" s="222" t="s">
        <v>110</v>
      </c>
      <c r="D11" s="223" t="s">
        <v>110</v>
      </c>
      <c r="E11" s="224" t="s">
        <v>0</v>
      </c>
      <c r="F11" s="225">
        <v>120</v>
      </c>
      <c r="G11" s="33"/>
      <c r="H11" s="34"/>
    </row>
    <row r="12" spans="1:8" s="2" customFormat="1" ht="16.9" customHeight="1">
      <c r="A12" s="33"/>
      <c r="B12" s="34"/>
      <c r="C12" s="226" t="s">
        <v>0</v>
      </c>
      <c r="D12" s="226" t="s">
        <v>159</v>
      </c>
      <c r="E12" s="18" t="s">
        <v>0</v>
      </c>
      <c r="F12" s="227">
        <v>0</v>
      </c>
      <c r="G12" s="33"/>
      <c r="H12" s="34"/>
    </row>
    <row r="13" spans="1:8" s="2" customFormat="1" ht="16.9" customHeight="1">
      <c r="A13" s="33"/>
      <c r="B13" s="34"/>
      <c r="C13" s="226" t="s">
        <v>110</v>
      </c>
      <c r="D13" s="226" t="s">
        <v>164</v>
      </c>
      <c r="E13" s="18" t="s">
        <v>0</v>
      </c>
      <c r="F13" s="227">
        <v>120</v>
      </c>
      <c r="G13" s="33"/>
      <c r="H13" s="34"/>
    </row>
    <row r="14" spans="1:8" s="2" customFormat="1" ht="16.9" customHeight="1">
      <c r="A14" s="33"/>
      <c r="B14" s="34"/>
      <c r="C14" s="228" t="s">
        <v>2351</v>
      </c>
      <c r="D14" s="33"/>
      <c r="E14" s="33"/>
      <c r="F14" s="33"/>
      <c r="G14" s="33"/>
      <c r="H14" s="34"/>
    </row>
    <row r="15" spans="1:8" s="2" customFormat="1" ht="16.9" customHeight="1">
      <c r="A15" s="33"/>
      <c r="B15" s="34"/>
      <c r="C15" s="226" t="s">
        <v>161</v>
      </c>
      <c r="D15" s="226" t="s">
        <v>2352</v>
      </c>
      <c r="E15" s="18" t="s">
        <v>154</v>
      </c>
      <c r="F15" s="227">
        <v>120</v>
      </c>
      <c r="G15" s="33"/>
      <c r="H15" s="34"/>
    </row>
    <row r="16" spans="1:8" s="2" customFormat="1" ht="16.9" customHeight="1">
      <c r="A16" s="33"/>
      <c r="B16" s="34"/>
      <c r="C16" s="226" t="s">
        <v>172</v>
      </c>
      <c r="D16" s="226" t="s">
        <v>2353</v>
      </c>
      <c r="E16" s="18" t="s">
        <v>154</v>
      </c>
      <c r="F16" s="227">
        <v>120</v>
      </c>
      <c r="G16" s="33"/>
      <c r="H16" s="34"/>
    </row>
    <row r="17" spans="1:8" s="2" customFormat="1" ht="16.9" customHeight="1">
      <c r="A17" s="33"/>
      <c r="B17" s="34"/>
      <c r="C17" s="222" t="s">
        <v>113</v>
      </c>
      <c r="D17" s="223" t="s">
        <v>113</v>
      </c>
      <c r="E17" s="224" t="s">
        <v>0</v>
      </c>
      <c r="F17" s="225">
        <v>92.762</v>
      </c>
      <c r="G17" s="33"/>
      <c r="H17" s="34"/>
    </row>
    <row r="18" spans="1:8" s="2" customFormat="1" ht="16.9" customHeight="1">
      <c r="A18" s="33"/>
      <c r="B18" s="34"/>
      <c r="C18" s="226" t="s">
        <v>113</v>
      </c>
      <c r="D18" s="226" t="s">
        <v>234</v>
      </c>
      <c r="E18" s="18" t="s">
        <v>0</v>
      </c>
      <c r="F18" s="227">
        <v>92.762</v>
      </c>
      <c r="G18" s="33"/>
      <c r="H18" s="34"/>
    </row>
    <row r="19" spans="1:8" s="2" customFormat="1" ht="16.9" customHeight="1">
      <c r="A19" s="33"/>
      <c r="B19" s="34"/>
      <c r="C19" s="228" t="s">
        <v>2351</v>
      </c>
      <c r="D19" s="33"/>
      <c r="E19" s="33"/>
      <c r="F19" s="33"/>
      <c r="G19" s="33"/>
      <c r="H19" s="34"/>
    </row>
    <row r="20" spans="1:8" s="2" customFormat="1" ht="16.9" customHeight="1">
      <c r="A20" s="33"/>
      <c r="B20" s="34"/>
      <c r="C20" s="226" t="s">
        <v>230</v>
      </c>
      <c r="D20" s="226" t="s">
        <v>2354</v>
      </c>
      <c r="E20" s="18" t="s">
        <v>232</v>
      </c>
      <c r="F20" s="227">
        <v>92.762</v>
      </c>
      <c r="G20" s="33"/>
      <c r="H20" s="34"/>
    </row>
    <row r="21" spans="1:8" s="2" customFormat="1" ht="16.9" customHeight="1">
      <c r="A21" s="33"/>
      <c r="B21" s="34"/>
      <c r="C21" s="226" t="s">
        <v>236</v>
      </c>
      <c r="D21" s="226" t="s">
        <v>2355</v>
      </c>
      <c r="E21" s="18" t="s">
        <v>232</v>
      </c>
      <c r="F21" s="227">
        <v>371.048</v>
      </c>
      <c r="G21" s="33"/>
      <c r="H21" s="34"/>
    </row>
    <row r="22" spans="1:8" s="2" customFormat="1" ht="16.9" customHeight="1">
      <c r="A22" s="33"/>
      <c r="B22" s="34"/>
      <c r="C22" s="226" t="s">
        <v>257</v>
      </c>
      <c r="D22" s="226" t="s">
        <v>2356</v>
      </c>
      <c r="E22" s="18" t="s">
        <v>232</v>
      </c>
      <c r="F22" s="227">
        <v>96.122</v>
      </c>
      <c r="G22" s="33"/>
      <c r="H22" s="34"/>
    </row>
    <row r="23" spans="1:8" s="2" customFormat="1" ht="16.9" customHeight="1">
      <c r="A23" s="33"/>
      <c r="B23" s="34"/>
      <c r="C23" s="226" t="s">
        <v>265</v>
      </c>
      <c r="D23" s="226" t="s">
        <v>266</v>
      </c>
      <c r="E23" s="18" t="s">
        <v>232</v>
      </c>
      <c r="F23" s="227">
        <v>96.122</v>
      </c>
      <c r="G23" s="33"/>
      <c r="H23" s="34"/>
    </row>
    <row r="24" spans="1:8" s="2" customFormat="1" ht="16.9" customHeight="1">
      <c r="A24" s="33"/>
      <c r="B24" s="34"/>
      <c r="C24" s="222" t="s">
        <v>115</v>
      </c>
      <c r="D24" s="223" t="s">
        <v>115</v>
      </c>
      <c r="E24" s="224" t="s">
        <v>0</v>
      </c>
      <c r="F24" s="225">
        <v>61.78</v>
      </c>
      <c r="G24" s="33"/>
      <c r="H24" s="34"/>
    </row>
    <row r="25" spans="1:8" s="2" customFormat="1" ht="16.9" customHeight="1">
      <c r="A25" s="33"/>
      <c r="B25" s="34"/>
      <c r="C25" s="226" t="s">
        <v>115</v>
      </c>
      <c r="D25" s="226" t="s">
        <v>251</v>
      </c>
      <c r="E25" s="18" t="s">
        <v>0</v>
      </c>
      <c r="F25" s="227">
        <v>61.78</v>
      </c>
      <c r="G25" s="33"/>
      <c r="H25" s="34"/>
    </row>
    <row r="26" spans="1:8" s="2" customFormat="1" ht="16.9" customHeight="1">
      <c r="A26" s="33"/>
      <c r="B26" s="34"/>
      <c r="C26" s="228" t="s">
        <v>2351</v>
      </c>
      <c r="D26" s="33"/>
      <c r="E26" s="33"/>
      <c r="F26" s="33"/>
      <c r="G26" s="33"/>
      <c r="H26" s="34"/>
    </row>
    <row r="27" spans="1:8" s="2" customFormat="1" ht="16.9" customHeight="1">
      <c r="A27" s="33"/>
      <c r="B27" s="34"/>
      <c r="C27" s="226" t="s">
        <v>248</v>
      </c>
      <c r="D27" s="226" t="s">
        <v>2357</v>
      </c>
      <c r="E27" s="18" t="s">
        <v>232</v>
      </c>
      <c r="F27" s="227">
        <v>61.78</v>
      </c>
      <c r="G27" s="33"/>
      <c r="H27" s="34"/>
    </row>
    <row r="28" spans="1:8" s="2" customFormat="1" ht="16.9" customHeight="1">
      <c r="A28" s="33"/>
      <c r="B28" s="34"/>
      <c r="C28" s="226" t="s">
        <v>253</v>
      </c>
      <c r="D28" s="226" t="s">
        <v>2358</v>
      </c>
      <c r="E28" s="18" t="s">
        <v>232</v>
      </c>
      <c r="F28" s="227">
        <v>185.34</v>
      </c>
      <c r="G28" s="33"/>
      <c r="H28" s="34"/>
    </row>
    <row r="29" spans="1:8" s="2" customFormat="1" ht="16.9" customHeight="1">
      <c r="A29" s="33"/>
      <c r="B29" s="34"/>
      <c r="C29" s="226" t="s">
        <v>261</v>
      </c>
      <c r="D29" s="226" t="s">
        <v>2359</v>
      </c>
      <c r="E29" s="18" t="s">
        <v>232</v>
      </c>
      <c r="F29" s="227">
        <v>61.78</v>
      </c>
      <c r="G29" s="33"/>
      <c r="H29" s="34"/>
    </row>
    <row r="30" spans="1:8" s="2" customFormat="1" ht="16.9" customHeight="1">
      <c r="A30" s="33"/>
      <c r="B30" s="34"/>
      <c r="C30" s="222" t="s">
        <v>117</v>
      </c>
      <c r="D30" s="223" t="s">
        <v>117</v>
      </c>
      <c r="E30" s="224" t="s">
        <v>0</v>
      </c>
      <c r="F30" s="225">
        <v>3.36</v>
      </c>
      <c r="G30" s="33"/>
      <c r="H30" s="34"/>
    </row>
    <row r="31" spans="1:8" s="2" customFormat="1" ht="16.9" customHeight="1">
      <c r="A31" s="33"/>
      <c r="B31" s="34"/>
      <c r="C31" s="226" t="s">
        <v>117</v>
      </c>
      <c r="D31" s="226" t="s">
        <v>118</v>
      </c>
      <c r="E31" s="18" t="s">
        <v>0</v>
      </c>
      <c r="F31" s="227">
        <v>3.36</v>
      </c>
      <c r="G31" s="33"/>
      <c r="H31" s="34"/>
    </row>
    <row r="32" spans="1:8" s="2" customFormat="1" ht="16.9" customHeight="1">
      <c r="A32" s="33"/>
      <c r="B32" s="34"/>
      <c r="C32" s="228" t="s">
        <v>2351</v>
      </c>
      <c r="D32" s="33"/>
      <c r="E32" s="33"/>
      <c r="F32" s="33"/>
      <c r="G32" s="33"/>
      <c r="H32" s="34"/>
    </row>
    <row r="33" spans="1:8" s="2" customFormat="1" ht="16.9" customHeight="1">
      <c r="A33" s="33"/>
      <c r="B33" s="34"/>
      <c r="C33" s="226" t="s">
        <v>241</v>
      </c>
      <c r="D33" s="226" t="s">
        <v>2360</v>
      </c>
      <c r="E33" s="18" t="s">
        <v>232</v>
      </c>
      <c r="F33" s="227">
        <v>3.36</v>
      </c>
      <c r="G33" s="33"/>
      <c r="H33" s="34"/>
    </row>
    <row r="34" spans="1:8" s="2" customFormat="1" ht="16.9" customHeight="1">
      <c r="A34" s="33"/>
      <c r="B34" s="34"/>
      <c r="C34" s="226" t="s">
        <v>244</v>
      </c>
      <c r="D34" s="226" t="s">
        <v>2361</v>
      </c>
      <c r="E34" s="18" t="s">
        <v>232</v>
      </c>
      <c r="F34" s="227">
        <v>10.08</v>
      </c>
      <c r="G34" s="33"/>
      <c r="H34" s="34"/>
    </row>
    <row r="35" spans="1:8" s="2" customFormat="1" ht="16.9" customHeight="1">
      <c r="A35" s="33"/>
      <c r="B35" s="34"/>
      <c r="C35" s="226" t="s">
        <v>257</v>
      </c>
      <c r="D35" s="226" t="s">
        <v>2356</v>
      </c>
      <c r="E35" s="18" t="s">
        <v>232</v>
      </c>
      <c r="F35" s="227">
        <v>96.122</v>
      </c>
      <c r="G35" s="33"/>
      <c r="H35" s="34"/>
    </row>
    <row r="36" spans="1:8" s="2" customFormat="1" ht="16.9" customHeight="1">
      <c r="A36" s="33"/>
      <c r="B36" s="34"/>
      <c r="C36" s="226" t="s">
        <v>265</v>
      </c>
      <c r="D36" s="226" t="s">
        <v>266</v>
      </c>
      <c r="E36" s="18" t="s">
        <v>232</v>
      </c>
      <c r="F36" s="227">
        <v>96.122</v>
      </c>
      <c r="G36" s="33"/>
      <c r="H36" s="34"/>
    </row>
    <row r="37" spans="1:8" s="2" customFormat="1" ht="16.9" customHeight="1">
      <c r="A37" s="33"/>
      <c r="B37" s="34"/>
      <c r="C37" s="222" t="s">
        <v>108</v>
      </c>
      <c r="D37" s="223" t="s">
        <v>108</v>
      </c>
      <c r="E37" s="224" t="s">
        <v>0</v>
      </c>
      <c r="F37" s="225">
        <v>1389</v>
      </c>
      <c r="G37" s="33"/>
      <c r="H37" s="34"/>
    </row>
    <row r="38" spans="1:8" s="2" customFormat="1" ht="16.9" customHeight="1">
      <c r="A38" s="33"/>
      <c r="B38" s="34"/>
      <c r="C38" s="226" t="s">
        <v>0</v>
      </c>
      <c r="D38" s="226" t="s">
        <v>159</v>
      </c>
      <c r="E38" s="18" t="s">
        <v>0</v>
      </c>
      <c r="F38" s="227">
        <v>0</v>
      </c>
      <c r="G38" s="33"/>
      <c r="H38" s="34"/>
    </row>
    <row r="39" spans="1:8" s="2" customFormat="1" ht="16.9" customHeight="1">
      <c r="A39" s="33"/>
      <c r="B39" s="34"/>
      <c r="C39" s="226" t="s">
        <v>108</v>
      </c>
      <c r="D39" s="226" t="s">
        <v>109</v>
      </c>
      <c r="E39" s="18" t="s">
        <v>0</v>
      </c>
      <c r="F39" s="227">
        <v>1389</v>
      </c>
      <c r="G39" s="33"/>
      <c r="H39" s="34"/>
    </row>
    <row r="40" spans="1:8" s="2" customFormat="1" ht="16.9" customHeight="1">
      <c r="A40" s="33"/>
      <c r="B40" s="34"/>
      <c r="C40" s="228" t="s">
        <v>2351</v>
      </c>
      <c r="D40" s="33"/>
      <c r="E40" s="33"/>
      <c r="F40" s="33"/>
      <c r="G40" s="33"/>
      <c r="H40" s="34"/>
    </row>
    <row r="41" spans="1:8" s="2" customFormat="1" ht="16.9" customHeight="1">
      <c r="A41" s="33"/>
      <c r="B41" s="34"/>
      <c r="C41" s="226" t="s">
        <v>183</v>
      </c>
      <c r="D41" s="226" t="s">
        <v>2362</v>
      </c>
      <c r="E41" s="18" t="s">
        <v>185</v>
      </c>
      <c r="F41" s="227">
        <v>1389</v>
      </c>
      <c r="G41" s="33"/>
      <c r="H41" s="34"/>
    </row>
    <row r="42" spans="1:8" s="2" customFormat="1" ht="16.9" customHeight="1">
      <c r="A42" s="33"/>
      <c r="B42" s="34"/>
      <c r="C42" s="226" t="s">
        <v>192</v>
      </c>
      <c r="D42" s="226" t="s">
        <v>2363</v>
      </c>
      <c r="E42" s="18" t="s">
        <v>185</v>
      </c>
      <c r="F42" s="227">
        <v>1389</v>
      </c>
      <c r="G42" s="33"/>
      <c r="H42" s="34"/>
    </row>
    <row r="43" spans="1:8" s="2" customFormat="1" ht="26.45" customHeight="1">
      <c r="A43" s="33"/>
      <c r="B43" s="34"/>
      <c r="C43" s="221"/>
      <c r="D43" s="221" t="s">
        <v>78</v>
      </c>
      <c r="E43" s="33"/>
      <c r="F43" s="33"/>
      <c r="G43" s="33"/>
      <c r="H43" s="34"/>
    </row>
    <row r="44" spans="1:8" s="2" customFormat="1" ht="16.9" customHeight="1">
      <c r="A44" s="33"/>
      <c r="B44" s="34"/>
      <c r="C44" s="222" t="s">
        <v>306</v>
      </c>
      <c r="D44" s="223" t="s">
        <v>306</v>
      </c>
      <c r="E44" s="224" t="s">
        <v>0</v>
      </c>
      <c r="F44" s="225">
        <v>3.195</v>
      </c>
      <c r="G44" s="33"/>
      <c r="H44" s="34"/>
    </row>
    <row r="45" spans="1:8" s="2" customFormat="1" ht="16.9" customHeight="1">
      <c r="A45" s="33"/>
      <c r="B45" s="34"/>
      <c r="C45" s="226" t="s">
        <v>0</v>
      </c>
      <c r="D45" s="226" t="s">
        <v>342</v>
      </c>
      <c r="E45" s="18" t="s">
        <v>0</v>
      </c>
      <c r="F45" s="227">
        <v>0</v>
      </c>
      <c r="G45" s="33"/>
      <c r="H45" s="34"/>
    </row>
    <row r="46" spans="1:8" s="2" customFormat="1" ht="16.9" customHeight="1">
      <c r="A46" s="33"/>
      <c r="B46" s="34"/>
      <c r="C46" s="226" t="s">
        <v>0</v>
      </c>
      <c r="D46" s="226" t="s">
        <v>561</v>
      </c>
      <c r="E46" s="18" t="s">
        <v>0</v>
      </c>
      <c r="F46" s="227">
        <v>0.025</v>
      </c>
      <c r="G46" s="33"/>
      <c r="H46" s="34"/>
    </row>
    <row r="47" spans="1:8" s="2" customFormat="1" ht="16.9" customHeight="1">
      <c r="A47" s="33"/>
      <c r="B47" s="34"/>
      <c r="C47" s="226" t="s">
        <v>0</v>
      </c>
      <c r="D47" s="226" t="s">
        <v>562</v>
      </c>
      <c r="E47" s="18" t="s">
        <v>0</v>
      </c>
      <c r="F47" s="227">
        <v>1.883</v>
      </c>
      <c r="G47" s="33"/>
      <c r="H47" s="34"/>
    </row>
    <row r="48" spans="1:8" s="2" customFormat="1" ht="16.9" customHeight="1">
      <c r="A48" s="33"/>
      <c r="B48" s="34"/>
      <c r="C48" s="226" t="s">
        <v>0</v>
      </c>
      <c r="D48" s="226" t="s">
        <v>563</v>
      </c>
      <c r="E48" s="18" t="s">
        <v>0</v>
      </c>
      <c r="F48" s="227">
        <v>1.287</v>
      </c>
      <c r="G48" s="33"/>
      <c r="H48" s="34"/>
    </row>
    <row r="49" spans="1:8" s="2" customFormat="1" ht="16.9" customHeight="1">
      <c r="A49" s="33"/>
      <c r="B49" s="34"/>
      <c r="C49" s="226" t="s">
        <v>306</v>
      </c>
      <c r="D49" s="226" t="s">
        <v>171</v>
      </c>
      <c r="E49" s="18" t="s">
        <v>0</v>
      </c>
      <c r="F49" s="227">
        <v>3.195</v>
      </c>
      <c r="G49" s="33"/>
      <c r="H49" s="34"/>
    </row>
    <row r="50" spans="1:8" s="2" customFormat="1" ht="16.9" customHeight="1">
      <c r="A50" s="33"/>
      <c r="B50" s="34"/>
      <c r="C50" s="228" t="s">
        <v>2351</v>
      </c>
      <c r="D50" s="33"/>
      <c r="E50" s="33"/>
      <c r="F50" s="33"/>
      <c r="G50" s="33"/>
      <c r="H50" s="34"/>
    </row>
    <row r="51" spans="1:8" s="2" customFormat="1" ht="16.9" customHeight="1">
      <c r="A51" s="33"/>
      <c r="B51" s="34"/>
      <c r="C51" s="226" t="s">
        <v>558</v>
      </c>
      <c r="D51" s="226" t="s">
        <v>2364</v>
      </c>
      <c r="E51" s="18" t="s">
        <v>154</v>
      </c>
      <c r="F51" s="227">
        <v>3.195</v>
      </c>
      <c r="G51" s="33"/>
      <c r="H51" s="34"/>
    </row>
    <row r="52" spans="1:8" s="2" customFormat="1" ht="16.9" customHeight="1">
      <c r="A52" s="33"/>
      <c r="B52" s="34"/>
      <c r="C52" s="226" t="s">
        <v>565</v>
      </c>
      <c r="D52" s="226" t="s">
        <v>2365</v>
      </c>
      <c r="E52" s="18" t="s">
        <v>154</v>
      </c>
      <c r="F52" s="227">
        <v>3.195</v>
      </c>
      <c r="G52" s="33"/>
      <c r="H52" s="34"/>
    </row>
    <row r="53" spans="1:8" s="2" customFormat="1" ht="16.9" customHeight="1">
      <c r="A53" s="33"/>
      <c r="B53" s="34"/>
      <c r="C53" s="222" t="s">
        <v>308</v>
      </c>
      <c r="D53" s="223" t="s">
        <v>308</v>
      </c>
      <c r="E53" s="224" t="s">
        <v>0</v>
      </c>
      <c r="F53" s="225">
        <v>5.38</v>
      </c>
      <c r="G53" s="33"/>
      <c r="H53" s="34"/>
    </row>
    <row r="54" spans="1:8" s="2" customFormat="1" ht="16.9" customHeight="1">
      <c r="A54" s="33"/>
      <c r="B54" s="34"/>
      <c r="C54" s="226" t="s">
        <v>0</v>
      </c>
      <c r="D54" s="226" t="s">
        <v>342</v>
      </c>
      <c r="E54" s="18" t="s">
        <v>0</v>
      </c>
      <c r="F54" s="227">
        <v>0</v>
      </c>
      <c r="G54" s="33"/>
      <c r="H54" s="34"/>
    </row>
    <row r="55" spans="1:8" s="2" customFormat="1" ht="16.9" customHeight="1">
      <c r="A55" s="33"/>
      <c r="B55" s="34"/>
      <c r="C55" s="226" t="s">
        <v>0</v>
      </c>
      <c r="D55" s="226" t="s">
        <v>974</v>
      </c>
      <c r="E55" s="18" t="s">
        <v>0</v>
      </c>
      <c r="F55" s="227">
        <v>15.22</v>
      </c>
      <c r="G55" s="33"/>
      <c r="H55" s="34"/>
    </row>
    <row r="56" spans="1:8" s="2" customFormat="1" ht="16.9" customHeight="1">
      <c r="A56" s="33"/>
      <c r="B56" s="34"/>
      <c r="C56" s="226" t="s">
        <v>0</v>
      </c>
      <c r="D56" s="226" t="s">
        <v>975</v>
      </c>
      <c r="E56" s="18" t="s">
        <v>0</v>
      </c>
      <c r="F56" s="227">
        <v>-9.84</v>
      </c>
      <c r="G56" s="33"/>
      <c r="H56" s="34"/>
    </row>
    <row r="57" spans="1:8" s="2" customFormat="1" ht="16.9" customHeight="1">
      <c r="A57" s="33"/>
      <c r="B57" s="34"/>
      <c r="C57" s="226" t="s">
        <v>308</v>
      </c>
      <c r="D57" s="226" t="s">
        <v>171</v>
      </c>
      <c r="E57" s="18" t="s">
        <v>0</v>
      </c>
      <c r="F57" s="227">
        <v>5.38</v>
      </c>
      <c r="G57" s="33"/>
      <c r="H57" s="34"/>
    </row>
    <row r="58" spans="1:8" s="2" customFormat="1" ht="16.9" customHeight="1">
      <c r="A58" s="33"/>
      <c r="B58" s="34"/>
      <c r="C58" s="228" t="s">
        <v>2351</v>
      </c>
      <c r="D58" s="33"/>
      <c r="E58" s="33"/>
      <c r="F58" s="33"/>
      <c r="G58" s="33"/>
      <c r="H58" s="34"/>
    </row>
    <row r="59" spans="1:8" s="2" customFormat="1" ht="16.9" customHeight="1">
      <c r="A59" s="33"/>
      <c r="B59" s="34"/>
      <c r="C59" s="226" t="s">
        <v>971</v>
      </c>
      <c r="D59" s="226" t="s">
        <v>2366</v>
      </c>
      <c r="E59" s="18" t="s">
        <v>154</v>
      </c>
      <c r="F59" s="227">
        <v>5.38</v>
      </c>
      <c r="G59" s="33"/>
      <c r="H59" s="34"/>
    </row>
    <row r="60" spans="1:8" s="2" customFormat="1" ht="16.9" customHeight="1">
      <c r="A60" s="33"/>
      <c r="B60" s="34"/>
      <c r="C60" s="226" t="s">
        <v>987</v>
      </c>
      <c r="D60" s="226" t="s">
        <v>2367</v>
      </c>
      <c r="E60" s="18" t="s">
        <v>154</v>
      </c>
      <c r="F60" s="227">
        <v>5.38</v>
      </c>
      <c r="G60" s="33"/>
      <c r="H60" s="34"/>
    </row>
    <row r="61" spans="1:8" s="2" customFormat="1" ht="16.9" customHeight="1">
      <c r="A61" s="33"/>
      <c r="B61" s="34"/>
      <c r="C61" s="226" t="s">
        <v>977</v>
      </c>
      <c r="D61" s="226" t="s">
        <v>978</v>
      </c>
      <c r="E61" s="18" t="s">
        <v>232</v>
      </c>
      <c r="F61" s="227">
        <v>0.005</v>
      </c>
      <c r="G61" s="33"/>
      <c r="H61" s="34"/>
    </row>
    <row r="62" spans="1:8" s="2" customFormat="1" ht="16.9" customHeight="1">
      <c r="A62" s="33"/>
      <c r="B62" s="34"/>
      <c r="C62" s="226" t="s">
        <v>991</v>
      </c>
      <c r="D62" s="226" t="s">
        <v>992</v>
      </c>
      <c r="E62" s="18" t="s">
        <v>154</v>
      </c>
      <c r="F62" s="227">
        <v>18.533</v>
      </c>
      <c r="G62" s="33"/>
      <c r="H62" s="34"/>
    </row>
    <row r="63" spans="1:8" s="2" customFormat="1" ht="16.9" customHeight="1">
      <c r="A63" s="33"/>
      <c r="B63" s="34"/>
      <c r="C63" s="222" t="s">
        <v>2368</v>
      </c>
      <c r="D63" s="223" t="s">
        <v>2368</v>
      </c>
      <c r="E63" s="224" t="s">
        <v>0</v>
      </c>
      <c r="F63" s="225">
        <v>67.872</v>
      </c>
      <c r="G63" s="33"/>
      <c r="H63" s="34"/>
    </row>
    <row r="64" spans="1:8" s="2" customFormat="1" ht="16.9" customHeight="1">
      <c r="A64" s="33"/>
      <c r="B64" s="34"/>
      <c r="C64" s="222" t="s">
        <v>286</v>
      </c>
      <c r="D64" s="223" t="s">
        <v>286</v>
      </c>
      <c r="E64" s="224" t="s">
        <v>0</v>
      </c>
      <c r="F64" s="225">
        <v>6.787</v>
      </c>
      <c r="G64" s="33"/>
      <c r="H64" s="34"/>
    </row>
    <row r="65" spans="1:8" s="2" customFormat="1" ht="16.9" customHeight="1">
      <c r="A65" s="33"/>
      <c r="B65" s="34"/>
      <c r="C65" s="226" t="s">
        <v>0</v>
      </c>
      <c r="D65" s="226" t="s">
        <v>342</v>
      </c>
      <c r="E65" s="18" t="s">
        <v>0</v>
      </c>
      <c r="F65" s="227">
        <v>0</v>
      </c>
      <c r="G65" s="33"/>
      <c r="H65" s="34"/>
    </row>
    <row r="66" spans="1:8" s="2" customFormat="1" ht="16.9" customHeight="1">
      <c r="A66" s="33"/>
      <c r="B66" s="34"/>
      <c r="C66" s="226" t="s">
        <v>286</v>
      </c>
      <c r="D66" s="226" t="s">
        <v>343</v>
      </c>
      <c r="E66" s="18" t="s">
        <v>0</v>
      </c>
      <c r="F66" s="227">
        <v>6.787</v>
      </c>
      <c r="G66" s="33"/>
      <c r="H66" s="34"/>
    </row>
    <row r="67" spans="1:8" s="2" customFormat="1" ht="16.9" customHeight="1">
      <c r="A67" s="33"/>
      <c r="B67" s="34"/>
      <c r="C67" s="228" t="s">
        <v>2351</v>
      </c>
      <c r="D67" s="33"/>
      <c r="E67" s="33"/>
      <c r="F67" s="33"/>
      <c r="G67" s="33"/>
      <c r="H67" s="34"/>
    </row>
    <row r="68" spans="1:8" s="2" customFormat="1" ht="16.9" customHeight="1">
      <c r="A68" s="33"/>
      <c r="B68" s="34"/>
      <c r="C68" s="226" t="s">
        <v>339</v>
      </c>
      <c r="D68" s="226" t="s">
        <v>2369</v>
      </c>
      <c r="E68" s="18" t="s">
        <v>185</v>
      </c>
      <c r="F68" s="227">
        <v>6.787</v>
      </c>
      <c r="G68" s="33"/>
      <c r="H68" s="34"/>
    </row>
    <row r="69" spans="1:8" s="2" customFormat="1" ht="16.9" customHeight="1">
      <c r="A69" s="33"/>
      <c r="B69" s="34"/>
      <c r="C69" s="226" t="s">
        <v>331</v>
      </c>
      <c r="D69" s="226" t="s">
        <v>2370</v>
      </c>
      <c r="E69" s="18" t="s">
        <v>185</v>
      </c>
      <c r="F69" s="227">
        <v>13.574</v>
      </c>
      <c r="G69" s="33"/>
      <c r="H69" s="34"/>
    </row>
    <row r="70" spans="1:8" s="2" customFormat="1" ht="16.9" customHeight="1">
      <c r="A70" s="33"/>
      <c r="B70" s="34"/>
      <c r="C70" s="226" t="s">
        <v>335</v>
      </c>
      <c r="D70" s="226" t="s">
        <v>2371</v>
      </c>
      <c r="E70" s="18" t="s">
        <v>185</v>
      </c>
      <c r="F70" s="227">
        <v>47.509</v>
      </c>
      <c r="G70" s="33"/>
      <c r="H70" s="34"/>
    </row>
    <row r="71" spans="1:8" s="2" customFormat="1" ht="16.9" customHeight="1">
      <c r="A71" s="33"/>
      <c r="B71" s="34"/>
      <c r="C71" s="226" t="s">
        <v>404</v>
      </c>
      <c r="D71" s="226" t="s">
        <v>2372</v>
      </c>
      <c r="E71" s="18" t="s">
        <v>185</v>
      </c>
      <c r="F71" s="227">
        <v>159.32</v>
      </c>
      <c r="G71" s="33"/>
      <c r="H71" s="34"/>
    </row>
    <row r="72" spans="1:8" s="2" customFormat="1" ht="16.9" customHeight="1">
      <c r="A72" s="33"/>
      <c r="B72" s="34"/>
      <c r="C72" s="222" t="s">
        <v>284</v>
      </c>
      <c r="D72" s="223" t="s">
        <v>284</v>
      </c>
      <c r="E72" s="224" t="s">
        <v>0</v>
      </c>
      <c r="F72" s="225">
        <v>30.704</v>
      </c>
      <c r="G72" s="33"/>
      <c r="H72" s="34"/>
    </row>
    <row r="73" spans="1:8" s="2" customFormat="1" ht="16.9" customHeight="1">
      <c r="A73" s="33"/>
      <c r="B73" s="34"/>
      <c r="C73" s="226" t="s">
        <v>0</v>
      </c>
      <c r="D73" s="226" t="s">
        <v>342</v>
      </c>
      <c r="E73" s="18" t="s">
        <v>0</v>
      </c>
      <c r="F73" s="227">
        <v>0</v>
      </c>
      <c r="G73" s="33"/>
      <c r="H73" s="34"/>
    </row>
    <row r="74" spans="1:8" s="2" customFormat="1" ht="16.9" customHeight="1">
      <c r="A74" s="33"/>
      <c r="B74" s="34"/>
      <c r="C74" s="226" t="s">
        <v>284</v>
      </c>
      <c r="D74" s="226" t="s">
        <v>377</v>
      </c>
      <c r="E74" s="18" t="s">
        <v>0</v>
      </c>
      <c r="F74" s="227">
        <v>30.704</v>
      </c>
      <c r="G74" s="33"/>
      <c r="H74" s="34"/>
    </row>
    <row r="75" spans="1:8" s="2" customFormat="1" ht="16.9" customHeight="1">
      <c r="A75" s="33"/>
      <c r="B75" s="34"/>
      <c r="C75" s="228" t="s">
        <v>2351</v>
      </c>
      <c r="D75" s="33"/>
      <c r="E75" s="33"/>
      <c r="F75" s="33"/>
      <c r="G75" s="33"/>
      <c r="H75" s="34"/>
    </row>
    <row r="76" spans="1:8" s="2" customFormat="1" ht="16.9" customHeight="1">
      <c r="A76" s="33"/>
      <c r="B76" s="34"/>
      <c r="C76" s="226" t="s">
        <v>374</v>
      </c>
      <c r="D76" s="226" t="s">
        <v>2373</v>
      </c>
      <c r="E76" s="18" t="s">
        <v>185</v>
      </c>
      <c r="F76" s="227">
        <v>30.704</v>
      </c>
      <c r="G76" s="33"/>
      <c r="H76" s="34"/>
    </row>
    <row r="77" spans="1:8" s="2" customFormat="1" ht="16.9" customHeight="1">
      <c r="A77" s="33"/>
      <c r="B77" s="34"/>
      <c r="C77" s="226" t="s">
        <v>409</v>
      </c>
      <c r="D77" s="226" t="s">
        <v>2374</v>
      </c>
      <c r="E77" s="18" t="s">
        <v>185</v>
      </c>
      <c r="F77" s="227">
        <v>30.704</v>
      </c>
      <c r="G77" s="33"/>
      <c r="H77" s="34"/>
    </row>
    <row r="78" spans="1:8" s="2" customFormat="1" ht="16.9" customHeight="1">
      <c r="A78" s="33"/>
      <c r="B78" s="34"/>
      <c r="C78" s="226" t="s">
        <v>417</v>
      </c>
      <c r="D78" s="226" t="s">
        <v>2375</v>
      </c>
      <c r="E78" s="18" t="s">
        <v>232</v>
      </c>
      <c r="F78" s="227">
        <v>348.184</v>
      </c>
      <c r="G78" s="33"/>
      <c r="H78" s="34"/>
    </row>
    <row r="79" spans="1:8" s="2" customFormat="1" ht="16.9" customHeight="1">
      <c r="A79" s="33"/>
      <c r="B79" s="34"/>
      <c r="C79" s="226" t="s">
        <v>192</v>
      </c>
      <c r="D79" s="226" t="s">
        <v>2363</v>
      </c>
      <c r="E79" s="18" t="s">
        <v>185</v>
      </c>
      <c r="F79" s="227">
        <v>190.024</v>
      </c>
      <c r="G79" s="33"/>
      <c r="H79" s="34"/>
    </row>
    <row r="80" spans="1:8" s="2" customFormat="1" ht="16.9" customHeight="1">
      <c r="A80" s="33"/>
      <c r="B80" s="34"/>
      <c r="C80" s="222" t="s">
        <v>288</v>
      </c>
      <c r="D80" s="223" t="s">
        <v>288</v>
      </c>
      <c r="E80" s="224" t="s">
        <v>0</v>
      </c>
      <c r="F80" s="225">
        <v>47.509</v>
      </c>
      <c r="G80" s="33"/>
      <c r="H80" s="34"/>
    </row>
    <row r="81" spans="1:8" s="2" customFormat="1" ht="16.9" customHeight="1">
      <c r="A81" s="33"/>
      <c r="B81" s="34"/>
      <c r="C81" s="226" t="s">
        <v>288</v>
      </c>
      <c r="D81" s="226" t="s">
        <v>338</v>
      </c>
      <c r="E81" s="18" t="s">
        <v>0</v>
      </c>
      <c r="F81" s="227">
        <v>47.509</v>
      </c>
      <c r="G81" s="33"/>
      <c r="H81" s="34"/>
    </row>
    <row r="82" spans="1:8" s="2" customFormat="1" ht="16.9" customHeight="1">
      <c r="A82" s="33"/>
      <c r="B82" s="34"/>
      <c r="C82" s="228" t="s">
        <v>2351</v>
      </c>
      <c r="D82" s="33"/>
      <c r="E82" s="33"/>
      <c r="F82" s="33"/>
      <c r="G82" s="33"/>
      <c r="H82" s="34"/>
    </row>
    <row r="83" spans="1:8" s="2" customFormat="1" ht="16.9" customHeight="1">
      <c r="A83" s="33"/>
      <c r="B83" s="34"/>
      <c r="C83" s="226" t="s">
        <v>335</v>
      </c>
      <c r="D83" s="226" t="s">
        <v>2371</v>
      </c>
      <c r="E83" s="18" t="s">
        <v>185</v>
      </c>
      <c r="F83" s="227">
        <v>47.509</v>
      </c>
      <c r="G83" s="33"/>
      <c r="H83" s="34"/>
    </row>
    <row r="84" spans="1:8" s="2" customFormat="1" ht="16.9" customHeight="1">
      <c r="A84" s="33"/>
      <c r="B84" s="34"/>
      <c r="C84" s="226" t="s">
        <v>404</v>
      </c>
      <c r="D84" s="226" t="s">
        <v>2372</v>
      </c>
      <c r="E84" s="18" t="s">
        <v>185</v>
      </c>
      <c r="F84" s="227">
        <v>159.32</v>
      </c>
      <c r="G84" s="33"/>
      <c r="H84" s="34"/>
    </row>
    <row r="85" spans="1:8" s="2" customFormat="1" ht="16.9" customHeight="1">
      <c r="A85" s="33"/>
      <c r="B85" s="34"/>
      <c r="C85" s="222" t="s">
        <v>290</v>
      </c>
      <c r="D85" s="223" t="s">
        <v>290</v>
      </c>
      <c r="E85" s="224" t="s">
        <v>0</v>
      </c>
      <c r="F85" s="225">
        <v>13.574</v>
      </c>
      <c r="G85" s="33"/>
      <c r="H85" s="34"/>
    </row>
    <row r="86" spans="1:8" s="2" customFormat="1" ht="16.9" customHeight="1">
      <c r="A86" s="33"/>
      <c r="B86" s="34"/>
      <c r="C86" s="226" t="s">
        <v>290</v>
      </c>
      <c r="D86" s="226" t="s">
        <v>334</v>
      </c>
      <c r="E86" s="18" t="s">
        <v>0</v>
      </c>
      <c r="F86" s="227">
        <v>13.574</v>
      </c>
      <c r="G86" s="33"/>
      <c r="H86" s="34"/>
    </row>
    <row r="87" spans="1:8" s="2" customFormat="1" ht="16.9" customHeight="1">
      <c r="A87" s="33"/>
      <c r="B87" s="34"/>
      <c r="C87" s="228" t="s">
        <v>2351</v>
      </c>
      <c r="D87" s="33"/>
      <c r="E87" s="33"/>
      <c r="F87" s="33"/>
      <c r="G87" s="33"/>
      <c r="H87" s="34"/>
    </row>
    <row r="88" spans="1:8" s="2" customFormat="1" ht="16.9" customHeight="1">
      <c r="A88" s="33"/>
      <c r="B88" s="34"/>
      <c r="C88" s="226" t="s">
        <v>331</v>
      </c>
      <c r="D88" s="226" t="s">
        <v>2370</v>
      </c>
      <c r="E88" s="18" t="s">
        <v>185</v>
      </c>
      <c r="F88" s="227">
        <v>13.574</v>
      </c>
      <c r="G88" s="33"/>
      <c r="H88" s="34"/>
    </row>
    <row r="89" spans="1:8" s="2" customFormat="1" ht="16.9" customHeight="1">
      <c r="A89" s="33"/>
      <c r="B89" s="34"/>
      <c r="C89" s="226" t="s">
        <v>404</v>
      </c>
      <c r="D89" s="226" t="s">
        <v>2372</v>
      </c>
      <c r="E89" s="18" t="s">
        <v>185</v>
      </c>
      <c r="F89" s="227">
        <v>159.32</v>
      </c>
      <c r="G89" s="33"/>
      <c r="H89" s="34"/>
    </row>
    <row r="90" spans="1:8" s="2" customFormat="1" ht="16.9" customHeight="1">
      <c r="A90" s="33"/>
      <c r="B90" s="34"/>
      <c r="C90" s="222" t="s">
        <v>282</v>
      </c>
      <c r="D90" s="223" t="s">
        <v>282</v>
      </c>
      <c r="E90" s="224" t="s">
        <v>0</v>
      </c>
      <c r="F90" s="225">
        <v>38.632</v>
      </c>
      <c r="G90" s="33"/>
      <c r="H90" s="34"/>
    </row>
    <row r="91" spans="1:8" s="2" customFormat="1" ht="16.9" customHeight="1">
      <c r="A91" s="33"/>
      <c r="B91" s="34"/>
      <c r="C91" s="226" t="s">
        <v>0</v>
      </c>
      <c r="D91" s="226" t="s">
        <v>363</v>
      </c>
      <c r="E91" s="18" t="s">
        <v>0</v>
      </c>
      <c r="F91" s="227">
        <v>0</v>
      </c>
      <c r="G91" s="33"/>
      <c r="H91" s="34"/>
    </row>
    <row r="92" spans="1:8" s="2" customFormat="1" ht="16.9" customHeight="1">
      <c r="A92" s="33"/>
      <c r="B92" s="34"/>
      <c r="C92" s="226" t="s">
        <v>0</v>
      </c>
      <c r="D92" s="226" t="s">
        <v>364</v>
      </c>
      <c r="E92" s="18" t="s">
        <v>0</v>
      </c>
      <c r="F92" s="227">
        <v>0</v>
      </c>
      <c r="G92" s="33"/>
      <c r="H92" s="34"/>
    </row>
    <row r="93" spans="1:8" s="2" customFormat="1" ht="16.9" customHeight="1">
      <c r="A93" s="33"/>
      <c r="B93" s="34"/>
      <c r="C93" s="226" t="s">
        <v>0</v>
      </c>
      <c r="D93" s="226" t="s">
        <v>504</v>
      </c>
      <c r="E93" s="18" t="s">
        <v>0</v>
      </c>
      <c r="F93" s="227">
        <v>7.526</v>
      </c>
      <c r="G93" s="33"/>
      <c r="H93" s="34"/>
    </row>
    <row r="94" spans="1:8" s="2" customFormat="1" ht="16.9" customHeight="1">
      <c r="A94" s="33"/>
      <c r="B94" s="34"/>
      <c r="C94" s="226" t="s">
        <v>0</v>
      </c>
      <c r="D94" s="226" t="s">
        <v>371</v>
      </c>
      <c r="E94" s="18" t="s">
        <v>0</v>
      </c>
      <c r="F94" s="227">
        <v>0</v>
      </c>
      <c r="G94" s="33"/>
      <c r="H94" s="34"/>
    </row>
    <row r="95" spans="1:8" s="2" customFormat="1" ht="16.9" customHeight="1">
      <c r="A95" s="33"/>
      <c r="B95" s="34"/>
      <c r="C95" s="226" t="s">
        <v>0</v>
      </c>
      <c r="D95" s="226" t="s">
        <v>505</v>
      </c>
      <c r="E95" s="18" t="s">
        <v>0</v>
      </c>
      <c r="F95" s="227">
        <v>26.291</v>
      </c>
      <c r="G95" s="33"/>
      <c r="H95" s="34"/>
    </row>
    <row r="96" spans="1:8" s="2" customFormat="1" ht="16.9" customHeight="1">
      <c r="A96" s="33"/>
      <c r="B96" s="34"/>
      <c r="C96" s="226" t="s">
        <v>0</v>
      </c>
      <c r="D96" s="226" t="s">
        <v>366</v>
      </c>
      <c r="E96" s="18" t="s">
        <v>0</v>
      </c>
      <c r="F96" s="227">
        <v>0</v>
      </c>
      <c r="G96" s="33"/>
      <c r="H96" s="34"/>
    </row>
    <row r="97" spans="1:8" s="2" customFormat="1" ht="16.9" customHeight="1">
      <c r="A97" s="33"/>
      <c r="B97" s="34"/>
      <c r="C97" s="226" t="s">
        <v>0</v>
      </c>
      <c r="D97" s="226" t="s">
        <v>506</v>
      </c>
      <c r="E97" s="18" t="s">
        <v>0</v>
      </c>
      <c r="F97" s="227">
        <v>4.815</v>
      </c>
      <c r="G97" s="33"/>
      <c r="H97" s="34"/>
    </row>
    <row r="98" spans="1:8" s="2" customFormat="1" ht="16.9" customHeight="1">
      <c r="A98" s="33"/>
      <c r="B98" s="34"/>
      <c r="C98" s="226" t="s">
        <v>282</v>
      </c>
      <c r="D98" s="226" t="s">
        <v>171</v>
      </c>
      <c r="E98" s="18" t="s">
        <v>0</v>
      </c>
      <c r="F98" s="227">
        <v>38.632</v>
      </c>
      <c r="G98" s="33"/>
      <c r="H98" s="34"/>
    </row>
    <row r="99" spans="1:8" s="2" customFormat="1" ht="16.9" customHeight="1">
      <c r="A99" s="33"/>
      <c r="B99" s="34"/>
      <c r="C99" s="228" t="s">
        <v>2351</v>
      </c>
      <c r="D99" s="33"/>
      <c r="E99" s="33"/>
      <c r="F99" s="33"/>
      <c r="G99" s="33"/>
      <c r="H99" s="34"/>
    </row>
    <row r="100" spans="1:8" s="2" customFormat="1" ht="16.9" customHeight="1">
      <c r="A100" s="33"/>
      <c r="B100" s="34"/>
      <c r="C100" s="226" t="s">
        <v>501</v>
      </c>
      <c r="D100" s="226" t="s">
        <v>2376</v>
      </c>
      <c r="E100" s="18" t="s">
        <v>185</v>
      </c>
      <c r="F100" s="227">
        <v>38.632</v>
      </c>
      <c r="G100" s="33"/>
      <c r="H100" s="34"/>
    </row>
    <row r="101" spans="1:8" s="2" customFormat="1" ht="16.9" customHeight="1">
      <c r="A101" s="33"/>
      <c r="B101" s="34"/>
      <c r="C101" s="226" t="s">
        <v>422</v>
      </c>
      <c r="D101" s="226" t="s">
        <v>2377</v>
      </c>
      <c r="E101" s="18" t="s">
        <v>185</v>
      </c>
      <c r="F101" s="227">
        <v>366.506</v>
      </c>
      <c r="G101" s="33"/>
      <c r="H101" s="34"/>
    </row>
    <row r="102" spans="1:8" s="2" customFormat="1" ht="16.9" customHeight="1">
      <c r="A102" s="33"/>
      <c r="B102" s="34"/>
      <c r="C102" s="222" t="s">
        <v>302</v>
      </c>
      <c r="D102" s="223" t="s">
        <v>302</v>
      </c>
      <c r="E102" s="224" t="s">
        <v>0</v>
      </c>
      <c r="F102" s="225">
        <v>0.925</v>
      </c>
      <c r="G102" s="33"/>
      <c r="H102" s="34"/>
    </row>
    <row r="103" spans="1:8" s="2" customFormat="1" ht="16.9" customHeight="1">
      <c r="A103" s="33"/>
      <c r="B103" s="34"/>
      <c r="C103" s="226" t="s">
        <v>0</v>
      </c>
      <c r="D103" s="226" t="s">
        <v>342</v>
      </c>
      <c r="E103" s="18" t="s">
        <v>0</v>
      </c>
      <c r="F103" s="227">
        <v>0</v>
      </c>
      <c r="G103" s="33"/>
      <c r="H103" s="34"/>
    </row>
    <row r="104" spans="1:8" s="2" customFormat="1" ht="16.9" customHeight="1">
      <c r="A104" s="33"/>
      <c r="B104" s="34"/>
      <c r="C104" s="226" t="s">
        <v>302</v>
      </c>
      <c r="D104" s="226" t="s">
        <v>540</v>
      </c>
      <c r="E104" s="18" t="s">
        <v>0</v>
      </c>
      <c r="F104" s="227">
        <v>0.925</v>
      </c>
      <c r="G104" s="33"/>
      <c r="H104" s="34"/>
    </row>
    <row r="105" spans="1:8" s="2" customFormat="1" ht="16.9" customHeight="1">
      <c r="A105" s="33"/>
      <c r="B105" s="34"/>
      <c r="C105" s="228" t="s">
        <v>2351</v>
      </c>
      <c r="D105" s="33"/>
      <c r="E105" s="33"/>
      <c r="F105" s="33"/>
      <c r="G105" s="33"/>
      <c r="H105" s="34"/>
    </row>
    <row r="106" spans="1:8" s="2" customFormat="1" ht="16.9" customHeight="1">
      <c r="A106" s="33"/>
      <c r="B106" s="34"/>
      <c r="C106" s="226" t="s">
        <v>537</v>
      </c>
      <c r="D106" s="226" t="s">
        <v>2378</v>
      </c>
      <c r="E106" s="18" t="s">
        <v>185</v>
      </c>
      <c r="F106" s="227">
        <v>0.925</v>
      </c>
      <c r="G106" s="33"/>
      <c r="H106" s="34"/>
    </row>
    <row r="107" spans="1:8" s="2" customFormat="1" ht="16.9" customHeight="1">
      <c r="A107" s="33"/>
      <c r="B107" s="34"/>
      <c r="C107" s="226" t="s">
        <v>546</v>
      </c>
      <c r="D107" s="226" t="s">
        <v>2379</v>
      </c>
      <c r="E107" s="18" t="s">
        <v>185</v>
      </c>
      <c r="F107" s="227">
        <v>2.505</v>
      </c>
      <c r="G107" s="33"/>
      <c r="H107" s="34"/>
    </row>
    <row r="108" spans="1:8" s="2" customFormat="1" ht="16.9" customHeight="1">
      <c r="A108" s="33"/>
      <c r="B108" s="34"/>
      <c r="C108" s="226" t="s">
        <v>554</v>
      </c>
      <c r="D108" s="226" t="s">
        <v>2380</v>
      </c>
      <c r="E108" s="18" t="s">
        <v>185</v>
      </c>
      <c r="F108" s="227">
        <v>0.925</v>
      </c>
      <c r="G108" s="33"/>
      <c r="H108" s="34"/>
    </row>
    <row r="109" spans="1:8" s="2" customFormat="1" ht="16.9" customHeight="1">
      <c r="A109" s="33"/>
      <c r="B109" s="34"/>
      <c r="C109" s="222" t="s">
        <v>310</v>
      </c>
      <c r="D109" s="223" t="s">
        <v>310</v>
      </c>
      <c r="E109" s="224" t="s">
        <v>0</v>
      </c>
      <c r="F109" s="225">
        <v>0.64</v>
      </c>
      <c r="G109" s="33"/>
      <c r="H109" s="34"/>
    </row>
    <row r="110" spans="1:8" s="2" customFormat="1" ht="16.9" customHeight="1">
      <c r="A110" s="33"/>
      <c r="B110" s="34"/>
      <c r="C110" s="226" t="s">
        <v>310</v>
      </c>
      <c r="D110" s="226" t="s">
        <v>531</v>
      </c>
      <c r="E110" s="18" t="s">
        <v>0</v>
      </c>
      <c r="F110" s="227">
        <v>0.64</v>
      </c>
      <c r="G110" s="33"/>
      <c r="H110" s="34"/>
    </row>
    <row r="111" spans="1:8" s="2" customFormat="1" ht="16.9" customHeight="1">
      <c r="A111" s="33"/>
      <c r="B111" s="34"/>
      <c r="C111" s="228" t="s">
        <v>2351</v>
      </c>
      <c r="D111" s="33"/>
      <c r="E111" s="33"/>
      <c r="F111" s="33"/>
      <c r="G111" s="33"/>
      <c r="H111" s="34"/>
    </row>
    <row r="112" spans="1:8" s="2" customFormat="1" ht="16.9" customHeight="1">
      <c r="A112" s="33"/>
      <c r="B112" s="34"/>
      <c r="C112" s="226" t="s">
        <v>528</v>
      </c>
      <c r="D112" s="226" t="s">
        <v>2381</v>
      </c>
      <c r="E112" s="18" t="s">
        <v>185</v>
      </c>
      <c r="F112" s="227">
        <v>0.64</v>
      </c>
      <c r="G112" s="33"/>
      <c r="H112" s="34"/>
    </row>
    <row r="113" spans="1:8" s="2" customFormat="1" ht="16.9" customHeight="1">
      <c r="A113" s="33"/>
      <c r="B113" s="34"/>
      <c r="C113" s="226" t="s">
        <v>542</v>
      </c>
      <c r="D113" s="226" t="s">
        <v>2382</v>
      </c>
      <c r="E113" s="18" t="s">
        <v>185</v>
      </c>
      <c r="F113" s="227">
        <v>0.64</v>
      </c>
      <c r="G113" s="33"/>
      <c r="H113" s="34"/>
    </row>
    <row r="114" spans="1:8" s="2" customFormat="1" ht="16.9" customHeight="1">
      <c r="A114" s="33"/>
      <c r="B114" s="34"/>
      <c r="C114" s="226" t="s">
        <v>550</v>
      </c>
      <c r="D114" s="226" t="s">
        <v>2383</v>
      </c>
      <c r="E114" s="18" t="s">
        <v>185</v>
      </c>
      <c r="F114" s="227">
        <v>0.64</v>
      </c>
      <c r="G114" s="33"/>
      <c r="H114" s="34"/>
    </row>
    <row r="115" spans="1:8" s="2" customFormat="1" ht="16.9" customHeight="1">
      <c r="A115" s="33"/>
      <c r="B115" s="34"/>
      <c r="C115" s="222" t="s">
        <v>312</v>
      </c>
      <c r="D115" s="223" t="s">
        <v>312</v>
      </c>
      <c r="E115" s="224" t="s">
        <v>0</v>
      </c>
      <c r="F115" s="225">
        <v>1.58</v>
      </c>
      <c r="G115" s="33"/>
      <c r="H115" s="34"/>
    </row>
    <row r="116" spans="1:8" s="2" customFormat="1" ht="16.9" customHeight="1">
      <c r="A116" s="33"/>
      <c r="B116" s="34"/>
      <c r="C116" s="226" t="s">
        <v>0</v>
      </c>
      <c r="D116" s="226" t="s">
        <v>342</v>
      </c>
      <c r="E116" s="18" t="s">
        <v>0</v>
      </c>
      <c r="F116" s="227">
        <v>0</v>
      </c>
      <c r="G116" s="33"/>
      <c r="H116" s="34"/>
    </row>
    <row r="117" spans="1:8" s="2" customFormat="1" ht="16.9" customHeight="1">
      <c r="A117" s="33"/>
      <c r="B117" s="34"/>
      <c r="C117" s="226" t="s">
        <v>312</v>
      </c>
      <c r="D117" s="226" t="s">
        <v>313</v>
      </c>
      <c r="E117" s="18" t="s">
        <v>0</v>
      </c>
      <c r="F117" s="227">
        <v>1.58</v>
      </c>
      <c r="G117" s="33"/>
      <c r="H117" s="34"/>
    </row>
    <row r="118" spans="1:8" s="2" customFormat="1" ht="16.9" customHeight="1">
      <c r="A118" s="33"/>
      <c r="B118" s="34"/>
      <c r="C118" s="228" t="s">
        <v>2351</v>
      </c>
      <c r="D118" s="33"/>
      <c r="E118" s="33"/>
      <c r="F118" s="33"/>
      <c r="G118" s="33"/>
      <c r="H118" s="34"/>
    </row>
    <row r="119" spans="1:8" s="2" customFormat="1" ht="16.9" customHeight="1">
      <c r="A119" s="33"/>
      <c r="B119" s="34"/>
      <c r="C119" s="226" t="s">
        <v>533</v>
      </c>
      <c r="D119" s="226" t="s">
        <v>2384</v>
      </c>
      <c r="E119" s="18" t="s">
        <v>185</v>
      </c>
      <c r="F119" s="227">
        <v>1.58</v>
      </c>
      <c r="G119" s="33"/>
      <c r="H119" s="34"/>
    </row>
    <row r="120" spans="1:8" s="2" customFormat="1" ht="16.9" customHeight="1">
      <c r="A120" s="33"/>
      <c r="B120" s="34"/>
      <c r="C120" s="226" t="s">
        <v>546</v>
      </c>
      <c r="D120" s="226" t="s">
        <v>2379</v>
      </c>
      <c r="E120" s="18" t="s">
        <v>185</v>
      </c>
      <c r="F120" s="227">
        <v>2.505</v>
      </c>
      <c r="G120" s="33"/>
      <c r="H120" s="34"/>
    </row>
    <row r="121" spans="1:8" s="2" customFormat="1" ht="16.9" customHeight="1">
      <c r="A121" s="33"/>
      <c r="B121" s="34"/>
      <c r="C121" s="222" t="s">
        <v>298</v>
      </c>
      <c r="D121" s="223" t="s">
        <v>298</v>
      </c>
      <c r="E121" s="224" t="s">
        <v>0</v>
      </c>
      <c r="F121" s="225">
        <v>6.464</v>
      </c>
      <c r="G121" s="33"/>
      <c r="H121" s="34"/>
    </row>
    <row r="122" spans="1:8" s="2" customFormat="1" ht="16.9" customHeight="1">
      <c r="A122" s="33"/>
      <c r="B122" s="34"/>
      <c r="C122" s="226" t="s">
        <v>0</v>
      </c>
      <c r="D122" s="226" t="s">
        <v>415</v>
      </c>
      <c r="E122" s="18" t="s">
        <v>0</v>
      </c>
      <c r="F122" s="227">
        <v>0</v>
      </c>
      <c r="G122" s="33"/>
      <c r="H122" s="34"/>
    </row>
    <row r="123" spans="1:8" s="2" customFormat="1" ht="16.9" customHeight="1">
      <c r="A123" s="33"/>
      <c r="B123" s="34"/>
      <c r="C123" s="226" t="s">
        <v>298</v>
      </c>
      <c r="D123" s="226" t="s">
        <v>416</v>
      </c>
      <c r="E123" s="18" t="s">
        <v>0</v>
      </c>
      <c r="F123" s="227">
        <v>6.464</v>
      </c>
      <c r="G123" s="33"/>
      <c r="H123" s="34"/>
    </row>
    <row r="124" spans="1:8" s="2" customFormat="1" ht="16.9" customHeight="1">
      <c r="A124" s="33"/>
      <c r="B124" s="34"/>
      <c r="C124" s="228" t="s">
        <v>2351</v>
      </c>
      <c r="D124" s="33"/>
      <c r="E124" s="33"/>
      <c r="F124" s="33"/>
      <c r="G124" s="33"/>
      <c r="H124" s="34"/>
    </row>
    <row r="125" spans="1:8" s="2" customFormat="1" ht="16.9" customHeight="1">
      <c r="A125" s="33"/>
      <c r="B125" s="34"/>
      <c r="C125" s="226" t="s">
        <v>412</v>
      </c>
      <c r="D125" s="226" t="s">
        <v>2385</v>
      </c>
      <c r="E125" s="18" t="s">
        <v>185</v>
      </c>
      <c r="F125" s="227">
        <v>6.464</v>
      </c>
      <c r="G125" s="33"/>
      <c r="H125" s="34"/>
    </row>
    <row r="126" spans="1:8" s="2" customFormat="1" ht="16.9" customHeight="1">
      <c r="A126" s="33"/>
      <c r="B126" s="34"/>
      <c r="C126" s="226" t="s">
        <v>404</v>
      </c>
      <c r="D126" s="226" t="s">
        <v>2372</v>
      </c>
      <c r="E126" s="18" t="s">
        <v>185</v>
      </c>
      <c r="F126" s="227">
        <v>159.32</v>
      </c>
      <c r="G126" s="33"/>
      <c r="H126" s="34"/>
    </row>
    <row r="127" spans="1:8" s="2" customFormat="1" ht="16.9" customHeight="1">
      <c r="A127" s="33"/>
      <c r="B127" s="34"/>
      <c r="C127" s="222" t="s">
        <v>280</v>
      </c>
      <c r="D127" s="223" t="s">
        <v>280</v>
      </c>
      <c r="E127" s="224" t="s">
        <v>0</v>
      </c>
      <c r="F127" s="225">
        <v>124.927</v>
      </c>
      <c r="G127" s="33"/>
      <c r="H127" s="34"/>
    </row>
    <row r="128" spans="1:8" s="2" customFormat="1" ht="16.9" customHeight="1">
      <c r="A128" s="33"/>
      <c r="B128" s="34"/>
      <c r="C128" s="226" t="s">
        <v>0</v>
      </c>
      <c r="D128" s="226" t="s">
        <v>363</v>
      </c>
      <c r="E128" s="18" t="s">
        <v>0</v>
      </c>
      <c r="F128" s="227">
        <v>0</v>
      </c>
      <c r="G128" s="33"/>
      <c r="H128" s="34"/>
    </row>
    <row r="129" spans="1:8" s="2" customFormat="1" ht="16.9" customHeight="1">
      <c r="A129" s="33"/>
      <c r="B129" s="34"/>
      <c r="C129" s="226" t="s">
        <v>0</v>
      </c>
      <c r="D129" s="226" t="s">
        <v>364</v>
      </c>
      <c r="E129" s="18" t="s">
        <v>0</v>
      </c>
      <c r="F129" s="227">
        <v>0</v>
      </c>
      <c r="G129" s="33"/>
      <c r="H129" s="34"/>
    </row>
    <row r="130" spans="1:8" s="2" customFormat="1" ht="16.9" customHeight="1">
      <c r="A130" s="33"/>
      <c r="B130" s="34"/>
      <c r="C130" s="226" t="s">
        <v>0</v>
      </c>
      <c r="D130" s="226" t="s">
        <v>434</v>
      </c>
      <c r="E130" s="18" t="s">
        <v>0</v>
      </c>
      <c r="F130" s="227">
        <v>20.07</v>
      </c>
      <c r="G130" s="33"/>
      <c r="H130" s="34"/>
    </row>
    <row r="131" spans="1:8" s="2" customFormat="1" ht="16.9" customHeight="1">
      <c r="A131" s="33"/>
      <c r="B131" s="34"/>
      <c r="C131" s="226" t="s">
        <v>0</v>
      </c>
      <c r="D131" s="226" t="s">
        <v>371</v>
      </c>
      <c r="E131" s="18" t="s">
        <v>0</v>
      </c>
      <c r="F131" s="227">
        <v>0</v>
      </c>
      <c r="G131" s="33"/>
      <c r="H131" s="34"/>
    </row>
    <row r="132" spans="1:8" s="2" customFormat="1" ht="16.9" customHeight="1">
      <c r="A132" s="33"/>
      <c r="B132" s="34"/>
      <c r="C132" s="226" t="s">
        <v>0</v>
      </c>
      <c r="D132" s="226" t="s">
        <v>435</v>
      </c>
      <c r="E132" s="18" t="s">
        <v>0</v>
      </c>
      <c r="F132" s="227">
        <v>92.017</v>
      </c>
      <c r="G132" s="33"/>
      <c r="H132" s="34"/>
    </row>
    <row r="133" spans="1:8" s="2" customFormat="1" ht="16.9" customHeight="1">
      <c r="A133" s="33"/>
      <c r="B133" s="34"/>
      <c r="C133" s="226" t="s">
        <v>0</v>
      </c>
      <c r="D133" s="226" t="s">
        <v>366</v>
      </c>
      <c r="E133" s="18" t="s">
        <v>0</v>
      </c>
      <c r="F133" s="227">
        <v>0</v>
      </c>
      <c r="G133" s="33"/>
      <c r="H133" s="34"/>
    </row>
    <row r="134" spans="1:8" s="2" customFormat="1" ht="16.9" customHeight="1">
      <c r="A134" s="33"/>
      <c r="B134" s="34"/>
      <c r="C134" s="226" t="s">
        <v>0</v>
      </c>
      <c r="D134" s="226" t="s">
        <v>436</v>
      </c>
      <c r="E134" s="18" t="s">
        <v>0</v>
      </c>
      <c r="F134" s="227">
        <v>12.84</v>
      </c>
      <c r="G134" s="33"/>
      <c r="H134" s="34"/>
    </row>
    <row r="135" spans="1:8" s="2" customFormat="1" ht="16.9" customHeight="1">
      <c r="A135" s="33"/>
      <c r="B135" s="34"/>
      <c r="C135" s="226" t="s">
        <v>280</v>
      </c>
      <c r="D135" s="226" t="s">
        <v>171</v>
      </c>
      <c r="E135" s="18" t="s">
        <v>0</v>
      </c>
      <c r="F135" s="227">
        <v>124.927</v>
      </c>
      <c r="G135" s="33"/>
      <c r="H135" s="34"/>
    </row>
    <row r="136" spans="1:8" s="2" customFormat="1" ht="16.9" customHeight="1">
      <c r="A136" s="33"/>
      <c r="B136" s="34"/>
      <c r="C136" s="228" t="s">
        <v>2351</v>
      </c>
      <c r="D136" s="33"/>
      <c r="E136" s="33"/>
      <c r="F136" s="33"/>
      <c r="G136" s="33"/>
      <c r="H136" s="34"/>
    </row>
    <row r="137" spans="1:8" s="2" customFormat="1" ht="16.9" customHeight="1">
      <c r="A137" s="33"/>
      <c r="B137" s="34"/>
      <c r="C137" s="226" t="s">
        <v>431</v>
      </c>
      <c r="D137" s="226" t="s">
        <v>2386</v>
      </c>
      <c r="E137" s="18" t="s">
        <v>185</v>
      </c>
      <c r="F137" s="227">
        <v>124.927</v>
      </c>
      <c r="G137" s="33"/>
      <c r="H137" s="34"/>
    </row>
    <row r="138" spans="1:8" s="2" customFormat="1" ht="16.9" customHeight="1">
      <c r="A138" s="33"/>
      <c r="B138" s="34"/>
      <c r="C138" s="226" t="s">
        <v>422</v>
      </c>
      <c r="D138" s="226" t="s">
        <v>2377</v>
      </c>
      <c r="E138" s="18" t="s">
        <v>185</v>
      </c>
      <c r="F138" s="227">
        <v>366.506</v>
      </c>
      <c r="G138" s="33"/>
      <c r="H138" s="34"/>
    </row>
    <row r="139" spans="1:8" s="2" customFormat="1" ht="16.9" customHeight="1">
      <c r="A139" s="33"/>
      <c r="B139" s="34"/>
      <c r="C139" s="226" t="s">
        <v>439</v>
      </c>
      <c r="D139" s="226" t="s">
        <v>440</v>
      </c>
      <c r="E139" s="18" t="s">
        <v>232</v>
      </c>
      <c r="F139" s="227">
        <v>249.854</v>
      </c>
      <c r="G139" s="33"/>
      <c r="H139" s="34"/>
    </row>
    <row r="140" spans="1:8" s="2" customFormat="1" ht="16.9" customHeight="1">
      <c r="A140" s="33"/>
      <c r="B140" s="34"/>
      <c r="C140" s="222" t="s">
        <v>278</v>
      </c>
      <c r="D140" s="223" t="s">
        <v>278</v>
      </c>
      <c r="E140" s="224" t="s">
        <v>0</v>
      </c>
      <c r="F140" s="225">
        <v>1140.178</v>
      </c>
      <c r="G140" s="33"/>
      <c r="H140" s="34"/>
    </row>
    <row r="141" spans="1:8" s="2" customFormat="1" ht="16.9" customHeight="1">
      <c r="A141" s="33"/>
      <c r="B141" s="34"/>
      <c r="C141" s="226" t="s">
        <v>0</v>
      </c>
      <c r="D141" s="226" t="s">
        <v>363</v>
      </c>
      <c r="E141" s="18" t="s">
        <v>0</v>
      </c>
      <c r="F141" s="227">
        <v>0</v>
      </c>
      <c r="G141" s="33"/>
      <c r="H141" s="34"/>
    </row>
    <row r="142" spans="1:8" s="2" customFormat="1" ht="16.9" customHeight="1">
      <c r="A142" s="33"/>
      <c r="B142" s="34"/>
      <c r="C142" s="226" t="s">
        <v>0</v>
      </c>
      <c r="D142" s="226" t="s">
        <v>364</v>
      </c>
      <c r="E142" s="18" t="s">
        <v>0</v>
      </c>
      <c r="F142" s="227">
        <v>0</v>
      </c>
      <c r="G142" s="33"/>
      <c r="H142" s="34"/>
    </row>
    <row r="143" spans="1:8" s="2" customFormat="1" ht="16.9" customHeight="1">
      <c r="A143" s="33"/>
      <c r="B143" s="34"/>
      <c r="C143" s="226" t="s">
        <v>0</v>
      </c>
      <c r="D143" s="226" t="s">
        <v>397</v>
      </c>
      <c r="E143" s="18" t="s">
        <v>0</v>
      </c>
      <c r="F143" s="227">
        <v>252.764</v>
      </c>
      <c r="G143" s="33"/>
      <c r="H143" s="34"/>
    </row>
    <row r="144" spans="1:8" s="2" customFormat="1" ht="16.9" customHeight="1">
      <c r="A144" s="33"/>
      <c r="B144" s="34"/>
      <c r="C144" s="226" t="s">
        <v>0</v>
      </c>
      <c r="D144" s="226" t="s">
        <v>371</v>
      </c>
      <c r="E144" s="18" t="s">
        <v>0</v>
      </c>
      <c r="F144" s="227">
        <v>0</v>
      </c>
      <c r="G144" s="33"/>
      <c r="H144" s="34"/>
    </row>
    <row r="145" spans="1:8" s="2" customFormat="1" ht="16.9" customHeight="1">
      <c r="A145" s="33"/>
      <c r="B145" s="34"/>
      <c r="C145" s="226" t="s">
        <v>0</v>
      </c>
      <c r="D145" s="226" t="s">
        <v>398</v>
      </c>
      <c r="E145" s="18" t="s">
        <v>0</v>
      </c>
      <c r="F145" s="227">
        <v>298.356</v>
      </c>
      <c r="G145" s="33"/>
      <c r="H145" s="34"/>
    </row>
    <row r="146" spans="1:8" s="2" customFormat="1" ht="16.9" customHeight="1">
      <c r="A146" s="33"/>
      <c r="B146" s="34"/>
      <c r="C146" s="226" t="s">
        <v>0</v>
      </c>
      <c r="D146" s="226" t="s">
        <v>399</v>
      </c>
      <c r="E146" s="18" t="s">
        <v>0</v>
      </c>
      <c r="F146" s="227">
        <v>438.578</v>
      </c>
      <c r="G146" s="33"/>
      <c r="H146" s="34"/>
    </row>
    <row r="147" spans="1:8" s="2" customFormat="1" ht="16.9" customHeight="1">
      <c r="A147" s="33"/>
      <c r="B147" s="34"/>
      <c r="C147" s="226" t="s">
        <v>0</v>
      </c>
      <c r="D147" s="226" t="s">
        <v>366</v>
      </c>
      <c r="E147" s="18" t="s">
        <v>0</v>
      </c>
      <c r="F147" s="227">
        <v>0</v>
      </c>
      <c r="G147" s="33"/>
      <c r="H147" s="34"/>
    </row>
    <row r="148" spans="1:8" s="2" customFormat="1" ht="16.9" customHeight="1">
      <c r="A148" s="33"/>
      <c r="B148" s="34"/>
      <c r="C148" s="226" t="s">
        <v>0</v>
      </c>
      <c r="D148" s="226" t="s">
        <v>400</v>
      </c>
      <c r="E148" s="18" t="s">
        <v>0</v>
      </c>
      <c r="F148" s="227">
        <v>150.48</v>
      </c>
      <c r="G148" s="33"/>
      <c r="H148" s="34"/>
    </row>
    <row r="149" spans="1:8" s="2" customFormat="1" ht="16.9" customHeight="1">
      <c r="A149" s="33"/>
      <c r="B149" s="34"/>
      <c r="C149" s="226" t="s">
        <v>278</v>
      </c>
      <c r="D149" s="226" t="s">
        <v>171</v>
      </c>
      <c r="E149" s="18" t="s">
        <v>0</v>
      </c>
      <c r="F149" s="227">
        <v>1140.178</v>
      </c>
      <c r="G149" s="33"/>
      <c r="H149" s="34"/>
    </row>
    <row r="150" spans="1:8" s="2" customFormat="1" ht="16.9" customHeight="1">
      <c r="A150" s="33"/>
      <c r="B150" s="34"/>
      <c r="C150" s="228" t="s">
        <v>2351</v>
      </c>
      <c r="D150" s="33"/>
      <c r="E150" s="33"/>
      <c r="F150" s="33"/>
      <c r="G150" s="33"/>
      <c r="H150" s="34"/>
    </row>
    <row r="151" spans="1:8" s="2" customFormat="1" ht="16.9" customHeight="1">
      <c r="A151" s="33"/>
      <c r="B151" s="34"/>
      <c r="C151" s="226" t="s">
        <v>394</v>
      </c>
      <c r="D151" s="226" t="s">
        <v>2387</v>
      </c>
      <c r="E151" s="18" t="s">
        <v>154</v>
      </c>
      <c r="F151" s="227">
        <v>1140.178</v>
      </c>
      <c r="G151" s="33"/>
      <c r="H151" s="34"/>
    </row>
    <row r="152" spans="1:8" s="2" customFormat="1" ht="16.9" customHeight="1">
      <c r="A152" s="33"/>
      <c r="B152" s="34"/>
      <c r="C152" s="226" t="s">
        <v>401</v>
      </c>
      <c r="D152" s="226" t="s">
        <v>2388</v>
      </c>
      <c r="E152" s="18" t="s">
        <v>154</v>
      </c>
      <c r="F152" s="227">
        <v>1140.178</v>
      </c>
      <c r="G152" s="33"/>
      <c r="H152" s="34"/>
    </row>
    <row r="153" spans="1:8" s="2" customFormat="1" ht="16.9" customHeight="1">
      <c r="A153" s="33"/>
      <c r="B153" s="34"/>
      <c r="C153" s="222" t="s">
        <v>292</v>
      </c>
      <c r="D153" s="223" t="s">
        <v>292</v>
      </c>
      <c r="E153" s="224" t="s">
        <v>0</v>
      </c>
      <c r="F153" s="225">
        <v>69.845</v>
      </c>
      <c r="G153" s="33"/>
      <c r="H153" s="34"/>
    </row>
    <row r="154" spans="1:8" s="2" customFormat="1" ht="16.9" customHeight="1">
      <c r="A154" s="33"/>
      <c r="B154" s="34"/>
      <c r="C154" s="226" t="s">
        <v>0</v>
      </c>
      <c r="D154" s="226" t="s">
        <v>342</v>
      </c>
      <c r="E154" s="18" t="s">
        <v>0</v>
      </c>
      <c r="F154" s="227">
        <v>0</v>
      </c>
      <c r="G154" s="33"/>
      <c r="H154" s="34"/>
    </row>
    <row r="155" spans="1:8" s="2" customFormat="1" ht="16.9" customHeight="1">
      <c r="A155" s="33"/>
      <c r="B155" s="34"/>
      <c r="C155" s="226" t="s">
        <v>292</v>
      </c>
      <c r="D155" s="226" t="s">
        <v>381</v>
      </c>
      <c r="E155" s="18" t="s">
        <v>0</v>
      </c>
      <c r="F155" s="227">
        <v>69.845</v>
      </c>
      <c r="G155" s="33"/>
      <c r="H155" s="34"/>
    </row>
    <row r="156" spans="1:8" s="2" customFormat="1" ht="16.9" customHeight="1">
      <c r="A156" s="33"/>
      <c r="B156" s="34"/>
      <c r="C156" s="228" t="s">
        <v>2351</v>
      </c>
      <c r="D156" s="33"/>
      <c r="E156" s="33"/>
      <c r="F156" s="33"/>
      <c r="G156" s="33"/>
      <c r="H156" s="34"/>
    </row>
    <row r="157" spans="1:8" s="2" customFormat="1" ht="16.9" customHeight="1">
      <c r="A157" s="33"/>
      <c r="B157" s="34"/>
      <c r="C157" s="226" t="s">
        <v>378</v>
      </c>
      <c r="D157" s="226" t="s">
        <v>2389</v>
      </c>
      <c r="E157" s="18" t="s">
        <v>154</v>
      </c>
      <c r="F157" s="227">
        <v>69.845</v>
      </c>
      <c r="G157" s="33"/>
      <c r="H157" s="34"/>
    </row>
    <row r="158" spans="1:8" s="2" customFormat="1" ht="16.9" customHeight="1">
      <c r="A158" s="33"/>
      <c r="B158" s="34"/>
      <c r="C158" s="226" t="s">
        <v>382</v>
      </c>
      <c r="D158" s="226" t="s">
        <v>2390</v>
      </c>
      <c r="E158" s="18" t="s">
        <v>154</v>
      </c>
      <c r="F158" s="227">
        <v>69.845</v>
      </c>
      <c r="G158" s="33"/>
      <c r="H158" s="34"/>
    </row>
    <row r="159" spans="1:8" s="2" customFormat="1" ht="16.9" customHeight="1">
      <c r="A159" s="33"/>
      <c r="B159" s="34"/>
      <c r="C159" s="226" t="s">
        <v>385</v>
      </c>
      <c r="D159" s="226" t="s">
        <v>2391</v>
      </c>
      <c r="E159" s="18" t="s">
        <v>154</v>
      </c>
      <c r="F159" s="227">
        <v>69.845</v>
      </c>
      <c r="G159" s="33"/>
      <c r="H159" s="34"/>
    </row>
    <row r="160" spans="1:8" s="2" customFormat="1" ht="16.9" customHeight="1">
      <c r="A160" s="33"/>
      <c r="B160" s="34"/>
      <c r="C160" s="226" t="s">
        <v>388</v>
      </c>
      <c r="D160" s="226" t="s">
        <v>2392</v>
      </c>
      <c r="E160" s="18" t="s">
        <v>154</v>
      </c>
      <c r="F160" s="227">
        <v>69.845</v>
      </c>
      <c r="G160" s="33"/>
      <c r="H160" s="34"/>
    </row>
    <row r="161" spans="1:8" s="2" customFormat="1" ht="16.9" customHeight="1">
      <c r="A161" s="33"/>
      <c r="B161" s="34"/>
      <c r="C161" s="226" t="s">
        <v>391</v>
      </c>
      <c r="D161" s="226" t="s">
        <v>2393</v>
      </c>
      <c r="E161" s="18" t="s">
        <v>154</v>
      </c>
      <c r="F161" s="227">
        <v>69.845</v>
      </c>
      <c r="G161" s="33"/>
      <c r="H161" s="34"/>
    </row>
    <row r="162" spans="1:8" s="2" customFormat="1" ht="16.9" customHeight="1">
      <c r="A162" s="33"/>
      <c r="B162" s="34"/>
      <c r="C162" s="222" t="s">
        <v>304</v>
      </c>
      <c r="D162" s="223" t="s">
        <v>304</v>
      </c>
      <c r="E162" s="224" t="s">
        <v>0</v>
      </c>
      <c r="F162" s="225">
        <v>9.84</v>
      </c>
      <c r="G162" s="33"/>
      <c r="H162" s="34"/>
    </row>
    <row r="163" spans="1:8" s="2" customFormat="1" ht="16.9" customHeight="1">
      <c r="A163" s="33"/>
      <c r="B163" s="34"/>
      <c r="C163" s="226" t="s">
        <v>0</v>
      </c>
      <c r="D163" s="226" t="s">
        <v>342</v>
      </c>
      <c r="E163" s="18" t="s">
        <v>0</v>
      </c>
      <c r="F163" s="227">
        <v>0</v>
      </c>
      <c r="G163" s="33"/>
      <c r="H163" s="34"/>
    </row>
    <row r="164" spans="1:8" s="2" customFormat="1" ht="16.9" customHeight="1">
      <c r="A164" s="33"/>
      <c r="B164" s="34"/>
      <c r="C164" s="226" t="s">
        <v>304</v>
      </c>
      <c r="D164" s="226" t="s">
        <v>305</v>
      </c>
      <c r="E164" s="18" t="s">
        <v>0</v>
      </c>
      <c r="F164" s="227">
        <v>9.84</v>
      </c>
      <c r="G164" s="33"/>
      <c r="H164" s="34"/>
    </row>
    <row r="165" spans="1:8" s="2" customFormat="1" ht="16.9" customHeight="1">
      <c r="A165" s="33"/>
      <c r="B165" s="34"/>
      <c r="C165" s="228" t="s">
        <v>2351</v>
      </c>
      <c r="D165" s="33"/>
      <c r="E165" s="33"/>
      <c r="F165" s="33"/>
      <c r="G165" s="33"/>
      <c r="H165" s="34"/>
    </row>
    <row r="166" spans="1:8" s="2" customFormat="1" ht="16.9" customHeight="1">
      <c r="A166" s="33"/>
      <c r="B166" s="34"/>
      <c r="C166" s="226" t="s">
        <v>569</v>
      </c>
      <c r="D166" s="226" t="s">
        <v>2394</v>
      </c>
      <c r="E166" s="18" t="s">
        <v>154</v>
      </c>
      <c r="F166" s="227">
        <v>9.84</v>
      </c>
      <c r="G166" s="33"/>
      <c r="H166" s="34"/>
    </row>
    <row r="167" spans="1:8" s="2" customFormat="1" ht="16.9" customHeight="1">
      <c r="A167" s="33"/>
      <c r="B167" s="34"/>
      <c r="C167" s="226" t="s">
        <v>528</v>
      </c>
      <c r="D167" s="226" t="s">
        <v>2381</v>
      </c>
      <c r="E167" s="18" t="s">
        <v>185</v>
      </c>
      <c r="F167" s="227">
        <v>0.64</v>
      </c>
      <c r="G167" s="33"/>
      <c r="H167" s="34"/>
    </row>
    <row r="168" spans="1:8" s="2" customFormat="1" ht="16.9" customHeight="1">
      <c r="A168" s="33"/>
      <c r="B168" s="34"/>
      <c r="C168" s="226" t="s">
        <v>573</v>
      </c>
      <c r="D168" s="226" t="s">
        <v>2395</v>
      </c>
      <c r="E168" s="18" t="s">
        <v>154</v>
      </c>
      <c r="F168" s="227">
        <v>11.127</v>
      </c>
      <c r="G168" s="33"/>
      <c r="H168" s="34"/>
    </row>
    <row r="169" spans="1:8" s="2" customFormat="1" ht="16.9" customHeight="1">
      <c r="A169" s="33"/>
      <c r="B169" s="34"/>
      <c r="C169" s="226" t="s">
        <v>967</v>
      </c>
      <c r="D169" s="226" t="s">
        <v>2396</v>
      </c>
      <c r="E169" s="18" t="s">
        <v>154</v>
      </c>
      <c r="F169" s="227">
        <v>9.84</v>
      </c>
      <c r="G169" s="33"/>
      <c r="H169" s="34"/>
    </row>
    <row r="170" spans="1:8" s="2" customFormat="1" ht="16.9" customHeight="1">
      <c r="A170" s="33"/>
      <c r="B170" s="34"/>
      <c r="C170" s="226" t="s">
        <v>971</v>
      </c>
      <c r="D170" s="226" t="s">
        <v>2366</v>
      </c>
      <c r="E170" s="18" t="s">
        <v>154</v>
      </c>
      <c r="F170" s="227">
        <v>5.38</v>
      </c>
      <c r="G170" s="33"/>
      <c r="H170" s="34"/>
    </row>
    <row r="171" spans="1:8" s="2" customFormat="1" ht="16.9" customHeight="1">
      <c r="A171" s="33"/>
      <c r="B171" s="34"/>
      <c r="C171" s="226" t="s">
        <v>983</v>
      </c>
      <c r="D171" s="226" t="s">
        <v>2397</v>
      </c>
      <c r="E171" s="18" t="s">
        <v>154</v>
      </c>
      <c r="F171" s="227">
        <v>9.84</v>
      </c>
      <c r="G171" s="33"/>
      <c r="H171" s="34"/>
    </row>
    <row r="172" spans="1:8" s="2" customFormat="1" ht="16.9" customHeight="1">
      <c r="A172" s="33"/>
      <c r="B172" s="34"/>
      <c r="C172" s="226" t="s">
        <v>1003</v>
      </c>
      <c r="D172" s="226" t="s">
        <v>2398</v>
      </c>
      <c r="E172" s="18" t="s">
        <v>154</v>
      </c>
      <c r="F172" s="227">
        <v>9.84</v>
      </c>
      <c r="G172" s="33"/>
      <c r="H172" s="34"/>
    </row>
    <row r="173" spans="1:8" s="2" customFormat="1" ht="16.9" customHeight="1">
      <c r="A173" s="33"/>
      <c r="B173" s="34"/>
      <c r="C173" s="226" t="s">
        <v>977</v>
      </c>
      <c r="D173" s="226" t="s">
        <v>978</v>
      </c>
      <c r="E173" s="18" t="s">
        <v>232</v>
      </c>
      <c r="F173" s="227">
        <v>0.005</v>
      </c>
      <c r="G173" s="33"/>
      <c r="H173" s="34"/>
    </row>
    <row r="174" spans="1:8" s="2" customFormat="1" ht="16.9" customHeight="1">
      <c r="A174" s="33"/>
      <c r="B174" s="34"/>
      <c r="C174" s="226" t="s">
        <v>1007</v>
      </c>
      <c r="D174" s="226" t="s">
        <v>1008</v>
      </c>
      <c r="E174" s="18" t="s">
        <v>154</v>
      </c>
      <c r="F174" s="227">
        <v>10.037</v>
      </c>
      <c r="G174" s="33"/>
      <c r="H174" s="34"/>
    </row>
    <row r="175" spans="1:8" s="2" customFormat="1" ht="16.9" customHeight="1">
      <c r="A175" s="33"/>
      <c r="B175" s="34"/>
      <c r="C175" s="226" t="s">
        <v>991</v>
      </c>
      <c r="D175" s="226" t="s">
        <v>992</v>
      </c>
      <c r="E175" s="18" t="s">
        <v>154</v>
      </c>
      <c r="F175" s="227">
        <v>18.533</v>
      </c>
      <c r="G175" s="33"/>
      <c r="H175" s="34"/>
    </row>
    <row r="176" spans="1:8" s="2" customFormat="1" ht="16.9" customHeight="1">
      <c r="A176" s="33"/>
      <c r="B176" s="34"/>
      <c r="C176" s="222" t="s">
        <v>314</v>
      </c>
      <c r="D176" s="223" t="s">
        <v>314</v>
      </c>
      <c r="E176" s="224" t="s">
        <v>0</v>
      </c>
      <c r="F176" s="225">
        <v>109.7</v>
      </c>
      <c r="G176" s="33"/>
      <c r="H176" s="34"/>
    </row>
    <row r="177" spans="1:8" s="2" customFormat="1" ht="16.9" customHeight="1">
      <c r="A177" s="33"/>
      <c r="B177" s="34"/>
      <c r="C177" s="226" t="s">
        <v>0</v>
      </c>
      <c r="D177" s="226" t="s">
        <v>363</v>
      </c>
      <c r="E177" s="18" t="s">
        <v>0</v>
      </c>
      <c r="F177" s="227">
        <v>0</v>
      </c>
      <c r="G177" s="33"/>
      <c r="H177" s="34"/>
    </row>
    <row r="178" spans="1:8" s="2" customFormat="1" ht="16.9" customHeight="1">
      <c r="A178" s="33"/>
      <c r="B178" s="34"/>
      <c r="C178" s="226" t="s">
        <v>0</v>
      </c>
      <c r="D178" s="226" t="s">
        <v>364</v>
      </c>
      <c r="E178" s="18" t="s">
        <v>0</v>
      </c>
      <c r="F178" s="227">
        <v>0</v>
      </c>
      <c r="G178" s="33"/>
      <c r="H178" s="34"/>
    </row>
    <row r="179" spans="1:8" s="2" customFormat="1" ht="16.9" customHeight="1">
      <c r="A179" s="33"/>
      <c r="B179" s="34"/>
      <c r="C179" s="226" t="s">
        <v>0</v>
      </c>
      <c r="D179" s="226" t="s">
        <v>669</v>
      </c>
      <c r="E179" s="18" t="s">
        <v>0</v>
      </c>
      <c r="F179" s="227">
        <v>66.9</v>
      </c>
      <c r="G179" s="33"/>
      <c r="H179" s="34"/>
    </row>
    <row r="180" spans="1:8" s="2" customFormat="1" ht="16.9" customHeight="1">
      <c r="A180" s="33"/>
      <c r="B180" s="34"/>
      <c r="C180" s="226" t="s">
        <v>0</v>
      </c>
      <c r="D180" s="226" t="s">
        <v>366</v>
      </c>
      <c r="E180" s="18" t="s">
        <v>0</v>
      </c>
      <c r="F180" s="227">
        <v>0</v>
      </c>
      <c r="G180" s="33"/>
      <c r="H180" s="34"/>
    </row>
    <row r="181" spans="1:8" s="2" customFormat="1" ht="16.9" customHeight="1">
      <c r="A181" s="33"/>
      <c r="B181" s="34"/>
      <c r="C181" s="226" t="s">
        <v>0</v>
      </c>
      <c r="D181" s="226" t="s">
        <v>670</v>
      </c>
      <c r="E181" s="18" t="s">
        <v>0</v>
      </c>
      <c r="F181" s="227">
        <v>42.8</v>
      </c>
      <c r="G181" s="33"/>
      <c r="H181" s="34"/>
    </row>
    <row r="182" spans="1:8" s="2" customFormat="1" ht="16.9" customHeight="1">
      <c r="A182" s="33"/>
      <c r="B182" s="34"/>
      <c r="C182" s="226" t="s">
        <v>314</v>
      </c>
      <c r="D182" s="226" t="s">
        <v>171</v>
      </c>
      <c r="E182" s="18" t="s">
        <v>0</v>
      </c>
      <c r="F182" s="227">
        <v>109.7</v>
      </c>
      <c r="G182" s="33"/>
      <c r="H182" s="34"/>
    </row>
    <row r="183" spans="1:8" s="2" customFormat="1" ht="16.9" customHeight="1">
      <c r="A183" s="33"/>
      <c r="B183" s="34"/>
      <c r="C183" s="228" t="s">
        <v>2351</v>
      </c>
      <c r="D183" s="33"/>
      <c r="E183" s="33"/>
      <c r="F183" s="33"/>
      <c r="G183" s="33"/>
      <c r="H183" s="34"/>
    </row>
    <row r="184" spans="1:8" s="2" customFormat="1" ht="16.9" customHeight="1">
      <c r="A184" s="33"/>
      <c r="B184" s="34"/>
      <c r="C184" s="226" t="s">
        <v>666</v>
      </c>
      <c r="D184" s="226" t="s">
        <v>2399</v>
      </c>
      <c r="E184" s="18" t="s">
        <v>226</v>
      </c>
      <c r="F184" s="227">
        <v>109.7</v>
      </c>
      <c r="G184" s="33"/>
      <c r="H184" s="34"/>
    </row>
    <row r="185" spans="1:8" s="2" customFormat="1" ht="16.9" customHeight="1">
      <c r="A185" s="33"/>
      <c r="B185" s="34"/>
      <c r="C185" s="226" t="s">
        <v>880</v>
      </c>
      <c r="D185" s="226" t="s">
        <v>2400</v>
      </c>
      <c r="E185" s="18" t="s">
        <v>226</v>
      </c>
      <c r="F185" s="227">
        <v>109.7</v>
      </c>
      <c r="G185" s="33"/>
      <c r="H185" s="34"/>
    </row>
    <row r="186" spans="1:8" s="2" customFormat="1" ht="16.9" customHeight="1">
      <c r="A186" s="33"/>
      <c r="B186" s="34"/>
      <c r="C186" s="226" t="s">
        <v>884</v>
      </c>
      <c r="D186" s="226" t="s">
        <v>885</v>
      </c>
      <c r="E186" s="18" t="s">
        <v>226</v>
      </c>
      <c r="F186" s="227">
        <v>109.7</v>
      </c>
      <c r="G186" s="33"/>
      <c r="H186" s="34"/>
    </row>
    <row r="187" spans="1:8" s="2" customFormat="1" ht="16.9" customHeight="1">
      <c r="A187" s="33"/>
      <c r="B187" s="34"/>
      <c r="C187" s="226" t="s">
        <v>924</v>
      </c>
      <c r="D187" s="226" t="s">
        <v>2401</v>
      </c>
      <c r="E187" s="18" t="s">
        <v>226</v>
      </c>
      <c r="F187" s="227">
        <v>116.9</v>
      </c>
      <c r="G187" s="33"/>
      <c r="H187" s="34"/>
    </row>
    <row r="188" spans="1:8" s="2" customFormat="1" ht="16.9" customHeight="1">
      <c r="A188" s="33"/>
      <c r="B188" s="34"/>
      <c r="C188" s="226" t="s">
        <v>933</v>
      </c>
      <c r="D188" s="226" t="s">
        <v>2402</v>
      </c>
      <c r="E188" s="18" t="s">
        <v>226</v>
      </c>
      <c r="F188" s="227">
        <v>315.9</v>
      </c>
      <c r="G188" s="33"/>
      <c r="H188" s="34"/>
    </row>
    <row r="189" spans="1:8" s="2" customFormat="1" ht="16.9" customHeight="1">
      <c r="A189" s="33"/>
      <c r="B189" s="34"/>
      <c r="C189" s="226" t="s">
        <v>672</v>
      </c>
      <c r="D189" s="226" t="s">
        <v>673</v>
      </c>
      <c r="E189" s="18" t="s">
        <v>226</v>
      </c>
      <c r="F189" s="227">
        <v>119.902</v>
      </c>
      <c r="G189" s="33"/>
      <c r="H189" s="34"/>
    </row>
    <row r="190" spans="1:8" s="2" customFormat="1" ht="16.9" customHeight="1">
      <c r="A190" s="33"/>
      <c r="B190" s="34"/>
      <c r="C190" s="222" t="s">
        <v>316</v>
      </c>
      <c r="D190" s="223" t="s">
        <v>316</v>
      </c>
      <c r="E190" s="224" t="s">
        <v>0</v>
      </c>
      <c r="F190" s="225">
        <v>206.2</v>
      </c>
      <c r="G190" s="33"/>
      <c r="H190" s="34"/>
    </row>
    <row r="191" spans="1:8" s="2" customFormat="1" ht="16.9" customHeight="1">
      <c r="A191" s="33"/>
      <c r="B191" s="34"/>
      <c r="C191" s="226" t="s">
        <v>0</v>
      </c>
      <c r="D191" s="226" t="s">
        <v>363</v>
      </c>
      <c r="E191" s="18" t="s">
        <v>0</v>
      </c>
      <c r="F191" s="227">
        <v>0</v>
      </c>
      <c r="G191" s="33"/>
      <c r="H191" s="34"/>
    </row>
    <row r="192" spans="1:8" s="2" customFormat="1" ht="16.9" customHeight="1">
      <c r="A192" s="33"/>
      <c r="B192" s="34"/>
      <c r="C192" s="226" t="s">
        <v>0</v>
      </c>
      <c r="D192" s="226" t="s">
        <v>371</v>
      </c>
      <c r="E192" s="18" t="s">
        <v>0</v>
      </c>
      <c r="F192" s="227">
        <v>0</v>
      </c>
      <c r="G192" s="33"/>
      <c r="H192" s="34"/>
    </row>
    <row r="193" spans="1:8" s="2" customFormat="1" ht="16.9" customHeight="1">
      <c r="A193" s="33"/>
      <c r="B193" s="34"/>
      <c r="C193" s="226" t="s">
        <v>316</v>
      </c>
      <c r="D193" s="226" t="s">
        <v>317</v>
      </c>
      <c r="E193" s="18" t="s">
        <v>0</v>
      </c>
      <c r="F193" s="227">
        <v>206.2</v>
      </c>
      <c r="G193" s="33"/>
      <c r="H193" s="34"/>
    </row>
    <row r="194" spans="1:8" s="2" customFormat="1" ht="16.9" customHeight="1">
      <c r="A194" s="33"/>
      <c r="B194" s="34"/>
      <c r="C194" s="228" t="s">
        <v>2351</v>
      </c>
      <c r="D194" s="33"/>
      <c r="E194" s="33"/>
      <c r="F194" s="33"/>
      <c r="G194" s="33"/>
      <c r="H194" s="34"/>
    </row>
    <row r="195" spans="1:8" s="2" customFormat="1" ht="16.9" customHeight="1">
      <c r="A195" s="33"/>
      <c r="B195" s="34"/>
      <c r="C195" s="226" t="s">
        <v>691</v>
      </c>
      <c r="D195" s="226" t="s">
        <v>2403</v>
      </c>
      <c r="E195" s="18" t="s">
        <v>226</v>
      </c>
      <c r="F195" s="227">
        <v>206.2</v>
      </c>
      <c r="G195" s="33"/>
      <c r="H195" s="34"/>
    </row>
    <row r="196" spans="1:8" s="2" customFormat="1" ht="16.9" customHeight="1">
      <c r="A196" s="33"/>
      <c r="B196" s="34"/>
      <c r="C196" s="226" t="s">
        <v>888</v>
      </c>
      <c r="D196" s="226" t="s">
        <v>2404</v>
      </c>
      <c r="E196" s="18" t="s">
        <v>226</v>
      </c>
      <c r="F196" s="227">
        <v>206.2</v>
      </c>
      <c r="G196" s="33"/>
      <c r="H196" s="34"/>
    </row>
    <row r="197" spans="1:8" s="2" customFormat="1" ht="16.9" customHeight="1">
      <c r="A197" s="33"/>
      <c r="B197" s="34"/>
      <c r="C197" s="226" t="s">
        <v>892</v>
      </c>
      <c r="D197" s="226" t="s">
        <v>893</v>
      </c>
      <c r="E197" s="18" t="s">
        <v>226</v>
      </c>
      <c r="F197" s="227">
        <v>206.2</v>
      </c>
      <c r="G197" s="33"/>
      <c r="H197" s="34"/>
    </row>
    <row r="198" spans="1:8" s="2" customFormat="1" ht="16.9" customHeight="1">
      <c r="A198" s="33"/>
      <c r="B198" s="34"/>
      <c r="C198" s="226" t="s">
        <v>929</v>
      </c>
      <c r="D198" s="226" t="s">
        <v>2405</v>
      </c>
      <c r="E198" s="18" t="s">
        <v>226</v>
      </c>
      <c r="F198" s="227">
        <v>206.2</v>
      </c>
      <c r="G198" s="33"/>
      <c r="H198" s="34"/>
    </row>
    <row r="199" spans="1:8" s="2" customFormat="1" ht="16.9" customHeight="1">
      <c r="A199" s="33"/>
      <c r="B199" s="34"/>
      <c r="C199" s="226" t="s">
        <v>933</v>
      </c>
      <c r="D199" s="226" t="s">
        <v>2402</v>
      </c>
      <c r="E199" s="18" t="s">
        <v>226</v>
      </c>
      <c r="F199" s="227">
        <v>315.9</v>
      </c>
      <c r="G199" s="33"/>
      <c r="H199" s="34"/>
    </row>
    <row r="200" spans="1:8" s="2" customFormat="1" ht="16.9" customHeight="1">
      <c r="A200" s="33"/>
      <c r="B200" s="34"/>
      <c r="C200" s="226" t="s">
        <v>695</v>
      </c>
      <c r="D200" s="226" t="s">
        <v>696</v>
      </c>
      <c r="E200" s="18" t="s">
        <v>226</v>
      </c>
      <c r="F200" s="227">
        <v>225.377</v>
      </c>
      <c r="G200" s="33"/>
      <c r="H200" s="34"/>
    </row>
    <row r="201" spans="1:8" s="2" customFormat="1" ht="16.9" customHeight="1">
      <c r="A201" s="33"/>
      <c r="B201" s="34"/>
      <c r="C201" s="222" t="s">
        <v>318</v>
      </c>
      <c r="D201" s="223" t="s">
        <v>318</v>
      </c>
      <c r="E201" s="224" t="s">
        <v>0</v>
      </c>
      <c r="F201" s="225">
        <v>6</v>
      </c>
      <c r="G201" s="33"/>
      <c r="H201" s="34"/>
    </row>
    <row r="202" spans="1:8" s="2" customFormat="1" ht="16.9" customHeight="1">
      <c r="A202" s="33"/>
      <c r="B202" s="34"/>
      <c r="C202" s="226" t="s">
        <v>0</v>
      </c>
      <c r="D202" s="226" t="s">
        <v>363</v>
      </c>
      <c r="E202" s="18" t="s">
        <v>0</v>
      </c>
      <c r="F202" s="227">
        <v>0</v>
      </c>
      <c r="G202" s="33"/>
      <c r="H202" s="34"/>
    </row>
    <row r="203" spans="1:8" s="2" customFormat="1" ht="16.9" customHeight="1">
      <c r="A203" s="33"/>
      <c r="B203" s="34"/>
      <c r="C203" s="226" t="s">
        <v>0</v>
      </c>
      <c r="D203" s="226" t="s">
        <v>371</v>
      </c>
      <c r="E203" s="18" t="s">
        <v>0</v>
      </c>
      <c r="F203" s="227">
        <v>0</v>
      </c>
      <c r="G203" s="33"/>
      <c r="H203" s="34"/>
    </row>
    <row r="204" spans="1:8" s="2" customFormat="1" ht="16.9" customHeight="1">
      <c r="A204" s="33"/>
      <c r="B204" s="34"/>
      <c r="C204" s="226" t="s">
        <v>318</v>
      </c>
      <c r="D204" s="226" t="s">
        <v>684</v>
      </c>
      <c r="E204" s="18" t="s">
        <v>0</v>
      </c>
      <c r="F204" s="227">
        <v>6</v>
      </c>
      <c r="G204" s="33"/>
      <c r="H204" s="34"/>
    </row>
    <row r="205" spans="1:8" s="2" customFormat="1" ht="16.9" customHeight="1">
      <c r="A205" s="33"/>
      <c r="B205" s="34"/>
      <c r="C205" s="228" t="s">
        <v>2351</v>
      </c>
      <c r="D205" s="33"/>
      <c r="E205" s="33"/>
      <c r="F205" s="33"/>
      <c r="G205" s="33"/>
      <c r="H205" s="34"/>
    </row>
    <row r="206" spans="1:8" s="2" customFormat="1" ht="16.9" customHeight="1">
      <c r="A206" s="33"/>
      <c r="B206" s="34"/>
      <c r="C206" s="226" t="s">
        <v>681</v>
      </c>
      <c r="D206" s="226" t="s">
        <v>2406</v>
      </c>
      <c r="E206" s="18" t="s">
        <v>226</v>
      </c>
      <c r="F206" s="227">
        <v>6</v>
      </c>
      <c r="G206" s="33"/>
      <c r="H206" s="34"/>
    </row>
    <row r="207" spans="1:8" s="2" customFormat="1" ht="22.5">
      <c r="A207" s="33"/>
      <c r="B207" s="34"/>
      <c r="C207" s="226" t="s">
        <v>658</v>
      </c>
      <c r="D207" s="226" t="s">
        <v>2407</v>
      </c>
      <c r="E207" s="18" t="s">
        <v>226</v>
      </c>
      <c r="F207" s="227">
        <v>6</v>
      </c>
      <c r="G207" s="33"/>
      <c r="H207" s="34"/>
    </row>
    <row r="208" spans="1:8" s="2" customFormat="1" ht="16.9" customHeight="1">
      <c r="A208" s="33"/>
      <c r="B208" s="34"/>
      <c r="C208" s="226" t="s">
        <v>686</v>
      </c>
      <c r="D208" s="226" t="s">
        <v>687</v>
      </c>
      <c r="E208" s="18" t="s">
        <v>226</v>
      </c>
      <c r="F208" s="227">
        <v>6.558</v>
      </c>
      <c r="G208" s="33"/>
      <c r="H208" s="34"/>
    </row>
    <row r="209" spans="1:8" s="2" customFormat="1" ht="16.9" customHeight="1">
      <c r="A209" s="33"/>
      <c r="B209" s="34"/>
      <c r="C209" s="222" t="s">
        <v>268</v>
      </c>
      <c r="D209" s="223" t="s">
        <v>268</v>
      </c>
      <c r="E209" s="224" t="s">
        <v>0</v>
      </c>
      <c r="F209" s="225">
        <v>15.122</v>
      </c>
      <c r="G209" s="33"/>
      <c r="H209" s="34"/>
    </row>
    <row r="210" spans="1:8" s="2" customFormat="1" ht="16.9" customHeight="1">
      <c r="A210" s="33"/>
      <c r="B210" s="34"/>
      <c r="C210" s="226" t="s">
        <v>0</v>
      </c>
      <c r="D210" s="226" t="s">
        <v>363</v>
      </c>
      <c r="E210" s="18" t="s">
        <v>0</v>
      </c>
      <c r="F210" s="227">
        <v>0</v>
      </c>
      <c r="G210" s="33"/>
      <c r="H210" s="34"/>
    </row>
    <row r="211" spans="1:8" s="2" customFormat="1" ht="16.9" customHeight="1">
      <c r="A211" s="33"/>
      <c r="B211" s="34"/>
      <c r="C211" s="226" t="s">
        <v>0</v>
      </c>
      <c r="D211" s="226" t="s">
        <v>364</v>
      </c>
      <c r="E211" s="18" t="s">
        <v>0</v>
      </c>
      <c r="F211" s="227">
        <v>0</v>
      </c>
      <c r="G211" s="33"/>
      <c r="H211" s="34"/>
    </row>
    <row r="212" spans="1:8" s="2" customFormat="1" ht="16.9" customHeight="1">
      <c r="A212" s="33"/>
      <c r="B212" s="34"/>
      <c r="C212" s="226" t="s">
        <v>0</v>
      </c>
      <c r="D212" s="226" t="s">
        <v>365</v>
      </c>
      <c r="E212" s="18" t="s">
        <v>0</v>
      </c>
      <c r="F212" s="227">
        <v>9.479</v>
      </c>
      <c r="G212" s="33"/>
      <c r="H212" s="34"/>
    </row>
    <row r="213" spans="1:8" s="2" customFormat="1" ht="16.9" customHeight="1">
      <c r="A213" s="33"/>
      <c r="B213" s="34"/>
      <c r="C213" s="226" t="s">
        <v>0</v>
      </c>
      <c r="D213" s="226" t="s">
        <v>366</v>
      </c>
      <c r="E213" s="18" t="s">
        <v>0</v>
      </c>
      <c r="F213" s="227">
        <v>0</v>
      </c>
      <c r="G213" s="33"/>
      <c r="H213" s="34"/>
    </row>
    <row r="214" spans="1:8" s="2" customFormat="1" ht="16.9" customHeight="1">
      <c r="A214" s="33"/>
      <c r="B214" s="34"/>
      <c r="C214" s="226" t="s">
        <v>0</v>
      </c>
      <c r="D214" s="226" t="s">
        <v>367</v>
      </c>
      <c r="E214" s="18" t="s">
        <v>0</v>
      </c>
      <c r="F214" s="227">
        <v>5.643</v>
      </c>
      <c r="G214" s="33"/>
      <c r="H214" s="34"/>
    </row>
    <row r="215" spans="1:8" s="2" customFormat="1" ht="16.9" customHeight="1">
      <c r="A215" s="33"/>
      <c r="B215" s="34"/>
      <c r="C215" s="226" t="s">
        <v>268</v>
      </c>
      <c r="D215" s="226" t="s">
        <v>171</v>
      </c>
      <c r="E215" s="18" t="s">
        <v>0</v>
      </c>
      <c r="F215" s="227">
        <v>15.122</v>
      </c>
      <c r="G215" s="33"/>
      <c r="H215" s="34"/>
    </row>
    <row r="216" spans="1:8" s="2" customFormat="1" ht="16.9" customHeight="1">
      <c r="A216" s="33"/>
      <c r="B216" s="34"/>
      <c r="C216" s="228" t="s">
        <v>2351</v>
      </c>
      <c r="D216" s="33"/>
      <c r="E216" s="33"/>
      <c r="F216" s="33"/>
      <c r="G216" s="33"/>
      <c r="H216" s="34"/>
    </row>
    <row r="217" spans="1:8" s="2" customFormat="1" ht="16.9" customHeight="1">
      <c r="A217" s="33"/>
      <c r="B217" s="34"/>
      <c r="C217" s="226" t="s">
        <v>360</v>
      </c>
      <c r="D217" s="226" t="s">
        <v>2408</v>
      </c>
      <c r="E217" s="18" t="s">
        <v>185</v>
      </c>
      <c r="F217" s="227">
        <v>15.122</v>
      </c>
      <c r="G217" s="33"/>
      <c r="H217" s="34"/>
    </row>
    <row r="218" spans="1:8" s="2" customFormat="1" ht="16.9" customHeight="1">
      <c r="A218" s="33"/>
      <c r="B218" s="34"/>
      <c r="C218" s="226" t="s">
        <v>344</v>
      </c>
      <c r="D218" s="226" t="s">
        <v>2409</v>
      </c>
      <c r="E218" s="18" t="s">
        <v>185</v>
      </c>
      <c r="F218" s="227">
        <v>30.244</v>
      </c>
      <c r="G218" s="33"/>
      <c r="H218" s="34"/>
    </row>
    <row r="219" spans="1:8" s="2" customFormat="1" ht="16.9" customHeight="1">
      <c r="A219" s="33"/>
      <c r="B219" s="34"/>
      <c r="C219" s="226" t="s">
        <v>352</v>
      </c>
      <c r="D219" s="226" t="s">
        <v>2410</v>
      </c>
      <c r="E219" s="18" t="s">
        <v>185</v>
      </c>
      <c r="F219" s="227">
        <v>105.854</v>
      </c>
      <c r="G219" s="33"/>
      <c r="H219" s="34"/>
    </row>
    <row r="220" spans="1:8" s="2" customFormat="1" ht="16.9" customHeight="1">
      <c r="A220" s="33"/>
      <c r="B220" s="34"/>
      <c r="C220" s="226" t="s">
        <v>404</v>
      </c>
      <c r="D220" s="226" t="s">
        <v>2372</v>
      </c>
      <c r="E220" s="18" t="s">
        <v>185</v>
      </c>
      <c r="F220" s="227">
        <v>159.32</v>
      </c>
      <c r="G220" s="33"/>
      <c r="H220" s="34"/>
    </row>
    <row r="221" spans="1:8" s="2" customFormat="1" ht="16.9" customHeight="1">
      <c r="A221" s="33"/>
      <c r="B221" s="34"/>
      <c r="C221" s="226" t="s">
        <v>422</v>
      </c>
      <c r="D221" s="226" t="s">
        <v>2377</v>
      </c>
      <c r="E221" s="18" t="s">
        <v>185</v>
      </c>
      <c r="F221" s="227">
        <v>366.506</v>
      </c>
      <c r="G221" s="33"/>
      <c r="H221" s="34"/>
    </row>
    <row r="222" spans="1:8" s="2" customFormat="1" ht="16.9" customHeight="1">
      <c r="A222" s="33"/>
      <c r="B222" s="34"/>
      <c r="C222" s="222" t="s">
        <v>270</v>
      </c>
      <c r="D222" s="223" t="s">
        <v>270</v>
      </c>
      <c r="E222" s="224" t="s">
        <v>0</v>
      </c>
      <c r="F222" s="225">
        <v>105.854</v>
      </c>
      <c r="G222" s="33"/>
      <c r="H222" s="34"/>
    </row>
    <row r="223" spans="1:8" s="2" customFormat="1" ht="16.9" customHeight="1">
      <c r="A223" s="33"/>
      <c r="B223" s="34"/>
      <c r="C223" s="226" t="s">
        <v>270</v>
      </c>
      <c r="D223" s="226" t="s">
        <v>355</v>
      </c>
      <c r="E223" s="18" t="s">
        <v>0</v>
      </c>
      <c r="F223" s="227">
        <v>105.854</v>
      </c>
      <c r="G223" s="33"/>
      <c r="H223" s="34"/>
    </row>
    <row r="224" spans="1:8" s="2" customFormat="1" ht="16.9" customHeight="1">
      <c r="A224" s="33"/>
      <c r="B224" s="34"/>
      <c r="C224" s="228" t="s">
        <v>2351</v>
      </c>
      <c r="D224" s="33"/>
      <c r="E224" s="33"/>
      <c r="F224" s="33"/>
      <c r="G224" s="33"/>
      <c r="H224" s="34"/>
    </row>
    <row r="225" spans="1:8" s="2" customFormat="1" ht="16.9" customHeight="1">
      <c r="A225" s="33"/>
      <c r="B225" s="34"/>
      <c r="C225" s="226" t="s">
        <v>352</v>
      </c>
      <c r="D225" s="226" t="s">
        <v>2410</v>
      </c>
      <c r="E225" s="18" t="s">
        <v>185</v>
      </c>
      <c r="F225" s="227">
        <v>105.854</v>
      </c>
      <c r="G225" s="33"/>
      <c r="H225" s="34"/>
    </row>
    <row r="226" spans="1:8" s="2" customFormat="1" ht="16.9" customHeight="1">
      <c r="A226" s="33"/>
      <c r="B226" s="34"/>
      <c r="C226" s="226" t="s">
        <v>404</v>
      </c>
      <c r="D226" s="226" t="s">
        <v>2372</v>
      </c>
      <c r="E226" s="18" t="s">
        <v>185</v>
      </c>
      <c r="F226" s="227">
        <v>159.32</v>
      </c>
      <c r="G226" s="33"/>
      <c r="H226" s="34"/>
    </row>
    <row r="227" spans="1:8" s="2" customFormat="1" ht="16.9" customHeight="1">
      <c r="A227" s="33"/>
      <c r="B227" s="34"/>
      <c r="C227" s="226" t="s">
        <v>422</v>
      </c>
      <c r="D227" s="226" t="s">
        <v>2377</v>
      </c>
      <c r="E227" s="18" t="s">
        <v>185</v>
      </c>
      <c r="F227" s="227">
        <v>366.506</v>
      </c>
      <c r="G227" s="33"/>
      <c r="H227" s="34"/>
    </row>
    <row r="228" spans="1:8" s="2" customFormat="1" ht="16.9" customHeight="1">
      <c r="A228" s="33"/>
      <c r="B228" s="34"/>
      <c r="C228" s="222" t="s">
        <v>272</v>
      </c>
      <c r="D228" s="223" t="s">
        <v>272</v>
      </c>
      <c r="E228" s="224" t="s">
        <v>0</v>
      </c>
      <c r="F228" s="225">
        <v>30.244</v>
      </c>
      <c r="G228" s="33"/>
      <c r="H228" s="34"/>
    </row>
    <row r="229" spans="1:8" s="2" customFormat="1" ht="16.9" customHeight="1">
      <c r="A229" s="33"/>
      <c r="B229" s="34"/>
      <c r="C229" s="226" t="s">
        <v>272</v>
      </c>
      <c r="D229" s="226" t="s">
        <v>347</v>
      </c>
      <c r="E229" s="18" t="s">
        <v>0</v>
      </c>
      <c r="F229" s="227">
        <v>30.244</v>
      </c>
      <c r="G229" s="33"/>
      <c r="H229" s="34"/>
    </row>
    <row r="230" spans="1:8" s="2" customFormat="1" ht="16.9" customHeight="1">
      <c r="A230" s="33"/>
      <c r="B230" s="34"/>
      <c r="C230" s="228" t="s">
        <v>2351</v>
      </c>
      <c r="D230" s="33"/>
      <c r="E230" s="33"/>
      <c r="F230" s="33"/>
      <c r="G230" s="33"/>
      <c r="H230" s="34"/>
    </row>
    <row r="231" spans="1:8" s="2" customFormat="1" ht="16.9" customHeight="1">
      <c r="A231" s="33"/>
      <c r="B231" s="34"/>
      <c r="C231" s="226" t="s">
        <v>344</v>
      </c>
      <c r="D231" s="226" t="s">
        <v>2409</v>
      </c>
      <c r="E231" s="18" t="s">
        <v>185</v>
      </c>
      <c r="F231" s="227">
        <v>30.244</v>
      </c>
      <c r="G231" s="33"/>
      <c r="H231" s="34"/>
    </row>
    <row r="232" spans="1:8" s="2" customFormat="1" ht="16.9" customHeight="1">
      <c r="A232" s="33"/>
      <c r="B232" s="34"/>
      <c r="C232" s="226" t="s">
        <v>404</v>
      </c>
      <c r="D232" s="226" t="s">
        <v>2372</v>
      </c>
      <c r="E232" s="18" t="s">
        <v>185</v>
      </c>
      <c r="F232" s="227">
        <v>159.32</v>
      </c>
      <c r="G232" s="33"/>
      <c r="H232" s="34"/>
    </row>
    <row r="233" spans="1:8" s="2" customFormat="1" ht="16.9" customHeight="1">
      <c r="A233" s="33"/>
      <c r="B233" s="34"/>
      <c r="C233" s="226" t="s">
        <v>422</v>
      </c>
      <c r="D233" s="226" t="s">
        <v>2377</v>
      </c>
      <c r="E233" s="18" t="s">
        <v>185</v>
      </c>
      <c r="F233" s="227">
        <v>366.506</v>
      </c>
      <c r="G233" s="33"/>
      <c r="H233" s="34"/>
    </row>
    <row r="234" spans="1:8" s="2" customFormat="1" ht="16.9" customHeight="1">
      <c r="A234" s="33"/>
      <c r="B234" s="34"/>
      <c r="C234" s="222" t="s">
        <v>274</v>
      </c>
      <c r="D234" s="223" t="s">
        <v>274</v>
      </c>
      <c r="E234" s="224" t="s">
        <v>0</v>
      </c>
      <c r="F234" s="225">
        <v>31.32</v>
      </c>
      <c r="G234" s="33"/>
      <c r="H234" s="34"/>
    </row>
    <row r="235" spans="1:8" s="2" customFormat="1" ht="16.9" customHeight="1">
      <c r="A235" s="33"/>
      <c r="B235" s="34"/>
      <c r="C235" s="226" t="s">
        <v>0</v>
      </c>
      <c r="D235" s="226" t="s">
        <v>363</v>
      </c>
      <c r="E235" s="18" t="s">
        <v>0</v>
      </c>
      <c r="F235" s="227">
        <v>0</v>
      </c>
      <c r="G235" s="33"/>
      <c r="H235" s="34"/>
    </row>
    <row r="236" spans="1:8" s="2" customFormat="1" ht="16.9" customHeight="1">
      <c r="A236" s="33"/>
      <c r="B236" s="34"/>
      <c r="C236" s="226" t="s">
        <v>0</v>
      </c>
      <c r="D236" s="226" t="s">
        <v>371</v>
      </c>
      <c r="E236" s="18" t="s">
        <v>0</v>
      </c>
      <c r="F236" s="227">
        <v>0</v>
      </c>
      <c r="G236" s="33"/>
      <c r="H236" s="34"/>
    </row>
    <row r="237" spans="1:8" s="2" customFormat="1" ht="16.9" customHeight="1">
      <c r="A237" s="33"/>
      <c r="B237" s="34"/>
      <c r="C237" s="226" t="s">
        <v>0</v>
      </c>
      <c r="D237" s="226" t="s">
        <v>372</v>
      </c>
      <c r="E237" s="18" t="s">
        <v>0</v>
      </c>
      <c r="F237" s="227">
        <v>12.68</v>
      </c>
      <c r="G237" s="33"/>
      <c r="H237" s="34"/>
    </row>
    <row r="238" spans="1:8" s="2" customFormat="1" ht="16.9" customHeight="1">
      <c r="A238" s="33"/>
      <c r="B238" s="34"/>
      <c r="C238" s="226" t="s">
        <v>0</v>
      </c>
      <c r="D238" s="226" t="s">
        <v>373</v>
      </c>
      <c r="E238" s="18" t="s">
        <v>0</v>
      </c>
      <c r="F238" s="227">
        <v>18.64</v>
      </c>
      <c r="G238" s="33"/>
      <c r="H238" s="34"/>
    </row>
    <row r="239" spans="1:8" s="2" customFormat="1" ht="16.9" customHeight="1">
      <c r="A239" s="33"/>
      <c r="B239" s="34"/>
      <c r="C239" s="226" t="s">
        <v>274</v>
      </c>
      <c r="D239" s="226" t="s">
        <v>171</v>
      </c>
      <c r="E239" s="18" t="s">
        <v>0</v>
      </c>
      <c r="F239" s="227">
        <v>31.32</v>
      </c>
      <c r="G239" s="33"/>
      <c r="H239" s="34"/>
    </row>
    <row r="240" spans="1:8" s="2" customFormat="1" ht="16.9" customHeight="1">
      <c r="A240" s="33"/>
      <c r="B240" s="34"/>
      <c r="C240" s="228" t="s">
        <v>2351</v>
      </c>
      <c r="D240" s="33"/>
      <c r="E240" s="33"/>
      <c r="F240" s="33"/>
      <c r="G240" s="33"/>
      <c r="H240" s="34"/>
    </row>
    <row r="241" spans="1:8" s="2" customFormat="1" ht="16.9" customHeight="1">
      <c r="A241" s="33"/>
      <c r="B241" s="34"/>
      <c r="C241" s="226" t="s">
        <v>368</v>
      </c>
      <c r="D241" s="226" t="s">
        <v>2411</v>
      </c>
      <c r="E241" s="18" t="s">
        <v>185</v>
      </c>
      <c r="F241" s="227">
        <v>31.32</v>
      </c>
      <c r="G241" s="33"/>
      <c r="H241" s="34"/>
    </row>
    <row r="242" spans="1:8" s="2" customFormat="1" ht="16.9" customHeight="1">
      <c r="A242" s="33"/>
      <c r="B242" s="34"/>
      <c r="C242" s="226" t="s">
        <v>348</v>
      </c>
      <c r="D242" s="226" t="s">
        <v>2412</v>
      </c>
      <c r="E242" s="18" t="s">
        <v>185</v>
      </c>
      <c r="F242" s="227">
        <v>62.64</v>
      </c>
      <c r="G242" s="33"/>
      <c r="H242" s="34"/>
    </row>
    <row r="243" spans="1:8" s="2" customFormat="1" ht="16.9" customHeight="1">
      <c r="A243" s="33"/>
      <c r="B243" s="34"/>
      <c r="C243" s="226" t="s">
        <v>356</v>
      </c>
      <c r="D243" s="226" t="s">
        <v>2413</v>
      </c>
      <c r="E243" s="18" t="s">
        <v>185</v>
      </c>
      <c r="F243" s="227">
        <v>219.24</v>
      </c>
      <c r="G243" s="33"/>
      <c r="H243" s="34"/>
    </row>
    <row r="244" spans="1:8" s="2" customFormat="1" ht="16.9" customHeight="1">
      <c r="A244" s="33"/>
      <c r="B244" s="34"/>
      <c r="C244" s="226" t="s">
        <v>404</v>
      </c>
      <c r="D244" s="226" t="s">
        <v>2372</v>
      </c>
      <c r="E244" s="18" t="s">
        <v>185</v>
      </c>
      <c r="F244" s="227">
        <v>159.32</v>
      </c>
      <c r="G244" s="33"/>
      <c r="H244" s="34"/>
    </row>
    <row r="245" spans="1:8" s="2" customFormat="1" ht="16.9" customHeight="1">
      <c r="A245" s="33"/>
      <c r="B245" s="34"/>
      <c r="C245" s="226" t="s">
        <v>422</v>
      </c>
      <c r="D245" s="226" t="s">
        <v>2377</v>
      </c>
      <c r="E245" s="18" t="s">
        <v>185</v>
      </c>
      <c r="F245" s="227">
        <v>366.506</v>
      </c>
      <c r="G245" s="33"/>
      <c r="H245" s="34"/>
    </row>
    <row r="246" spans="1:8" s="2" customFormat="1" ht="16.9" customHeight="1">
      <c r="A246" s="33"/>
      <c r="B246" s="34"/>
      <c r="C246" s="222" t="s">
        <v>276</v>
      </c>
      <c r="D246" s="223" t="s">
        <v>276</v>
      </c>
      <c r="E246" s="224" t="s">
        <v>0</v>
      </c>
      <c r="F246" s="225">
        <v>219.24</v>
      </c>
      <c r="G246" s="33"/>
      <c r="H246" s="34"/>
    </row>
    <row r="247" spans="1:8" s="2" customFormat="1" ht="16.9" customHeight="1">
      <c r="A247" s="33"/>
      <c r="B247" s="34"/>
      <c r="C247" s="226" t="s">
        <v>276</v>
      </c>
      <c r="D247" s="226" t="s">
        <v>359</v>
      </c>
      <c r="E247" s="18" t="s">
        <v>0</v>
      </c>
      <c r="F247" s="227">
        <v>219.24</v>
      </c>
      <c r="G247" s="33"/>
      <c r="H247" s="34"/>
    </row>
    <row r="248" spans="1:8" s="2" customFormat="1" ht="16.9" customHeight="1">
      <c r="A248" s="33"/>
      <c r="B248" s="34"/>
      <c r="C248" s="228" t="s">
        <v>2351</v>
      </c>
      <c r="D248" s="33"/>
      <c r="E248" s="33"/>
      <c r="F248" s="33"/>
      <c r="G248" s="33"/>
      <c r="H248" s="34"/>
    </row>
    <row r="249" spans="1:8" s="2" customFormat="1" ht="16.9" customHeight="1">
      <c r="A249" s="33"/>
      <c r="B249" s="34"/>
      <c r="C249" s="226" t="s">
        <v>356</v>
      </c>
      <c r="D249" s="226" t="s">
        <v>2413</v>
      </c>
      <c r="E249" s="18" t="s">
        <v>185</v>
      </c>
      <c r="F249" s="227">
        <v>219.24</v>
      </c>
      <c r="G249" s="33"/>
      <c r="H249" s="34"/>
    </row>
    <row r="250" spans="1:8" s="2" customFormat="1" ht="16.9" customHeight="1">
      <c r="A250" s="33"/>
      <c r="B250" s="34"/>
      <c r="C250" s="226" t="s">
        <v>404</v>
      </c>
      <c r="D250" s="226" t="s">
        <v>2372</v>
      </c>
      <c r="E250" s="18" t="s">
        <v>185</v>
      </c>
      <c r="F250" s="227">
        <v>159.32</v>
      </c>
      <c r="G250" s="33"/>
      <c r="H250" s="34"/>
    </row>
    <row r="251" spans="1:8" s="2" customFormat="1" ht="16.9" customHeight="1">
      <c r="A251" s="33"/>
      <c r="B251" s="34"/>
      <c r="C251" s="226" t="s">
        <v>422</v>
      </c>
      <c r="D251" s="226" t="s">
        <v>2377</v>
      </c>
      <c r="E251" s="18" t="s">
        <v>185</v>
      </c>
      <c r="F251" s="227">
        <v>366.506</v>
      </c>
      <c r="G251" s="33"/>
      <c r="H251" s="34"/>
    </row>
    <row r="252" spans="1:8" s="2" customFormat="1" ht="16.9" customHeight="1">
      <c r="A252" s="33"/>
      <c r="B252" s="34"/>
      <c r="C252" s="222" t="s">
        <v>294</v>
      </c>
      <c r="D252" s="223" t="s">
        <v>294</v>
      </c>
      <c r="E252" s="224" t="s">
        <v>0</v>
      </c>
      <c r="F252" s="225">
        <v>62.64</v>
      </c>
      <c r="G252" s="33"/>
      <c r="H252" s="34"/>
    </row>
    <row r="253" spans="1:8" s="2" customFormat="1" ht="16.9" customHeight="1">
      <c r="A253" s="33"/>
      <c r="B253" s="34"/>
      <c r="C253" s="226" t="s">
        <v>294</v>
      </c>
      <c r="D253" s="226" t="s">
        <v>351</v>
      </c>
      <c r="E253" s="18" t="s">
        <v>0</v>
      </c>
      <c r="F253" s="227">
        <v>62.64</v>
      </c>
      <c r="G253" s="33"/>
      <c r="H253" s="34"/>
    </row>
    <row r="254" spans="1:8" s="2" customFormat="1" ht="16.9" customHeight="1">
      <c r="A254" s="33"/>
      <c r="B254" s="34"/>
      <c r="C254" s="228" t="s">
        <v>2351</v>
      </c>
      <c r="D254" s="33"/>
      <c r="E254" s="33"/>
      <c r="F254" s="33"/>
      <c r="G254" s="33"/>
      <c r="H254" s="34"/>
    </row>
    <row r="255" spans="1:8" s="2" customFormat="1" ht="16.9" customHeight="1">
      <c r="A255" s="33"/>
      <c r="B255" s="34"/>
      <c r="C255" s="226" t="s">
        <v>348</v>
      </c>
      <c r="D255" s="226" t="s">
        <v>2412</v>
      </c>
      <c r="E255" s="18" t="s">
        <v>185</v>
      </c>
      <c r="F255" s="227">
        <v>62.64</v>
      </c>
      <c r="G255" s="33"/>
      <c r="H255" s="34"/>
    </row>
    <row r="256" spans="1:8" s="2" customFormat="1" ht="16.9" customHeight="1">
      <c r="A256" s="33"/>
      <c r="B256" s="34"/>
      <c r="C256" s="226" t="s">
        <v>404</v>
      </c>
      <c r="D256" s="226" t="s">
        <v>2372</v>
      </c>
      <c r="E256" s="18" t="s">
        <v>185</v>
      </c>
      <c r="F256" s="227">
        <v>159.32</v>
      </c>
      <c r="G256" s="33"/>
      <c r="H256" s="34"/>
    </row>
    <row r="257" spans="1:8" s="2" customFormat="1" ht="16.9" customHeight="1">
      <c r="A257" s="33"/>
      <c r="B257" s="34"/>
      <c r="C257" s="226" t="s">
        <v>422</v>
      </c>
      <c r="D257" s="226" t="s">
        <v>2377</v>
      </c>
      <c r="E257" s="18" t="s">
        <v>185</v>
      </c>
      <c r="F257" s="227">
        <v>366.506</v>
      </c>
      <c r="G257" s="33"/>
      <c r="H257" s="34"/>
    </row>
    <row r="258" spans="1:8" s="2" customFormat="1" ht="16.9" customHeight="1">
      <c r="A258" s="33"/>
      <c r="B258" s="34"/>
      <c r="C258" s="222" t="s">
        <v>300</v>
      </c>
      <c r="D258" s="223" t="s">
        <v>300</v>
      </c>
      <c r="E258" s="224" t="s">
        <v>0</v>
      </c>
      <c r="F258" s="225">
        <v>159.32</v>
      </c>
      <c r="G258" s="33"/>
      <c r="H258" s="34"/>
    </row>
    <row r="259" spans="1:8" s="2" customFormat="1" ht="16.9" customHeight="1">
      <c r="A259" s="33"/>
      <c r="B259" s="34"/>
      <c r="C259" s="226" t="s">
        <v>0</v>
      </c>
      <c r="D259" s="226" t="s">
        <v>268</v>
      </c>
      <c r="E259" s="18" t="s">
        <v>0</v>
      </c>
      <c r="F259" s="227">
        <v>15.122</v>
      </c>
      <c r="G259" s="33"/>
      <c r="H259" s="34"/>
    </row>
    <row r="260" spans="1:8" s="2" customFormat="1" ht="16.9" customHeight="1">
      <c r="A260" s="33"/>
      <c r="B260" s="34"/>
      <c r="C260" s="226" t="s">
        <v>0</v>
      </c>
      <c r="D260" s="226" t="s">
        <v>270</v>
      </c>
      <c r="E260" s="18" t="s">
        <v>0</v>
      </c>
      <c r="F260" s="227">
        <v>105.854</v>
      </c>
      <c r="G260" s="33"/>
      <c r="H260" s="34"/>
    </row>
    <row r="261" spans="1:8" s="2" customFormat="1" ht="16.9" customHeight="1">
      <c r="A261" s="33"/>
      <c r="B261" s="34"/>
      <c r="C261" s="226" t="s">
        <v>0</v>
      </c>
      <c r="D261" s="226" t="s">
        <v>274</v>
      </c>
      <c r="E261" s="18" t="s">
        <v>0</v>
      </c>
      <c r="F261" s="227">
        <v>31.32</v>
      </c>
      <c r="G261" s="33"/>
      <c r="H261" s="34"/>
    </row>
    <row r="262" spans="1:8" s="2" customFormat="1" ht="16.9" customHeight="1">
      <c r="A262" s="33"/>
      <c r="B262" s="34"/>
      <c r="C262" s="226" t="s">
        <v>0</v>
      </c>
      <c r="D262" s="226" t="s">
        <v>276</v>
      </c>
      <c r="E262" s="18" t="s">
        <v>0</v>
      </c>
      <c r="F262" s="227">
        <v>219.24</v>
      </c>
      <c r="G262" s="33"/>
      <c r="H262" s="34"/>
    </row>
    <row r="263" spans="1:8" s="2" customFormat="1" ht="16.9" customHeight="1">
      <c r="A263" s="33"/>
      <c r="B263" s="34"/>
      <c r="C263" s="226" t="s">
        <v>0</v>
      </c>
      <c r="D263" s="226" t="s">
        <v>286</v>
      </c>
      <c r="E263" s="18" t="s">
        <v>0</v>
      </c>
      <c r="F263" s="227">
        <v>6.787</v>
      </c>
      <c r="G263" s="33"/>
      <c r="H263" s="34"/>
    </row>
    <row r="264" spans="1:8" s="2" customFormat="1" ht="16.9" customHeight="1">
      <c r="A264" s="33"/>
      <c r="B264" s="34"/>
      <c r="C264" s="226" t="s">
        <v>0</v>
      </c>
      <c r="D264" s="226" t="s">
        <v>288</v>
      </c>
      <c r="E264" s="18" t="s">
        <v>0</v>
      </c>
      <c r="F264" s="227">
        <v>47.509</v>
      </c>
      <c r="G264" s="33"/>
      <c r="H264" s="34"/>
    </row>
    <row r="265" spans="1:8" s="2" customFormat="1" ht="16.9" customHeight="1">
      <c r="A265" s="33"/>
      <c r="B265" s="34"/>
      <c r="C265" s="226" t="s">
        <v>0</v>
      </c>
      <c r="D265" s="226" t="s">
        <v>408</v>
      </c>
      <c r="E265" s="18" t="s">
        <v>0</v>
      </c>
      <c r="F265" s="227">
        <v>-266.512</v>
      </c>
      <c r="G265" s="33"/>
      <c r="H265" s="34"/>
    </row>
    <row r="266" spans="1:8" s="2" customFormat="1" ht="16.9" customHeight="1">
      <c r="A266" s="33"/>
      <c r="B266" s="34"/>
      <c r="C266" s="226" t="s">
        <v>300</v>
      </c>
      <c r="D266" s="226" t="s">
        <v>171</v>
      </c>
      <c r="E266" s="18" t="s">
        <v>0</v>
      </c>
      <c r="F266" s="227">
        <v>159.32</v>
      </c>
      <c r="G266" s="33"/>
      <c r="H266" s="34"/>
    </row>
    <row r="267" spans="1:8" s="2" customFormat="1" ht="16.9" customHeight="1">
      <c r="A267" s="33"/>
      <c r="B267" s="34"/>
      <c r="C267" s="228" t="s">
        <v>2351</v>
      </c>
      <c r="D267" s="33"/>
      <c r="E267" s="33"/>
      <c r="F267" s="33"/>
      <c r="G267" s="33"/>
      <c r="H267" s="34"/>
    </row>
    <row r="268" spans="1:8" s="2" customFormat="1" ht="16.9" customHeight="1">
      <c r="A268" s="33"/>
      <c r="B268" s="34"/>
      <c r="C268" s="226" t="s">
        <v>404</v>
      </c>
      <c r="D268" s="226" t="s">
        <v>2372</v>
      </c>
      <c r="E268" s="18" t="s">
        <v>185</v>
      </c>
      <c r="F268" s="227">
        <v>159.32</v>
      </c>
      <c r="G268" s="33"/>
      <c r="H268" s="34"/>
    </row>
    <row r="269" spans="1:8" s="2" customFormat="1" ht="16.9" customHeight="1">
      <c r="A269" s="33"/>
      <c r="B269" s="34"/>
      <c r="C269" s="226" t="s">
        <v>417</v>
      </c>
      <c r="D269" s="226" t="s">
        <v>2375</v>
      </c>
      <c r="E269" s="18" t="s">
        <v>232</v>
      </c>
      <c r="F269" s="227">
        <v>348.184</v>
      </c>
      <c r="G269" s="33"/>
      <c r="H269" s="34"/>
    </row>
    <row r="270" spans="1:8" s="2" customFormat="1" ht="16.9" customHeight="1">
      <c r="A270" s="33"/>
      <c r="B270" s="34"/>
      <c r="C270" s="226" t="s">
        <v>192</v>
      </c>
      <c r="D270" s="226" t="s">
        <v>2363</v>
      </c>
      <c r="E270" s="18" t="s">
        <v>185</v>
      </c>
      <c r="F270" s="227">
        <v>190.024</v>
      </c>
      <c r="G270" s="33"/>
      <c r="H270" s="34"/>
    </row>
    <row r="271" spans="1:8" s="2" customFormat="1" ht="16.9" customHeight="1">
      <c r="A271" s="33"/>
      <c r="B271" s="34"/>
      <c r="C271" s="222" t="s">
        <v>296</v>
      </c>
      <c r="D271" s="223" t="s">
        <v>296</v>
      </c>
      <c r="E271" s="224" t="s">
        <v>0</v>
      </c>
      <c r="F271" s="225">
        <v>366.506</v>
      </c>
      <c r="G271" s="33"/>
      <c r="H271" s="34"/>
    </row>
    <row r="272" spans="1:8" s="2" customFormat="1" ht="16.9" customHeight="1">
      <c r="A272" s="33"/>
      <c r="B272" s="34"/>
      <c r="C272" s="226" t="s">
        <v>0</v>
      </c>
      <c r="D272" s="226" t="s">
        <v>268</v>
      </c>
      <c r="E272" s="18" t="s">
        <v>0</v>
      </c>
      <c r="F272" s="227">
        <v>15.122</v>
      </c>
      <c r="G272" s="33"/>
      <c r="H272" s="34"/>
    </row>
    <row r="273" spans="1:8" s="2" customFormat="1" ht="16.9" customHeight="1">
      <c r="A273" s="33"/>
      <c r="B273" s="34"/>
      <c r="C273" s="226" t="s">
        <v>0</v>
      </c>
      <c r="D273" s="226" t="s">
        <v>270</v>
      </c>
      <c r="E273" s="18" t="s">
        <v>0</v>
      </c>
      <c r="F273" s="227">
        <v>105.854</v>
      </c>
      <c r="G273" s="33"/>
      <c r="H273" s="34"/>
    </row>
    <row r="274" spans="1:8" s="2" customFormat="1" ht="16.9" customHeight="1">
      <c r="A274" s="33"/>
      <c r="B274" s="34"/>
      <c r="C274" s="226" t="s">
        <v>0</v>
      </c>
      <c r="D274" s="226" t="s">
        <v>272</v>
      </c>
      <c r="E274" s="18" t="s">
        <v>0</v>
      </c>
      <c r="F274" s="227">
        <v>30.244</v>
      </c>
      <c r="G274" s="33"/>
      <c r="H274" s="34"/>
    </row>
    <row r="275" spans="1:8" s="2" customFormat="1" ht="16.9" customHeight="1">
      <c r="A275" s="33"/>
      <c r="B275" s="34"/>
      <c r="C275" s="226" t="s">
        <v>0</v>
      </c>
      <c r="D275" s="226" t="s">
        <v>274</v>
      </c>
      <c r="E275" s="18" t="s">
        <v>0</v>
      </c>
      <c r="F275" s="227">
        <v>31.32</v>
      </c>
      <c r="G275" s="33"/>
      <c r="H275" s="34"/>
    </row>
    <row r="276" spans="1:8" s="2" customFormat="1" ht="16.9" customHeight="1">
      <c r="A276" s="33"/>
      <c r="B276" s="34"/>
      <c r="C276" s="226" t="s">
        <v>0</v>
      </c>
      <c r="D276" s="226" t="s">
        <v>276</v>
      </c>
      <c r="E276" s="18" t="s">
        <v>0</v>
      </c>
      <c r="F276" s="227">
        <v>219.24</v>
      </c>
      <c r="G276" s="33"/>
      <c r="H276" s="34"/>
    </row>
    <row r="277" spans="1:8" s="2" customFormat="1" ht="16.9" customHeight="1">
      <c r="A277" s="33"/>
      <c r="B277" s="34"/>
      <c r="C277" s="226" t="s">
        <v>0</v>
      </c>
      <c r="D277" s="226" t="s">
        <v>294</v>
      </c>
      <c r="E277" s="18" t="s">
        <v>0</v>
      </c>
      <c r="F277" s="227">
        <v>62.64</v>
      </c>
      <c r="G277" s="33"/>
      <c r="H277" s="34"/>
    </row>
    <row r="278" spans="1:8" s="2" customFormat="1" ht="16.9" customHeight="1">
      <c r="A278" s="33"/>
      <c r="B278" s="34"/>
      <c r="C278" s="226" t="s">
        <v>0</v>
      </c>
      <c r="D278" s="226" t="s">
        <v>425</v>
      </c>
      <c r="E278" s="18" t="s">
        <v>0</v>
      </c>
      <c r="F278" s="227">
        <v>-124.927</v>
      </c>
      <c r="G278" s="33"/>
      <c r="H278" s="34"/>
    </row>
    <row r="279" spans="1:8" s="2" customFormat="1" ht="16.9" customHeight="1">
      <c r="A279" s="33"/>
      <c r="B279" s="34"/>
      <c r="C279" s="226" t="s">
        <v>0</v>
      </c>
      <c r="D279" s="226" t="s">
        <v>426</v>
      </c>
      <c r="E279" s="18" t="s">
        <v>0</v>
      </c>
      <c r="F279" s="227">
        <v>-38.632</v>
      </c>
      <c r="G279" s="33"/>
      <c r="H279" s="34"/>
    </row>
    <row r="280" spans="1:8" s="2" customFormat="1" ht="16.9" customHeight="1">
      <c r="A280" s="33"/>
      <c r="B280" s="34"/>
      <c r="C280" s="226" t="s">
        <v>0</v>
      </c>
      <c r="D280" s="226" t="s">
        <v>342</v>
      </c>
      <c r="E280" s="18" t="s">
        <v>0</v>
      </c>
      <c r="F280" s="227">
        <v>0</v>
      </c>
      <c r="G280" s="33"/>
      <c r="H280" s="34"/>
    </row>
    <row r="281" spans="1:8" s="2" customFormat="1" ht="16.9" customHeight="1">
      <c r="A281" s="33"/>
      <c r="B281" s="34"/>
      <c r="C281" s="226" t="s">
        <v>0</v>
      </c>
      <c r="D281" s="226" t="s">
        <v>427</v>
      </c>
      <c r="E281" s="18" t="s">
        <v>0</v>
      </c>
      <c r="F281" s="227">
        <v>57.645</v>
      </c>
      <c r="G281" s="33"/>
      <c r="H281" s="34"/>
    </row>
    <row r="282" spans="1:8" s="2" customFormat="1" ht="16.9" customHeight="1">
      <c r="A282" s="33"/>
      <c r="B282" s="34"/>
      <c r="C282" s="226" t="s">
        <v>0</v>
      </c>
      <c r="D282" s="226" t="s">
        <v>428</v>
      </c>
      <c r="E282" s="18" t="s">
        <v>0</v>
      </c>
      <c r="F282" s="227">
        <v>0</v>
      </c>
      <c r="G282" s="33"/>
      <c r="H282" s="34"/>
    </row>
    <row r="283" spans="1:8" s="2" customFormat="1" ht="16.9" customHeight="1">
      <c r="A283" s="33"/>
      <c r="B283" s="34"/>
      <c r="C283" s="226" t="s">
        <v>0</v>
      </c>
      <c r="D283" s="226" t="s">
        <v>429</v>
      </c>
      <c r="E283" s="18" t="s">
        <v>0</v>
      </c>
      <c r="F283" s="227">
        <v>8</v>
      </c>
      <c r="G283" s="33"/>
      <c r="H283" s="34"/>
    </row>
    <row r="284" spans="1:8" s="2" customFormat="1" ht="16.9" customHeight="1">
      <c r="A284" s="33"/>
      <c r="B284" s="34"/>
      <c r="C284" s="226" t="s">
        <v>296</v>
      </c>
      <c r="D284" s="226" t="s">
        <v>171</v>
      </c>
      <c r="E284" s="18" t="s">
        <v>0</v>
      </c>
      <c r="F284" s="227">
        <v>366.506</v>
      </c>
      <c r="G284" s="33"/>
      <c r="H284" s="34"/>
    </row>
    <row r="285" spans="1:8" s="2" customFormat="1" ht="16.9" customHeight="1">
      <c r="A285" s="33"/>
      <c r="B285" s="34"/>
      <c r="C285" s="228" t="s">
        <v>2351</v>
      </c>
      <c r="D285" s="33"/>
      <c r="E285" s="33"/>
      <c r="F285" s="33"/>
      <c r="G285" s="33"/>
      <c r="H285" s="34"/>
    </row>
    <row r="286" spans="1:8" s="2" customFormat="1" ht="16.9" customHeight="1">
      <c r="A286" s="33"/>
      <c r="B286" s="34"/>
      <c r="C286" s="226" t="s">
        <v>422</v>
      </c>
      <c r="D286" s="226" t="s">
        <v>2377</v>
      </c>
      <c r="E286" s="18" t="s">
        <v>185</v>
      </c>
      <c r="F286" s="227">
        <v>366.506</v>
      </c>
      <c r="G286" s="33"/>
      <c r="H286" s="34"/>
    </row>
    <row r="287" spans="1:8" s="2" customFormat="1" ht="16.9" customHeight="1">
      <c r="A287" s="33"/>
      <c r="B287" s="34"/>
      <c r="C287" s="226" t="s">
        <v>404</v>
      </c>
      <c r="D287" s="226" t="s">
        <v>2372</v>
      </c>
      <c r="E287" s="18" t="s">
        <v>185</v>
      </c>
      <c r="F287" s="227">
        <v>159.32</v>
      </c>
      <c r="G287" s="33"/>
      <c r="H287" s="34"/>
    </row>
    <row r="288" spans="1:8" s="2" customFormat="1" ht="26.45" customHeight="1">
      <c r="A288" s="33"/>
      <c r="B288" s="34"/>
      <c r="C288" s="221"/>
      <c r="D288" s="221" t="s">
        <v>80</v>
      </c>
      <c r="E288" s="33"/>
      <c r="F288" s="33"/>
      <c r="G288" s="33"/>
      <c r="H288" s="34"/>
    </row>
    <row r="289" spans="1:8" s="2" customFormat="1" ht="16.9" customHeight="1">
      <c r="A289" s="33"/>
      <c r="B289" s="34"/>
      <c r="C289" s="222" t="s">
        <v>282</v>
      </c>
      <c r="D289" s="223" t="s">
        <v>282</v>
      </c>
      <c r="E289" s="224" t="s">
        <v>0</v>
      </c>
      <c r="F289" s="225">
        <v>30.039</v>
      </c>
      <c r="G289" s="33"/>
      <c r="H289" s="34"/>
    </row>
    <row r="290" spans="1:8" s="2" customFormat="1" ht="16.9" customHeight="1">
      <c r="A290" s="33"/>
      <c r="B290" s="34"/>
      <c r="C290" s="226" t="s">
        <v>0</v>
      </c>
      <c r="D290" s="226" t="s">
        <v>1063</v>
      </c>
      <c r="E290" s="18" t="s">
        <v>0</v>
      </c>
      <c r="F290" s="227">
        <v>0</v>
      </c>
      <c r="G290" s="33"/>
      <c r="H290" s="34"/>
    </row>
    <row r="291" spans="1:8" s="2" customFormat="1" ht="16.9" customHeight="1">
      <c r="A291" s="33"/>
      <c r="B291" s="34"/>
      <c r="C291" s="226" t="s">
        <v>0</v>
      </c>
      <c r="D291" s="226" t="s">
        <v>1089</v>
      </c>
      <c r="E291" s="18" t="s">
        <v>0</v>
      </c>
      <c r="F291" s="227">
        <v>0</v>
      </c>
      <c r="G291" s="33"/>
      <c r="H291" s="34"/>
    </row>
    <row r="292" spans="1:8" s="2" customFormat="1" ht="16.9" customHeight="1">
      <c r="A292" s="33"/>
      <c r="B292" s="34"/>
      <c r="C292" s="226" t="s">
        <v>0</v>
      </c>
      <c r="D292" s="226" t="s">
        <v>1117</v>
      </c>
      <c r="E292" s="18" t="s">
        <v>0</v>
      </c>
      <c r="F292" s="227">
        <v>23.434</v>
      </c>
      <c r="G292" s="33"/>
      <c r="H292" s="34"/>
    </row>
    <row r="293" spans="1:8" s="2" customFormat="1" ht="16.9" customHeight="1">
      <c r="A293" s="33"/>
      <c r="B293" s="34"/>
      <c r="C293" s="226" t="s">
        <v>0</v>
      </c>
      <c r="D293" s="226" t="s">
        <v>1064</v>
      </c>
      <c r="E293" s="18" t="s">
        <v>0</v>
      </c>
      <c r="F293" s="227">
        <v>0</v>
      </c>
      <c r="G293" s="33"/>
      <c r="H293" s="34"/>
    </row>
    <row r="294" spans="1:8" s="2" customFormat="1" ht="16.9" customHeight="1">
      <c r="A294" s="33"/>
      <c r="B294" s="34"/>
      <c r="C294" s="226" t="s">
        <v>0</v>
      </c>
      <c r="D294" s="226" t="s">
        <v>1118</v>
      </c>
      <c r="E294" s="18" t="s">
        <v>0</v>
      </c>
      <c r="F294" s="227">
        <v>3.507</v>
      </c>
      <c r="G294" s="33"/>
      <c r="H294" s="34"/>
    </row>
    <row r="295" spans="1:8" s="2" customFormat="1" ht="16.9" customHeight="1">
      <c r="A295" s="33"/>
      <c r="B295" s="34"/>
      <c r="C295" s="226" t="s">
        <v>0</v>
      </c>
      <c r="D295" s="226" t="s">
        <v>1079</v>
      </c>
      <c r="E295" s="18" t="s">
        <v>0</v>
      </c>
      <c r="F295" s="227">
        <v>0</v>
      </c>
      <c r="G295" s="33"/>
      <c r="H295" s="34"/>
    </row>
    <row r="296" spans="1:8" s="2" customFormat="1" ht="16.9" customHeight="1">
      <c r="A296" s="33"/>
      <c r="B296" s="34"/>
      <c r="C296" s="226" t="s">
        <v>0</v>
      </c>
      <c r="D296" s="226" t="s">
        <v>1119</v>
      </c>
      <c r="E296" s="18" t="s">
        <v>0</v>
      </c>
      <c r="F296" s="227">
        <v>3.098</v>
      </c>
      <c r="G296" s="33"/>
      <c r="H296" s="34"/>
    </row>
    <row r="297" spans="1:8" s="2" customFormat="1" ht="16.9" customHeight="1">
      <c r="A297" s="33"/>
      <c r="B297" s="34"/>
      <c r="C297" s="226" t="s">
        <v>282</v>
      </c>
      <c r="D297" s="226" t="s">
        <v>171</v>
      </c>
      <c r="E297" s="18" t="s">
        <v>0</v>
      </c>
      <c r="F297" s="227">
        <v>30.039</v>
      </c>
      <c r="G297" s="33"/>
      <c r="H297" s="34"/>
    </row>
    <row r="298" spans="1:8" s="2" customFormat="1" ht="16.9" customHeight="1">
      <c r="A298" s="33"/>
      <c r="B298" s="34"/>
      <c r="C298" s="228" t="s">
        <v>2351</v>
      </c>
      <c r="D298" s="33"/>
      <c r="E298" s="33"/>
      <c r="F298" s="33"/>
      <c r="G298" s="33"/>
      <c r="H298" s="34"/>
    </row>
    <row r="299" spans="1:8" s="2" customFormat="1" ht="16.9" customHeight="1">
      <c r="A299" s="33"/>
      <c r="B299" s="34"/>
      <c r="C299" s="226" t="s">
        <v>501</v>
      </c>
      <c r="D299" s="226" t="s">
        <v>2376</v>
      </c>
      <c r="E299" s="18" t="s">
        <v>185</v>
      </c>
      <c r="F299" s="227">
        <v>30.039</v>
      </c>
      <c r="G299" s="33"/>
      <c r="H299" s="34"/>
    </row>
    <row r="300" spans="1:8" s="2" customFormat="1" ht="16.9" customHeight="1">
      <c r="A300" s="33"/>
      <c r="B300" s="34"/>
      <c r="C300" s="226" t="s">
        <v>422</v>
      </c>
      <c r="D300" s="226" t="s">
        <v>2377</v>
      </c>
      <c r="E300" s="18" t="s">
        <v>185</v>
      </c>
      <c r="F300" s="227">
        <v>235.92</v>
      </c>
      <c r="G300" s="33"/>
      <c r="H300" s="34"/>
    </row>
    <row r="301" spans="1:8" s="2" customFormat="1" ht="16.9" customHeight="1">
      <c r="A301" s="33"/>
      <c r="B301" s="34"/>
      <c r="C301" s="222" t="s">
        <v>280</v>
      </c>
      <c r="D301" s="223" t="s">
        <v>280</v>
      </c>
      <c r="E301" s="224" t="s">
        <v>0</v>
      </c>
      <c r="F301" s="225">
        <v>78.561</v>
      </c>
      <c r="G301" s="33"/>
      <c r="H301" s="34"/>
    </row>
    <row r="302" spans="1:8" s="2" customFormat="1" ht="16.9" customHeight="1">
      <c r="A302" s="33"/>
      <c r="B302" s="34"/>
      <c r="C302" s="226" t="s">
        <v>0</v>
      </c>
      <c r="D302" s="226" t="s">
        <v>1063</v>
      </c>
      <c r="E302" s="18" t="s">
        <v>0</v>
      </c>
      <c r="F302" s="227">
        <v>0</v>
      </c>
      <c r="G302" s="33"/>
      <c r="H302" s="34"/>
    </row>
    <row r="303" spans="1:8" s="2" customFormat="1" ht="16.9" customHeight="1">
      <c r="A303" s="33"/>
      <c r="B303" s="34"/>
      <c r="C303" s="226" t="s">
        <v>0</v>
      </c>
      <c r="D303" s="226" t="s">
        <v>1089</v>
      </c>
      <c r="E303" s="18" t="s">
        <v>0</v>
      </c>
      <c r="F303" s="227">
        <v>0</v>
      </c>
      <c r="G303" s="33"/>
      <c r="H303" s="34"/>
    </row>
    <row r="304" spans="1:8" s="2" customFormat="1" ht="16.9" customHeight="1">
      <c r="A304" s="33"/>
      <c r="B304" s="34"/>
      <c r="C304" s="226" t="s">
        <v>0</v>
      </c>
      <c r="D304" s="226" t="s">
        <v>1109</v>
      </c>
      <c r="E304" s="18" t="s">
        <v>0</v>
      </c>
      <c r="F304" s="227">
        <v>62.49</v>
      </c>
      <c r="G304" s="33"/>
      <c r="H304" s="34"/>
    </row>
    <row r="305" spans="1:8" s="2" customFormat="1" ht="16.9" customHeight="1">
      <c r="A305" s="33"/>
      <c r="B305" s="34"/>
      <c r="C305" s="226" t="s">
        <v>0</v>
      </c>
      <c r="D305" s="226" t="s">
        <v>1064</v>
      </c>
      <c r="E305" s="18" t="s">
        <v>0</v>
      </c>
      <c r="F305" s="227">
        <v>0</v>
      </c>
      <c r="G305" s="33"/>
      <c r="H305" s="34"/>
    </row>
    <row r="306" spans="1:8" s="2" customFormat="1" ht="16.9" customHeight="1">
      <c r="A306" s="33"/>
      <c r="B306" s="34"/>
      <c r="C306" s="226" t="s">
        <v>0</v>
      </c>
      <c r="D306" s="226" t="s">
        <v>1110</v>
      </c>
      <c r="E306" s="18" t="s">
        <v>0</v>
      </c>
      <c r="F306" s="227">
        <v>8.534</v>
      </c>
      <c r="G306" s="33"/>
      <c r="H306" s="34"/>
    </row>
    <row r="307" spans="1:8" s="2" customFormat="1" ht="16.9" customHeight="1">
      <c r="A307" s="33"/>
      <c r="B307" s="34"/>
      <c r="C307" s="226" t="s">
        <v>0</v>
      </c>
      <c r="D307" s="226" t="s">
        <v>1079</v>
      </c>
      <c r="E307" s="18" t="s">
        <v>0</v>
      </c>
      <c r="F307" s="227">
        <v>0</v>
      </c>
      <c r="G307" s="33"/>
      <c r="H307" s="34"/>
    </row>
    <row r="308" spans="1:8" s="2" customFormat="1" ht="16.9" customHeight="1">
      <c r="A308" s="33"/>
      <c r="B308" s="34"/>
      <c r="C308" s="226" t="s">
        <v>0</v>
      </c>
      <c r="D308" s="226" t="s">
        <v>1111</v>
      </c>
      <c r="E308" s="18" t="s">
        <v>0</v>
      </c>
      <c r="F308" s="227">
        <v>7.537</v>
      </c>
      <c r="G308" s="33"/>
      <c r="H308" s="34"/>
    </row>
    <row r="309" spans="1:8" s="2" customFormat="1" ht="16.9" customHeight="1">
      <c r="A309" s="33"/>
      <c r="B309" s="34"/>
      <c r="C309" s="226" t="s">
        <v>280</v>
      </c>
      <c r="D309" s="226" t="s">
        <v>171</v>
      </c>
      <c r="E309" s="18" t="s">
        <v>0</v>
      </c>
      <c r="F309" s="227">
        <v>78.561</v>
      </c>
      <c r="G309" s="33"/>
      <c r="H309" s="34"/>
    </row>
    <row r="310" spans="1:8" s="2" customFormat="1" ht="16.9" customHeight="1">
      <c r="A310" s="33"/>
      <c r="B310" s="34"/>
      <c r="C310" s="228" t="s">
        <v>2351</v>
      </c>
      <c r="D310" s="33"/>
      <c r="E310" s="33"/>
      <c r="F310" s="33"/>
      <c r="G310" s="33"/>
      <c r="H310" s="34"/>
    </row>
    <row r="311" spans="1:8" s="2" customFormat="1" ht="16.9" customHeight="1">
      <c r="A311" s="33"/>
      <c r="B311" s="34"/>
      <c r="C311" s="226" t="s">
        <v>431</v>
      </c>
      <c r="D311" s="226" t="s">
        <v>2386</v>
      </c>
      <c r="E311" s="18" t="s">
        <v>185</v>
      </c>
      <c r="F311" s="227">
        <v>78.561</v>
      </c>
      <c r="G311" s="33"/>
      <c r="H311" s="34"/>
    </row>
    <row r="312" spans="1:8" s="2" customFormat="1" ht="16.9" customHeight="1">
      <c r="A312" s="33"/>
      <c r="B312" s="34"/>
      <c r="C312" s="226" t="s">
        <v>422</v>
      </c>
      <c r="D312" s="226" t="s">
        <v>2377</v>
      </c>
      <c r="E312" s="18" t="s">
        <v>185</v>
      </c>
      <c r="F312" s="227">
        <v>235.92</v>
      </c>
      <c r="G312" s="33"/>
      <c r="H312" s="34"/>
    </row>
    <row r="313" spans="1:8" s="2" customFormat="1" ht="16.9" customHeight="1">
      <c r="A313" s="33"/>
      <c r="B313" s="34"/>
      <c r="C313" s="226" t="s">
        <v>439</v>
      </c>
      <c r="D313" s="226" t="s">
        <v>440</v>
      </c>
      <c r="E313" s="18" t="s">
        <v>232</v>
      </c>
      <c r="F313" s="227">
        <v>157.122</v>
      </c>
      <c r="G313" s="33"/>
      <c r="H313" s="34"/>
    </row>
    <row r="314" spans="1:8" s="2" customFormat="1" ht="16.9" customHeight="1">
      <c r="A314" s="33"/>
      <c r="B314" s="34"/>
      <c r="C314" s="222" t="s">
        <v>278</v>
      </c>
      <c r="D314" s="223" t="s">
        <v>278</v>
      </c>
      <c r="E314" s="224" t="s">
        <v>0</v>
      </c>
      <c r="F314" s="225">
        <v>932.468</v>
      </c>
      <c r="G314" s="33"/>
      <c r="H314" s="34"/>
    </row>
    <row r="315" spans="1:8" s="2" customFormat="1" ht="16.9" customHeight="1">
      <c r="A315" s="33"/>
      <c r="B315" s="34"/>
      <c r="C315" s="226" t="s">
        <v>0</v>
      </c>
      <c r="D315" s="226" t="s">
        <v>1063</v>
      </c>
      <c r="E315" s="18" t="s">
        <v>0</v>
      </c>
      <c r="F315" s="227">
        <v>0</v>
      </c>
      <c r="G315" s="33"/>
      <c r="H315" s="34"/>
    </row>
    <row r="316" spans="1:8" s="2" customFormat="1" ht="16.9" customHeight="1">
      <c r="A316" s="33"/>
      <c r="B316" s="34"/>
      <c r="C316" s="226" t="s">
        <v>0</v>
      </c>
      <c r="D316" s="226" t="s">
        <v>1089</v>
      </c>
      <c r="E316" s="18" t="s">
        <v>0</v>
      </c>
      <c r="F316" s="227">
        <v>0</v>
      </c>
      <c r="G316" s="33"/>
      <c r="H316" s="34"/>
    </row>
    <row r="317" spans="1:8" s="2" customFormat="1" ht="16.9" customHeight="1">
      <c r="A317" s="33"/>
      <c r="B317" s="34"/>
      <c r="C317" s="226" t="s">
        <v>0</v>
      </c>
      <c r="D317" s="226" t="s">
        <v>1099</v>
      </c>
      <c r="E317" s="18" t="s">
        <v>0</v>
      </c>
      <c r="F317" s="227">
        <v>726.356</v>
      </c>
      <c r="G317" s="33"/>
      <c r="H317" s="34"/>
    </row>
    <row r="318" spans="1:8" s="2" customFormat="1" ht="16.9" customHeight="1">
      <c r="A318" s="33"/>
      <c r="B318" s="34"/>
      <c r="C318" s="226" t="s">
        <v>0</v>
      </c>
      <c r="D318" s="226" t="s">
        <v>1064</v>
      </c>
      <c r="E318" s="18" t="s">
        <v>0</v>
      </c>
      <c r="F318" s="227">
        <v>0</v>
      </c>
      <c r="G318" s="33"/>
      <c r="H318" s="34"/>
    </row>
    <row r="319" spans="1:8" s="2" customFormat="1" ht="16.9" customHeight="1">
      <c r="A319" s="33"/>
      <c r="B319" s="34"/>
      <c r="C319" s="226" t="s">
        <v>0</v>
      </c>
      <c r="D319" s="226" t="s">
        <v>1100</v>
      </c>
      <c r="E319" s="18" t="s">
        <v>0</v>
      </c>
      <c r="F319" s="227">
        <v>112.892</v>
      </c>
      <c r="G319" s="33"/>
      <c r="H319" s="34"/>
    </row>
    <row r="320" spans="1:8" s="2" customFormat="1" ht="16.9" customHeight="1">
      <c r="A320" s="33"/>
      <c r="B320" s="34"/>
      <c r="C320" s="226" t="s">
        <v>0</v>
      </c>
      <c r="D320" s="226" t="s">
        <v>1079</v>
      </c>
      <c r="E320" s="18" t="s">
        <v>0</v>
      </c>
      <c r="F320" s="227">
        <v>0</v>
      </c>
      <c r="G320" s="33"/>
      <c r="H320" s="34"/>
    </row>
    <row r="321" spans="1:8" s="2" customFormat="1" ht="16.9" customHeight="1">
      <c r="A321" s="33"/>
      <c r="B321" s="34"/>
      <c r="C321" s="226" t="s">
        <v>0</v>
      </c>
      <c r="D321" s="226" t="s">
        <v>1101</v>
      </c>
      <c r="E321" s="18" t="s">
        <v>0</v>
      </c>
      <c r="F321" s="227">
        <v>93.22</v>
      </c>
      <c r="G321" s="33"/>
      <c r="H321" s="34"/>
    </row>
    <row r="322" spans="1:8" s="2" customFormat="1" ht="16.9" customHeight="1">
      <c r="A322" s="33"/>
      <c r="B322" s="34"/>
      <c r="C322" s="226" t="s">
        <v>278</v>
      </c>
      <c r="D322" s="226" t="s">
        <v>171</v>
      </c>
      <c r="E322" s="18" t="s">
        <v>0</v>
      </c>
      <c r="F322" s="227">
        <v>932.468</v>
      </c>
      <c r="G322" s="33"/>
      <c r="H322" s="34"/>
    </row>
    <row r="323" spans="1:8" s="2" customFormat="1" ht="16.9" customHeight="1">
      <c r="A323" s="33"/>
      <c r="B323" s="34"/>
      <c r="C323" s="228" t="s">
        <v>2351</v>
      </c>
      <c r="D323" s="33"/>
      <c r="E323" s="33"/>
      <c r="F323" s="33"/>
      <c r="G323" s="33"/>
      <c r="H323" s="34"/>
    </row>
    <row r="324" spans="1:8" s="2" customFormat="1" ht="16.9" customHeight="1">
      <c r="A324" s="33"/>
      <c r="B324" s="34"/>
      <c r="C324" s="226" t="s">
        <v>394</v>
      </c>
      <c r="D324" s="226" t="s">
        <v>2387</v>
      </c>
      <c r="E324" s="18" t="s">
        <v>154</v>
      </c>
      <c r="F324" s="227">
        <v>932.468</v>
      </c>
      <c r="G324" s="33"/>
      <c r="H324" s="34"/>
    </row>
    <row r="325" spans="1:8" s="2" customFormat="1" ht="16.9" customHeight="1">
      <c r="A325" s="33"/>
      <c r="B325" s="34"/>
      <c r="C325" s="226" t="s">
        <v>401</v>
      </c>
      <c r="D325" s="226" t="s">
        <v>2388</v>
      </c>
      <c r="E325" s="18" t="s">
        <v>154</v>
      </c>
      <c r="F325" s="227">
        <v>932.468</v>
      </c>
      <c r="G325" s="33"/>
      <c r="H325" s="34"/>
    </row>
    <row r="326" spans="1:8" s="2" customFormat="1" ht="16.9" customHeight="1">
      <c r="A326" s="33"/>
      <c r="B326" s="34"/>
      <c r="C326" s="222" t="s">
        <v>1051</v>
      </c>
      <c r="D326" s="223" t="s">
        <v>1051</v>
      </c>
      <c r="E326" s="224" t="s">
        <v>0</v>
      </c>
      <c r="F326" s="225">
        <v>3.85</v>
      </c>
      <c r="G326" s="33"/>
      <c r="H326" s="34"/>
    </row>
    <row r="327" spans="1:8" s="2" customFormat="1" ht="16.9" customHeight="1">
      <c r="A327" s="33"/>
      <c r="B327" s="34"/>
      <c r="C327" s="226" t="s">
        <v>0</v>
      </c>
      <c r="D327" s="226" t="s">
        <v>1063</v>
      </c>
      <c r="E327" s="18" t="s">
        <v>0</v>
      </c>
      <c r="F327" s="227">
        <v>0</v>
      </c>
      <c r="G327" s="33"/>
      <c r="H327" s="34"/>
    </row>
    <row r="328" spans="1:8" s="2" customFormat="1" ht="16.9" customHeight="1">
      <c r="A328" s="33"/>
      <c r="B328" s="34"/>
      <c r="C328" s="226" t="s">
        <v>0</v>
      </c>
      <c r="D328" s="226" t="s">
        <v>1064</v>
      </c>
      <c r="E328" s="18" t="s">
        <v>0</v>
      </c>
      <c r="F328" s="227">
        <v>0</v>
      </c>
      <c r="G328" s="33"/>
      <c r="H328" s="34"/>
    </row>
    <row r="329" spans="1:8" s="2" customFormat="1" ht="16.9" customHeight="1">
      <c r="A329" s="33"/>
      <c r="B329" s="34"/>
      <c r="C329" s="226" t="s">
        <v>1051</v>
      </c>
      <c r="D329" s="226" t="s">
        <v>1065</v>
      </c>
      <c r="E329" s="18" t="s">
        <v>0</v>
      </c>
      <c r="F329" s="227">
        <v>3.85</v>
      </c>
      <c r="G329" s="33"/>
      <c r="H329" s="34"/>
    </row>
    <row r="330" spans="1:8" s="2" customFormat="1" ht="16.9" customHeight="1">
      <c r="A330" s="33"/>
      <c r="B330" s="34"/>
      <c r="C330" s="228" t="s">
        <v>2351</v>
      </c>
      <c r="D330" s="33"/>
      <c r="E330" s="33"/>
      <c r="F330" s="33"/>
      <c r="G330" s="33"/>
      <c r="H330" s="34"/>
    </row>
    <row r="331" spans="1:8" s="2" customFormat="1" ht="16.9" customHeight="1">
      <c r="A331" s="33"/>
      <c r="B331" s="34"/>
      <c r="C331" s="226" t="s">
        <v>1060</v>
      </c>
      <c r="D331" s="226" t="s">
        <v>2414</v>
      </c>
      <c r="E331" s="18" t="s">
        <v>154</v>
      </c>
      <c r="F331" s="227">
        <v>3.85</v>
      </c>
      <c r="G331" s="33"/>
      <c r="H331" s="34"/>
    </row>
    <row r="332" spans="1:8" s="2" customFormat="1" ht="16.9" customHeight="1">
      <c r="A332" s="33"/>
      <c r="B332" s="34"/>
      <c r="C332" s="226" t="s">
        <v>1128</v>
      </c>
      <c r="D332" s="226" t="s">
        <v>2415</v>
      </c>
      <c r="E332" s="18" t="s">
        <v>154</v>
      </c>
      <c r="F332" s="227">
        <v>3.85</v>
      </c>
      <c r="G332" s="33"/>
      <c r="H332" s="34"/>
    </row>
    <row r="333" spans="1:8" s="2" customFormat="1" ht="16.9" customHeight="1">
      <c r="A333" s="33"/>
      <c r="B333" s="34"/>
      <c r="C333" s="226" t="s">
        <v>1131</v>
      </c>
      <c r="D333" s="226" t="s">
        <v>2416</v>
      </c>
      <c r="E333" s="18" t="s">
        <v>154</v>
      </c>
      <c r="F333" s="227">
        <v>3.85</v>
      </c>
      <c r="G333" s="33"/>
      <c r="H333" s="34"/>
    </row>
    <row r="334" spans="1:8" s="2" customFormat="1" ht="16.9" customHeight="1">
      <c r="A334" s="33"/>
      <c r="B334" s="34"/>
      <c r="C334" s="226" t="s">
        <v>1140</v>
      </c>
      <c r="D334" s="226" t="s">
        <v>2417</v>
      </c>
      <c r="E334" s="18" t="s">
        <v>154</v>
      </c>
      <c r="F334" s="227">
        <v>3.85</v>
      </c>
      <c r="G334" s="33"/>
      <c r="H334" s="34"/>
    </row>
    <row r="335" spans="1:8" s="2" customFormat="1" ht="16.9" customHeight="1">
      <c r="A335" s="33"/>
      <c r="B335" s="34"/>
      <c r="C335" s="222" t="s">
        <v>1049</v>
      </c>
      <c r="D335" s="223" t="s">
        <v>1049</v>
      </c>
      <c r="E335" s="224" t="s">
        <v>0</v>
      </c>
      <c r="F335" s="225">
        <v>6.6</v>
      </c>
      <c r="G335" s="33"/>
      <c r="H335" s="34"/>
    </row>
    <row r="336" spans="1:8" s="2" customFormat="1" ht="16.9" customHeight="1">
      <c r="A336" s="33"/>
      <c r="B336" s="34"/>
      <c r="C336" s="226" t="s">
        <v>0</v>
      </c>
      <c r="D336" s="226" t="s">
        <v>1063</v>
      </c>
      <c r="E336" s="18" t="s">
        <v>0</v>
      </c>
      <c r="F336" s="227">
        <v>0</v>
      </c>
      <c r="G336" s="33"/>
      <c r="H336" s="34"/>
    </row>
    <row r="337" spans="1:8" s="2" customFormat="1" ht="16.9" customHeight="1">
      <c r="A337" s="33"/>
      <c r="B337" s="34"/>
      <c r="C337" s="226" t="s">
        <v>0</v>
      </c>
      <c r="D337" s="226" t="s">
        <v>1064</v>
      </c>
      <c r="E337" s="18" t="s">
        <v>0</v>
      </c>
      <c r="F337" s="227">
        <v>0</v>
      </c>
      <c r="G337" s="33"/>
      <c r="H337" s="34"/>
    </row>
    <row r="338" spans="1:8" s="2" customFormat="1" ht="16.9" customHeight="1">
      <c r="A338" s="33"/>
      <c r="B338" s="34"/>
      <c r="C338" s="226" t="s">
        <v>1049</v>
      </c>
      <c r="D338" s="226" t="s">
        <v>1069</v>
      </c>
      <c r="E338" s="18" t="s">
        <v>0</v>
      </c>
      <c r="F338" s="227">
        <v>6.6</v>
      </c>
      <c r="G338" s="33"/>
      <c r="H338" s="34"/>
    </row>
    <row r="339" spans="1:8" s="2" customFormat="1" ht="16.9" customHeight="1">
      <c r="A339" s="33"/>
      <c r="B339" s="34"/>
      <c r="C339" s="228" t="s">
        <v>2351</v>
      </c>
      <c r="D339" s="33"/>
      <c r="E339" s="33"/>
      <c r="F339" s="33"/>
      <c r="G339" s="33"/>
      <c r="H339" s="34"/>
    </row>
    <row r="340" spans="1:8" s="2" customFormat="1" ht="16.9" customHeight="1">
      <c r="A340" s="33"/>
      <c r="B340" s="34"/>
      <c r="C340" s="226" t="s">
        <v>1066</v>
      </c>
      <c r="D340" s="226" t="s">
        <v>2418</v>
      </c>
      <c r="E340" s="18" t="s">
        <v>154</v>
      </c>
      <c r="F340" s="227">
        <v>6.6</v>
      </c>
      <c r="G340" s="33"/>
      <c r="H340" s="34"/>
    </row>
    <row r="341" spans="1:8" s="2" customFormat="1" ht="16.9" customHeight="1">
      <c r="A341" s="33"/>
      <c r="B341" s="34"/>
      <c r="C341" s="226" t="s">
        <v>1113</v>
      </c>
      <c r="D341" s="226" t="s">
        <v>2419</v>
      </c>
      <c r="E341" s="18" t="s">
        <v>154</v>
      </c>
      <c r="F341" s="227">
        <v>6.6</v>
      </c>
      <c r="G341" s="33"/>
      <c r="H341" s="34"/>
    </row>
    <row r="342" spans="1:8" s="2" customFormat="1" ht="16.9" customHeight="1">
      <c r="A342" s="33"/>
      <c r="B342" s="34"/>
      <c r="C342" s="226" t="s">
        <v>1134</v>
      </c>
      <c r="D342" s="226" t="s">
        <v>2420</v>
      </c>
      <c r="E342" s="18" t="s">
        <v>154</v>
      </c>
      <c r="F342" s="227">
        <v>6.6</v>
      </c>
      <c r="G342" s="33"/>
      <c r="H342" s="34"/>
    </row>
    <row r="343" spans="1:8" s="2" customFormat="1" ht="16.9" customHeight="1">
      <c r="A343" s="33"/>
      <c r="B343" s="34"/>
      <c r="C343" s="226" t="s">
        <v>1137</v>
      </c>
      <c r="D343" s="226" t="s">
        <v>2421</v>
      </c>
      <c r="E343" s="18" t="s">
        <v>154</v>
      </c>
      <c r="F343" s="227">
        <v>6.6</v>
      </c>
      <c r="G343" s="33"/>
      <c r="H343" s="34"/>
    </row>
    <row r="344" spans="1:8" s="2" customFormat="1" ht="16.9" customHeight="1">
      <c r="A344" s="33"/>
      <c r="B344" s="34"/>
      <c r="C344" s="226" t="s">
        <v>1143</v>
      </c>
      <c r="D344" s="226" t="s">
        <v>2422</v>
      </c>
      <c r="E344" s="18" t="s">
        <v>154</v>
      </c>
      <c r="F344" s="227">
        <v>6.6</v>
      </c>
      <c r="G344" s="33"/>
      <c r="H344" s="34"/>
    </row>
    <row r="345" spans="1:8" s="2" customFormat="1" ht="16.9" customHeight="1">
      <c r="A345" s="33"/>
      <c r="B345" s="34"/>
      <c r="C345" s="222" t="s">
        <v>304</v>
      </c>
      <c r="D345" s="223" t="s">
        <v>304</v>
      </c>
      <c r="E345" s="224" t="s">
        <v>0</v>
      </c>
      <c r="F345" s="225">
        <v>205.5</v>
      </c>
      <c r="G345" s="33"/>
      <c r="H345" s="34"/>
    </row>
    <row r="346" spans="1:8" s="2" customFormat="1" ht="16.9" customHeight="1">
      <c r="A346" s="33"/>
      <c r="B346" s="34"/>
      <c r="C346" s="226" t="s">
        <v>0</v>
      </c>
      <c r="D346" s="226" t="s">
        <v>1063</v>
      </c>
      <c r="E346" s="18" t="s">
        <v>0</v>
      </c>
      <c r="F346" s="227">
        <v>0</v>
      </c>
      <c r="G346" s="33"/>
      <c r="H346" s="34"/>
    </row>
    <row r="347" spans="1:8" s="2" customFormat="1" ht="16.9" customHeight="1">
      <c r="A347" s="33"/>
      <c r="B347" s="34"/>
      <c r="C347" s="226" t="s">
        <v>0</v>
      </c>
      <c r="D347" s="226" t="s">
        <v>1089</v>
      </c>
      <c r="E347" s="18" t="s">
        <v>0</v>
      </c>
      <c r="F347" s="227">
        <v>0</v>
      </c>
      <c r="G347" s="33"/>
      <c r="H347" s="34"/>
    </row>
    <row r="348" spans="1:8" s="2" customFormat="1" ht="16.9" customHeight="1">
      <c r="A348" s="33"/>
      <c r="B348" s="34"/>
      <c r="C348" s="226" t="s">
        <v>304</v>
      </c>
      <c r="D348" s="226" t="s">
        <v>1046</v>
      </c>
      <c r="E348" s="18" t="s">
        <v>0</v>
      </c>
      <c r="F348" s="227">
        <v>205.5</v>
      </c>
      <c r="G348" s="33"/>
      <c r="H348" s="34"/>
    </row>
    <row r="349" spans="1:8" s="2" customFormat="1" ht="16.9" customHeight="1">
      <c r="A349" s="33"/>
      <c r="B349" s="34"/>
      <c r="C349" s="228" t="s">
        <v>2351</v>
      </c>
      <c r="D349" s="33"/>
      <c r="E349" s="33"/>
      <c r="F349" s="33"/>
      <c r="G349" s="33"/>
      <c r="H349" s="34"/>
    </row>
    <row r="350" spans="1:8" s="2" customFormat="1" ht="16.9" customHeight="1">
      <c r="A350" s="33"/>
      <c r="B350" s="34"/>
      <c r="C350" s="226" t="s">
        <v>666</v>
      </c>
      <c r="D350" s="226" t="s">
        <v>2399</v>
      </c>
      <c r="E350" s="18" t="s">
        <v>226</v>
      </c>
      <c r="F350" s="227">
        <v>205.5</v>
      </c>
      <c r="G350" s="33"/>
      <c r="H350" s="34"/>
    </row>
    <row r="351" spans="1:8" s="2" customFormat="1" ht="16.9" customHeight="1">
      <c r="A351" s="33"/>
      <c r="B351" s="34"/>
      <c r="C351" s="226" t="s">
        <v>880</v>
      </c>
      <c r="D351" s="226" t="s">
        <v>2400</v>
      </c>
      <c r="E351" s="18" t="s">
        <v>226</v>
      </c>
      <c r="F351" s="227">
        <v>214</v>
      </c>
      <c r="G351" s="33"/>
      <c r="H351" s="34"/>
    </row>
    <row r="352" spans="1:8" s="2" customFormat="1" ht="16.9" customHeight="1">
      <c r="A352" s="33"/>
      <c r="B352" s="34"/>
      <c r="C352" s="226" t="s">
        <v>884</v>
      </c>
      <c r="D352" s="226" t="s">
        <v>885</v>
      </c>
      <c r="E352" s="18" t="s">
        <v>226</v>
      </c>
      <c r="F352" s="227">
        <v>205.5</v>
      </c>
      <c r="G352" s="33"/>
      <c r="H352" s="34"/>
    </row>
    <row r="353" spans="1:8" s="2" customFormat="1" ht="16.9" customHeight="1">
      <c r="A353" s="33"/>
      <c r="B353" s="34"/>
      <c r="C353" s="226" t="s">
        <v>924</v>
      </c>
      <c r="D353" s="226" t="s">
        <v>2401</v>
      </c>
      <c r="E353" s="18" t="s">
        <v>226</v>
      </c>
      <c r="F353" s="227">
        <v>304.4</v>
      </c>
      <c r="G353" s="33"/>
      <c r="H353" s="34"/>
    </row>
    <row r="354" spans="1:8" s="2" customFormat="1" ht="16.9" customHeight="1">
      <c r="A354" s="33"/>
      <c r="B354" s="34"/>
      <c r="C354" s="226" t="s">
        <v>933</v>
      </c>
      <c r="D354" s="226" t="s">
        <v>2402</v>
      </c>
      <c r="E354" s="18" t="s">
        <v>226</v>
      </c>
      <c r="F354" s="227">
        <v>268.4</v>
      </c>
      <c r="G354" s="33"/>
      <c r="H354" s="34"/>
    </row>
    <row r="355" spans="1:8" s="2" customFormat="1" ht="16.9" customHeight="1">
      <c r="A355" s="33"/>
      <c r="B355" s="34"/>
      <c r="C355" s="226" t="s">
        <v>672</v>
      </c>
      <c r="D355" s="226" t="s">
        <v>673</v>
      </c>
      <c r="E355" s="18" t="s">
        <v>226</v>
      </c>
      <c r="F355" s="227">
        <v>224.612</v>
      </c>
      <c r="G355" s="33"/>
      <c r="H355" s="34"/>
    </row>
    <row r="356" spans="1:8" s="2" customFormat="1" ht="16.9" customHeight="1">
      <c r="A356" s="33"/>
      <c r="B356" s="34"/>
      <c r="C356" s="222" t="s">
        <v>1047</v>
      </c>
      <c r="D356" s="223" t="s">
        <v>1047</v>
      </c>
      <c r="E356" s="224" t="s">
        <v>0</v>
      </c>
      <c r="F356" s="225">
        <v>62.9</v>
      </c>
      <c r="G356" s="33"/>
      <c r="H356" s="34"/>
    </row>
    <row r="357" spans="1:8" s="2" customFormat="1" ht="16.9" customHeight="1">
      <c r="A357" s="33"/>
      <c r="B357" s="34"/>
      <c r="C357" s="226" t="s">
        <v>0</v>
      </c>
      <c r="D357" s="226" t="s">
        <v>1063</v>
      </c>
      <c r="E357" s="18" t="s">
        <v>0</v>
      </c>
      <c r="F357" s="227">
        <v>0</v>
      </c>
      <c r="G357" s="33"/>
      <c r="H357" s="34"/>
    </row>
    <row r="358" spans="1:8" s="2" customFormat="1" ht="16.9" customHeight="1">
      <c r="A358" s="33"/>
      <c r="B358" s="34"/>
      <c r="C358" s="226" t="s">
        <v>0</v>
      </c>
      <c r="D358" s="226" t="s">
        <v>1064</v>
      </c>
      <c r="E358" s="18" t="s">
        <v>0</v>
      </c>
      <c r="F358" s="227">
        <v>0</v>
      </c>
      <c r="G358" s="33"/>
      <c r="H358" s="34"/>
    </row>
    <row r="359" spans="1:8" s="2" customFormat="1" ht="16.9" customHeight="1">
      <c r="A359" s="33"/>
      <c r="B359" s="34"/>
      <c r="C359" s="226" t="s">
        <v>0</v>
      </c>
      <c r="D359" s="226" t="s">
        <v>1165</v>
      </c>
      <c r="E359" s="18" t="s">
        <v>0</v>
      </c>
      <c r="F359" s="227">
        <v>33.4</v>
      </c>
      <c r="G359" s="33"/>
      <c r="H359" s="34"/>
    </row>
    <row r="360" spans="1:8" s="2" customFormat="1" ht="16.9" customHeight="1">
      <c r="A360" s="33"/>
      <c r="B360" s="34"/>
      <c r="C360" s="226" t="s">
        <v>0</v>
      </c>
      <c r="D360" s="226" t="s">
        <v>1079</v>
      </c>
      <c r="E360" s="18" t="s">
        <v>0</v>
      </c>
      <c r="F360" s="227">
        <v>0</v>
      </c>
      <c r="G360" s="33"/>
      <c r="H360" s="34"/>
    </row>
    <row r="361" spans="1:8" s="2" customFormat="1" ht="16.9" customHeight="1">
      <c r="A361" s="33"/>
      <c r="B361" s="34"/>
      <c r="C361" s="226" t="s">
        <v>0</v>
      </c>
      <c r="D361" s="226" t="s">
        <v>1166</v>
      </c>
      <c r="E361" s="18" t="s">
        <v>0</v>
      </c>
      <c r="F361" s="227">
        <v>29.5</v>
      </c>
      <c r="G361" s="33"/>
      <c r="H361" s="34"/>
    </row>
    <row r="362" spans="1:8" s="2" customFormat="1" ht="16.9" customHeight="1">
      <c r="A362" s="33"/>
      <c r="B362" s="34"/>
      <c r="C362" s="226" t="s">
        <v>1047</v>
      </c>
      <c r="D362" s="226" t="s">
        <v>171</v>
      </c>
      <c r="E362" s="18" t="s">
        <v>0</v>
      </c>
      <c r="F362" s="227">
        <v>62.9</v>
      </c>
      <c r="G362" s="33"/>
      <c r="H362" s="34"/>
    </row>
    <row r="363" spans="1:8" s="2" customFormat="1" ht="16.9" customHeight="1">
      <c r="A363" s="33"/>
      <c r="B363" s="34"/>
      <c r="C363" s="228" t="s">
        <v>2351</v>
      </c>
      <c r="D363" s="33"/>
      <c r="E363" s="33"/>
      <c r="F363" s="33"/>
      <c r="G363" s="33"/>
      <c r="H363" s="34"/>
    </row>
    <row r="364" spans="1:8" s="2" customFormat="1" ht="16.9" customHeight="1">
      <c r="A364" s="33"/>
      <c r="B364" s="34"/>
      <c r="C364" s="226" t="s">
        <v>1162</v>
      </c>
      <c r="D364" s="226" t="s">
        <v>2423</v>
      </c>
      <c r="E364" s="18" t="s">
        <v>226</v>
      </c>
      <c r="F364" s="227">
        <v>62.9</v>
      </c>
      <c r="G364" s="33"/>
      <c r="H364" s="34"/>
    </row>
    <row r="365" spans="1:8" s="2" customFormat="1" ht="16.9" customHeight="1">
      <c r="A365" s="33"/>
      <c r="B365" s="34"/>
      <c r="C365" s="226" t="s">
        <v>1226</v>
      </c>
      <c r="D365" s="226" t="s">
        <v>1227</v>
      </c>
      <c r="E365" s="18" t="s">
        <v>226</v>
      </c>
      <c r="F365" s="227">
        <v>62.9</v>
      </c>
      <c r="G365" s="33"/>
      <c r="H365" s="34"/>
    </row>
    <row r="366" spans="1:8" s="2" customFormat="1" ht="16.9" customHeight="1">
      <c r="A366" s="33"/>
      <c r="B366" s="34"/>
      <c r="C366" s="226" t="s">
        <v>1229</v>
      </c>
      <c r="D366" s="226" t="s">
        <v>2424</v>
      </c>
      <c r="E366" s="18" t="s">
        <v>226</v>
      </c>
      <c r="F366" s="227">
        <v>62.9</v>
      </c>
      <c r="G366" s="33"/>
      <c r="H366" s="34"/>
    </row>
    <row r="367" spans="1:8" s="2" customFormat="1" ht="16.9" customHeight="1">
      <c r="A367" s="33"/>
      <c r="B367" s="34"/>
      <c r="C367" s="226" t="s">
        <v>924</v>
      </c>
      <c r="D367" s="226" t="s">
        <v>2401</v>
      </c>
      <c r="E367" s="18" t="s">
        <v>226</v>
      </c>
      <c r="F367" s="227">
        <v>304.4</v>
      </c>
      <c r="G367" s="33"/>
      <c r="H367" s="34"/>
    </row>
    <row r="368" spans="1:8" s="2" customFormat="1" ht="16.9" customHeight="1">
      <c r="A368" s="33"/>
      <c r="B368" s="34"/>
      <c r="C368" s="226" t="s">
        <v>933</v>
      </c>
      <c r="D368" s="226" t="s">
        <v>2402</v>
      </c>
      <c r="E368" s="18" t="s">
        <v>226</v>
      </c>
      <c r="F368" s="227">
        <v>268.4</v>
      </c>
      <c r="G368" s="33"/>
      <c r="H368" s="34"/>
    </row>
    <row r="369" spans="1:8" s="2" customFormat="1" ht="16.9" customHeight="1">
      <c r="A369" s="33"/>
      <c r="B369" s="34"/>
      <c r="C369" s="226" t="s">
        <v>1167</v>
      </c>
      <c r="D369" s="226" t="s">
        <v>1168</v>
      </c>
      <c r="E369" s="18" t="s">
        <v>226</v>
      </c>
      <c r="F369" s="227">
        <v>68.75</v>
      </c>
      <c r="G369" s="33"/>
      <c r="H369" s="34"/>
    </row>
    <row r="370" spans="1:8" s="2" customFormat="1" ht="16.9" customHeight="1">
      <c r="A370" s="33"/>
      <c r="B370" s="34"/>
      <c r="C370" s="222" t="s">
        <v>314</v>
      </c>
      <c r="D370" s="223" t="s">
        <v>314</v>
      </c>
      <c r="E370" s="224" t="s">
        <v>0</v>
      </c>
      <c r="F370" s="225">
        <v>8.5</v>
      </c>
      <c r="G370" s="33"/>
      <c r="H370" s="34"/>
    </row>
    <row r="371" spans="1:8" s="2" customFormat="1" ht="16.9" customHeight="1">
      <c r="A371" s="33"/>
      <c r="B371" s="34"/>
      <c r="C371" s="226" t="s">
        <v>0</v>
      </c>
      <c r="D371" s="226" t="s">
        <v>1063</v>
      </c>
      <c r="E371" s="18" t="s">
        <v>0</v>
      </c>
      <c r="F371" s="227">
        <v>0</v>
      </c>
      <c r="G371" s="33"/>
      <c r="H371" s="34"/>
    </row>
    <row r="372" spans="1:8" s="2" customFormat="1" ht="16.9" customHeight="1">
      <c r="A372" s="33"/>
      <c r="B372" s="34"/>
      <c r="C372" s="226" t="s">
        <v>0</v>
      </c>
      <c r="D372" s="226" t="s">
        <v>1064</v>
      </c>
      <c r="E372" s="18" t="s">
        <v>0</v>
      </c>
      <c r="F372" s="227">
        <v>0</v>
      </c>
      <c r="G372" s="33"/>
      <c r="H372" s="34"/>
    </row>
    <row r="373" spans="1:8" s="2" customFormat="1" ht="16.9" customHeight="1">
      <c r="A373" s="33"/>
      <c r="B373" s="34"/>
      <c r="C373" s="226" t="s">
        <v>314</v>
      </c>
      <c r="D373" s="226" t="s">
        <v>1056</v>
      </c>
      <c r="E373" s="18" t="s">
        <v>0</v>
      </c>
      <c r="F373" s="227">
        <v>8.5</v>
      </c>
      <c r="G373" s="33"/>
      <c r="H373" s="34"/>
    </row>
    <row r="374" spans="1:8" s="2" customFormat="1" ht="16.9" customHeight="1">
      <c r="A374" s="33"/>
      <c r="B374" s="34"/>
      <c r="C374" s="228" t="s">
        <v>2351</v>
      </c>
      <c r="D374" s="33"/>
      <c r="E374" s="33"/>
      <c r="F374" s="33"/>
      <c r="G374" s="33"/>
      <c r="H374" s="34"/>
    </row>
    <row r="375" spans="1:8" s="2" customFormat="1" ht="16.9" customHeight="1">
      <c r="A375" s="33"/>
      <c r="B375" s="34"/>
      <c r="C375" s="226" t="s">
        <v>1174</v>
      </c>
      <c r="D375" s="226" t="s">
        <v>2425</v>
      </c>
      <c r="E375" s="18" t="s">
        <v>226</v>
      </c>
      <c r="F375" s="227">
        <v>8.5</v>
      </c>
      <c r="G375" s="33"/>
      <c r="H375" s="34"/>
    </row>
    <row r="376" spans="1:8" s="2" customFormat="1" ht="16.9" customHeight="1">
      <c r="A376" s="33"/>
      <c r="B376" s="34"/>
      <c r="C376" s="226" t="s">
        <v>880</v>
      </c>
      <c r="D376" s="226" t="s">
        <v>2400</v>
      </c>
      <c r="E376" s="18" t="s">
        <v>226</v>
      </c>
      <c r="F376" s="227">
        <v>214</v>
      </c>
      <c r="G376" s="33"/>
      <c r="H376" s="34"/>
    </row>
    <row r="377" spans="1:8" s="2" customFormat="1" ht="16.9" customHeight="1">
      <c r="A377" s="33"/>
      <c r="B377" s="34"/>
      <c r="C377" s="222" t="s">
        <v>268</v>
      </c>
      <c r="D377" s="223" t="s">
        <v>268</v>
      </c>
      <c r="E377" s="224" t="s">
        <v>0</v>
      </c>
      <c r="F377" s="225">
        <v>34.452</v>
      </c>
      <c r="G377" s="33"/>
      <c r="H377" s="34"/>
    </row>
    <row r="378" spans="1:8" s="2" customFormat="1" ht="16.9" customHeight="1">
      <c r="A378" s="33"/>
      <c r="B378" s="34"/>
      <c r="C378" s="226" t="s">
        <v>0</v>
      </c>
      <c r="D378" s="226" t="s">
        <v>1063</v>
      </c>
      <c r="E378" s="18" t="s">
        <v>0</v>
      </c>
      <c r="F378" s="227">
        <v>0</v>
      </c>
      <c r="G378" s="33"/>
      <c r="H378" s="34"/>
    </row>
    <row r="379" spans="1:8" s="2" customFormat="1" ht="16.9" customHeight="1">
      <c r="A379" s="33"/>
      <c r="B379" s="34"/>
      <c r="C379" s="226" t="s">
        <v>0</v>
      </c>
      <c r="D379" s="226" t="s">
        <v>1089</v>
      </c>
      <c r="E379" s="18" t="s">
        <v>0</v>
      </c>
      <c r="F379" s="227">
        <v>0</v>
      </c>
      <c r="G379" s="33"/>
      <c r="H379" s="34"/>
    </row>
    <row r="380" spans="1:8" s="2" customFormat="1" ht="16.9" customHeight="1">
      <c r="A380" s="33"/>
      <c r="B380" s="34"/>
      <c r="C380" s="226" t="s">
        <v>0</v>
      </c>
      <c r="D380" s="226" t="s">
        <v>1090</v>
      </c>
      <c r="E380" s="18" t="s">
        <v>0</v>
      </c>
      <c r="F380" s="227">
        <v>27.238</v>
      </c>
      <c r="G380" s="33"/>
      <c r="H380" s="34"/>
    </row>
    <row r="381" spans="1:8" s="2" customFormat="1" ht="16.9" customHeight="1">
      <c r="A381" s="33"/>
      <c r="B381" s="34"/>
      <c r="C381" s="226" t="s">
        <v>0</v>
      </c>
      <c r="D381" s="226" t="s">
        <v>1064</v>
      </c>
      <c r="E381" s="18" t="s">
        <v>0</v>
      </c>
      <c r="F381" s="227">
        <v>0</v>
      </c>
      <c r="G381" s="33"/>
      <c r="H381" s="34"/>
    </row>
    <row r="382" spans="1:8" s="2" customFormat="1" ht="16.9" customHeight="1">
      <c r="A382" s="33"/>
      <c r="B382" s="34"/>
      <c r="C382" s="226" t="s">
        <v>0</v>
      </c>
      <c r="D382" s="226" t="s">
        <v>1091</v>
      </c>
      <c r="E382" s="18" t="s">
        <v>0</v>
      </c>
      <c r="F382" s="227">
        <v>3.951</v>
      </c>
      <c r="G382" s="33"/>
      <c r="H382" s="34"/>
    </row>
    <row r="383" spans="1:8" s="2" customFormat="1" ht="16.9" customHeight="1">
      <c r="A383" s="33"/>
      <c r="B383" s="34"/>
      <c r="C383" s="226" t="s">
        <v>0</v>
      </c>
      <c r="D383" s="226" t="s">
        <v>1079</v>
      </c>
      <c r="E383" s="18" t="s">
        <v>0</v>
      </c>
      <c r="F383" s="227">
        <v>0</v>
      </c>
      <c r="G383" s="33"/>
      <c r="H383" s="34"/>
    </row>
    <row r="384" spans="1:8" s="2" customFormat="1" ht="16.9" customHeight="1">
      <c r="A384" s="33"/>
      <c r="B384" s="34"/>
      <c r="C384" s="226" t="s">
        <v>0</v>
      </c>
      <c r="D384" s="226" t="s">
        <v>1092</v>
      </c>
      <c r="E384" s="18" t="s">
        <v>0</v>
      </c>
      <c r="F384" s="227">
        <v>3.263</v>
      </c>
      <c r="G384" s="33"/>
      <c r="H384" s="34"/>
    </row>
    <row r="385" spans="1:8" s="2" customFormat="1" ht="16.9" customHeight="1">
      <c r="A385" s="33"/>
      <c r="B385" s="34"/>
      <c r="C385" s="226" t="s">
        <v>268</v>
      </c>
      <c r="D385" s="226" t="s">
        <v>171</v>
      </c>
      <c r="E385" s="18" t="s">
        <v>0</v>
      </c>
      <c r="F385" s="227">
        <v>34.452</v>
      </c>
      <c r="G385" s="33"/>
      <c r="H385" s="34"/>
    </row>
    <row r="386" spans="1:8" s="2" customFormat="1" ht="16.9" customHeight="1">
      <c r="A386" s="33"/>
      <c r="B386" s="34"/>
      <c r="C386" s="222" t="s">
        <v>1036</v>
      </c>
      <c r="D386" s="223" t="s">
        <v>1036</v>
      </c>
      <c r="E386" s="224" t="s">
        <v>0</v>
      </c>
      <c r="F386" s="225">
        <v>34.452</v>
      </c>
      <c r="G386" s="33"/>
      <c r="H386" s="34"/>
    </row>
    <row r="387" spans="1:8" s="2" customFormat="1" ht="16.9" customHeight="1">
      <c r="A387" s="33"/>
      <c r="B387" s="34"/>
      <c r="C387" s="228" t="s">
        <v>2351</v>
      </c>
      <c r="D387" s="33"/>
      <c r="E387" s="33"/>
      <c r="F387" s="33"/>
      <c r="G387" s="33"/>
      <c r="H387" s="34"/>
    </row>
    <row r="388" spans="1:8" s="2" customFormat="1" ht="16.9" customHeight="1">
      <c r="A388" s="33"/>
      <c r="B388" s="34"/>
      <c r="C388" s="226" t="s">
        <v>360</v>
      </c>
      <c r="D388" s="226" t="s">
        <v>2408</v>
      </c>
      <c r="E388" s="18" t="s">
        <v>185</v>
      </c>
      <c r="F388" s="227">
        <v>34.452</v>
      </c>
      <c r="G388" s="33"/>
      <c r="H388" s="34"/>
    </row>
    <row r="389" spans="1:8" s="2" customFormat="1" ht="16.9" customHeight="1">
      <c r="A389" s="33"/>
      <c r="B389" s="34"/>
      <c r="C389" s="226" t="s">
        <v>404</v>
      </c>
      <c r="D389" s="226" t="s">
        <v>2372</v>
      </c>
      <c r="E389" s="18" t="s">
        <v>185</v>
      </c>
      <c r="F389" s="227">
        <v>108.6</v>
      </c>
      <c r="G389" s="33"/>
      <c r="H389" s="34"/>
    </row>
    <row r="390" spans="1:8" s="2" customFormat="1" ht="16.9" customHeight="1">
      <c r="A390" s="33"/>
      <c r="B390" s="34"/>
      <c r="C390" s="222" t="s">
        <v>1038</v>
      </c>
      <c r="D390" s="223" t="s">
        <v>1038</v>
      </c>
      <c r="E390" s="224" t="s">
        <v>0</v>
      </c>
      <c r="F390" s="225">
        <v>34.452</v>
      </c>
      <c r="G390" s="33"/>
      <c r="H390" s="34"/>
    </row>
    <row r="391" spans="1:8" s="2" customFormat="1" ht="16.9" customHeight="1">
      <c r="A391" s="33"/>
      <c r="B391" s="34"/>
      <c r="C391" s="226" t="s">
        <v>0</v>
      </c>
      <c r="D391" s="226" t="s">
        <v>1063</v>
      </c>
      <c r="E391" s="18" t="s">
        <v>0</v>
      </c>
      <c r="F391" s="227">
        <v>0</v>
      </c>
      <c r="G391" s="33"/>
      <c r="H391" s="34"/>
    </row>
    <row r="392" spans="1:8" s="2" customFormat="1" ht="16.9" customHeight="1">
      <c r="A392" s="33"/>
      <c r="B392" s="34"/>
      <c r="C392" s="226" t="s">
        <v>0</v>
      </c>
      <c r="D392" s="226" t="s">
        <v>1089</v>
      </c>
      <c r="E392" s="18" t="s">
        <v>0</v>
      </c>
      <c r="F392" s="227">
        <v>0</v>
      </c>
      <c r="G392" s="33"/>
      <c r="H392" s="34"/>
    </row>
    <row r="393" spans="1:8" s="2" customFormat="1" ht="16.9" customHeight="1">
      <c r="A393" s="33"/>
      <c r="B393" s="34"/>
      <c r="C393" s="226" t="s">
        <v>0</v>
      </c>
      <c r="D393" s="226" t="s">
        <v>1090</v>
      </c>
      <c r="E393" s="18" t="s">
        <v>0</v>
      </c>
      <c r="F393" s="227">
        <v>27.238</v>
      </c>
      <c r="G393" s="33"/>
      <c r="H393" s="34"/>
    </row>
    <row r="394" spans="1:8" s="2" customFormat="1" ht="16.9" customHeight="1">
      <c r="A394" s="33"/>
      <c r="B394" s="34"/>
      <c r="C394" s="226" t="s">
        <v>0</v>
      </c>
      <c r="D394" s="226" t="s">
        <v>1064</v>
      </c>
      <c r="E394" s="18" t="s">
        <v>0</v>
      </c>
      <c r="F394" s="227">
        <v>0</v>
      </c>
      <c r="G394" s="33"/>
      <c r="H394" s="34"/>
    </row>
    <row r="395" spans="1:8" s="2" customFormat="1" ht="16.9" customHeight="1">
      <c r="A395" s="33"/>
      <c r="B395" s="34"/>
      <c r="C395" s="226" t="s">
        <v>0</v>
      </c>
      <c r="D395" s="226" t="s">
        <v>1091</v>
      </c>
      <c r="E395" s="18" t="s">
        <v>0</v>
      </c>
      <c r="F395" s="227">
        <v>3.951</v>
      </c>
      <c r="G395" s="33"/>
      <c r="H395" s="34"/>
    </row>
    <row r="396" spans="1:8" s="2" customFormat="1" ht="16.9" customHeight="1">
      <c r="A396" s="33"/>
      <c r="B396" s="34"/>
      <c r="C396" s="226" t="s">
        <v>0</v>
      </c>
      <c r="D396" s="226" t="s">
        <v>1079</v>
      </c>
      <c r="E396" s="18" t="s">
        <v>0</v>
      </c>
      <c r="F396" s="227">
        <v>0</v>
      </c>
      <c r="G396" s="33"/>
      <c r="H396" s="34"/>
    </row>
    <row r="397" spans="1:8" s="2" customFormat="1" ht="16.9" customHeight="1">
      <c r="A397" s="33"/>
      <c r="B397" s="34"/>
      <c r="C397" s="226" t="s">
        <v>0</v>
      </c>
      <c r="D397" s="226" t="s">
        <v>1092</v>
      </c>
      <c r="E397" s="18" t="s">
        <v>0</v>
      </c>
      <c r="F397" s="227">
        <v>3.263</v>
      </c>
      <c r="G397" s="33"/>
      <c r="H397" s="34"/>
    </row>
    <row r="398" spans="1:8" s="2" customFormat="1" ht="16.9" customHeight="1">
      <c r="A398" s="33"/>
      <c r="B398" s="34"/>
      <c r="C398" s="226" t="s">
        <v>1038</v>
      </c>
      <c r="D398" s="226" t="s">
        <v>171</v>
      </c>
      <c r="E398" s="18" t="s">
        <v>0</v>
      </c>
      <c r="F398" s="227">
        <v>34.452</v>
      </c>
      <c r="G398" s="33"/>
      <c r="H398" s="34"/>
    </row>
    <row r="399" spans="1:8" s="2" customFormat="1" ht="16.9" customHeight="1">
      <c r="A399" s="33"/>
      <c r="B399" s="34"/>
      <c r="C399" s="228" t="s">
        <v>2351</v>
      </c>
      <c r="D399" s="33"/>
      <c r="E399" s="33"/>
      <c r="F399" s="33"/>
      <c r="G399" s="33"/>
      <c r="H399" s="34"/>
    </row>
    <row r="400" spans="1:8" s="2" customFormat="1" ht="16.9" customHeight="1">
      <c r="A400" s="33"/>
      <c r="B400" s="34"/>
      <c r="C400" s="226" t="s">
        <v>360</v>
      </c>
      <c r="D400" s="226" t="s">
        <v>2408</v>
      </c>
      <c r="E400" s="18" t="s">
        <v>185</v>
      </c>
      <c r="F400" s="227">
        <v>34.452</v>
      </c>
      <c r="G400" s="33"/>
      <c r="H400" s="34"/>
    </row>
    <row r="401" spans="1:8" s="2" customFormat="1" ht="16.9" customHeight="1">
      <c r="A401" s="33"/>
      <c r="B401" s="34"/>
      <c r="C401" s="226" t="s">
        <v>344</v>
      </c>
      <c r="D401" s="226" t="s">
        <v>2409</v>
      </c>
      <c r="E401" s="18" t="s">
        <v>185</v>
      </c>
      <c r="F401" s="227">
        <v>68.904</v>
      </c>
      <c r="G401" s="33"/>
      <c r="H401" s="34"/>
    </row>
    <row r="402" spans="1:8" s="2" customFormat="1" ht="16.9" customHeight="1">
      <c r="A402" s="33"/>
      <c r="B402" s="34"/>
      <c r="C402" s="226" t="s">
        <v>352</v>
      </c>
      <c r="D402" s="226" t="s">
        <v>2410</v>
      </c>
      <c r="E402" s="18" t="s">
        <v>185</v>
      </c>
      <c r="F402" s="227">
        <v>241.164</v>
      </c>
      <c r="G402" s="33"/>
      <c r="H402" s="34"/>
    </row>
    <row r="403" spans="1:8" s="2" customFormat="1" ht="16.9" customHeight="1">
      <c r="A403" s="33"/>
      <c r="B403" s="34"/>
      <c r="C403" s="226" t="s">
        <v>422</v>
      </c>
      <c r="D403" s="226" t="s">
        <v>2377</v>
      </c>
      <c r="E403" s="18" t="s">
        <v>185</v>
      </c>
      <c r="F403" s="227">
        <v>235.92</v>
      </c>
      <c r="G403" s="33"/>
      <c r="H403" s="34"/>
    </row>
    <row r="404" spans="1:8" s="2" customFormat="1" ht="16.9" customHeight="1">
      <c r="A404" s="33"/>
      <c r="B404" s="34"/>
      <c r="C404" s="222" t="s">
        <v>270</v>
      </c>
      <c r="D404" s="223" t="s">
        <v>270</v>
      </c>
      <c r="E404" s="224" t="s">
        <v>0</v>
      </c>
      <c r="F404" s="225">
        <v>34.452</v>
      </c>
      <c r="G404" s="33"/>
      <c r="H404" s="34"/>
    </row>
    <row r="405" spans="1:8" s="2" customFormat="1" ht="16.9" customHeight="1">
      <c r="A405" s="33"/>
      <c r="B405" s="34"/>
      <c r="C405" s="222" t="s">
        <v>2426</v>
      </c>
      <c r="D405" s="223" t="s">
        <v>2426</v>
      </c>
      <c r="E405" s="224" t="s">
        <v>0</v>
      </c>
      <c r="F405" s="225">
        <v>241.164</v>
      </c>
      <c r="G405" s="33"/>
      <c r="H405" s="34"/>
    </row>
    <row r="406" spans="1:8" s="2" customFormat="1" ht="16.9" customHeight="1">
      <c r="A406" s="33"/>
      <c r="B406" s="34"/>
      <c r="C406" s="222" t="s">
        <v>1039</v>
      </c>
      <c r="D406" s="223" t="s">
        <v>1039</v>
      </c>
      <c r="E406" s="224" t="s">
        <v>0</v>
      </c>
      <c r="F406" s="225">
        <v>241.164</v>
      </c>
      <c r="G406" s="33"/>
      <c r="H406" s="34"/>
    </row>
    <row r="407" spans="1:8" s="2" customFormat="1" ht="16.9" customHeight="1">
      <c r="A407" s="33"/>
      <c r="B407" s="34"/>
      <c r="C407" s="226" t="s">
        <v>1039</v>
      </c>
      <c r="D407" s="226" t="s">
        <v>1087</v>
      </c>
      <c r="E407" s="18" t="s">
        <v>0</v>
      </c>
      <c r="F407" s="227">
        <v>241.164</v>
      </c>
      <c r="G407" s="33"/>
      <c r="H407" s="34"/>
    </row>
    <row r="408" spans="1:8" s="2" customFormat="1" ht="16.9" customHeight="1">
      <c r="A408" s="33"/>
      <c r="B408" s="34"/>
      <c r="C408" s="228" t="s">
        <v>2351</v>
      </c>
      <c r="D408" s="33"/>
      <c r="E408" s="33"/>
      <c r="F408" s="33"/>
      <c r="G408" s="33"/>
      <c r="H408" s="34"/>
    </row>
    <row r="409" spans="1:8" s="2" customFormat="1" ht="16.9" customHeight="1">
      <c r="A409" s="33"/>
      <c r="B409" s="34"/>
      <c r="C409" s="226" t="s">
        <v>352</v>
      </c>
      <c r="D409" s="226" t="s">
        <v>2410</v>
      </c>
      <c r="E409" s="18" t="s">
        <v>185</v>
      </c>
      <c r="F409" s="227">
        <v>241.164</v>
      </c>
      <c r="G409" s="33"/>
      <c r="H409" s="34"/>
    </row>
    <row r="410" spans="1:8" s="2" customFormat="1" ht="16.9" customHeight="1">
      <c r="A410" s="33"/>
      <c r="B410" s="34"/>
      <c r="C410" s="226" t="s">
        <v>404</v>
      </c>
      <c r="D410" s="226" t="s">
        <v>2372</v>
      </c>
      <c r="E410" s="18" t="s">
        <v>185</v>
      </c>
      <c r="F410" s="227">
        <v>108.6</v>
      </c>
      <c r="G410" s="33"/>
      <c r="H410" s="34"/>
    </row>
    <row r="411" spans="1:8" s="2" customFormat="1" ht="16.9" customHeight="1">
      <c r="A411" s="33"/>
      <c r="B411" s="34"/>
      <c r="C411" s="226" t="s">
        <v>422</v>
      </c>
      <c r="D411" s="226" t="s">
        <v>2377</v>
      </c>
      <c r="E411" s="18" t="s">
        <v>185</v>
      </c>
      <c r="F411" s="227">
        <v>235.92</v>
      </c>
      <c r="G411" s="33"/>
      <c r="H411" s="34"/>
    </row>
    <row r="412" spans="1:8" s="2" customFormat="1" ht="16.9" customHeight="1">
      <c r="A412" s="33"/>
      <c r="B412" s="34"/>
      <c r="C412" s="222" t="s">
        <v>272</v>
      </c>
      <c r="D412" s="223" t="s">
        <v>272</v>
      </c>
      <c r="E412" s="224" t="s">
        <v>0</v>
      </c>
      <c r="F412" s="225">
        <v>68.904</v>
      </c>
      <c r="G412" s="33"/>
      <c r="H412" s="34"/>
    </row>
    <row r="413" spans="1:8" s="2" customFormat="1" ht="16.9" customHeight="1">
      <c r="A413" s="33"/>
      <c r="B413" s="34"/>
      <c r="C413" s="228" t="s">
        <v>2351</v>
      </c>
      <c r="D413" s="33"/>
      <c r="E413" s="33"/>
      <c r="F413" s="33"/>
      <c r="G413" s="33"/>
      <c r="H413" s="34"/>
    </row>
    <row r="414" spans="1:8" s="2" customFormat="1" ht="16.9" customHeight="1">
      <c r="A414" s="33"/>
      <c r="B414" s="34"/>
      <c r="C414" s="226" t="s">
        <v>360</v>
      </c>
      <c r="D414" s="226" t="s">
        <v>2408</v>
      </c>
      <c r="E414" s="18" t="s">
        <v>185</v>
      </c>
      <c r="F414" s="227">
        <v>34.452</v>
      </c>
      <c r="G414" s="33"/>
      <c r="H414" s="34"/>
    </row>
    <row r="415" spans="1:8" s="2" customFormat="1" ht="16.9" customHeight="1">
      <c r="A415" s="33"/>
      <c r="B415" s="34"/>
      <c r="C415" s="226" t="s">
        <v>404</v>
      </c>
      <c r="D415" s="226" t="s">
        <v>2372</v>
      </c>
      <c r="E415" s="18" t="s">
        <v>185</v>
      </c>
      <c r="F415" s="227">
        <v>108.6</v>
      </c>
      <c r="G415" s="33"/>
      <c r="H415" s="34"/>
    </row>
    <row r="416" spans="1:8" s="2" customFormat="1" ht="16.9" customHeight="1">
      <c r="A416" s="33"/>
      <c r="B416" s="34"/>
      <c r="C416" s="226" t="s">
        <v>422</v>
      </c>
      <c r="D416" s="226" t="s">
        <v>2377</v>
      </c>
      <c r="E416" s="18" t="s">
        <v>185</v>
      </c>
      <c r="F416" s="227">
        <v>235.92</v>
      </c>
      <c r="G416" s="33"/>
      <c r="H416" s="34"/>
    </row>
    <row r="417" spans="1:8" s="2" customFormat="1" ht="16.9" customHeight="1">
      <c r="A417" s="33"/>
      <c r="B417" s="34"/>
      <c r="C417" s="222" t="s">
        <v>1055</v>
      </c>
      <c r="D417" s="223" t="s">
        <v>1055</v>
      </c>
      <c r="E417" s="224" t="s">
        <v>0</v>
      </c>
      <c r="F417" s="225">
        <v>11</v>
      </c>
      <c r="G417" s="33"/>
      <c r="H417" s="34"/>
    </row>
    <row r="418" spans="1:8" s="2" customFormat="1" ht="16.9" customHeight="1">
      <c r="A418" s="33"/>
      <c r="B418" s="34"/>
      <c r="C418" s="226" t="s">
        <v>0</v>
      </c>
      <c r="D418" s="226" t="s">
        <v>1063</v>
      </c>
      <c r="E418" s="18" t="s">
        <v>0</v>
      </c>
      <c r="F418" s="227">
        <v>0</v>
      </c>
      <c r="G418" s="33"/>
      <c r="H418" s="34"/>
    </row>
    <row r="419" spans="1:8" s="2" customFormat="1" ht="16.9" customHeight="1">
      <c r="A419" s="33"/>
      <c r="B419" s="34"/>
      <c r="C419" s="226" t="s">
        <v>0</v>
      </c>
      <c r="D419" s="226" t="s">
        <v>1064</v>
      </c>
      <c r="E419" s="18" t="s">
        <v>0</v>
      </c>
      <c r="F419" s="227">
        <v>0</v>
      </c>
      <c r="G419" s="33"/>
      <c r="H419" s="34"/>
    </row>
    <row r="420" spans="1:8" s="2" customFormat="1" ht="16.9" customHeight="1">
      <c r="A420" s="33"/>
      <c r="B420" s="34"/>
      <c r="C420" s="226" t="s">
        <v>1055</v>
      </c>
      <c r="D420" s="226" t="s">
        <v>1253</v>
      </c>
      <c r="E420" s="18" t="s">
        <v>0</v>
      </c>
      <c r="F420" s="227">
        <v>11</v>
      </c>
      <c r="G420" s="33"/>
      <c r="H420" s="34"/>
    </row>
    <row r="421" spans="1:8" s="2" customFormat="1" ht="16.9" customHeight="1">
      <c r="A421" s="33"/>
      <c r="B421" s="34"/>
      <c r="C421" s="228" t="s">
        <v>2351</v>
      </c>
      <c r="D421" s="33"/>
      <c r="E421" s="33"/>
      <c r="F421" s="33"/>
      <c r="G421" s="33"/>
      <c r="H421" s="34"/>
    </row>
    <row r="422" spans="1:8" s="2" customFormat="1" ht="16.9" customHeight="1">
      <c r="A422" s="33"/>
      <c r="B422" s="34"/>
      <c r="C422" s="226" t="s">
        <v>1250</v>
      </c>
      <c r="D422" s="226" t="s">
        <v>2427</v>
      </c>
      <c r="E422" s="18" t="s">
        <v>226</v>
      </c>
      <c r="F422" s="227">
        <v>11</v>
      </c>
      <c r="G422" s="33"/>
      <c r="H422" s="34"/>
    </row>
    <row r="423" spans="1:8" s="2" customFormat="1" ht="16.9" customHeight="1">
      <c r="A423" s="33"/>
      <c r="B423" s="34"/>
      <c r="C423" s="226" t="s">
        <v>1247</v>
      </c>
      <c r="D423" s="226" t="s">
        <v>2428</v>
      </c>
      <c r="E423" s="18" t="s">
        <v>226</v>
      </c>
      <c r="F423" s="227">
        <v>11</v>
      </c>
      <c r="G423" s="33"/>
      <c r="H423" s="34"/>
    </row>
    <row r="424" spans="1:8" s="2" customFormat="1" ht="16.9" customHeight="1">
      <c r="A424" s="33"/>
      <c r="B424" s="34"/>
      <c r="C424" s="222" t="s">
        <v>113</v>
      </c>
      <c r="D424" s="223" t="s">
        <v>113</v>
      </c>
      <c r="E424" s="224" t="s">
        <v>0</v>
      </c>
      <c r="F424" s="225">
        <v>2.233</v>
      </c>
      <c r="G424" s="33"/>
      <c r="H424" s="34"/>
    </row>
    <row r="425" spans="1:8" s="2" customFormat="1" ht="16.9" customHeight="1">
      <c r="A425" s="33"/>
      <c r="B425" s="34"/>
      <c r="C425" s="226" t="s">
        <v>113</v>
      </c>
      <c r="D425" s="226" t="s">
        <v>1053</v>
      </c>
      <c r="E425" s="18" t="s">
        <v>0</v>
      </c>
      <c r="F425" s="227">
        <v>2.233</v>
      </c>
      <c r="G425" s="33"/>
      <c r="H425" s="34"/>
    </row>
    <row r="426" spans="1:8" s="2" customFormat="1" ht="16.9" customHeight="1">
      <c r="A426" s="33"/>
      <c r="B426" s="34"/>
      <c r="C426" s="228" t="s">
        <v>2351</v>
      </c>
      <c r="D426" s="33"/>
      <c r="E426" s="33"/>
      <c r="F426" s="33"/>
      <c r="G426" s="33"/>
      <c r="H426" s="34"/>
    </row>
    <row r="427" spans="1:8" s="2" customFormat="1" ht="16.9" customHeight="1">
      <c r="A427" s="33"/>
      <c r="B427" s="34"/>
      <c r="C427" s="226" t="s">
        <v>230</v>
      </c>
      <c r="D427" s="226" t="s">
        <v>2354</v>
      </c>
      <c r="E427" s="18" t="s">
        <v>232</v>
      </c>
      <c r="F427" s="227">
        <v>2.233</v>
      </c>
      <c r="G427" s="33"/>
      <c r="H427" s="34"/>
    </row>
    <row r="428" spans="1:8" s="2" customFormat="1" ht="16.9" customHeight="1">
      <c r="A428" s="33"/>
      <c r="B428" s="34"/>
      <c r="C428" s="226" t="s">
        <v>236</v>
      </c>
      <c r="D428" s="226" t="s">
        <v>2355</v>
      </c>
      <c r="E428" s="18" t="s">
        <v>232</v>
      </c>
      <c r="F428" s="227">
        <v>8.932</v>
      </c>
      <c r="G428" s="33"/>
      <c r="H428" s="34"/>
    </row>
    <row r="429" spans="1:8" s="2" customFormat="1" ht="16.9" customHeight="1">
      <c r="A429" s="33"/>
      <c r="B429" s="34"/>
      <c r="C429" s="226" t="s">
        <v>257</v>
      </c>
      <c r="D429" s="226" t="s">
        <v>2356</v>
      </c>
      <c r="E429" s="18" t="s">
        <v>232</v>
      </c>
      <c r="F429" s="227">
        <v>4.319</v>
      </c>
      <c r="G429" s="33"/>
      <c r="H429" s="34"/>
    </row>
    <row r="430" spans="1:8" s="2" customFormat="1" ht="16.9" customHeight="1">
      <c r="A430" s="33"/>
      <c r="B430" s="34"/>
      <c r="C430" s="226" t="s">
        <v>1260</v>
      </c>
      <c r="D430" s="226" t="s">
        <v>266</v>
      </c>
      <c r="E430" s="18" t="s">
        <v>232</v>
      </c>
      <c r="F430" s="227">
        <v>2.233</v>
      </c>
      <c r="G430" s="33"/>
      <c r="H430" s="34"/>
    </row>
    <row r="431" spans="1:8" s="2" customFormat="1" ht="16.9" customHeight="1">
      <c r="A431" s="33"/>
      <c r="B431" s="34"/>
      <c r="C431" s="222" t="s">
        <v>115</v>
      </c>
      <c r="D431" s="223" t="s">
        <v>115</v>
      </c>
      <c r="E431" s="224" t="s">
        <v>0</v>
      </c>
      <c r="F431" s="225">
        <v>2.086</v>
      </c>
      <c r="G431" s="33"/>
      <c r="H431" s="34"/>
    </row>
    <row r="432" spans="1:8" s="2" customFormat="1" ht="16.9" customHeight="1">
      <c r="A432" s="33"/>
      <c r="B432" s="34"/>
      <c r="C432" s="226" t="s">
        <v>115</v>
      </c>
      <c r="D432" s="226" t="s">
        <v>1054</v>
      </c>
      <c r="E432" s="18" t="s">
        <v>0</v>
      </c>
      <c r="F432" s="227">
        <v>2.086</v>
      </c>
      <c r="G432" s="33"/>
      <c r="H432" s="34"/>
    </row>
    <row r="433" spans="1:8" s="2" customFormat="1" ht="16.9" customHeight="1">
      <c r="A433" s="33"/>
      <c r="B433" s="34"/>
      <c r="C433" s="228" t="s">
        <v>2351</v>
      </c>
      <c r="D433" s="33"/>
      <c r="E433" s="33"/>
      <c r="F433" s="33"/>
      <c r="G433" s="33"/>
      <c r="H433" s="34"/>
    </row>
    <row r="434" spans="1:8" s="2" customFormat="1" ht="16.9" customHeight="1">
      <c r="A434" s="33"/>
      <c r="B434" s="34"/>
      <c r="C434" s="226" t="s">
        <v>241</v>
      </c>
      <c r="D434" s="226" t="s">
        <v>2360</v>
      </c>
      <c r="E434" s="18" t="s">
        <v>232</v>
      </c>
      <c r="F434" s="227">
        <v>2.086</v>
      </c>
      <c r="G434" s="33"/>
      <c r="H434" s="34"/>
    </row>
    <row r="435" spans="1:8" s="2" customFormat="1" ht="16.9" customHeight="1">
      <c r="A435" s="33"/>
      <c r="B435" s="34"/>
      <c r="C435" s="226" t="s">
        <v>244</v>
      </c>
      <c r="D435" s="226" t="s">
        <v>2361</v>
      </c>
      <c r="E435" s="18" t="s">
        <v>232</v>
      </c>
      <c r="F435" s="227">
        <v>73.01</v>
      </c>
      <c r="G435" s="33"/>
      <c r="H435" s="34"/>
    </row>
    <row r="436" spans="1:8" s="2" customFormat="1" ht="16.9" customHeight="1">
      <c r="A436" s="33"/>
      <c r="B436" s="34"/>
      <c r="C436" s="226" t="s">
        <v>257</v>
      </c>
      <c r="D436" s="226" t="s">
        <v>2356</v>
      </c>
      <c r="E436" s="18" t="s">
        <v>232</v>
      </c>
      <c r="F436" s="227">
        <v>4.319</v>
      </c>
      <c r="G436" s="33"/>
      <c r="H436" s="34"/>
    </row>
    <row r="437" spans="1:8" s="2" customFormat="1" ht="16.9" customHeight="1">
      <c r="A437" s="33"/>
      <c r="B437" s="34"/>
      <c r="C437" s="226" t="s">
        <v>1262</v>
      </c>
      <c r="D437" s="226" t="s">
        <v>1263</v>
      </c>
      <c r="E437" s="18" t="s">
        <v>232</v>
      </c>
      <c r="F437" s="227">
        <v>2.086</v>
      </c>
      <c r="G437" s="33"/>
      <c r="H437" s="34"/>
    </row>
    <row r="438" spans="1:8" s="2" customFormat="1" ht="16.9" customHeight="1">
      <c r="A438" s="33"/>
      <c r="B438" s="34"/>
      <c r="C438" s="222" t="s">
        <v>300</v>
      </c>
      <c r="D438" s="223" t="s">
        <v>300</v>
      </c>
      <c r="E438" s="224" t="s">
        <v>0</v>
      </c>
      <c r="F438" s="225">
        <v>108.6</v>
      </c>
      <c r="G438" s="33"/>
      <c r="H438" s="34"/>
    </row>
    <row r="439" spans="1:8" s="2" customFormat="1" ht="16.9" customHeight="1">
      <c r="A439" s="33"/>
      <c r="B439" s="34"/>
      <c r="C439" s="226" t="s">
        <v>0</v>
      </c>
      <c r="D439" s="226" t="s">
        <v>1036</v>
      </c>
      <c r="E439" s="18" t="s">
        <v>0</v>
      </c>
      <c r="F439" s="227">
        <v>34.452</v>
      </c>
      <c r="G439" s="33"/>
      <c r="H439" s="34"/>
    </row>
    <row r="440" spans="1:8" s="2" customFormat="1" ht="16.9" customHeight="1">
      <c r="A440" s="33"/>
      <c r="B440" s="34"/>
      <c r="C440" s="226" t="s">
        <v>0</v>
      </c>
      <c r="D440" s="226" t="s">
        <v>1039</v>
      </c>
      <c r="E440" s="18" t="s">
        <v>0</v>
      </c>
      <c r="F440" s="227">
        <v>241.164</v>
      </c>
      <c r="G440" s="33"/>
      <c r="H440" s="34"/>
    </row>
    <row r="441" spans="1:8" s="2" customFormat="1" ht="16.9" customHeight="1">
      <c r="A441" s="33"/>
      <c r="B441" s="34"/>
      <c r="C441" s="226" t="s">
        <v>0</v>
      </c>
      <c r="D441" s="226" t="s">
        <v>1104</v>
      </c>
      <c r="E441" s="18" t="s">
        <v>0</v>
      </c>
      <c r="F441" s="227">
        <v>-167.016</v>
      </c>
      <c r="G441" s="33"/>
      <c r="H441" s="34"/>
    </row>
    <row r="442" spans="1:8" s="2" customFormat="1" ht="16.9" customHeight="1">
      <c r="A442" s="33"/>
      <c r="B442" s="34"/>
      <c r="C442" s="226" t="s">
        <v>300</v>
      </c>
      <c r="D442" s="226" t="s">
        <v>171</v>
      </c>
      <c r="E442" s="18" t="s">
        <v>0</v>
      </c>
      <c r="F442" s="227">
        <v>108.6</v>
      </c>
      <c r="G442" s="33"/>
      <c r="H442" s="34"/>
    </row>
    <row r="443" spans="1:8" s="2" customFormat="1" ht="16.9" customHeight="1">
      <c r="A443" s="33"/>
      <c r="B443" s="34"/>
      <c r="C443" s="228" t="s">
        <v>2351</v>
      </c>
      <c r="D443" s="33"/>
      <c r="E443" s="33"/>
      <c r="F443" s="33"/>
      <c r="G443" s="33"/>
      <c r="H443" s="34"/>
    </row>
    <row r="444" spans="1:8" s="2" customFormat="1" ht="16.9" customHeight="1">
      <c r="A444" s="33"/>
      <c r="B444" s="34"/>
      <c r="C444" s="226" t="s">
        <v>404</v>
      </c>
      <c r="D444" s="226" t="s">
        <v>2372</v>
      </c>
      <c r="E444" s="18" t="s">
        <v>185</v>
      </c>
      <c r="F444" s="227">
        <v>108.6</v>
      </c>
      <c r="G444" s="33"/>
      <c r="H444" s="34"/>
    </row>
    <row r="445" spans="1:8" s="2" customFormat="1" ht="16.9" customHeight="1">
      <c r="A445" s="33"/>
      <c r="B445" s="34"/>
      <c r="C445" s="226" t="s">
        <v>417</v>
      </c>
      <c r="D445" s="226" t="s">
        <v>2375</v>
      </c>
      <c r="E445" s="18" t="s">
        <v>232</v>
      </c>
      <c r="F445" s="227">
        <v>195.48</v>
      </c>
      <c r="G445" s="33"/>
      <c r="H445" s="34"/>
    </row>
    <row r="446" spans="1:8" s="2" customFormat="1" ht="16.9" customHeight="1">
      <c r="A446" s="33"/>
      <c r="B446" s="34"/>
      <c r="C446" s="226" t="s">
        <v>192</v>
      </c>
      <c r="D446" s="226" t="s">
        <v>2363</v>
      </c>
      <c r="E446" s="18" t="s">
        <v>185</v>
      </c>
      <c r="F446" s="227">
        <v>108.6</v>
      </c>
      <c r="G446" s="33"/>
      <c r="H446" s="34"/>
    </row>
    <row r="447" spans="1:8" s="2" customFormat="1" ht="16.9" customHeight="1">
      <c r="A447" s="33"/>
      <c r="B447" s="34"/>
      <c r="C447" s="222" t="s">
        <v>296</v>
      </c>
      <c r="D447" s="223" t="s">
        <v>296</v>
      </c>
      <c r="E447" s="224" t="s">
        <v>0</v>
      </c>
      <c r="F447" s="225">
        <v>235.92</v>
      </c>
      <c r="G447" s="33"/>
      <c r="H447" s="34"/>
    </row>
    <row r="448" spans="1:8" s="2" customFormat="1" ht="16.9" customHeight="1">
      <c r="A448" s="33"/>
      <c r="B448" s="34"/>
      <c r="C448" s="226" t="s">
        <v>0</v>
      </c>
      <c r="D448" s="226" t="s">
        <v>1038</v>
      </c>
      <c r="E448" s="18" t="s">
        <v>0</v>
      </c>
      <c r="F448" s="227">
        <v>34.452</v>
      </c>
      <c r="G448" s="33"/>
      <c r="H448" s="34"/>
    </row>
    <row r="449" spans="1:8" s="2" customFormat="1" ht="16.9" customHeight="1">
      <c r="A449" s="33"/>
      <c r="B449" s="34"/>
      <c r="C449" s="226" t="s">
        <v>0</v>
      </c>
      <c r="D449" s="226" t="s">
        <v>1039</v>
      </c>
      <c r="E449" s="18" t="s">
        <v>0</v>
      </c>
      <c r="F449" s="227">
        <v>241.164</v>
      </c>
      <c r="G449" s="33"/>
      <c r="H449" s="34"/>
    </row>
    <row r="450" spans="1:8" s="2" customFormat="1" ht="16.9" customHeight="1">
      <c r="A450" s="33"/>
      <c r="B450" s="34"/>
      <c r="C450" s="226" t="s">
        <v>0</v>
      </c>
      <c r="D450" s="226" t="s">
        <v>272</v>
      </c>
      <c r="E450" s="18" t="s">
        <v>0</v>
      </c>
      <c r="F450" s="227">
        <v>68.904</v>
      </c>
      <c r="G450" s="33"/>
      <c r="H450" s="34"/>
    </row>
    <row r="451" spans="1:8" s="2" customFormat="1" ht="16.9" customHeight="1">
      <c r="A451" s="33"/>
      <c r="B451" s="34"/>
      <c r="C451" s="226" t="s">
        <v>0</v>
      </c>
      <c r="D451" s="226" t="s">
        <v>425</v>
      </c>
      <c r="E451" s="18" t="s">
        <v>0</v>
      </c>
      <c r="F451" s="227">
        <v>-78.561</v>
      </c>
      <c r="G451" s="33"/>
      <c r="H451" s="34"/>
    </row>
    <row r="452" spans="1:8" s="2" customFormat="1" ht="16.9" customHeight="1">
      <c r="A452" s="33"/>
      <c r="B452" s="34"/>
      <c r="C452" s="226" t="s">
        <v>0</v>
      </c>
      <c r="D452" s="226" t="s">
        <v>426</v>
      </c>
      <c r="E452" s="18" t="s">
        <v>0</v>
      </c>
      <c r="F452" s="227">
        <v>-30.039</v>
      </c>
      <c r="G452" s="33"/>
      <c r="H452" s="34"/>
    </row>
    <row r="453" spans="1:8" s="2" customFormat="1" ht="16.9" customHeight="1">
      <c r="A453" s="33"/>
      <c r="B453" s="34"/>
      <c r="C453" s="226" t="s">
        <v>296</v>
      </c>
      <c r="D453" s="226" t="s">
        <v>171</v>
      </c>
      <c r="E453" s="18" t="s">
        <v>0</v>
      </c>
      <c r="F453" s="227">
        <v>235.92</v>
      </c>
      <c r="G453" s="33"/>
      <c r="H453" s="34"/>
    </row>
    <row r="454" spans="1:8" s="2" customFormat="1" ht="16.9" customHeight="1">
      <c r="A454" s="33"/>
      <c r="B454" s="34"/>
      <c r="C454" s="228" t="s">
        <v>2351</v>
      </c>
      <c r="D454" s="33"/>
      <c r="E454" s="33"/>
      <c r="F454" s="33"/>
      <c r="G454" s="33"/>
      <c r="H454" s="34"/>
    </row>
    <row r="455" spans="1:8" s="2" customFormat="1" ht="16.9" customHeight="1">
      <c r="A455" s="33"/>
      <c r="B455" s="34"/>
      <c r="C455" s="226" t="s">
        <v>422</v>
      </c>
      <c r="D455" s="226" t="s">
        <v>2377</v>
      </c>
      <c r="E455" s="18" t="s">
        <v>185</v>
      </c>
      <c r="F455" s="227">
        <v>235.92</v>
      </c>
      <c r="G455" s="33"/>
      <c r="H455" s="34"/>
    </row>
    <row r="456" spans="1:8" s="2" customFormat="1" ht="16.9" customHeight="1">
      <c r="A456" s="33"/>
      <c r="B456" s="34"/>
      <c r="C456" s="226" t="s">
        <v>404</v>
      </c>
      <c r="D456" s="226" t="s">
        <v>2372</v>
      </c>
      <c r="E456" s="18" t="s">
        <v>185</v>
      </c>
      <c r="F456" s="227">
        <v>108.6</v>
      </c>
      <c r="G456" s="33"/>
      <c r="H456" s="34"/>
    </row>
    <row r="457" spans="1:8" s="2" customFormat="1" ht="26.45" customHeight="1">
      <c r="A457" s="33"/>
      <c r="B457" s="34"/>
      <c r="C457" s="221"/>
      <c r="D457" s="221" t="s">
        <v>82</v>
      </c>
      <c r="E457" s="33"/>
      <c r="F457" s="33"/>
      <c r="G457" s="33"/>
      <c r="H457" s="34"/>
    </row>
    <row r="458" spans="1:8" s="2" customFormat="1" ht="16.9" customHeight="1">
      <c r="A458" s="33"/>
      <c r="B458" s="34"/>
      <c r="C458" s="222" t="s">
        <v>282</v>
      </c>
      <c r="D458" s="223" t="s">
        <v>282</v>
      </c>
      <c r="E458" s="224" t="s">
        <v>0</v>
      </c>
      <c r="F458" s="225">
        <v>30.274</v>
      </c>
      <c r="G458" s="33"/>
      <c r="H458" s="34"/>
    </row>
    <row r="459" spans="1:8" s="2" customFormat="1" ht="16.9" customHeight="1">
      <c r="A459" s="33"/>
      <c r="B459" s="34"/>
      <c r="C459" s="226" t="s">
        <v>0</v>
      </c>
      <c r="D459" s="226" t="s">
        <v>1121</v>
      </c>
      <c r="E459" s="18" t="s">
        <v>0</v>
      </c>
      <c r="F459" s="227">
        <v>0</v>
      </c>
      <c r="G459" s="33"/>
      <c r="H459" s="34"/>
    </row>
    <row r="460" spans="1:8" s="2" customFormat="1" ht="16.9" customHeight="1">
      <c r="A460" s="33"/>
      <c r="B460" s="34"/>
      <c r="C460" s="226" t="s">
        <v>282</v>
      </c>
      <c r="D460" s="226" t="s">
        <v>1324</v>
      </c>
      <c r="E460" s="18" t="s">
        <v>0</v>
      </c>
      <c r="F460" s="227">
        <v>30.274</v>
      </c>
      <c r="G460" s="33"/>
      <c r="H460" s="34"/>
    </row>
    <row r="461" spans="1:8" s="2" customFormat="1" ht="16.9" customHeight="1">
      <c r="A461" s="33"/>
      <c r="B461" s="34"/>
      <c r="C461" s="228" t="s">
        <v>2351</v>
      </c>
      <c r="D461" s="33"/>
      <c r="E461" s="33"/>
      <c r="F461" s="33"/>
      <c r="G461" s="33"/>
      <c r="H461" s="34"/>
    </row>
    <row r="462" spans="1:8" s="2" customFormat="1" ht="16.9" customHeight="1">
      <c r="A462" s="33"/>
      <c r="B462" s="34"/>
      <c r="C462" s="226" t="s">
        <v>501</v>
      </c>
      <c r="D462" s="226" t="s">
        <v>2376</v>
      </c>
      <c r="E462" s="18" t="s">
        <v>185</v>
      </c>
      <c r="F462" s="227">
        <v>30.274</v>
      </c>
      <c r="G462" s="33"/>
      <c r="H462" s="34"/>
    </row>
    <row r="463" spans="1:8" s="2" customFormat="1" ht="16.9" customHeight="1">
      <c r="A463" s="33"/>
      <c r="B463" s="34"/>
      <c r="C463" s="226" t="s">
        <v>422</v>
      </c>
      <c r="D463" s="226" t="s">
        <v>2377</v>
      </c>
      <c r="E463" s="18" t="s">
        <v>185</v>
      </c>
      <c r="F463" s="227">
        <v>231.56</v>
      </c>
      <c r="G463" s="33"/>
      <c r="H463" s="34"/>
    </row>
    <row r="464" spans="1:8" s="2" customFormat="1" ht="16.9" customHeight="1">
      <c r="A464" s="33"/>
      <c r="B464" s="34"/>
      <c r="C464" s="222" t="s">
        <v>280</v>
      </c>
      <c r="D464" s="223" t="s">
        <v>280</v>
      </c>
      <c r="E464" s="224" t="s">
        <v>0</v>
      </c>
      <c r="F464" s="225">
        <v>67.006</v>
      </c>
      <c r="G464" s="33"/>
      <c r="H464" s="34"/>
    </row>
    <row r="465" spans="1:8" s="2" customFormat="1" ht="16.9" customHeight="1">
      <c r="A465" s="33"/>
      <c r="B465" s="34"/>
      <c r="C465" s="226" t="s">
        <v>0</v>
      </c>
      <c r="D465" s="226" t="s">
        <v>1121</v>
      </c>
      <c r="E465" s="18" t="s">
        <v>0</v>
      </c>
      <c r="F465" s="227">
        <v>0</v>
      </c>
      <c r="G465" s="33"/>
      <c r="H465" s="34"/>
    </row>
    <row r="466" spans="1:8" s="2" customFormat="1" ht="16.9" customHeight="1">
      <c r="A466" s="33"/>
      <c r="B466" s="34"/>
      <c r="C466" s="226" t="s">
        <v>280</v>
      </c>
      <c r="D466" s="226" t="s">
        <v>1320</v>
      </c>
      <c r="E466" s="18" t="s">
        <v>0</v>
      </c>
      <c r="F466" s="227">
        <v>67.006</v>
      </c>
      <c r="G466" s="33"/>
      <c r="H466" s="34"/>
    </row>
    <row r="467" spans="1:8" s="2" customFormat="1" ht="16.9" customHeight="1">
      <c r="A467" s="33"/>
      <c r="B467" s="34"/>
      <c r="C467" s="228" t="s">
        <v>2351</v>
      </c>
      <c r="D467" s="33"/>
      <c r="E467" s="33"/>
      <c r="F467" s="33"/>
      <c r="G467" s="33"/>
      <c r="H467" s="34"/>
    </row>
    <row r="468" spans="1:8" s="2" customFormat="1" ht="16.9" customHeight="1">
      <c r="A468" s="33"/>
      <c r="B468" s="34"/>
      <c r="C468" s="226" t="s">
        <v>431</v>
      </c>
      <c r="D468" s="226" t="s">
        <v>2386</v>
      </c>
      <c r="E468" s="18" t="s">
        <v>185</v>
      </c>
      <c r="F468" s="227">
        <v>67.006</v>
      </c>
      <c r="G468" s="33"/>
      <c r="H468" s="34"/>
    </row>
    <row r="469" spans="1:8" s="2" customFormat="1" ht="16.9" customHeight="1">
      <c r="A469" s="33"/>
      <c r="B469" s="34"/>
      <c r="C469" s="226" t="s">
        <v>422</v>
      </c>
      <c r="D469" s="226" t="s">
        <v>2377</v>
      </c>
      <c r="E469" s="18" t="s">
        <v>185</v>
      </c>
      <c r="F469" s="227">
        <v>231.56</v>
      </c>
      <c r="G469" s="33"/>
      <c r="H469" s="34"/>
    </row>
    <row r="470" spans="1:8" s="2" customFormat="1" ht="16.9" customHeight="1">
      <c r="A470" s="33"/>
      <c r="B470" s="34"/>
      <c r="C470" s="226" t="s">
        <v>439</v>
      </c>
      <c r="D470" s="226" t="s">
        <v>440</v>
      </c>
      <c r="E470" s="18" t="s">
        <v>232</v>
      </c>
      <c r="F470" s="227">
        <v>134.012</v>
      </c>
      <c r="G470" s="33"/>
      <c r="H470" s="34"/>
    </row>
    <row r="471" spans="1:8" s="2" customFormat="1" ht="16.9" customHeight="1">
      <c r="A471" s="33"/>
      <c r="B471" s="34"/>
      <c r="C471" s="222" t="s">
        <v>278</v>
      </c>
      <c r="D471" s="223" t="s">
        <v>278</v>
      </c>
      <c r="E471" s="224" t="s">
        <v>0</v>
      </c>
      <c r="F471" s="225">
        <v>1011.82</v>
      </c>
      <c r="G471" s="33"/>
      <c r="H471" s="34"/>
    </row>
    <row r="472" spans="1:8" s="2" customFormat="1" ht="16.9" customHeight="1">
      <c r="A472" s="33"/>
      <c r="B472" s="34"/>
      <c r="C472" s="226" t="s">
        <v>0</v>
      </c>
      <c r="D472" s="226" t="s">
        <v>1280</v>
      </c>
      <c r="E472" s="18" t="s">
        <v>0</v>
      </c>
      <c r="F472" s="227">
        <v>0</v>
      </c>
      <c r="G472" s="33"/>
      <c r="H472" s="34"/>
    </row>
    <row r="473" spans="1:8" s="2" customFormat="1" ht="16.9" customHeight="1">
      <c r="A473" s="33"/>
      <c r="B473" s="34"/>
      <c r="C473" s="226" t="s">
        <v>0</v>
      </c>
      <c r="D473" s="226" t="s">
        <v>1063</v>
      </c>
      <c r="E473" s="18" t="s">
        <v>0</v>
      </c>
      <c r="F473" s="227">
        <v>0</v>
      </c>
      <c r="G473" s="33"/>
      <c r="H473" s="34"/>
    </row>
    <row r="474" spans="1:8" s="2" customFormat="1" ht="16.9" customHeight="1">
      <c r="A474" s="33"/>
      <c r="B474" s="34"/>
      <c r="C474" s="226" t="s">
        <v>0</v>
      </c>
      <c r="D474" s="226" t="s">
        <v>1089</v>
      </c>
      <c r="E474" s="18" t="s">
        <v>0</v>
      </c>
      <c r="F474" s="227">
        <v>0</v>
      </c>
      <c r="G474" s="33"/>
      <c r="H474" s="34"/>
    </row>
    <row r="475" spans="1:8" s="2" customFormat="1" ht="16.9" customHeight="1">
      <c r="A475" s="33"/>
      <c r="B475" s="34"/>
      <c r="C475" s="226" t="s">
        <v>0</v>
      </c>
      <c r="D475" s="226" t="s">
        <v>1307</v>
      </c>
      <c r="E475" s="18" t="s">
        <v>0</v>
      </c>
      <c r="F475" s="227">
        <v>192.92</v>
      </c>
      <c r="G475" s="33"/>
      <c r="H475" s="34"/>
    </row>
    <row r="476" spans="1:8" s="2" customFormat="1" ht="16.9" customHeight="1">
      <c r="A476" s="33"/>
      <c r="B476" s="34"/>
      <c r="C476" s="226" t="s">
        <v>0</v>
      </c>
      <c r="D476" s="226" t="s">
        <v>1308</v>
      </c>
      <c r="E476" s="18" t="s">
        <v>0</v>
      </c>
      <c r="F476" s="227">
        <v>280</v>
      </c>
      <c r="G476" s="33"/>
      <c r="H476" s="34"/>
    </row>
    <row r="477" spans="1:8" s="2" customFormat="1" ht="16.9" customHeight="1">
      <c r="A477" s="33"/>
      <c r="B477" s="34"/>
      <c r="C477" s="226" t="s">
        <v>0</v>
      </c>
      <c r="D477" s="226" t="s">
        <v>1064</v>
      </c>
      <c r="E477" s="18" t="s">
        <v>0</v>
      </c>
      <c r="F477" s="227">
        <v>0</v>
      </c>
      <c r="G477" s="33"/>
      <c r="H477" s="34"/>
    </row>
    <row r="478" spans="1:8" s="2" customFormat="1" ht="16.9" customHeight="1">
      <c r="A478" s="33"/>
      <c r="B478" s="34"/>
      <c r="C478" s="226" t="s">
        <v>0</v>
      </c>
      <c r="D478" s="226" t="s">
        <v>1309</v>
      </c>
      <c r="E478" s="18" t="s">
        <v>0</v>
      </c>
      <c r="F478" s="227">
        <v>32.4</v>
      </c>
      <c r="G478" s="33"/>
      <c r="H478" s="34"/>
    </row>
    <row r="479" spans="1:8" s="2" customFormat="1" ht="16.9" customHeight="1">
      <c r="A479" s="33"/>
      <c r="B479" s="34"/>
      <c r="C479" s="226" t="s">
        <v>0</v>
      </c>
      <c r="D479" s="226" t="s">
        <v>1079</v>
      </c>
      <c r="E479" s="18" t="s">
        <v>0</v>
      </c>
      <c r="F479" s="227">
        <v>0</v>
      </c>
      <c r="G479" s="33"/>
      <c r="H479" s="34"/>
    </row>
    <row r="480" spans="1:8" s="2" customFormat="1" ht="16.9" customHeight="1">
      <c r="A480" s="33"/>
      <c r="B480" s="34"/>
      <c r="C480" s="226" t="s">
        <v>0</v>
      </c>
      <c r="D480" s="226" t="s">
        <v>1310</v>
      </c>
      <c r="E480" s="18" t="s">
        <v>0</v>
      </c>
      <c r="F480" s="227">
        <v>56</v>
      </c>
      <c r="G480" s="33"/>
      <c r="H480" s="34"/>
    </row>
    <row r="481" spans="1:8" s="2" customFormat="1" ht="16.9" customHeight="1">
      <c r="A481" s="33"/>
      <c r="B481" s="34"/>
      <c r="C481" s="226" t="s">
        <v>0</v>
      </c>
      <c r="D481" s="226" t="s">
        <v>1297</v>
      </c>
      <c r="E481" s="18" t="s">
        <v>0</v>
      </c>
      <c r="F481" s="227">
        <v>0</v>
      </c>
      <c r="G481" s="33"/>
      <c r="H481" s="34"/>
    </row>
    <row r="482" spans="1:8" s="2" customFormat="1" ht="16.9" customHeight="1">
      <c r="A482" s="33"/>
      <c r="B482" s="34"/>
      <c r="C482" s="226" t="s">
        <v>0</v>
      </c>
      <c r="D482" s="226" t="s">
        <v>1311</v>
      </c>
      <c r="E482" s="18" t="s">
        <v>0</v>
      </c>
      <c r="F482" s="227">
        <v>17.5</v>
      </c>
      <c r="G482" s="33"/>
      <c r="H482" s="34"/>
    </row>
    <row r="483" spans="1:8" s="2" customFormat="1" ht="16.9" customHeight="1">
      <c r="A483" s="33"/>
      <c r="B483" s="34"/>
      <c r="C483" s="226" t="s">
        <v>0</v>
      </c>
      <c r="D483" s="226" t="s">
        <v>1299</v>
      </c>
      <c r="E483" s="18" t="s">
        <v>0</v>
      </c>
      <c r="F483" s="227">
        <v>0</v>
      </c>
      <c r="G483" s="33"/>
      <c r="H483" s="34"/>
    </row>
    <row r="484" spans="1:8" s="2" customFormat="1" ht="16.9" customHeight="1">
      <c r="A484" s="33"/>
      <c r="B484" s="34"/>
      <c r="C484" s="226" t="s">
        <v>0</v>
      </c>
      <c r="D484" s="226" t="s">
        <v>1312</v>
      </c>
      <c r="E484" s="18" t="s">
        <v>0</v>
      </c>
      <c r="F484" s="227">
        <v>346.5</v>
      </c>
      <c r="G484" s="33"/>
      <c r="H484" s="34"/>
    </row>
    <row r="485" spans="1:8" s="2" customFormat="1" ht="16.9" customHeight="1">
      <c r="A485" s="33"/>
      <c r="B485" s="34"/>
      <c r="C485" s="226" t="s">
        <v>0</v>
      </c>
      <c r="D485" s="226" t="s">
        <v>1301</v>
      </c>
      <c r="E485" s="18" t="s">
        <v>0</v>
      </c>
      <c r="F485" s="227">
        <v>0</v>
      </c>
      <c r="G485" s="33"/>
      <c r="H485" s="34"/>
    </row>
    <row r="486" spans="1:8" s="2" customFormat="1" ht="16.9" customHeight="1">
      <c r="A486" s="33"/>
      <c r="B486" s="34"/>
      <c r="C486" s="226" t="s">
        <v>0</v>
      </c>
      <c r="D486" s="226" t="s">
        <v>1313</v>
      </c>
      <c r="E486" s="18" t="s">
        <v>0</v>
      </c>
      <c r="F486" s="227">
        <v>86.5</v>
      </c>
      <c r="G486" s="33"/>
      <c r="H486" s="34"/>
    </row>
    <row r="487" spans="1:8" s="2" customFormat="1" ht="16.9" customHeight="1">
      <c r="A487" s="33"/>
      <c r="B487" s="34"/>
      <c r="C487" s="226" t="s">
        <v>278</v>
      </c>
      <c r="D487" s="226" t="s">
        <v>171</v>
      </c>
      <c r="E487" s="18" t="s">
        <v>0</v>
      </c>
      <c r="F487" s="227">
        <v>1011.82</v>
      </c>
      <c r="G487" s="33"/>
      <c r="H487" s="34"/>
    </row>
    <row r="488" spans="1:8" s="2" customFormat="1" ht="16.9" customHeight="1">
      <c r="A488" s="33"/>
      <c r="B488" s="34"/>
      <c r="C488" s="228" t="s">
        <v>2351</v>
      </c>
      <c r="D488" s="33"/>
      <c r="E488" s="33"/>
      <c r="F488" s="33"/>
      <c r="G488" s="33"/>
      <c r="H488" s="34"/>
    </row>
    <row r="489" spans="1:8" s="2" customFormat="1" ht="16.9" customHeight="1">
      <c r="A489" s="33"/>
      <c r="B489" s="34"/>
      <c r="C489" s="226" t="s">
        <v>394</v>
      </c>
      <c r="D489" s="226" t="s">
        <v>2387</v>
      </c>
      <c r="E489" s="18" t="s">
        <v>154</v>
      </c>
      <c r="F489" s="227">
        <v>1011.82</v>
      </c>
      <c r="G489" s="33"/>
      <c r="H489" s="34"/>
    </row>
    <row r="490" spans="1:8" s="2" customFormat="1" ht="16.9" customHeight="1">
      <c r="A490" s="33"/>
      <c r="B490" s="34"/>
      <c r="C490" s="226" t="s">
        <v>401</v>
      </c>
      <c r="D490" s="226" t="s">
        <v>2388</v>
      </c>
      <c r="E490" s="18" t="s">
        <v>154</v>
      </c>
      <c r="F490" s="227">
        <v>1011.82</v>
      </c>
      <c r="G490" s="33"/>
      <c r="H490" s="34"/>
    </row>
    <row r="491" spans="1:8" s="2" customFormat="1" ht="16.9" customHeight="1">
      <c r="A491" s="33"/>
      <c r="B491" s="34"/>
      <c r="C491" s="222" t="s">
        <v>1051</v>
      </c>
      <c r="D491" s="223" t="s">
        <v>1051</v>
      </c>
      <c r="E491" s="224" t="s">
        <v>0</v>
      </c>
      <c r="F491" s="225">
        <v>25.025</v>
      </c>
      <c r="G491" s="33"/>
      <c r="H491" s="34"/>
    </row>
    <row r="492" spans="1:8" s="2" customFormat="1" ht="16.9" customHeight="1">
      <c r="A492" s="33"/>
      <c r="B492" s="34"/>
      <c r="C492" s="226" t="s">
        <v>0</v>
      </c>
      <c r="D492" s="226" t="s">
        <v>1280</v>
      </c>
      <c r="E492" s="18" t="s">
        <v>0</v>
      </c>
      <c r="F492" s="227">
        <v>0</v>
      </c>
      <c r="G492" s="33"/>
      <c r="H492" s="34"/>
    </row>
    <row r="493" spans="1:8" s="2" customFormat="1" ht="16.9" customHeight="1">
      <c r="A493" s="33"/>
      <c r="B493" s="34"/>
      <c r="C493" s="226" t="s">
        <v>1051</v>
      </c>
      <c r="D493" s="226" t="s">
        <v>1281</v>
      </c>
      <c r="E493" s="18" t="s">
        <v>0</v>
      </c>
      <c r="F493" s="227">
        <v>25.025</v>
      </c>
      <c r="G493" s="33"/>
      <c r="H493" s="34"/>
    </row>
    <row r="494" spans="1:8" s="2" customFormat="1" ht="16.9" customHeight="1">
      <c r="A494" s="33"/>
      <c r="B494" s="34"/>
      <c r="C494" s="228" t="s">
        <v>2351</v>
      </c>
      <c r="D494" s="33"/>
      <c r="E494" s="33"/>
      <c r="F494" s="33"/>
      <c r="G494" s="33"/>
      <c r="H494" s="34"/>
    </row>
    <row r="495" spans="1:8" s="2" customFormat="1" ht="16.9" customHeight="1">
      <c r="A495" s="33"/>
      <c r="B495" s="34"/>
      <c r="C495" s="226" t="s">
        <v>1060</v>
      </c>
      <c r="D495" s="226" t="s">
        <v>2414</v>
      </c>
      <c r="E495" s="18" t="s">
        <v>154</v>
      </c>
      <c r="F495" s="227">
        <v>25.025</v>
      </c>
      <c r="G495" s="33"/>
      <c r="H495" s="34"/>
    </row>
    <row r="496" spans="1:8" s="2" customFormat="1" ht="16.9" customHeight="1">
      <c r="A496" s="33"/>
      <c r="B496" s="34"/>
      <c r="C496" s="226" t="s">
        <v>1128</v>
      </c>
      <c r="D496" s="226" t="s">
        <v>2415</v>
      </c>
      <c r="E496" s="18" t="s">
        <v>154</v>
      </c>
      <c r="F496" s="227">
        <v>25.025</v>
      </c>
      <c r="G496" s="33"/>
      <c r="H496" s="34"/>
    </row>
    <row r="497" spans="1:8" s="2" customFormat="1" ht="16.9" customHeight="1">
      <c r="A497" s="33"/>
      <c r="B497" s="34"/>
      <c r="C497" s="226" t="s">
        <v>1131</v>
      </c>
      <c r="D497" s="226" t="s">
        <v>2416</v>
      </c>
      <c r="E497" s="18" t="s">
        <v>154</v>
      </c>
      <c r="F497" s="227">
        <v>25.025</v>
      </c>
      <c r="G497" s="33"/>
      <c r="H497" s="34"/>
    </row>
    <row r="498" spans="1:8" s="2" customFormat="1" ht="16.9" customHeight="1">
      <c r="A498" s="33"/>
      <c r="B498" s="34"/>
      <c r="C498" s="226" t="s">
        <v>1140</v>
      </c>
      <c r="D498" s="226" t="s">
        <v>2417</v>
      </c>
      <c r="E498" s="18" t="s">
        <v>154</v>
      </c>
      <c r="F498" s="227">
        <v>25.025</v>
      </c>
      <c r="G498" s="33"/>
      <c r="H498" s="34"/>
    </row>
    <row r="499" spans="1:8" s="2" customFormat="1" ht="16.9" customHeight="1">
      <c r="A499" s="33"/>
      <c r="B499" s="34"/>
      <c r="C499" s="222" t="s">
        <v>1049</v>
      </c>
      <c r="D499" s="223" t="s">
        <v>1049</v>
      </c>
      <c r="E499" s="224" t="s">
        <v>0</v>
      </c>
      <c r="F499" s="225">
        <v>43.68</v>
      </c>
      <c r="G499" s="33"/>
      <c r="H499" s="34"/>
    </row>
    <row r="500" spans="1:8" s="2" customFormat="1" ht="16.9" customHeight="1">
      <c r="A500" s="33"/>
      <c r="B500" s="34"/>
      <c r="C500" s="226" t="s">
        <v>0</v>
      </c>
      <c r="D500" s="226" t="s">
        <v>1280</v>
      </c>
      <c r="E500" s="18" t="s">
        <v>0</v>
      </c>
      <c r="F500" s="227">
        <v>0</v>
      </c>
      <c r="G500" s="33"/>
      <c r="H500" s="34"/>
    </row>
    <row r="501" spans="1:8" s="2" customFormat="1" ht="16.9" customHeight="1">
      <c r="A501" s="33"/>
      <c r="B501" s="34"/>
      <c r="C501" s="226" t="s">
        <v>1049</v>
      </c>
      <c r="D501" s="226" t="s">
        <v>1283</v>
      </c>
      <c r="E501" s="18" t="s">
        <v>0</v>
      </c>
      <c r="F501" s="227">
        <v>43.68</v>
      </c>
      <c r="G501" s="33"/>
      <c r="H501" s="34"/>
    </row>
    <row r="502" spans="1:8" s="2" customFormat="1" ht="16.9" customHeight="1">
      <c r="A502" s="33"/>
      <c r="B502" s="34"/>
      <c r="C502" s="228" t="s">
        <v>2351</v>
      </c>
      <c r="D502" s="33"/>
      <c r="E502" s="33"/>
      <c r="F502" s="33"/>
      <c r="G502" s="33"/>
      <c r="H502" s="34"/>
    </row>
    <row r="503" spans="1:8" s="2" customFormat="1" ht="16.9" customHeight="1">
      <c r="A503" s="33"/>
      <c r="B503" s="34"/>
      <c r="C503" s="226" t="s">
        <v>1066</v>
      </c>
      <c r="D503" s="226" t="s">
        <v>2418</v>
      </c>
      <c r="E503" s="18" t="s">
        <v>154</v>
      </c>
      <c r="F503" s="227">
        <v>43.68</v>
      </c>
      <c r="G503" s="33"/>
      <c r="H503" s="34"/>
    </row>
    <row r="504" spans="1:8" s="2" customFormat="1" ht="16.9" customHeight="1">
      <c r="A504" s="33"/>
      <c r="B504" s="34"/>
      <c r="C504" s="226" t="s">
        <v>1113</v>
      </c>
      <c r="D504" s="226" t="s">
        <v>2419</v>
      </c>
      <c r="E504" s="18" t="s">
        <v>154</v>
      </c>
      <c r="F504" s="227">
        <v>43.68</v>
      </c>
      <c r="G504" s="33"/>
      <c r="H504" s="34"/>
    </row>
    <row r="505" spans="1:8" s="2" customFormat="1" ht="16.9" customHeight="1">
      <c r="A505" s="33"/>
      <c r="B505" s="34"/>
      <c r="C505" s="226" t="s">
        <v>1134</v>
      </c>
      <c r="D505" s="226" t="s">
        <v>2420</v>
      </c>
      <c r="E505" s="18" t="s">
        <v>154</v>
      </c>
      <c r="F505" s="227">
        <v>43.68</v>
      </c>
      <c r="G505" s="33"/>
      <c r="H505" s="34"/>
    </row>
    <row r="506" spans="1:8" s="2" customFormat="1" ht="16.9" customHeight="1">
      <c r="A506" s="33"/>
      <c r="B506" s="34"/>
      <c r="C506" s="226" t="s">
        <v>1137</v>
      </c>
      <c r="D506" s="226" t="s">
        <v>2421</v>
      </c>
      <c r="E506" s="18" t="s">
        <v>154</v>
      </c>
      <c r="F506" s="227">
        <v>43.68</v>
      </c>
      <c r="G506" s="33"/>
      <c r="H506" s="34"/>
    </row>
    <row r="507" spans="1:8" s="2" customFormat="1" ht="16.9" customHeight="1">
      <c r="A507" s="33"/>
      <c r="B507" s="34"/>
      <c r="C507" s="226" t="s">
        <v>1143</v>
      </c>
      <c r="D507" s="226" t="s">
        <v>2422</v>
      </c>
      <c r="E507" s="18" t="s">
        <v>154</v>
      </c>
      <c r="F507" s="227">
        <v>43.68</v>
      </c>
      <c r="G507" s="33"/>
      <c r="H507" s="34"/>
    </row>
    <row r="508" spans="1:8" s="2" customFormat="1" ht="16.9" customHeight="1">
      <c r="A508" s="33"/>
      <c r="B508" s="34"/>
      <c r="C508" s="222" t="s">
        <v>304</v>
      </c>
      <c r="D508" s="223" t="s">
        <v>304</v>
      </c>
      <c r="E508" s="224" t="s">
        <v>0</v>
      </c>
      <c r="F508" s="225">
        <v>311</v>
      </c>
      <c r="G508" s="33"/>
      <c r="H508" s="34"/>
    </row>
    <row r="509" spans="1:8" s="2" customFormat="1" ht="16.9" customHeight="1">
      <c r="A509" s="33"/>
      <c r="B509" s="34"/>
      <c r="C509" s="226" t="s">
        <v>0</v>
      </c>
      <c r="D509" s="226" t="s">
        <v>1121</v>
      </c>
      <c r="E509" s="18" t="s">
        <v>0</v>
      </c>
      <c r="F509" s="227">
        <v>0</v>
      </c>
      <c r="G509" s="33"/>
      <c r="H509" s="34"/>
    </row>
    <row r="510" spans="1:8" s="2" customFormat="1" ht="16.9" customHeight="1">
      <c r="A510" s="33"/>
      <c r="B510" s="34"/>
      <c r="C510" s="226" t="s">
        <v>304</v>
      </c>
      <c r="D510" s="226" t="s">
        <v>1274</v>
      </c>
      <c r="E510" s="18" t="s">
        <v>0</v>
      </c>
      <c r="F510" s="227">
        <v>311</v>
      </c>
      <c r="G510" s="33"/>
      <c r="H510" s="34"/>
    </row>
    <row r="511" spans="1:8" s="2" customFormat="1" ht="16.9" customHeight="1">
      <c r="A511" s="33"/>
      <c r="B511" s="34"/>
      <c r="C511" s="228" t="s">
        <v>2351</v>
      </c>
      <c r="D511" s="33"/>
      <c r="E511" s="33"/>
      <c r="F511" s="33"/>
      <c r="G511" s="33"/>
      <c r="H511" s="34"/>
    </row>
    <row r="512" spans="1:8" s="2" customFormat="1" ht="16.9" customHeight="1">
      <c r="A512" s="33"/>
      <c r="B512" s="34"/>
      <c r="C512" s="226" t="s">
        <v>1337</v>
      </c>
      <c r="D512" s="226" t="s">
        <v>2429</v>
      </c>
      <c r="E512" s="18" t="s">
        <v>226</v>
      </c>
      <c r="F512" s="227">
        <v>311</v>
      </c>
      <c r="G512" s="33"/>
      <c r="H512" s="34"/>
    </row>
    <row r="513" spans="1:8" s="2" customFormat="1" ht="16.9" customHeight="1">
      <c r="A513" s="33"/>
      <c r="B513" s="34"/>
      <c r="C513" s="226" t="s">
        <v>933</v>
      </c>
      <c r="D513" s="226" t="s">
        <v>2402</v>
      </c>
      <c r="E513" s="18" t="s">
        <v>226</v>
      </c>
      <c r="F513" s="227">
        <v>311</v>
      </c>
      <c r="G513" s="33"/>
      <c r="H513" s="34"/>
    </row>
    <row r="514" spans="1:8" s="2" customFormat="1" ht="16.9" customHeight="1">
      <c r="A514" s="33"/>
      <c r="B514" s="34"/>
      <c r="C514" s="222" t="s">
        <v>268</v>
      </c>
      <c r="D514" s="223" t="s">
        <v>268</v>
      </c>
      <c r="E514" s="224" t="s">
        <v>0</v>
      </c>
      <c r="F514" s="225">
        <v>32.884</v>
      </c>
      <c r="G514" s="33"/>
      <c r="H514" s="34"/>
    </row>
    <row r="515" spans="1:8" s="2" customFormat="1" ht="16.9" customHeight="1">
      <c r="A515" s="33"/>
      <c r="B515" s="34"/>
      <c r="C515" s="226" t="s">
        <v>0</v>
      </c>
      <c r="D515" s="226" t="s">
        <v>1280</v>
      </c>
      <c r="E515" s="18" t="s">
        <v>0</v>
      </c>
      <c r="F515" s="227">
        <v>0</v>
      </c>
      <c r="G515" s="33"/>
      <c r="H515" s="34"/>
    </row>
    <row r="516" spans="1:8" s="2" customFormat="1" ht="16.9" customHeight="1">
      <c r="A516" s="33"/>
      <c r="B516" s="34"/>
      <c r="C516" s="226" t="s">
        <v>0</v>
      </c>
      <c r="D516" s="226" t="s">
        <v>1063</v>
      </c>
      <c r="E516" s="18" t="s">
        <v>0</v>
      </c>
      <c r="F516" s="227">
        <v>0</v>
      </c>
      <c r="G516" s="33"/>
      <c r="H516" s="34"/>
    </row>
    <row r="517" spans="1:8" s="2" customFormat="1" ht="16.9" customHeight="1">
      <c r="A517" s="33"/>
      <c r="B517" s="34"/>
      <c r="C517" s="226" t="s">
        <v>0</v>
      </c>
      <c r="D517" s="226" t="s">
        <v>1089</v>
      </c>
      <c r="E517" s="18" t="s">
        <v>0</v>
      </c>
      <c r="F517" s="227">
        <v>0</v>
      </c>
      <c r="G517" s="33"/>
      <c r="H517" s="34"/>
    </row>
    <row r="518" spans="1:8" s="2" customFormat="1" ht="16.9" customHeight="1">
      <c r="A518" s="33"/>
      <c r="B518" s="34"/>
      <c r="C518" s="226" t="s">
        <v>0</v>
      </c>
      <c r="D518" s="226" t="s">
        <v>1293</v>
      </c>
      <c r="E518" s="18" t="s">
        <v>0</v>
      </c>
      <c r="F518" s="227">
        <v>6.27</v>
      </c>
      <c r="G518" s="33"/>
      <c r="H518" s="34"/>
    </row>
    <row r="519" spans="1:8" s="2" customFormat="1" ht="16.9" customHeight="1">
      <c r="A519" s="33"/>
      <c r="B519" s="34"/>
      <c r="C519" s="226" t="s">
        <v>0</v>
      </c>
      <c r="D519" s="226" t="s">
        <v>1294</v>
      </c>
      <c r="E519" s="18" t="s">
        <v>0</v>
      </c>
      <c r="F519" s="227">
        <v>9.1</v>
      </c>
      <c r="G519" s="33"/>
      <c r="H519" s="34"/>
    </row>
    <row r="520" spans="1:8" s="2" customFormat="1" ht="16.9" customHeight="1">
      <c r="A520" s="33"/>
      <c r="B520" s="34"/>
      <c r="C520" s="226" t="s">
        <v>0</v>
      </c>
      <c r="D520" s="226" t="s">
        <v>1064</v>
      </c>
      <c r="E520" s="18" t="s">
        <v>0</v>
      </c>
      <c r="F520" s="227">
        <v>0</v>
      </c>
      <c r="G520" s="33"/>
      <c r="H520" s="34"/>
    </row>
    <row r="521" spans="1:8" s="2" customFormat="1" ht="16.9" customHeight="1">
      <c r="A521" s="33"/>
      <c r="B521" s="34"/>
      <c r="C521" s="226" t="s">
        <v>0</v>
      </c>
      <c r="D521" s="226" t="s">
        <v>1295</v>
      </c>
      <c r="E521" s="18" t="s">
        <v>0</v>
      </c>
      <c r="F521" s="227">
        <v>1.053</v>
      </c>
      <c r="G521" s="33"/>
      <c r="H521" s="34"/>
    </row>
    <row r="522" spans="1:8" s="2" customFormat="1" ht="16.9" customHeight="1">
      <c r="A522" s="33"/>
      <c r="B522" s="34"/>
      <c r="C522" s="226" t="s">
        <v>0</v>
      </c>
      <c r="D522" s="226" t="s">
        <v>1079</v>
      </c>
      <c r="E522" s="18" t="s">
        <v>0</v>
      </c>
      <c r="F522" s="227">
        <v>0</v>
      </c>
      <c r="G522" s="33"/>
      <c r="H522" s="34"/>
    </row>
    <row r="523" spans="1:8" s="2" customFormat="1" ht="16.9" customHeight="1">
      <c r="A523" s="33"/>
      <c r="B523" s="34"/>
      <c r="C523" s="226" t="s">
        <v>0</v>
      </c>
      <c r="D523" s="226" t="s">
        <v>1296</v>
      </c>
      <c r="E523" s="18" t="s">
        <v>0</v>
      </c>
      <c r="F523" s="227">
        <v>1.82</v>
      </c>
      <c r="G523" s="33"/>
      <c r="H523" s="34"/>
    </row>
    <row r="524" spans="1:8" s="2" customFormat="1" ht="16.9" customHeight="1">
      <c r="A524" s="33"/>
      <c r="B524" s="34"/>
      <c r="C524" s="226" t="s">
        <v>0</v>
      </c>
      <c r="D524" s="226" t="s">
        <v>1297</v>
      </c>
      <c r="E524" s="18" t="s">
        <v>0</v>
      </c>
      <c r="F524" s="227">
        <v>0</v>
      </c>
      <c r="G524" s="33"/>
      <c r="H524" s="34"/>
    </row>
    <row r="525" spans="1:8" s="2" customFormat="1" ht="16.9" customHeight="1">
      <c r="A525" s="33"/>
      <c r="B525" s="34"/>
      <c r="C525" s="226" t="s">
        <v>0</v>
      </c>
      <c r="D525" s="226" t="s">
        <v>1298</v>
      </c>
      <c r="E525" s="18" t="s">
        <v>0</v>
      </c>
      <c r="F525" s="227">
        <v>0.569</v>
      </c>
      <c r="G525" s="33"/>
      <c r="H525" s="34"/>
    </row>
    <row r="526" spans="1:8" s="2" customFormat="1" ht="16.9" customHeight="1">
      <c r="A526" s="33"/>
      <c r="B526" s="34"/>
      <c r="C526" s="226" t="s">
        <v>0</v>
      </c>
      <c r="D526" s="226" t="s">
        <v>1299</v>
      </c>
      <c r="E526" s="18" t="s">
        <v>0</v>
      </c>
      <c r="F526" s="227">
        <v>0</v>
      </c>
      <c r="G526" s="33"/>
      <c r="H526" s="34"/>
    </row>
    <row r="527" spans="1:8" s="2" customFormat="1" ht="16.9" customHeight="1">
      <c r="A527" s="33"/>
      <c r="B527" s="34"/>
      <c r="C527" s="226" t="s">
        <v>0</v>
      </c>
      <c r="D527" s="226" t="s">
        <v>1300</v>
      </c>
      <c r="E527" s="18" t="s">
        <v>0</v>
      </c>
      <c r="F527" s="227">
        <v>11.261</v>
      </c>
      <c r="G527" s="33"/>
      <c r="H527" s="34"/>
    </row>
    <row r="528" spans="1:8" s="2" customFormat="1" ht="16.9" customHeight="1">
      <c r="A528" s="33"/>
      <c r="B528" s="34"/>
      <c r="C528" s="226" t="s">
        <v>0</v>
      </c>
      <c r="D528" s="226" t="s">
        <v>1301</v>
      </c>
      <c r="E528" s="18" t="s">
        <v>0</v>
      </c>
      <c r="F528" s="227">
        <v>0</v>
      </c>
      <c r="G528" s="33"/>
      <c r="H528" s="34"/>
    </row>
    <row r="529" spans="1:8" s="2" customFormat="1" ht="16.9" customHeight="1">
      <c r="A529" s="33"/>
      <c r="B529" s="34"/>
      <c r="C529" s="226" t="s">
        <v>0</v>
      </c>
      <c r="D529" s="226" t="s">
        <v>1302</v>
      </c>
      <c r="E529" s="18" t="s">
        <v>0</v>
      </c>
      <c r="F529" s="227">
        <v>2.811</v>
      </c>
      <c r="G529" s="33"/>
      <c r="H529" s="34"/>
    </row>
    <row r="530" spans="1:8" s="2" customFormat="1" ht="16.9" customHeight="1">
      <c r="A530" s="33"/>
      <c r="B530" s="34"/>
      <c r="C530" s="226" t="s">
        <v>268</v>
      </c>
      <c r="D530" s="226" t="s">
        <v>171</v>
      </c>
      <c r="E530" s="18" t="s">
        <v>0</v>
      </c>
      <c r="F530" s="227">
        <v>32.884</v>
      </c>
      <c r="G530" s="33"/>
      <c r="H530" s="34"/>
    </row>
    <row r="531" spans="1:8" s="2" customFormat="1" ht="16.9" customHeight="1">
      <c r="A531" s="33"/>
      <c r="B531" s="34"/>
      <c r="C531" s="228" t="s">
        <v>2351</v>
      </c>
      <c r="D531" s="33"/>
      <c r="E531" s="33"/>
      <c r="F531" s="33"/>
      <c r="G531" s="33"/>
      <c r="H531" s="34"/>
    </row>
    <row r="532" spans="1:8" s="2" customFormat="1" ht="16.9" customHeight="1">
      <c r="A532" s="33"/>
      <c r="B532" s="34"/>
      <c r="C532" s="226" t="s">
        <v>360</v>
      </c>
      <c r="D532" s="226" t="s">
        <v>2408</v>
      </c>
      <c r="E532" s="18" t="s">
        <v>185</v>
      </c>
      <c r="F532" s="227">
        <v>32.884</v>
      </c>
      <c r="G532" s="33"/>
      <c r="H532" s="34"/>
    </row>
    <row r="533" spans="1:8" s="2" customFormat="1" ht="16.9" customHeight="1">
      <c r="A533" s="33"/>
      <c r="B533" s="34"/>
      <c r="C533" s="226" t="s">
        <v>344</v>
      </c>
      <c r="D533" s="226" t="s">
        <v>2409</v>
      </c>
      <c r="E533" s="18" t="s">
        <v>185</v>
      </c>
      <c r="F533" s="227">
        <v>65.768</v>
      </c>
      <c r="G533" s="33"/>
      <c r="H533" s="34"/>
    </row>
    <row r="534" spans="1:8" s="2" customFormat="1" ht="16.9" customHeight="1">
      <c r="A534" s="33"/>
      <c r="B534" s="34"/>
      <c r="C534" s="226" t="s">
        <v>352</v>
      </c>
      <c r="D534" s="226" t="s">
        <v>2410</v>
      </c>
      <c r="E534" s="18" t="s">
        <v>185</v>
      </c>
      <c r="F534" s="227">
        <v>230.188</v>
      </c>
      <c r="G534" s="33"/>
      <c r="H534" s="34"/>
    </row>
    <row r="535" spans="1:8" s="2" customFormat="1" ht="16.9" customHeight="1">
      <c r="A535" s="33"/>
      <c r="B535" s="34"/>
      <c r="C535" s="226" t="s">
        <v>404</v>
      </c>
      <c r="D535" s="226" t="s">
        <v>2372</v>
      </c>
      <c r="E535" s="18" t="s">
        <v>185</v>
      </c>
      <c r="F535" s="227">
        <v>97.28</v>
      </c>
      <c r="G535" s="33"/>
      <c r="H535" s="34"/>
    </row>
    <row r="536" spans="1:8" s="2" customFormat="1" ht="16.9" customHeight="1">
      <c r="A536" s="33"/>
      <c r="B536" s="34"/>
      <c r="C536" s="226" t="s">
        <v>422</v>
      </c>
      <c r="D536" s="226" t="s">
        <v>2377</v>
      </c>
      <c r="E536" s="18" t="s">
        <v>185</v>
      </c>
      <c r="F536" s="227">
        <v>231.56</v>
      </c>
      <c r="G536" s="33"/>
      <c r="H536" s="34"/>
    </row>
    <row r="537" spans="1:8" s="2" customFormat="1" ht="16.9" customHeight="1">
      <c r="A537" s="33"/>
      <c r="B537" s="34"/>
      <c r="C537" s="222" t="s">
        <v>270</v>
      </c>
      <c r="D537" s="223" t="s">
        <v>270</v>
      </c>
      <c r="E537" s="224" t="s">
        <v>0</v>
      </c>
      <c r="F537" s="225">
        <v>230.188</v>
      </c>
      <c r="G537" s="33"/>
      <c r="H537" s="34"/>
    </row>
    <row r="538" spans="1:8" s="2" customFormat="1" ht="16.9" customHeight="1">
      <c r="A538" s="33"/>
      <c r="B538" s="34"/>
      <c r="C538" s="226" t="s">
        <v>270</v>
      </c>
      <c r="D538" s="226" t="s">
        <v>355</v>
      </c>
      <c r="E538" s="18" t="s">
        <v>0</v>
      </c>
      <c r="F538" s="227">
        <v>230.188</v>
      </c>
      <c r="G538" s="33"/>
      <c r="H538" s="34"/>
    </row>
    <row r="539" spans="1:8" s="2" customFormat="1" ht="16.9" customHeight="1">
      <c r="A539" s="33"/>
      <c r="B539" s="34"/>
      <c r="C539" s="228" t="s">
        <v>2351</v>
      </c>
      <c r="D539" s="33"/>
      <c r="E539" s="33"/>
      <c r="F539" s="33"/>
      <c r="G539" s="33"/>
      <c r="H539" s="34"/>
    </row>
    <row r="540" spans="1:8" s="2" customFormat="1" ht="16.9" customHeight="1">
      <c r="A540" s="33"/>
      <c r="B540" s="34"/>
      <c r="C540" s="226" t="s">
        <v>352</v>
      </c>
      <c r="D540" s="226" t="s">
        <v>2410</v>
      </c>
      <c r="E540" s="18" t="s">
        <v>185</v>
      </c>
      <c r="F540" s="227">
        <v>230.188</v>
      </c>
      <c r="G540" s="33"/>
      <c r="H540" s="34"/>
    </row>
    <row r="541" spans="1:8" s="2" customFormat="1" ht="16.9" customHeight="1">
      <c r="A541" s="33"/>
      <c r="B541" s="34"/>
      <c r="C541" s="226" t="s">
        <v>404</v>
      </c>
      <c r="D541" s="226" t="s">
        <v>2372</v>
      </c>
      <c r="E541" s="18" t="s">
        <v>185</v>
      </c>
      <c r="F541" s="227">
        <v>97.28</v>
      </c>
      <c r="G541" s="33"/>
      <c r="H541" s="34"/>
    </row>
    <row r="542" spans="1:8" s="2" customFormat="1" ht="16.9" customHeight="1">
      <c r="A542" s="33"/>
      <c r="B542" s="34"/>
      <c r="C542" s="226" t="s">
        <v>422</v>
      </c>
      <c r="D542" s="226" t="s">
        <v>2377</v>
      </c>
      <c r="E542" s="18" t="s">
        <v>185</v>
      </c>
      <c r="F542" s="227">
        <v>231.56</v>
      </c>
      <c r="G542" s="33"/>
      <c r="H542" s="34"/>
    </row>
    <row r="543" spans="1:8" s="2" customFormat="1" ht="16.9" customHeight="1">
      <c r="A543" s="33"/>
      <c r="B543" s="34"/>
      <c r="C543" s="222" t="s">
        <v>272</v>
      </c>
      <c r="D543" s="223" t="s">
        <v>272</v>
      </c>
      <c r="E543" s="224" t="s">
        <v>0</v>
      </c>
      <c r="F543" s="225">
        <v>65.768</v>
      </c>
      <c r="G543" s="33"/>
      <c r="H543" s="34"/>
    </row>
    <row r="544" spans="1:8" s="2" customFormat="1" ht="16.9" customHeight="1">
      <c r="A544" s="33"/>
      <c r="B544" s="34"/>
      <c r="C544" s="226" t="s">
        <v>272</v>
      </c>
      <c r="D544" s="226" t="s">
        <v>347</v>
      </c>
      <c r="E544" s="18" t="s">
        <v>0</v>
      </c>
      <c r="F544" s="227">
        <v>65.768</v>
      </c>
      <c r="G544" s="33"/>
      <c r="H544" s="34"/>
    </row>
    <row r="545" spans="1:8" s="2" customFormat="1" ht="16.9" customHeight="1">
      <c r="A545" s="33"/>
      <c r="B545" s="34"/>
      <c r="C545" s="228" t="s">
        <v>2351</v>
      </c>
      <c r="D545" s="33"/>
      <c r="E545" s="33"/>
      <c r="F545" s="33"/>
      <c r="G545" s="33"/>
      <c r="H545" s="34"/>
    </row>
    <row r="546" spans="1:8" s="2" customFormat="1" ht="16.9" customHeight="1">
      <c r="A546" s="33"/>
      <c r="B546" s="34"/>
      <c r="C546" s="226" t="s">
        <v>344</v>
      </c>
      <c r="D546" s="226" t="s">
        <v>2409</v>
      </c>
      <c r="E546" s="18" t="s">
        <v>185</v>
      </c>
      <c r="F546" s="227">
        <v>65.768</v>
      </c>
      <c r="G546" s="33"/>
      <c r="H546" s="34"/>
    </row>
    <row r="547" spans="1:8" s="2" customFormat="1" ht="16.9" customHeight="1">
      <c r="A547" s="33"/>
      <c r="B547" s="34"/>
      <c r="C547" s="226" t="s">
        <v>404</v>
      </c>
      <c r="D547" s="226" t="s">
        <v>2372</v>
      </c>
      <c r="E547" s="18" t="s">
        <v>185</v>
      </c>
      <c r="F547" s="227">
        <v>97.28</v>
      </c>
      <c r="G547" s="33"/>
      <c r="H547" s="34"/>
    </row>
    <row r="548" spans="1:8" s="2" customFormat="1" ht="16.9" customHeight="1">
      <c r="A548" s="33"/>
      <c r="B548" s="34"/>
      <c r="C548" s="226" t="s">
        <v>422</v>
      </c>
      <c r="D548" s="226" t="s">
        <v>2377</v>
      </c>
      <c r="E548" s="18" t="s">
        <v>185</v>
      </c>
      <c r="F548" s="227">
        <v>231.56</v>
      </c>
      <c r="G548" s="33"/>
      <c r="H548" s="34"/>
    </row>
    <row r="549" spans="1:8" s="2" customFormat="1" ht="16.9" customHeight="1">
      <c r="A549" s="33"/>
      <c r="B549" s="34"/>
      <c r="C549" s="222" t="s">
        <v>1055</v>
      </c>
      <c r="D549" s="223" t="s">
        <v>1055</v>
      </c>
      <c r="E549" s="224" t="s">
        <v>0</v>
      </c>
      <c r="F549" s="225">
        <v>77</v>
      </c>
      <c r="G549" s="33"/>
      <c r="H549" s="34"/>
    </row>
    <row r="550" spans="1:8" s="2" customFormat="1" ht="16.9" customHeight="1">
      <c r="A550" s="33"/>
      <c r="B550" s="34"/>
      <c r="C550" s="226" t="s">
        <v>0</v>
      </c>
      <c r="D550" s="226" t="s">
        <v>1280</v>
      </c>
      <c r="E550" s="18" t="s">
        <v>0</v>
      </c>
      <c r="F550" s="227">
        <v>0</v>
      </c>
      <c r="G550" s="33"/>
      <c r="H550" s="34"/>
    </row>
    <row r="551" spans="1:8" s="2" customFormat="1" ht="16.9" customHeight="1">
      <c r="A551" s="33"/>
      <c r="B551" s="34"/>
      <c r="C551" s="226" t="s">
        <v>1055</v>
      </c>
      <c r="D551" s="226" t="s">
        <v>1390</v>
      </c>
      <c r="E551" s="18" t="s">
        <v>0</v>
      </c>
      <c r="F551" s="227">
        <v>77</v>
      </c>
      <c r="G551" s="33"/>
      <c r="H551" s="34"/>
    </row>
    <row r="552" spans="1:8" s="2" customFormat="1" ht="16.9" customHeight="1">
      <c r="A552" s="33"/>
      <c r="B552" s="34"/>
      <c r="C552" s="228" t="s">
        <v>2351</v>
      </c>
      <c r="D552" s="33"/>
      <c r="E552" s="33"/>
      <c r="F552" s="33"/>
      <c r="G552" s="33"/>
      <c r="H552" s="34"/>
    </row>
    <row r="553" spans="1:8" s="2" customFormat="1" ht="16.9" customHeight="1">
      <c r="A553" s="33"/>
      <c r="B553" s="34"/>
      <c r="C553" s="226" t="s">
        <v>1250</v>
      </c>
      <c r="D553" s="226" t="s">
        <v>2427</v>
      </c>
      <c r="E553" s="18" t="s">
        <v>226</v>
      </c>
      <c r="F553" s="227">
        <v>77</v>
      </c>
      <c r="G553" s="33"/>
      <c r="H553" s="34"/>
    </row>
    <row r="554" spans="1:8" s="2" customFormat="1" ht="16.9" customHeight="1">
      <c r="A554" s="33"/>
      <c r="B554" s="34"/>
      <c r="C554" s="226" t="s">
        <v>1247</v>
      </c>
      <c r="D554" s="226" t="s">
        <v>2428</v>
      </c>
      <c r="E554" s="18" t="s">
        <v>226</v>
      </c>
      <c r="F554" s="227">
        <v>77</v>
      </c>
      <c r="G554" s="33"/>
      <c r="H554" s="34"/>
    </row>
    <row r="555" spans="1:8" s="2" customFormat="1" ht="16.9" customHeight="1">
      <c r="A555" s="33"/>
      <c r="B555" s="34"/>
      <c r="C555" s="222" t="s">
        <v>113</v>
      </c>
      <c r="D555" s="223" t="s">
        <v>113</v>
      </c>
      <c r="E555" s="224" t="s">
        <v>0</v>
      </c>
      <c r="F555" s="225">
        <v>14.515</v>
      </c>
      <c r="G555" s="33"/>
      <c r="H555" s="34"/>
    </row>
    <row r="556" spans="1:8" s="2" customFormat="1" ht="16.9" customHeight="1">
      <c r="A556" s="33"/>
      <c r="B556" s="34"/>
      <c r="C556" s="226" t="s">
        <v>113</v>
      </c>
      <c r="D556" s="226" t="s">
        <v>1277</v>
      </c>
      <c r="E556" s="18" t="s">
        <v>0</v>
      </c>
      <c r="F556" s="227">
        <v>14.515</v>
      </c>
      <c r="G556" s="33"/>
      <c r="H556" s="34"/>
    </row>
    <row r="557" spans="1:8" s="2" customFormat="1" ht="16.9" customHeight="1">
      <c r="A557" s="33"/>
      <c r="B557" s="34"/>
      <c r="C557" s="228" t="s">
        <v>2351</v>
      </c>
      <c r="D557" s="33"/>
      <c r="E557" s="33"/>
      <c r="F557" s="33"/>
      <c r="G557" s="33"/>
      <c r="H557" s="34"/>
    </row>
    <row r="558" spans="1:8" s="2" customFormat="1" ht="16.9" customHeight="1">
      <c r="A558" s="33"/>
      <c r="B558" s="34"/>
      <c r="C558" s="226" t="s">
        <v>230</v>
      </c>
      <c r="D558" s="226" t="s">
        <v>2354</v>
      </c>
      <c r="E558" s="18" t="s">
        <v>232</v>
      </c>
      <c r="F558" s="227">
        <v>14.515</v>
      </c>
      <c r="G558" s="33"/>
      <c r="H558" s="34"/>
    </row>
    <row r="559" spans="1:8" s="2" customFormat="1" ht="16.9" customHeight="1">
      <c r="A559" s="33"/>
      <c r="B559" s="34"/>
      <c r="C559" s="226" t="s">
        <v>236</v>
      </c>
      <c r="D559" s="226" t="s">
        <v>2355</v>
      </c>
      <c r="E559" s="18" t="s">
        <v>232</v>
      </c>
      <c r="F559" s="227">
        <v>58.06</v>
      </c>
      <c r="G559" s="33"/>
      <c r="H559" s="34"/>
    </row>
    <row r="560" spans="1:8" s="2" customFormat="1" ht="16.9" customHeight="1">
      <c r="A560" s="33"/>
      <c r="B560" s="34"/>
      <c r="C560" s="226" t="s">
        <v>257</v>
      </c>
      <c r="D560" s="226" t="s">
        <v>2356</v>
      </c>
      <c r="E560" s="18" t="s">
        <v>232</v>
      </c>
      <c r="F560" s="227">
        <v>28.318</v>
      </c>
      <c r="G560" s="33"/>
      <c r="H560" s="34"/>
    </row>
    <row r="561" spans="1:8" s="2" customFormat="1" ht="16.9" customHeight="1">
      <c r="A561" s="33"/>
      <c r="B561" s="34"/>
      <c r="C561" s="226" t="s">
        <v>1260</v>
      </c>
      <c r="D561" s="226" t="s">
        <v>266</v>
      </c>
      <c r="E561" s="18" t="s">
        <v>232</v>
      </c>
      <c r="F561" s="227">
        <v>14.515</v>
      </c>
      <c r="G561" s="33"/>
      <c r="H561" s="34"/>
    </row>
    <row r="562" spans="1:8" s="2" customFormat="1" ht="16.9" customHeight="1">
      <c r="A562" s="33"/>
      <c r="B562" s="34"/>
      <c r="C562" s="222" t="s">
        <v>115</v>
      </c>
      <c r="D562" s="223" t="s">
        <v>115</v>
      </c>
      <c r="E562" s="224" t="s">
        <v>0</v>
      </c>
      <c r="F562" s="225">
        <v>13.803</v>
      </c>
      <c r="G562" s="33"/>
      <c r="H562" s="34"/>
    </row>
    <row r="563" spans="1:8" s="2" customFormat="1" ht="16.9" customHeight="1">
      <c r="A563" s="33"/>
      <c r="B563" s="34"/>
      <c r="C563" s="226" t="s">
        <v>115</v>
      </c>
      <c r="D563" s="226" t="s">
        <v>1278</v>
      </c>
      <c r="E563" s="18" t="s">
        <v>0</v>
      </c>
      <c r="F563" s="227">
        <v>13.803</v>
      </c>
      <c r="G563" s="33"/>
      <c r="H563" s="34"/>
    </row>
    <row r="564" spans="1:8" s="2" customFormat="1" ht="16.9" customHeight="1">
      <c r="A564" s="33"/>
      <c r="B564" s="34"/>
      <c r="C564" s="228" t="s">
        <v>2351</v>
      </c>
      <c r="D564" s="33"/>
      <c r="E564" s="33"/>
      <c r="F564" s="33"/>
      <c r="G564" s="33"/>
      <c r="H564" s="34"/>
    </row>
    <row r="565" spans="1:8" s="2" customFormat="1" ht="16.9" customHeight="1">
      <c r="A565" s="33"/>
      <c r="B565" s="34"/>
      <c r="C565" s="226" t="s">
        <v>241</v>
      </c>
      <c r="D565" s="226" t="s">
        <v>2360</v>
      </c>
      <c r="E565" s="18" t="s">
        <v>232</v>
      </c>
      <c r="F565" s="227">
        <v>13.803</v>
      </c>
      <c r="G565" s="33"/>
      <c r="H565" s="34"/>
    </row>
    <row r="566" spans="1:8" s="2" customFormat="1" ht="16.9" customHeight="1">
      <c r="A566" s="33"/>
      <c r="B566" s="34"/>
      <c r="C566" s="226" t="s">
        <v>244</v>
      </c>
      <c r="D566" s="226" t="s">
        <v>2361</v>
      </c>
      <c r="E566" s="18" t="s">
        <v>232</v>
      </c>
      <c r="F566" s="227">
        <v>483.105</v>
      </c>
      <c r="G566" s="33"/>
      <c r="H566" s="34"/>
    </row>
    <row r="567" spans="1:8" s="2" customFormat="1" ht="16.9" customHeight="1">
      <c r="A567" s="33"/>
      <c r="B567" s="34"/>
      <c r="C567" s="226" t="s">
        <v>257</v>
      </c>
      <c r="D567" s="226" t="s">
        <v>2356</v>
      </c>
      <c r="E567" s="18" t="s">
        <v>232</v>
      </c>
      <c r="F567" s="227">
        <v>28.318</v>
      </c>
      <c r="G567" s="33"/>
      <c r="H567" s="34"/>
    </row>
    <row r="568" spans="1:8" s="2" customFormat="1" ht="16.9" customHeight="1">
      <c r="A568" s="33"/>
      <c r="B568" s="34"/>
      <c r="C568" s="226" t="s">
        <v>1262</v>
      </c>
      <c r="D568" s="226" t="s">
        <v>1263</v>
      </c>
      <c r="E568" s="18" t="s">
        <v>232</v>
      </c>
      <c r="F568" s="227">
        <v>13.803</v>
      </c>
      <c r="G568" s="33"/>
      <c r="H568" s="34"/>
    </row>
    <row r="569" spans="1:8" s="2" customFormat="1" ht="16.9" customHeight="1">
      <c r="A569" s="33"/>
      <c r="B569" s="34"/>
      <c r="C569" s="222" t="s">
        <v>300</v>
      </c>
      <c r="D569" s="223" t="s">
        <v>300</v>
      </c>
      <c r="E569" s="224" t="s">
        <v>0</v>
      </c>
      <c r="F569" s="225">
        <v>97.28</v>
      </c>
      <c r="G569" s="33"/>
      <c r="H569" s="34"/>
    </row>
    <row r="570" spans="1:8" s="2" customFormat="1" ht="16.9" customHeight="1">
      <c r="A570" s="33"/>
      <c r="B570" s="34"/>
      <c r="C570" s="226" t="s">
        <v>0</v>
      </c>
      <c r="D570" s="226" t="s">
        <v>268</v>
      </c>
      <c r="E570" s="18" t="s">
        <v>0</v>
      </c>
      <c r="F570" s="227">
        <v>32.884</v>
      </c>
      <c r="G570" s="33"/>
      <c r="H570" s="34"/>
    </row>
    <row r="571" spans="1:8" s="2" customFormat="1" ht="16.9" customHeight="1">
      <c r="A571" s="33"/>
      <c r="B571" s="34"/>
      <c r="C571" s="226" t="s">
        <v>0</v>
      </c>
      <c r="D571" s="226" t="s">
        <v>270</v>
      </c>
      <c r="E571" s="18" t="s">
        <v>0</v>
      </c>
      <c r="F571" s="227">
        <v>230.188</v>
      </c>
      <c r="G571" s="33"/>
      <c r="H571" s="34"/>
    </row>
    <row r="572" spans="1:8" s="2" customFormat="1" ht="16.9" customHeight="1">
      <c r="A572" s="33"/>
      <c r="B572" s="34"/>
      <c r="C572" s="226" t="s">
        <v>0</v>
      </c>
      <c r="D572" s="226" t="s">
        <v>1104</v>
      </c>
      <c r="E572" s="18" t="s">
        <v>0</v>
      </c>
      <c r="F572" s="227">
        <v>-165.792</v>
      </c>
      <c r="G572" s="33"/>
      <c r="H572" s="34"/>
    </row>
    <row r="573" spans="1:8" s="2" customFormat="1" ht="16.9" customHeight="1">
      <c r="A573" s="33"/>
      <c r="B573" s="34"/>
      <c r="C573" s="226" t="s">
        <v>300</v>
      </c>
      <c r="D573" s="226" t="s">
        <v>171</v>
      </c>
      <c r="E573" s="18" t="s">
        <v>0</v>
      </c>
      <c r="F573" s="227">
        <v>97.28</v>
      </c>
      <c r="G573" s="33"/>
      <c r="H573" s="34"/>
    </row>
    <row r="574" spans="1:8" s="2" customFormat="1" ht="16.9" customHeight="1">
      <c r="A574" s="33"/>
      <c r="B574" s="34"/>
      <c r="C574" s="228" t="s">
        <v>2351</v>
      </c>
      <c r="D574" s="33"/>
      <c r="E574" s="33"/>
      <c r="F574" s="33"/>
      <c r="G574" s="33"/>
      <c r="H574" s="34"/>
    </row>
    <row r="575" spans="1:8" s="2" customFormat="1" ht="16.9" customHeight="1">
      <c r="A575" s="33"/>
      <c r="B575" s="34"/>
      <c r="C575" s="226" t="s">
        <v>404</v>
      </c>
      <c r="D575" s="226" t="s">
        <v>2372</v>
      </c>
      <c r="E575" s="18" t="s">
        <v>185</v>
      </c>
      <c r="F575" s="227">
        <v>97.28</v>
      </c>
      <c r="G575" s="33"/>
      <c r="H575" s="34"/>
    </row>
    <row r="576" spans="1:8" s="2" customFormat="1" ht="16.9" customHeight="1">
      <c r="A576" s="33"/>
      <c r="B576" s="34"/>
      <c r="C576" s="226" t="s">
        <v>417</v>
      </c>
      <c r="D576" s="226" t="s">
        <v>2375</v>
      </c>
      <c r="E576" s="18" t="s">
        <v>232</v>
      </c>
      <c r="F576" s="227">
        <v>175.104</v>
      </c>
      <c r="G576" s="33"/>
      <c r="H576" s="34"/>
    </row>
    <row r="577" spans="1:8" s="2" customFormat="1" ht="16.9" customHeight="1">
      <c r="A577" s="33"/>
      <c r="B577" s="34"/>
      <c r="C577" s="226" t="s">
        <v>192</v>
      </c>
      <c r="D577" s="226" t="s">
        <v>2363</v>
      </c>
      <c r="E577" s="18" t="s">
        <v>185</v>
      </c>
      <c r="F577" s="227">
        <v>97.28</v>
      </c>
      <c r="G577" s="33"/>
      <c r="H577" s="34"/>
    </row>
    <row r="578" spans="1:8" s="2" customFormat="1" ht="16.9" customHeight="1">
      <c r="A578" s="33"/>
      <c r="B578" s="34"/>
      <c r="C578" s="222" t="s">
        <v>296</v>
      </c>
      <c r="D578" s="223" t="s">
        <v>296</v>
      </c>
      <c r="E578" s="224" t="s">
        <v>0</v>
      </c>
      <c r="F578" s="225">
        <v>231.56</v>
      </c>
      <c r="G578" s="33"/>
      <c r="H578" s="34"/>
    </row>
    <row r="579" spans="1:8" s="2" customFormat="1" ht="16.9" customHeight="1">
      <c r="A579" s="33"/>
      <c r="B579" s="34"/>
      <c r="C579" s="226" t="s">
        <v>0</v>
      </c>
      <c r="D579" s="226" t="s">
        <v>268</v>
      </c>
      <c r="E579" s="18" t="s">
        <v>0</v>
      </c>
      <c r="F579" s="227">
        <v>32.884</v>
      </c>
      <c r="G579" s="33"/>
      <c r="H579" s="34"/>
    </row>
    <row r="580" spans="1:8" s="2" customFormat="1" ht="16.9" customHeight="1">
      <c r="A580" s="33"/>
      <c r="B580" s="34"/>
      <c r="C580" s="226" t="s">
        <v>0</v>
      </c>
      <c r="D580" s="226" t="s">
        <v>270</v>
      </c>
      <c r="E580" s="18" t="s">
        <v>0</v>
      </c>
      <c r="F580" s="227">
        <v>230.188</v>
      </c>
      <c r="G580" s="33"/>
      <c r="H580" s="34"/>
    </row>
    <row r="581" spans="1:8" s="2" customFormat="1" ht="16.9" customHeight="1">
      <c r="A581" s="33"/>
      <c r="B581" s="34"/>
      <c r="C581" s="226" t="s">
        <v>0</v>
      </c>
      <c r="D581" s="226" t="s">
        <v>272</v>
      </c>
      <c r="E581" s="18" t="s">
        <v>0</v>
      </c>
      <c r="F581" s="227">
        <v>65.768</v>
      </c>
      <c r="G581" s="33"/>
      <c r="H581" s="34"/>
    </row>
    <row r="582" spans="1:8" s="2" customFormat="1" ht="16.9" customHeight="1">
      <c r="A582" s="33"/>
      <c r="B582" s="34"/>
      <c r="C582" s="226" t="s">
        <v>0</v>
      </c>
      <c r="D582" s="226" t="s">
        <v>425</v>
      </c>
      <c r="E582" s="18" t="s">
        <v>0</v>
      </c>
      <c r="F582" s="227">
        <v>-67.006</v>
      </c>
      <c r="G582" s="33"/>
      <c r="H582" s="34"/>
    </row>
    <row r="583" spans="1:8" s="2" customFormat="1" ht="16.9" customHeight="1">
      <c r="A583" s="33"/>
      <c r="B583" s="34"/>
      <c r="C583" s="226" t="s">
        <v>0</v>
      </c>
      <c r="D583" s="226" t="s">
        <v>426</v>
      </c>
      <c r="E583" s="18" t="s">
        <v>0</v>
      </c>
      <c r="F583" s="227">
        <v>-30.274</v>
      </c>
      <c r="G583" s="33"/>
      <c r="H583" s="34"/>
    </row>
    <row r="584" spans="1:8" s="2" customFormat="1" ht="16.9" customHeight="1">
      <c r="A584" s="33"/>
      <c r="B584" s="34"/>
      <c r="C584" s="226" t="s">
        <v>296</v>
      </c>
      <c r="D584" s="226" t="s">
        <v>171</v>
      </c>
      <c r="E584" s="18" t="s">
        <v>0</v>
      </c>
      <c r="F584" s="227">
        <v>231.56</v>
      </c>
      <c r="G584" s="33"/>
      <c r="H584" s="34"/>
    </row>
    <row r="585" spans="1:8" s="2" customFormat="1" ht="16.9" customHeight="1">
      <c r="A585" s="33"/>
      <c r="B585" s="34"/>
      <c r="C585" s="228" t="s">
        <v>2351</v>
      </c>
      <c r="D585" s="33"/>
      <c r="E585" s="33"/>
      <c r="F585" s="33"/>
      <c r="G585" s="33"/>
      <c r="H585" s="34"/>
    </row>
    <row r="586" spans="1:8" s="2" customFormat="1" ht="16.9" customHeight="1">
      <c r="A586" s="33"/>
      <c r="B586" s="34"/>
      <c r="C586" s="226" t="s">
        <v>422</v>
      </c>
      <c r="D586" s="226" t="s">
        <v>2377</v>
      </c>
      <c r="E586" s="18" t="s">
        <v>185</v>
      </c>
      <c r="F586" s="227">
        <v>231.56</v>
      </c>
      <c r="G586" s="33"/>
      <c r="H586" s="34"/>
    </row>
    <row r="587" spans="1:8" s="2" customFormat="1" ht="16.9" customHeight="1">
      <c r="A587" s="33"/>
      <c r="B587" s="34"/>
      <c r="C587" s="226" t="s">
        <v>404</v>
      </c>
      <c r="D587" s="226" t="s">
        <v>2372</v>
      </c>
      <c r="E587" s="18" t="s">
        <v>185</v>
      </c>
      <c r="F587" s="227">
        <v>97.28</v>
      </c>
      <c r="G587" s="33"/>
      <c r="H587" s="34"/>
    </row>
    <row r="588" spans="1:8" s="2" customFormat="1" ht="26.45" customHeight="1">
      <c r="A588" s="33"/>
      <c r="B588" s="34"/>
      <c r="C588" s="221"/>
      <c r="D588" s="221" t="s">
        <v>84</v>
      </c>
      <c r="E588" s="33"/>
      <c r="F588" s="33"/>
      <c r="G588" s="33"/>
      <c r="H588" s="34"/>
    </row>
    <row r="589" spans="1:8" s="2" customFormat="1" ht="16.9" customHeight="1">
      <c r="A589" s="33"/>
      <c r="B589" s="34"/>
      <c r="C589" s="222" t="s">
        <v>282</v>
      </c>
      <c r="D589" s="223" t="s">
        <v>282</v>
      </c>
      <c r="E589" s="224" t="s">
        <v>0</v>
      </c>
      <c r="F589" s="225">
        <v>42.607</v>
      </c>
      <c r="G589" s="33"/>
      <c r="H589" s="34"/>
    </row>
    <row r="590" spans="1:8" s="2" customFormat="1" ht="16.9" customHeight="1">
      <c r="A590" s="33"/>
      <c r="B590" s="34"/>
      <c r="C590" s="226" t="s">
        <v>0</v>
      </c>
      <c r="D590" s="226" t="s">
        <v>1413</v>
      </c>
      <c r="E590" s="18" t="s">
        <v>0</v>
      </c>
      <c r="F590" s="227">
        <v>0</v>
      </c>
      <c r="G590" s="33"/>
      <c r="H590" s="34"/>
    </row>
    <row r="591" spans="1:8" s="2" customFormat="1" ht="16.9" customHeight="1">
      <c r="A591" s="33"/>
      <c r="B591" s="34"/>
      <c r="C591" s="226" t="s">
        <v>0</v>
      </c>
      <c r="D591" s="226" t="s">
        <v>1417</v>
      </c>
      <c r="E591" s="18" t="s">
        <v>0</v>
      </c>
      <c r="F591" s="227">
        <v>0</v>
      </c>
      <c r="G591" s="33"/>
      <c r="H591" s="34"/>
    </row>
    <row r="592" spans="1:8" s="2" customFormat="1" ht="16.9" customHeight="1">
      <c r="A592" s="33"/>
      <c r="B592" s="34"/>
      <c r="C592" s="226" t="s">
        <v>0</v>
      </c>
      <c r="D592" s="226" t="s">
        <v>1474</v>
      </c>
      <c r="E592" s="18" t="s">
        <v>0</v>
      </c>
      <c r="F592" s="227">
        <v>35.91</v>
      </c>
      <c r="G592" s="33"/>
      <c r="H592" s="34"/>
    </row>
    <row r="593" spans="1:8" s="2" customFormat="1" ht="16.9" customHeight="1">
      <c r="A593" s="33"/>
      <c r="B593" s="34"/>
      <c r="C593" s="226" t="s">
        <v>0</v>
      </c>
      <c r="D593" s="226" t="s">
        <v>1419</v>
      </c>
      <c r="E593" s="18" t="s">
        <v>0</v>
      </c>
      <c r="F593" s="227">
        <v>0</v>
      </c>
      <c r="G593" s="33"/>
      <c r="H593" s="34"/>
    </row>
    <row r="594" spans="1:8" s="2" customFormat="1" ht="16.9" customHeight="1">
      <c r="A594" s="33"/>
      <c r="B594" s="34"/>
      <c r="C594" s="226" t="s">
        <v>0</v>
      </c>
      <c r="D594" s="226" t="s">
        <v>1475</v>
      </c>
      <c r="E594" s="18" t="s">
        <v>0</v>
      </c>
      <c r="F594" s="227">
        <v>3.32</v>
      </c>
      <c r="G594" s="33"/>
      <c r="H594" s="34"/>
    </row>
    <row r="595" spans="1:8" s="2" customFormat="1" ht="16.9" customHeight="1">
      <c r="A595" s="33"/>
      <c r="B595" s="34"/>
      <c r="C595" s="226" t="s">
        <v>0</v>
      </c>
      <c r="D595" s="226" t="s">
        <v>1414</v>
      </c>
      <c r="E595" s="18" t="s">
        <v>0</v>
      </c>
      <c r="F595" s="227">
        <v>0</v>
      </c>
      <c r="G595" s="33"/>
      <c r="H595" s="34"/>
    </row>
    <row r="596" spans="1:8" s="2" customFormat="1" ht="16.9" customHeight="1">
      <c r="A596" s="33"/>
      <c r="B596" s="34"/>
      <c r="C596" s="226" t="s">
        <v>0</v>
      </c>
      <c r="D596" s="226" t="s">
        <v>1476</v>
      </c>
      <c r="E596" s="18" t="s">
        <v>0</v>
      </c>
      <c r="F596" s="227">
        <v>3.377</v>
      </c>
      <c r="G596" s="33"/>
      <c r="H596" s="34"/>
    </row>
    <row r="597" spans="1:8" s="2" customFormat="1" ht="16.9" customHeight="1">
      <c r="A597" s="33"/>
      <c r="B597" s="34"/>
      <c r="C597" s="226" t="s">
        <v>282</v>
      </c>
      <c r="D597" s="226" t="s">
        <v>171</v>
      </c>
      <c r="E597" s="18" t="s">
        <v>0</v>
      </c>
      <c r="F597" s="227">
        <v>42.607</v>
      </c>
      <c r="G597" s="33"/>
      <c r="H597" s="34"/>
    </row>
    <row r="598" spans="1:8" s="2" customFormat="1" ht="16.9" customHeight="1">
      <c r="A598" s="33"/>
      <c r="B598" s="34"/>
      <c r="C598" s="228" t="s">
        <v>2351</v>
      </c>
      <c r="D598" s="33"/>
      <c r="E598" s="33"/>
      <c r="F598" s="33"/>
      <c r="G598" s="33"/>
      <c r="H598" s="34"/>
    </row>
    <row r="599" spans="1:8" s="2" customFormat="1" ht="16.9" customHeight="1">
      <c r="A599" s="33"/>
      <c r="B599" s="34"/>
      <c r="C599" s="226" t="s">
        <v>501</v>
      </c>
      <c r="D599" s="226" t="s">
        <v>2376</v>
      </c>
      <c r="E599" s="18" t="s">
        <v>185</v>
      </c>
      <c r="F599" s="227">
        <v>42.607</v>
      </c>
      <c r="G599" s="33"/>
      <c r="H599" s="34"/>
    </row>
    <row r="600" spans="1:8" s="2" customFormat="1" ht="16.9" customHeight="1">
      <c r="A600" s="33"/>
      <c r="B600" s="34"/>
      <c r="C600" s="226" t="s">
        <v>422</v>
      </c>
      <c r="D600" s="226" t="s">
        <v>2377</v>
      </c>
      <c r="E600" s="18" t="s">
        <v>185</v>
      </c>
      <c r="F600" s="227">
        <v>407.049</v>
      </c>
      <c r="G600" s="33"/>
      <c r="H600" s="34"/>
    </row>
    <row r="601" spans="1:8" s="2" customFormat="1" ht="16.9" customHeight="1">
      <c r="A601" s="33"/>
      <c r="B601" s="34"/>
      <c r="C601" s="222" t="s">
        <v>280</v>
      </c>
      <c r="D601" s="223" t="s">
        <v>280</v>
      </c>
      <c r="E601" s="224" t="s">
        <v>0</v>
      </c>
      <c r="F601" s="225">
        <v>156.227</v>
      </c>
      <c r="G601" s="33"/>
      <c r="H601" s="34"/>
    </row>
    <row r="602" spans="1:8" s="2" customFormat="1" ht="16.9" customHeight="1">
      <c r="A602" s="33"/>
      <c r="B602" s="34"/>
      <c r="C602" s="226" t="s">
        <v>0</v>
      </c>
      <c r="D602" s="226" t="s">
        <v>1413</v>
      </c>
      <c r="E602" s="18" t="s">
        <v>0</v>
      </c>
      <c r="F602" s="227">
        <v>0</v>
      </c>
      <c r="G602" s="33"/>
      <c r="H602" s="34"/>
    </row>
    <row r="603" spans="1:8" s="2" customFormat="1" ht="16.9" customHeight="1">
      <c r="A603" s="33"/>
      <c r="B603" s="34"/>
      <c r="C603" s="226" t="s">
        <v>0</v>
      </c>
      <c r="D603" s="226" t="s">
        <v>1417</v>
      </c>
      <c r="E603" s="18" t="s">
        <v>0</v>
      </c>
      <c r="F603" s="227">
        <v>0</v>
      </c>
      <c r="G603" s="33"/>
      <c r="H603" s="34"/>
    </row>
    <row r="604" spans="1:8" s="2" customFormat="1" ht="16.9" customHeight="1">
      <c r="A604" s="33"/>
      <c r="B604" s="34"/>
      <c r="C604" s="226" t="s">
        <v>0</v>
      </c>
      <c r="D604" s="226" t="s">
        <v>1468</v>
      </c>
      <c r="E604" s="18" t="s">
        <v>0</v>
      </c>
      <c r="F604" s="227">
        <v>131.67</v>
      </c>
      <c r="G604" s="33"/>
      <c r="H604" s="34"/>
    </row>
    <row r="605" spans="1:8" s="2" customFormat="1" ht="16.9" customHeight="1">
      <c r="A605" s="33"/>
      <c r="B605" s="34"/>
      <c r="C605" s="226" t="s">
        <v>0</v>
      </c>
      <c r="D605" s="226" t="s">
        <v>1419</v>
      </c>
      <c r="E605" s="18" t="s">
        <v>0</v>
      </c>
      <c r="F605" s="227">
        <v>0</v>
      </c>
      <c r="G605" s="33"/>
      <c r="H605" s="34"/>
    </row>
    <row r="606" spans="1:8" s="2" customFormat="1" ht="16.9" customHeight="1">
      <c r="A606" s="33"/>
      <c r="B606" s="34"/>
      <c r="C606" s="226" t="s">
        <v>0</v>
      </c>
      <c r="D606" s="226" t="s">
        <v>1469</v>
      </c>
      <c r="E606" s="18" t="s">
        <v>0</v>
      </c>
      <c r="F606" s="227">
        <v>12.174</v>
      </c>
      <c r="G606" s="33"/>
      <c r="H606" s="34"/>
    </row>
    <row r="607" spans="1:8" s="2" customFormat="1" ht="16.9" customHeight="1">
      <c r="A607" s="33"/>
      <c r="B607" s="34"/>
      <c r="C607" s="226" t="s">
        <v>0</v>
      </c>
      <c r="D607" s="226" t="s">
        <v>1414</v>
      </c>
      <c r="E607" s="18" t="s">
        <v>0</v>
      </c>
      <c r="F607" s="227">
        <v>0</v>
      </c>
      <c r="G607" s="33"/>
      <c r="H607" s="34"/>
    </row>
    <row r="608" spans="1:8" s="2" customFormat="1" ht="16.9" customHeight="1">
      <c r="A608" s="33"/>
      <c r="B608" s="34"/>
      <c r="C608" s="226" t="s">
        <v>0</v>
      </c>
      <c r="D608" s="226" t="s">
        <v>1470</v>
      </c>
      <c r="E608" s="18" t="s">
        <v>0</v>
      </c>
      <c r="F608" s="227">
        <v>12.383</v>
      </c>
      <c r="G608" s="33"/>
      <c r="H608" s="34"/>
    </row>
    <row r="609" spans="1:8" s="2" customFormat="1" ht="16.9" customHeight="1">
      <c r="A609" s="33"/>
      <c r="B609" s="34"/>
      <c r="C609" s="226" t="s">
        <v>280</v>
      </c>
      <c r="D609" s="226" t="s">
        <v>171</v>
      </c>
      <c r="E609" s="18" t="s">
        <v>0</v>
      </c>
      <c r="F609" s="227">
        <v>156.227</v>
      </c>
      <c r="G609" s="33"/>
      <c r="H609" s="34"/>
    </row>
    <row r="610" spans="1:8" s="2" customFormat="1" ht="16.9" customHeight="1">
      <c r="A610" s="33"/>
      <c r="B610" s="34"/>
      <c r="C610" s="228" t="s">
        <v>2351</v>
      </c>
      <c r="D610" s="33"/>
      <c r="E610" s="33"/>
      <c r="F610" s="33"/>
      <c r="G610" s="33"/>
      <c r="H610" s="34"/>
    </row>
    <row r="611" spans="1:8" s="2" customFormat="1" ht="16.9" customHeight="1">
      <c r="A611" s="33"/>
      <c r="B611" s="34"/>
      <c r="C611" s="226" t="s">
        <v>431</v>
      </c>
      <c r="D611" s="226" t="s">
        <v>2386</v>
      </c>
      <c r="E611" s="18" t="s">
        <v>185</v>
      </c>
      <c r="F611" s="227">
        <v>156.227</v>
      </c>
      <c r="G611" s="33"/>
      <c r="H611" s="34"/>
    </row>
    <row r="612" spans="1:8" s="2" customFormat="1" ht="16.9" customHeight="1">
      <c r="A612" s="33"/>
      <c r="B612" s="34"/>
      <c r="C612" s="226" t="s">
        <v>422</v>
      </c>
      <c r="D612" s="226" t="s">
        <v>2377</v>
      </c>
      <c r="E612" s="18" t="s">
        <v>185</v>
      </c>
      <c r="F612" s="227">
        <v>407.049</v>
      </c>
      <c r="G612" s="33"/>
      <c r="H612" s="34"/>
    </row>
    <row r="613" spans="1:8" s="2" customFormat="1" ht="16.9" customHeight="1">
      <c r="A613" s="33"/>
      <c r="B613" s="34"/>
      <c r="C613" s="226" t="s">
        <v>439</v>
      </c>
      <c r="D613" s="226" t="s">
        <v>440</v>
      </c>
      <c r="E613" s="18" t="s">
        <v>232</v>
      </c>
      <c r="F613" s="227">
        <v>312.454</v>
      </c>
      <c r="G613" s="33"/>
      <c r="H613" s="34"/>
    </row>
    <row r="614" spans="1:8" s="2" customFormat="1" ht="16.9" customHeight="1">
      <c r="A614" s="33"/>
      <c r="B614" s="34"/>
      <c r="C614" s="222" t="s">
        <v>278</v>
      </c>
      <c r="D614" s="223" t="s">
        <v>278</v>
      </c>
      <c r="E614" s="224" t="s">
        <v>0</v>
      </c>
      <c r="F614" s="225">
        <v>1143.4</v>
      </c>
      <c r="G614" s="33"/>
      <c r="H614" s="34"/>
    </row>
    <row r="615" spans="1:8" s="2" customFormat="1" ht="16.9" customHeight="1">
      <c r="A615" s="33"/>
      <c r="B615" s="34"/>
      <c r="C615" s="226" t="s">
        <v>0</v>
      </c>
      <c r="D615" s="226" t="s">
        <v>1413</v>
      </c>
      <c r="E615" s="18" t="s">
        <v>0</v>
      </c>
      <c r="F615" s="227">
        <v>0</v>
      </c>
      <c r="G615" s="33"/>
      <c r="H615" s="34"/>
    </row>
    <row r="616" spans="1:8" s="2" customFormat="1" ht="16.9" customHeight="1">
      <c r="A616" s="33"/>
      <c r="B616" s="34"/>
      <c r="C616" s="226" t="s">
        <v>0</v>
      </c>
      <c r="D616" s="226" t="s">
        <v>1417</v>
      </c>
      <c r="E616" s="18" t="s">
        <v>0</v>
      </c>
      <c r="F616" s="227">
        <v>0</v>
      </c>
      <c r="G616" s="33"/>
      <c r="H616" s="34"/>
    </row>
    <row r="617" spans="1:8" s="2" customFormat="1" ht="16.9" customHeight="1">
      <c r="A617" s="33"/>
      <c r="B617" s="34"/>
      <c r="C617" s="226" t="s">
        <v>0</v>
      </c>
      <c r="D617" s="226" t="s">
        <v>1443</v>
      </c>
      <c r="E617" s="18" t="s">
        <v>0</v>
      </c>
      <c r="F617" s="227">
        <v>883.376</v>
      </c>
      <c r="G617" s="33"/>
      <c r="H617" s="34"/>
    </row>
    <row r="618" spans="1:8" s="2" customFormat="1" ht="16.9" customHeight="1">
      <c r="A618" s="33"/>
      <c r="B618" s="34"/>
      <c r="C618" s="226" t="s">
        <v>0</v>
      </c>
      <c r="D618" s="226" t="s">
        <v>1444</v>
      </c>
      <c r="E618" s="18" t="s">
        <v>0</v>
      </c>
      <c r="F618" s="227">
        <v>66.44</v>
      </c>
      <c r="G618" s="33"/>
      <c r="H618" s="34"/>
    </row>
    <row r="619" spans="1:8" s="2" customFormat="1" ht="16.9" customHeight="1">
      <c r="A619" s="33"/>
      <c r="B619" s="34"/>
      <c r="C619" s="226" t="s">
        <v>0</v>
      </c>
      <c r="D619" s="226" t="s">
        <v>1419</v>
      </c>
      <c r="E619" s="18" t="s">
        <v>0</v>
      </c>
      <c r="F619" s="227">
        <v>0</v>
      </c>
      <c r="G619" s="33"/>
      <c r="H619" s="34"/>
    </row>
    <row r="620" spans="1:8" s="2" customFormat="1" ht="16.9" customHeight="1">
      <c r="A620" s="33"/>
      <c r="B620" s="34"/>
      <c r="C620" s="226" t="s">
        <v>0</v>
      </c>
      <c r="D620" s="226" t="s">
        <v>1445</v>
      </c>
      <c r="E620" s="18" t="s">
        <v>0</v>
      </c>
      <c r="F620" s="227">
        <v>99.258</v>
      </c>
      <c r="G620" s="33"/>
      <c r="H620" s="34"/>
    </row>
    <row r="621" spans="1:8" s="2" customFormat="1" ht="16.9" customHeight="1">
      <c r="A621" s="33"/>
      <c r="B621" s="34"/>
      <c r="C621" s="226" t="s">
        <v>0</v>
      </c>
      <c r="D621" s="226" t="s">
        <v>1414</v>
      </c>
      <c r="E621" s="18" t="s">
        <v>0</v>
      </c>
      <c r="F621" s="227">
        <v>0</v>
      </c>
      <c r="G621" s="33"/>
      <c r="H621" s="34"/>
    </row>
    <row r="622" spans="1:8" s="2" customFormat="1" ht="16.9" customHeight="1">
      <c r="A622" s="33"/>
      <c r="B622" s="34"/>
      <c r="C622" s="226" t="s">
        <v>0</v>
      </c>
      <c r="D622" s="226" t="s">
        <v>1446</v>
      </c>
      <c r="E622" s="18" t="s">
        <v>0</v>
      </c>
      <c r="F622" s="227">
        <v>94.326</v>
      </c>
      <c r="G622" s="33"/>
      <c r="H622" s="34"/>
    </row>
    <row r="623" spans="1:8" s="2" customFormat="1" ht="16.9" customHeight="1">
      <c r="A623" s="33"/>
      <c r="B623" s="34"/>
      <c r="C623" s="226" t="s">
        <v>278</v>
      </c>
      <c r="D623" s="226" t="s">
        <v>171</v>
      </c>
      <c r="E623" s="18" t="s">
        <v>0</v>
      </c>
      <c r="F623" s="227">
        <v>1143.4</v>
      </c>
      <c r="G623" s="33"/>
      <c r="H623" s="34"/>
    </row>
    <row r="624" spans="1:8" s="2" customFormat="1" ht="16.9" customHeight="1">
      <c r="A624" s="33"/>
      <c r="B624" s="34"/>
      <c r="C624" s="228" t="s">
        <v>2351</v>
      </c>
      <c r="D624" s="33"/>
      <c r="E624" s="33"/>
      <c r="F624" s="33"/>
      <c r="G624" s="33"/>
      <c r="H624" s="34"/>
    </row>
    <row r="625" spans="1:8" s="2" customFormat="1" ht="16.9" customHeight="1">
      <c r="A625" s="33"/>
      <c r="B625" s="34"/>
      <c r="C625" s="226" t="s">
        <v>394</v>
      </c>
      <c r="D625" s="226" t="s">
        <v>2387</v>
      </c>
      <c r="E625" s="18" t="s">
        <v>154</v>
      </c>
      <c r="F625" s="227">
        <v>1143.4</v>
      </c>
      <c r="G625" s="33"/>
      <c r="H625" s="34"/>
    </row>
    <row r="626" spans="1:8" s="2" customFormat="1" ht="16.9" customHeight="1">
      <c r="A626" s="33"/>
      <c r="B626" s="34"/>
      <c r="C626" s="226" t="s">
        <v>401</v>
      </c>
      <c r="D626" s="226" t="s">
        <v>2388</v>
      </c>
      <c r="E626" s="18" t="s">
        <v>154</v>
      </c>
      <c r="F626" s="227">
        <v>1143.4</v>
      </c>
      <c r="G626" s="33"/>
      <c r="H626" s="34"/>
    </row>
    <row r="627" spans="1:8" s="2" customFormat="1" ht="16.9" customHeight="1">
      <c r="A627" s="33"/>
      <c r="B627" s="34"/>
      <c r="C627" s="222" t="s">
        <v>292</v>
      </c>
      <c r="D627" s="223" t="s">
        <v>292</v>
      </c>
      <c r="E627" s="224" t="s">
        <v>0</v>
      </c>
      <c r="F627" s="225">
        <v>168.08</v>
      </c>
      <c r="G627" s="33"/>
      <c r="H627" s="34"/>
    </row>
    <row r="628" spans="1:8" s="2" customFormat="1" ht="16.9" customHeight="1">
      <c r="A628" s="33"/>
      <c r="B628" s="34"/>
      <c r="C628" s="226" t="s">
        <v>0</v>
      </c>
      <c r="D628" s="226" t="s">
        <v>1413</v>
      </c>
      <c r="E628" s="18" t="s">
        <v>0</v>
      </c>
      <c r="F628" s="227">
        <v>0</v>
      </c>
      <c r="G628" s="33"/>
      <c r="H628" s="34"/>
    </row>
    <row r="629" spans="1:8" s="2" customFormat="1" ht="16.9" customHeight="1">
      <c r="A629" s="33"/>
      <c r="B629" s="34"/>
      <c r="C629" s="226" t="s">
        <v>0</v>
      </c>
      <c r="D629" s="226" t="s">
        <v>1417</v>
      </c>
      <c r="E629" s="18" t="s">
        <v>0</v>
      </c>
      <c r="F629" s="227">
        <v>0</v>
      </c>
      <c r="G629" s="33"/>
      <c r="H629" s="34"/>
    </row>
    <row r="630" spans="1:8" s="2" customFormat="1" ht="16.9" customHeight="1">
      <c r="A630" s="33"/>
      <c r="B630" s="34"/>
      <c r="C630" s="226" t="s">
        <v>0</v>
      </c>
      <c r="D630" s="226" t="s">
        <v>1450</v>
      </c>
      <c r="E630" s="18" t="s">
        <v>0</v>
      </c>
      <c r="F630" s="227">
        <v>112.24</v>
      </c>
      <c r="G630" s="33"/>
      <c r="H630" s="34"/>
    </row>
    <row r="631" spans="1:8" s="2" customFormat="1" ht="16.9" customHeight="1">
      <c r="A631" s="33"/>
      <c r="B631" s="34"/>
      <c r="C631" s="226" t="s">
        <v>0</v>
      </c>
      <c r="D631" s="226" t="s">
        <v>1451</v>
      </c>
      <c r="E631" s="18" t="s">
        <v>0</v>
      </c>
      <c r="F631" s="227">
        <v>8</v>
      </c>
      <c r="G631" s="33"/>
      <c r="H631" s="34"/>
    </row>
    <row r="632" spans="1:8" s="2" customFormat="1" ht="16.9" customHeight="1">
      <c r="A632" s="33"/>
      <c r="B632" s="34"/>
      <c r="C632" s="226" t="s">
        <v>0</v>
      </c>
      <c r="D632" s="226" t="s">
        <v>1419</v>
      </c>
      <c r="E632" s="18" t="s">
        <v>0</v>
      </c>
      <c r="F632" s="227">
        <v>0</v>
      </c>
      <c r="G632" s="33"/>
      <c r="H632" s="34"/>
    </row>
    <row r="633" spans="1:8" s="2" customFormat="1" ht="16.9" customHeight="1">
      <c r="A633" s="33"/>
      <c r="B633" s="34"/>
      <c r="C633" s="226" t="s">
        <v>0</v>
      </c>
      <c r="D633" s="226" t="s">
        <v>1452</v>
      </c>
      <c r="E633" s="18" t="s">
        <v>0</v>
      </c>
      <c r="F633" s="227">
        <v>16</v>
      </c>
      <c r="G633" s="33"/>
      <c r="H633" s="34"/>
    </row>
    <row r="634" spans="1:8" s="2" customFormat="1" ht="16.9" customHeight="1">
      <c r="A634" s="33"/>
      <c r="B634" s="34"/>
      <c r="C634" s="226" t="s">
        <v>0</v>
      </c>
      <c r="D634" s="226" t="s">
        <v>1414</v>
      </c>
      <c r="E634" s="18" t="s">
        <v>0</v>
      </c>
      <c r="F634" s="227">
        <v>0</v>
      </c>
      <c r="G634" s="33"/>
      <c r="H634" s="34"/>
    </row>
    <row r="635" spans="1:8" s="2" customFormat="1" ht="16.9" customHeight="1">
      <c r="A635" s="33"/>
      <c r="B635" s="34"/>
      <c r="C635" s="226" t="s">
        <v>0</v>
      </c>
      <c r="D635" s="226" t="s">
        <v>1453</v>
      </c>
      <c r="E635" s="18" t="s">
        <v>0</v>
      </c>
      <c r="F635" s="227">
        <v>31.84</v>
      </c>
      <c r="G635" s="33"/>
      <c r="H635" s="34"/>
    </row>
    <row r="636" spans="1:8" s="2" customFormat="1" ht="16.9" customHeight="1">
      <c r="A636" s="33"/>
      <c r="B636" s="34"/>
      <c r="C636" s="226" t="s">
        <v>292</v>
      </c>
      <c r="D636" s="226" t="s">
        <v>171</v>
      </c>
      <c r="E636" s="18" t="s">
        <v>0</v>
      </c>
      <c r="F636" s="227">
        <v>168.08</v>
      </c>
      <c r="G636" s="33"/>
      <c r="H636" s="34"/>
    </row>
    <row r="637" spans="1:8" s="2" customFormat="1" ht="16.9" customHeight="1">
      <c r="A637" s="33"/>
      <c r="B637" s="34"/>
      <c r="C637" s="228" t="s">
        <v>2351</v>
      </c>
      <c r="D637" s="33"/>
      <c r="E637" s="33"/>
      <c r="F637" s="33"/>
      <c r="G637" s="33"/>
      <c r="H637" s="34"/>
    </row>
    <row r="638" spans="1:8" s="2" customFormat="1" ht="16.9" customHeight="1">
      <c r="A638" s="33"/>
      <c r="B638" s="34"/>
      <c r="C638" s="226" t="s">
        <v>1447</v>
      </c>
      <c r="D638" s="226" t="s">
        <v>2430</v>
      </c>
      <c r="E638" s="18" t="s">
        <v>154</v>
      </c>
      <c r="F638" s="227">
        <v>168.08</v>
      </c>
      <c r="G638" s="33"/>
      <c r="H638" s="34"/>
    </row>
    <row r="639" spans="1:8" s="2" customFormat="1" ht="16.9" customHeight="1">
      <c r="A639" s="33"/>
      <c r="B639" s="34"/>
      <c r="C639" s="226" t="s">
        <v>1455</v>
      </c>
      <c r="D639" s="226" t="s">
        <v>2431</v>
      </c>
      <c r="E639" s="18" t="s">
        <v>154</v>
      </c>
      <c r="F639" s="227">
        <v>168.08</v>
      </c>
      <c r="G639" s="33"/>
      <c r="H639" s="34"/>
    </row>
    <row r="640" spans="1:8" s="2" customFormat="1" ht="16.9" customHeight="1">
      <c r="A640" s="33"/>
      <c r="B640" s="34"/>
      <c r="C640" s="222" t="s">
        <v>1051</v>
      </c>
      <c r="D640" s="223" t="s">
        <v>1051</v>
      </c>
      <c r="E640" s="224" t="s">
        <v>0</v>
      </c>
      <c r="F640" s="225">
        <v>11</v>
      </c>
      <c r="G640" s="33"/>
      <c r="H640" s="34"/>
    </row>
    <row r="641" spans="1:8" s="2" customFormat="1" ht="16.9" customHeight="1">
      <c r="A641" s="33"/>
      <c r="B641" s="34"/>
      <c r="C641" s="226" t="s">
        <v>0</v>
      </c>
      <c r="D641" s="226" t="s">
        <v>1413</v>
      </c>
      <c r="E641" s="18" t="s">
        <v>0</v>
      </c>
      <c r="F641" s="227">
        <v>0</v>
      </c>
      <c r="G641" s="33"/>
      <c r="H641" s="34"/>
    </row>
    <row r="642" spans="1:8" s="2" customFormat="1" ht="16.9" customHeight="1">
      <c r="A642" s="33"/>
      <c r="B642" s="34"/>
      <c r="C642" s="226" t="s">
        <v>0</v>
      </c>
      <c r="D642" s="226" t="s">
        <v>1414</v>
      </c>
      <c r="E642" s="18" t="s">
        <v>0</v>
      </c>
      <c r="F642" s="227">
        <v>0</v>
      </c>
      <c r="G642" s="33"/>
      <c r="H642" s="34"/>
    </row>
    <row r="643" spans="1:8" s="2" customFormat="1" ht="16.9" customHeight="1">
      <c r="A643" s="33"/>
      <c r="B643" s="34"/>
      <c r="C643" s="226" t="s">
        <v>1051</v>
      </c>
      <c r="D643" s="226" t="s">
        <v>1253</v>
      </c>
      <c r="E643" s="18" t="s">
        <v>0</v>
      </c>
      <c r="F643" s="227">
        <v>11</v>
      </c>
      <c r="G643" s="33"/>
      <c r="H643" s="34"/>
    </row>
    <row r="644" spans="1:8" s="2" customFormat="1" ht="16.9" customHeight="1">
      <c r="A644" s="33"/>
      <c r="B644" s="34"/>
      <c r="C644" s="228" t="s">
        <v>2351</v>
      </c>
      <c r="D644" s="33"/>
      <c r="E644" s="33"/>
      <c r="F644" s="33"/>
      <c r="G644" s="33"/>
      <c r="H644" s="34"/>
    </row>
    <row r="645" spans="1:8" s="2" customFormat="1" ht="16.9" customHeight="1">
      <c r="A645" s="33"/>
      <c r="B645" s="34"/>
      <c r="C645" s="226" t="s">
        <v>1060</v>
      </c>
      <c r="D645" s="226" t="s">
        <v>2414</v>
      </c>
      <c r="E645" s="18" t="s">
        <v>154</v>
      </c>
      <c r="F645" s="227">
        <v>11</v>
      </c>
      <c r="G645" s="33"/>
      <c r="H645" s="34"/>
    </row>
    <row r="646" spans="1:8" s="2" customFormat="1" ht="16.9" customHeight="1">
      <c r="A646" s="33"/>
      <c r="B646" s="34"/>
      <c r="C646" s="226" t="s">
        <v>1066</v>
      </c>
      <c r="D646" s="226" t="s">
        <v>2418</v>
      </c>
      <c r="E646" s="18" t="s">
        <v>154</v>
      </c>
      <c r="F646" s="227">
        <v>11</v>
      </c>
      <c r="G646" s="33"/>
      <c r="H646" s="34"/>
    </row>
    <row r="647" spans="1:8" s="2" customFormat="1" ht="16.9" customHeight="1">
      <c r="A647" s="33"/>
      <c r="B647" s="34"/>
      <c r="C647" s="226" t="s">
        <v>1113</v>
      </c>
      <c r="D647" s="226" t="s">
        <v>2419</v>
      </c>
      <c r="E647" s="18" t="s">
        <v>154</v>
      </c>
      <c r="F647" s="227">
        <v>11</v>
      </c>
      <c r="G647" s="33"/>
      <c r="H647" s="34"/>
    </row>
    <row r="648" spans="1:8" s="2" customFormat="1" ht="16.9" customHeight="1">
      <c r="A648" s="33"/>
      <c r="B648" s="34"/>
      <c r="C648" s="226" t="s">
        <v>1128</v>
      </c>
      <c r="D648" s="226" t="s">
        <v>2415</v>
      </c>
      <c r="E648" s="18" t="s">
        <v>154</v>
      </c>
      <c r="F648" s="227">
        <v>11</v>
      </c>
      <c r="G648" s="33"/>
      <c r="H648" s="34"/>
    </row>
    <row r="649" spans="1:8" s="2" customFormat="1" ht="16.9" customHeight="1">
      <c r="A649" s="33"/>
      <c r="B649" s="34"/>
      <c r="C649" s="226" t="s">
        <v>1131</v>
      </c>
      <c r="D649" s="226" t="s">
        <v>2416</v>
      </c>
      <c r="E649" s="18" t="s">
        <v>154</v>
      </c>
      <c r="F649" s="227">
        <v>11</v>
      </c>
      <c r="G649" s="33"/>
      <c r="H649" s="34"/>
    </row>
    <row r="650" spans="1:8" s="2" customFormat="1" ht="16.9" customHeight="1">
      <c r="A650" s="33"/>
      <c r="B650" s="34"/>
      <c r="C650" s="226" t="s">
        <v>1134</v>
      </c>
      <c r="D650" s="226" t="s">
        <v>2420</v>
      </c>
      <c r="E650" s="18" t="s">
        <v>154</v>
      </c>
      <c r="F650" s="227">
        <v>11</v>
      </c>
      <c r="G650" s="33"/>
      <c r="H650" s="34"/>
    </row>
    <row r="651" spans="1:8" s="2" customFormat="1" ht="16.9" customHeight="1">
      <c r="A651" s="33"/>
      <c r="B651" s="34"/>
      <c r="C651" s="226" t="s">
        <v>1137</v>
      </c>
      <c r="D651" s="226" t="s">
        <v>2421</v>
      </c>
      <c r="E651" s="18" t="s">
        <v>154</v>
      </c>
      <c r="F651" s="227">
        <v>11</v>
      </c>
      <c r="G651" s="33"/>
      <c r="H651" s="34"/>
    </row>
    <row r="652" spans="1:8" s="2" customFormat="1" ht="16.9" customHeight="1">
      <c r="A652" s="33"/>
      <c r="B652" s="34"/>
      <c r="C652" s="226" t="s">
        <v>1140</v>
      </c>
      <c r="D652" s="226" t="s">
        <v>2417</v>
      </c>
      <c r="E652" s="18" t="s">
        <v>154</v>
      </c>
      <c r="F652" s="227">
        <v>11</v>
      </c>
      <c r="G652" s="33"/>
      <c r="H652" s="34"/>
    </row>
    <row r="653" spans="1:8" s="2" customFormat="1" ht="16.9" customHeight="1">
      <c r="A653" s="33"/>
      <c r="B653" s="34"/>
      <c r="C653" s="226" t="s">
        <v>1143</v>
      </c>
      <c r="D653" s="226" t="s">
        <v>2422</v>
      </c>
      <c r="E653" s="18" t="s">
        <v>154</v>
      </c>
      <c r="F653" s="227">
        <v>11</v>
      </c>
      <c r="G653" s="33"/>
      <c r="H653" s="34"/>
    </row>
    <row r="654" spans="1:8" s="2" customFormat="1" ht="16.9" customHeight="1">
      <c r="A654" s="33"/>
      <c r="B654" s="34"/>
      <c r="C654" s="222" t="s">
        <v>304</v>
      </c>
      <c r="D654" s="223" t="s">
        <v>304</v>
      </c>
      <c r="E654" s="224" t="s">
        <v>0</v>
      </c>
      <c r="F654" s="225">
        <v>299</v>
      </c>
      <c r="G654" s="33"/>
      <c r="H654" s="34"/>
    </row>
    <row r="655" spans="1:8" s="2" customFormat="1" ht="16.9" customHeight="1">
      <c r="A655" s="33"/>
      <c r="B655" s="34"/>
      <c r="C655" s="226" t="s">
        <v>0</v>
      </c>
      <c r="D655" s="226" t="s">
        <v>1413</v>
      </c>
      <c r="E655" s="18" t="s">
        <v>0</v>
      </c>
      <c r="F655" s="227">
        <v>0</v>
      </c>
      <c r="G655" s="33"/>
      <c r="H655" s="34"/>
    </row>
    <row r="656" spans="1:8" s="2" customFormat="1" ht="16.9" customHeight="1">
      <c r="A656" s="33"/>
      <c r="B656" s="34"/>
      <c r="C656" s="226" t="s">
        <v>0</v>
      </c>
      <c r="D656" s="226" t="s">
        <v>1417</v>
      </c>
      <c r="E656" s="18" t="s">
        <v>0</v>
      </c>
      <c r="F656" s="227">
        <v>0</v>
      </c>
      <c r="G656" s="33"/>
      <c r="H656" s="34"/>
    </row>
    <row r="657" spans="1:8" s="2" customFormat="1" ht="16.9" customHeight="1">
      <c r="A657" s="33"/>
      <c r="B657" s="34"/>
      <c r="C657" s="226" t="s">
        <v>0</v>
      </c>
      <c r="D657" s="226" t="s">
        <v>1503</v>
      </c>
      <c r="E657" s="18" t="s">
        <v>0</v>
      </c>
      <c r="F657" s="227">
        <v>252</v>
      </c>
      <c r="G657" s="33"/>
      <c r="H657" s="34"/>
    </row>
    <row r="658" spans="1:8" s="2" customFormat="1" ht="16.9" customHeight="1">
      <c r="A658" s="33"/>
      <c r="B658" s="34"/>
      <c r="C658" s="226" t="s">
        <v>0</v>
      </c>
      <c r="D658" s="226" t="s">
        <v>1419</v>
      </c>
      <c r="E658" s="18" t="s">
        <v>0</v>
      </c>
      <c r="F658" s="227">
        <v>0</v>
      </c>
      <c r="G658" s="33"/>
      <c r="H658" s="34"/>
    </row>
    <row r="659" spans="1:8" s="2" customFormat="1" ht="16.9" customHeight="1">
      <c r="A659" s="33"/>
      <c r="B659" s="34"/>
      <c r="C659" s="226" t="s">
        <v>0</v>
      </c>
      <c r="D659" s="226" t="s">
        <v>1504</v>
      </c>
      <c r="E659" s="18" t="s">
        <v>0</v>
      </c>
      <c r="F659" s="227">
        <v>23.3</v>
      </c>
      <c r="G659" s="33"/>
      <c r="H659" s="34"/>
    </row>
    <row r="660" spans="1:8" s="2" customFormat="1" ht="16.9" customHeight="1">
      <c r="A660" s="33"/>
      <c r="B660" s="34"/>
      <c r="C660" s="226" t="s">
        <v>0</v>
      </c>
      <c r="D660" s="226" t="s">
        <v>1414</v>
      </c>
      <c r="E660" s="18" t="s">
        <v>0</v>
      </c>
      <c r="F660" s="227">
        <v>0</v>
      </c>
      <c r="G660" s="33"/>
      <c r="H660" s="34"/>
    </row>
    <row r="661" spans="1:8" s="2" customFormat="1" ht="16.9" customHeight="1">
      <c r="A661" s="33"/>
      <c r="B661" s="34"/>
      <c r="C661" s="226" t="s">
        <v>0</v>
      </c>
      <c r="D661" s="226" t="s">
        <v>1505</v>
      </c>
      <c r="E661" s="18" t="s">
        <v>0</v>
      </c>
      <c r="F661" s="227">
        <v>23.7</v>
      </c>
      <c r="G661" s="33"/>
      <c r="H661" s="34"/>
    </row>
    <row r="662" spans="1:8" s="2" customFormat="1" ht="16.9" customHeight="1">
      <c r="A662" s="33"/>
      <c r="B662" s="34"/>
      <c r="C662" s="226" t="s">
        <v>304</v>
      </c>
      <c r="D662" s="226" t="s">
        <v>171</v>
      </c>
      <c r="E662" s="18" t="s">
        <v>0</v>
      </c>
      <c r="F662" s="227">
        <v>299</v>
      </c>
      <c r="G662" s="33"/>
      <c r="H662" s="34"/>
    </row>
    <row r="663" spans="1:8" s="2" customFormat="1" ht="16.9" customHeight="1">
      <c r="A663" s="33"/>
      <c r="B663" s="34"/>
      <c r="C663" s="228" t="s">
        <v>2351</v>
      </c>
      <c r="D663" s="33"/>
      <c r="E663" s="33"/>
      <c r="F663" s="33"/>
      <c r="G663" s="33"/>
      <c r="H663" s="34"/>
    </row>
    <row r="664" spans="1:8" s="2" customFormat="1" ht="16.9" customHeight="1">
      <c r="A664" s="33"/>
      <c r="B664" s="34"/>
      <c r="C664" s="226" t="s">
        <v>1500</v>
      </c>
      <c r="D664" s="226" t="s">
        <v>2432</v>
      </c>
      <c r="E664" s="18" t="s">
        <v>226</v>
      </c>
      <c r="F664" s="227">
        <v>299</v>
      </c>
      <c r="G664" s="33"/>
      <c r="H664" s="34"/>
    </row>
    <row r="665" spans="1:8" s="2" customFormat="1" ht="16.9" customHeight="1">
      <c r="A665" s="33"/>
      <c r="B665" s="34"/>
      <c r="C665" s="226" t="s">
        <v>1535</v>
      </c>
      <c r="D665" s="226" t="s">
        <v>1536</v>
      </c>
      <c r="E665" s="18" t="s">
        <v>226</v>
      </c>
      <c r="F665" s="227">
        <v>299</v>
      </c>
      <c r="G665" s="33"/>
      <c r="H665" s="34"/>
    </row>
    <row r="666" spans="1:8" s="2" customFormat="1" ht="16.9" customHeight="1">
      <c r="A666" s="33"/>
      <c r="B666" s="34"/>
      <c r="C666" s="226" t="s">
        <v>1538</v>
      </c>
      <c r="D666" s="226" t="s">
        <v>2433</v>
      </c>
      <c r="E666" s="18" t="s">
        <v>226</v>
      </c>
      <c r="F666" s="227">
        <v>299</v>
      </c>
      <c r="G666" s="33"/>
      <c r="H666" s="34"/>
    </row>
    <row r="667" spans="1:8" s="2" customFormat="1" ht="16.9" customHeight="1">
      <c r="A667" s="33"/>
      <c r="B667" s="34"/>
      <c r="C667" s="226" t="s">
        <v>1506</v>
      </c>
      <c r="D667" s="226" t="s">
        <v>1507</v>
      </c>
      <c r="E667" s="18" t="s">
        <v>226</v>
      </c>
      <c r="F667" s="227">
        <v>326.807</v>
      </c>
      <c r="G667" s="33"/>
      <c r="H667" s="34"/>
    </row>
    <row r="668" spans="1:8" s="2" customFormat="1" ht="16.9" customHeight="1">
      <c r="A668" s="33"/>
      <c r="B668" s="34"/>
      <c r="C668" s="222" t="s">
        <v>268</v>
      </c>
      <c r="D668" s="223" t="s">
        <v>268</v>
      </c>
      <c r="E668" s="224" t="s">
        <v>0</v>
      </c>
      <c r="F668" s="225">
        <v>35.559</v>
      </c>
      <c r="G668" s="33"/>
      <c r="H668" s="34"/>
    </row>
    <row r="669" spans="1:8" s="2" customFormat="1" ht="16.9" customHeight="1">
      <c r="A669" s="33"/>
      <c r="B669" s="34"/>
      <c r="C669" s="226" t="s">
        <v>0</v>
      </c>
      <c r="D669" s="226" t="s">
        <v>1413</v>
      </c>
      <c r="E669" s="18" t="s">
        <v>0</v>
      </c>
      <c r="F669" s="227">
        <v>0</v>
      </c>
      <c r="G669" s="33"/>
      <c r="H669" s="34"/>
    </row>
    <row r="670" spans="1:8" s="2" customFormat="1" ht="16.9" customHeight="1">
      <c r="A670" s="33"/>
      <c r="B670" s="34"/>
      <c r="C670" s="226" t="s">
        <v>0</v>
      </c>
      <c r="D670" s="226" t="s">
        <v>1417</v>
      </c>
      <c r="E670" s="18" t="s">
        <v>0</v>
      </c>
      <c r="F670" s="227">
        <v>0</v>
      </c>
      <c r="G670" s="33"/>
      <c r="H670" s="34"/>
    </row>
    <row r="671" spans="1:8" s="2" customFormat="1" ht="16.9" customHeight="1">
      <c r="A671" s="33"/>
      <c r="B671" s="34"/>
      <c r="C671" s="226" t="s">
        <v>0</v>
      </c>
      <c r="D671" s="226" t="s">
        <v>1436</v>
      </c>
      <c r="E671" s="18" t="s">
        <v>0</v>
      </c>
      <c r="F671" s="227">
        <v>31.559</v>
      </c>
      <c r="G671" s="33"/>
      <c r="H671" s="34"/>
    </row>
    <row r="672" spans="1:8" s="2" customFormat="1" ht="16.9" customHeight="1">
      <c r="A672" s="33"/>
      <c r="B672" s="34"/>
      <c r="C672" s="226" t="s">
        <v>0</v>
      </c>
      <c r="D672" s="226" t="s">
        <v>1437</v>
      </c>
      <c r="E672" s="18" t="s">
        <v>0</v>
      </c>
      <c r="F672" s="227">
        <v>4</v>
      </c>
      <c r="G672" s="33"/>
      <c r="H672" s="34"/>
    </row>
    <row r="673" spans="1:8" s="2" customFormat="1" ht="16.9" customHeight="1">
      <c r="A673" s="33"/>
      <c r="B673" s="34"/>
      <c r="C673" s="226" t="s">
        <v>268</v>
      </c>
      <c r="D673" s="226" t="s">
        <v>171</v>
      </c>
      <c r="E673" s="18" t="s">
        <v>0</v>
      </c>
      <c r="F673" s="227">
        <v>35.559</v>
      </c>
      <c r="G673" s="33"/>
      <c r="H673" s="34"/>
    </row>
    <row r="674" spans="1:8" s="2" customFormat="1" ht="16.9" customHeight="1">
      <c r="A674" s="33"/>
      <c r="B674" s="34"/>
      <c r="C674" s="228" t="s">
        <v>2351</v>
      </c>
      <c r="D674" s="33"/>
      <c r="E674" s="33"/>
      <c r="F674" s="33"/>
      <c r="G674" s="33"/>
      <c r="H674" s="34"/>
    </row>
    <row r="675" spans="1:8" s="2" customFormat="1" ht="16.9" customHeight="1">
      <c r="A675" s="33"/>
      <c r="B675" s="34"/>
      <c r="C675" s="226" t="s">
        <v>1433</v>
      </c>
      <c r="D675" s="226" t="s">
        <v>2434</v>
      </c>
      <c r="E675" s="18" t="s">
        <v>185</v>
      </c>
      <c r="F675" s="227">
        <v>35.559</v>
      </c>
      <c r="G675" s="33"/>
      <c r="H675" s="34"/>
    </row>
    <row r="676" spans="1:8" s="2" customFormat="1" ht="16.9" customHeight="1">
      <c r="A676" s="33"/>
      <c r="B676" s="34"/>
      <c r="C676" s="226" t="s">
        <v>409</v>
      </c>
      <c r="D676" s="226" t="s">
        <v>2374</v>
      </c>
      <c r="E676" s="18" t="s">
        <v>185</v>
      </c>
      <c r="F676" s="227">
        <v>35.559</v>
      </c>
      <c r="G676" s="33"/>
      <c r="H676" s="34"/>
    </row>
    <row r="677" spans="1:8" s="2" customFormat="1" ht="16.9" customHeight="1">
      <c r="A677" s="33"/>
      <c r="B677" s="34"/>
      <c r="C677" s="226" t="s">
        <v>417</v>
      </c>
      <c r="D677" s="226" t="s">
        <v>2375</v>
      </c>
      <c r="E677" s="18" t="s">
        <v>232</v>
      </c>
      <c r="F677" s="227">
        <v>403.292</v>
      </c>
      <c r="G677" s="33"/>
      <c r="H677" s="34"/>
    </row>
    <row r="678" spans="1:8" s="2" customFormat="1" ht="16.9" customHeight="1">
      <c r="A678" s="33"/>
      <c r="B678" s="34"/>
      <c r="C678" s="226" t="s">
        <v>192</v>
      </c>
      <c r="D678" s="226" t="s">
        <v>2363</v>
      </c>
      <c r="E678" s="18" t="s">
        <v>185</v>
      </c>
      <c r="F678" s="227">
        <v>220.1</v>
      </c>
      <c r="G678" s="33"/>
      <c r="H678" s="34"/>
    </row>
    <row r="679" spans="1:8" s="2" customFormat="1" ht="16.9" customHeight="1">
      <c r="A679" s="33"/>
      <c r="B679" s="34"/>
      <c r="C679" s="226" t="s">
        <v>422</v>
      </c>
      <c r="D679" s="226" t="s">
        <v>2377</v>
      </c>
      <c r="E679" s="18" t="s">
        <v>185</v>
      </c>
      <c r="F679" s="227">
        <v>407.049</v>
      </c>
      <c r="G679" s="33"/>
      <c r="H679" s="34"/>
    </row>
    <row r="680" spans="1:8" s="2" customFormat="1" ht="16.9" customHeight="1">
      <c r="A680" s="33"/>
      <c r="B680" s="34"/>
      <c r="C680" s="222" t="s">
        <v>274</v>
      </c>
      <c r="D680" s="223" t="s">
        <v>274</v>
      </c>
      <c r="E680" s="224" t="s">
        <v>0</v>
      </c>
      <c r="F680" s="225">
        <v>59.159</v>
      </c>
      <c r="G680" s="33"/>
      <c r="H680" s="34"/>
    </row>
    <row r="681" spans="1:8" s="2" customFormat="1" ht="16.9" customHeight="1">
      <c r="A681" s="33"/>
      <c r="B681" s="34"/>
      <c r="C681" s="226" t="s">
        <v>0</v>
      </c>
      <c r="D681" s="226" t="s">
        <v>1413</v>
      </c>
      <c r="E681" s="18" t="s">
        <v>0</v>
      </c>
      <c r="F681" s="227">
        <v>0</v>
      </c>
      <c r="G681" s="33"/>
      <c r="H681" s="34"/>
    </row>
    <row r="682" spans="1:8" s="2" customFormat="1" ht="16.9" customHeight="1">
      <c r="A682" s="33"/>
      <c r="B682" s="34"/>
      <c r="C682" s="226" t="s">
        <v>0</v>
      </c>
      <c r="D682" s="226" t="s">
        <v>1417</v>
      </c>
      <c r="E682" s="18" t="s">
        <v>0</v>
      </c>
      <c r="F682" s="227">
        <v>0</v>
      </c>
      <c r="G682" s="33"/>
      <c r="H682" s="34"/>
    </row>
    <row r="683" spans="1:8" s="2" customFormat="1" ht="16.9" customHeight="1">
      <c r="A683" s="33"/>
      <c r="B683" s="34"/>
      <c r="C683" s="226" t="s">
        <v>0</v>
      </c>
      <c r="D683" s="226" t="s">
        <v>1427</v>
      </c>
      <c r="E683" s="18" t="s">
        <v>0</v>
      </c>
      <c r="F683" s="227">
        <v>41.96</v>
      </c>
      <c r="G683" s="33"/>
      <c r="H683" s="34"/>
    </row>
    <row r="684" spans="1:8" s="2" customFormat="1" ht="16.9" customHeight="1">
      <c r="A684" s="33"/>
      <c r="B684" s="34"/>
      <c r="C684" s="226" t="s">
        <v>0</v>
      </c>
      <c r="D684" s="226" t="s">
        <v>1428</v>
      </c>
      <c r="E684" s="18" t="s">
        <v>0</v>
      </c>
      <c r="F684" s="227">
        <v>5.612</v>
      </c>
      <c r="G684" s="33"/>
      <c r="H684" s="34"/>
    </row>
    <row r="685" spans="1:8" s="2" customFormat="1" ht="16.9" customHeight="1">
      <c r="A685" s="33"/>
      <c r="B685" s="34"/>
      <c r="C685" s="226" t="s">
        <v>0</v>
      </c>
      <c r="D685" s="226" t="s">
        <v>1419</v>
      </c>
      <c r="E685" s="18" t="s">
        <v>0</v>
      </c>
      <c r="F685" s="227">
        <v>0</v>
      </c>
      <c r="G685" s="33"/>
      <c r="H685" s="34"/>
    </row>
    <row r="686" spans="1:8" s="2" customFormat="1" ht="16.9" customHeight="1">
      <c r="A686" s="33"/>
      <c r="B686" s="34"/>
      <c r="C686" s="226" t="s">
        <v>0</v>
      </c>
      <c r="D686" s="226" t="s">
        <v>1429</v>
      </c>
      <c r="E686" s="18" t="s">
        <v>0</v>
      </c>
      <c r="F686" s="227">
        <v>4.715</v>
      </c>
      <c r="G686" s="33"/>
      <c r="H686" s="34"/>
    </row>
    <row r="687" spans="1:8" s="2" customFormat="1" ht="16.9" customHeight="1">
      <c r="A687" s="33"/>
      <c r="B687" s="34"/>
      <c r="C687" s="226" t="s">
        <v>0</v>
      </c>
      <c r="D687" s="226" t="s">
        <v>1430</v>
      </c>
      <c r="E687" s="18" t="s">
        <v>0</v>
      </c>
      <c r="F687" s="227">
        <v>0.8</v>
      </c>
      <c r="G687" s="33"/>
      <c r="H687" s="34"/>
    </row>
    <row r="688" spans="1:8" s="2" customFormat="1" ht="16.9" customHeight="1">
      <c r="A688" s="33"/>
      <c r="B688" s="34"/>
      <c r="C688" s="226" t="s">
        <v>0</v>
      </c>
      <c r="D688" s="226" t="s">
        <v>1414</v>
      </c>
      <c r="E688" s="18" t="s">
        <v>0</v>
      </c>
      <c r="F688" s="227">
        <v>0</v>
      </c>
      <c r="G688" s="33"/>
      <c r="H688" s="34"/>
    </row>
    <row r="689" spans="1:8" s="2" customFormat="1" ht="16.9" customHeight="1">
      <c r="A689" s="33"/>
      <c r="B689" s="34"/>
      <c r="C689" s="226" t="s">
        <v>0</v>
      </c>
      <c r="D689" s="226" t="s">
        <v>1431</v>
      </c>
      <c r="E689" s="18" t="s">
        <v>0</v>
      </c>
      <c r="F689" s="227">
        <v>4.48</v>
      </c>
      <c r="G689" s="33"/>
      <c r="H689" s="34"/>
    </row>
    <row r="690" spans="1:8" s="2" customFormat="1" ht="16.9" customHeight="1">
      <c r="A690" s="33"/>
      <c r="B690" s="34"/>
      <c r="C690" s="226" t="s">
        <v>0</v>
      </c>
      <c r="D690" s="226" t="s">
        <v>1432</v>
      </c>
      <c r="E690" s="18" t="s">
        <v>0</v>
      </c>
      <c r="F690" s="227">
        <v>1.592</v>
      </c>
      <c r="G690" s="33"/>
      <c r="H690" s="34"/>
    </row>
    <row r="691" spans="1:8" s="2" customFormat="1" ht="16.9" customHeight="1">
      <c r="A691" s="33"/>
      <c r="B691" s="34"/>
      <c r="C691" s="226" t="s">
        <v>274</v>
      </c>
      <c r="D691" s="226" t="s">
        <v>171</v>
      </c>
      <c r="E691" s="18" t="s">
        <v>0</v>
      </c>
      <c r="F691" s="227">
        <v>59.159</v>
      </c>
      <c r="G691" s="33"/>
      <c r="H691" s="34"/>
    </row>
    <row r="692" spans="1:8" s="2" customFormat="1" ht="16.9" customHeight="1">
      <c r="A692" s="33"/>
      <c r="B692" s="34"/>
      <c r="C692" s="228" t="s">
        <v>2351</v>
      </c>
      <c r="D692" s="33"/>
      <c r="E692" s="33"/>
      <c r="F692" s="33"/>
      <c r="G692" s="33"/>
      <c r="H692" s="34"/>
    </row>
    <row r="693" spans="1:8" s="2" customFormat="1" ht="16.9" customHeight="1">
      <c r="A693" s="33"/>
      <c r="B693" s="34"/>
      <c r="C693" s="226" t="s">
        <v>368</v>
      </c>
      <c r="D693" s="226" t="s">
        <v>2411</v>
      </c>
      <c r="E693" s="18" t="s">
        <v>185</v>
      </c>
      <c r="F693" s="227">
        <v>59.159</v>
      </c>
      <c r="G693" s="33"/>
      <c r="H693" s="34"/>
    </row>
    <row r="694" spans="1:8" s="2" customFormat="1" ht="16.9" customHeight="1">
      <c r="A694" s="33"/>
      <c r="B694" s="34"/>
      <c r="C694" s="226" t="s">
        <v>348</v>
      </c>
      <c r="D694" s="226" t="s">
        <v>2412</v>
      </c>
      <c r="E694" s="18" t="s">
        <v>185</v>
      </c>
      <c r="F694" s="227">
        <v>118.318</v>
      </c>
      <c r="G694" s="33"/>
      <c r="H694" s="34"/>
    </row>
    <row r="695" spans="1:8" s="2" customFormat="1" ht="16.9" customHeight="1">
      <c r="A695" s="33"/>
      <c r="B695" s="34"/>
      <c r="C695" s="226" t="s">
        <v>356</v>
      </c>
      <c r="D695" s="226" t="s">
        <v>2413</v>
      </c>
      <c r="E695" s="18" t="s">
        <v>185</v>
      </c>
      <c r="F695" s="227">
        <v>414.113</v>
      </c>
      <c r="G695" s="33"/>
      <c r="H695" s="34"/>
    </row>
    <row r="696" spans="1:8" s="2" customFormat="1" ht="16.9" customHeight="1">
      <c r="A696" s="33"/>
      <c r="B696" s="34"/>
      <c r="C696" s="226" t="s">
        <v>404</v>
      </c>
      <c r="D696" s="226" t="s">
        <v>2372</v>
      </c>
      <c r="E696" s="18" t="s">
        <v>185</v>
      </c>
      <c r="F696" s="227">
        <v>184.541</v>
      </c>
      <c r="G696" s="33"/>
      <c r="H696" s="34"/>
    </row>
    <row r="697" spans="1:8" s="2" customFormat="1" ht="16.9" customHeight="1">
      <c r="A697" s="33"/>
      <c r="B697" s="34"/>
      <c r="C697" s="226" t="s">
        <v>422</v>
      </c>
      <c r="D697" s="226" t="s">
        <v>2377</v>
      </c>
      <c r="E697" s="18" t="s">
        <v>185</v>
      </c>
      <c r="F697" s="227">
        <v>407.049</v>
      </c>
      <c r="G697" s="33"/>
      <c r="H697" s="34"/>
    </row>
    <row r="698" spans="1:8" s="2" customFormat="1" ht="16.9" customHeight="1">
      <c r="A698" s="33"/>
      <c r="B698" s="34"/>
      <c r="C698" s="222" t="s">
        <v>276</v>
      </c>
      <c r="D698" s="223" t="s">
        <v>276</v>
      </c>
      <c r="E698" s="224" t="s">
        <v>0</v>
      </c>
      <c r="F698" s="225">
        <v>414.113</v>
      </c>
      <c r="G698" s="33"/>
      <c r="H698" s="34"/>
    </row>
    <row r="699" spans="1:8" s="2" customFormat="1" ht="16.9" customHeight="1">
      <c r="A699" s="33"/>
      <c r="B699" s="34"/>
      <c r="C699" s="226" t="s">
        <v>276</v>
      </c>
      <c r="D699" s="226" t="s">
        <v>359</v>
      </c>
      <c r="E699" s="18" t="s">
        <v>0</v>
      </c>
      <c r="F699" s="227">
        <v>414.113</v>
      </c>
      <c r="G699" s="33"/>
      <c r="H699" s="34"/>
    </row>
    <row r="700" spans="1:8" s="2" customFormat="1" ht="16.9" customHeight="1">
      <c r="A700" s="33"/>
      <c r="B700" s="34"/>
      <c r="C700" s="228" t="s">
        <v>2351</v>
      </c>
      <c r="D700" s="33"/>
      <c r="E700" s="33"/>
      <c r="F700" s="33"/>
      <c r="G700" s="33"/>
      <c r="H700" s="34"/>
    </row>
    <row r="701" spans="1:8" s="2" customFormat="1" ht="16.9" customHeight="1">
      <c r="A701" s="33"/>
      <c r="B701" s="34"/>
      <c r="C701" s="226" t="s">
        <v>356</v>
      </c>
      <c r="D701" s="226" t="s">
        <v>2413</v>
      </c>
      <c r="E701" s="18" t="s">
        <v>185</v>
      </c>
      <c r="F701" s="227">
        <v>414.113</v>
      </c>
      <c r="G701" s="33"/>
      <c r="H701" s="34"/>
    </row>
    <row r="702" spans="1:8" s="2" customFormat="1" ht="16.9" customHeight="1">
      <c r="A702" s="33"/>
      <c r="B702" s="34"/>
      <c r="C702" s="226" t="s">
        <v>404</v>
      </c>
      <c r="D702" s="226" t="s">
        <v>2372</v>
      </c>
      <c r="E702" s="18" t="s">
        <v>185</v>
      </c>
      <c r="F702" s="227">
        <v>184.541</v>
      </c>
      <c r="G702" s="33"/>
      <c r="H702" s="34"/>
    </row>
    <row r="703" spans="1:8" s="2" customFormat="1" ht="16.9" customHeight="1">
      <c r="A703" s="33"/>
      <c r="B703" s="34"/>
      <c r="C703" s="226" t="s">
        <v>422</v>
      </c>
      <c r="D703" s="226" t="s">
        <v>2377</v>
      </c>
      <c r="E703" s="18" t="s">
        <v>185</v>
      </c>
      <c r="F703" s="227">
        <v>407.049</v>
      </c>
      <c r="G703" s="33"/>
      <c r="H703" s="34"/>
    </row>
    <row r="704" spans="1:8" s="2" customFormat="1" ht="16.9" customHeight="1">
      <c r="A704" s="33"/>
      <c r="B704" s="34"/>
      <c r="C704" s="222" t="s">
        <v>294</v>
      </c>
      <c r="D704" s="223" t="s">
        <v>294</v>
      </c>
      <c r="E704" s="224" t="s">
        <v>0</v>
      </c>
      <c r="F704" s="225">
        <v>118.318</v>
      </c>
      <c r="G704" s="33"/>
      <c r="H704" s="34"/>
    </row>
    <row r="705" spans="1:8" s="2" customFormat="1" ht="16.9" customHeight="1">
      <c r="A705" s="33"/>
      <c r="B705" s="34"/>
      <c r="C705" s="226" t="s">
        <v>294</v>
      </c>
      <c r="D705" s="226" t="s">
        <v>351</v>
      </c>
      <c r="E705" s="18" t="s">
        <v>0</v>
      </c>
      <c r="F705" s="227">
        <v>118.318</v>
      </c>
      <c r="G705" s="33"/>
      <c r="H705" s="34"/>
    </row>
    <row r="706" spans="1:8" s="2" customFormat="1" ht="16.9" customHeight="1">
      <c r="A706" s="33"/>
      <c r="B706" s="34"/>
      <c r="C706" s="228" t="s">
        <v>2351</v>
      </c>
      <c r="D706" s="33"/>
      <c r="E706" s="33"/>
      <c r="F706" s="33"/>
      <c r="G706" s="33"/>
      <c r="H706" s="34"/>
    </row>
    <row r="707" spans="1:8" s="2" customFormat="1" ht="16.9" customHeight="1">
      <c r="A707" s="33"/>
      <c r="B707" s="34"/>
      <c r="C707" s="226" t="s">
        <v>348</v>
      </c>
      <c r="D707" s="226" t="s">
        <v>2412</v>
      </c>
      <c r="E707" s="18" t="s">
        <v>185</v>
      </c>
      <c r="F707" s="227">
        <v>118.318</v>
      </c>
      <c r="G707" s="33"/>
      <c r="H707" s="34"/>
    </row>
    <row r="708" spans="1:8" s="2" customFormat="1" ht="16.9" customHeight="1">
      <c r="A708" s="33"/>
      <c r="B708" s="34"/>
      <c r="C708" s="226" t="s">
        <v>404</v>
      </c>
      <c r="D708" s="226" t="s">
        <v>2372</v>
      </c>
      <c r="E708" s="18" t="s">
        <v>185</v>
      </c>
      <c r="F708" s="227">
        <v>184.541</v>
      </c>
      <c r="G708" s="33"/>
      <c r="H708" s="34"/>
    </row>
    <row r="709" spans="1:8" s="2" customFormat="1" ht="16.9" customHeight="1">
      <c r="A709" s="33"/>
      <c r="B709" s="34"/>
      <c r="C709" s="226" t="s">
        <v>422</v>
      </c>
      <c r="D709" s="226" t="s">
        <v>2377</v>
      </c>
      <c r="E709" s="18" t="s">
        <v>185</v>
      </c>
      <c r="F709" s="227">
        <v>407.049</v>
      </c>
      <c r="G709" s="33"/>
      <c r="H709" s="34"/>
    </row>
    <row r="710" spans="1:8" s="2" customFormat="1" ht="16.9" customHeight="1">
      <c r="A710" s="33"/>
      <c r="B710" s="34"/>
      <c r="C710" s="222" t="s">
        <v>113</v>
      </c>
      <c r="D710" s="223" t="s">
        <v>113</v>
      </c>
      <c r="E710" s="224" t="s">
        <v>0</v>
      </c>
      <c r="F710" s="225">
        <v>6.38</v>
      </c>
      <c r="G710" s="33"/>
      <c r="H710" s="34"/>
    </row>
    <row r="711" spans="1:8" s="2" customFormat="1" ht="16.9" customHeight="1">
      <c r="A711" s="33"/>
      <c r="B711" s="34"/>
      <c r="C711" s="226" t="s">
        <v>113</v>
      </c>
      <c r="D711" s="226" t="s">
        <v>1410</v>
      </c>
      <c r="E711" s="18" t="s">
        <v>0</v>
      </c>
      <c r="F711" s="227">
        <v>6.38</v>
      </c>
      <c r="G711" s="33"/>
      <c r="H711" s="34"/>
    </row>
    <row r="712" spans="1:8" s="2" customFormat="1" ht="16.9" customHeight="1">
      <c r="A712" s="33"/>
      <c r="B712" s="34"/>
      <c r="C712" s="228" t="s">
        <v>2351</v>
      </c>
      <c r="D712" s="33"/>
      <c r="E712" s="33"/>
      <c r="F712" s="33"/>
      <c r="G712" s="33"/>
      <c r="H712" s="34"/>
    </row>
    <row r="713" spans="1:8" s="2" customFormat="1" ht="16.9" customHeight="1">
      <c r="A713" s="33"/>
      <c r="B713" s="34"/>
      <c r="C713" s="226" t="s">
        <v>230</v>
      </c>
      <c r="D713" s="226" t="s">
        <v>2354</v>
      </c>
      <c r="E713" s="18" t="s">
        <v>232</v>
      </c>
      <c r="F713" s="227">
        <v>6.38</v>
      </c>
      <c r="G713" s="33"/>
      <c r="H713" s="34"/>
    </row>
    <row r="714" spans="1:8" s="2" customFormat="1" ht="16.9" customHeight="1">
      <c r="A714" s="33"/>
      <c r="B714" s="34"/>
      <c r="C714" s="226" t="s">
        <v>236</v>
      </c>
      <c r="D714" s="226" t="s">
        <v>2355</v>
      </c>
      <c r="E714" s="18" t="s">
        <v>232</v>
      </c>
      <c r="F714" s="227">
        <v>25.52</v>
      </c>
      <c r="G714" s="33"/>
      <c r="H714" s="34"/>
    </row>
    <row r="715" spans="1:8" s="2" customFormat="1" ht="16.9" customHeight="1">
      <c r="A715" s="33"/>
      <c r="B715" s="34"/>
      <c r="C715" s="226" t="s">
        <v>257</v>
      </c>
      <c r="D715" s="226" t="s">
        <v>2356</v>
      </c>
      <c r="E715" s="18" t="s">
        <v>232</v>
      </c>
      <c r="F715" s="227">
        <v>9.856</v>
      </c>
      <c r="G715" s="33"/>
      <c r="H715" s="34"/>
    </row>
    <row r="716" spans="1:8" s="2" customFormat="1" ht="16.9" customHeight="1">
      <c r="A716" s="33"/>
      <c r="B716" s="34"/>
      <c r="C716" s="226" t="s">
        <v>1260</v>
      </c>
      <c r="D716" s="226" t="s">
        <v>266</v>
      </c>
      <c r="E716" s="18" t="s">
        <v>232</v>
      </c>
      <c r="F716" s="227">
        <v>6.38</v>
      </c>
      <c r="G716" s="33"/>
      <c r="H716" s="34"/>
    </row>
    <row r="717" spans="1:8" s="2" customFormat="1" ht="16.9" customHeight="1">
      <c r="A717" s="33"/>
      <c r="B717" s="34"/>
      <c r="C717" s="222" t="s">
        <v>115</v>
      </c>
      <c r="D717" s="223" t="s">
        <v>115</v>
      </c>
      <c r="E717" s="224" t="s">
        <v>0</v>
      </c>
      <c r="F717" s="225">
        <v>3.476</v>
      </c>
      <c r="G717" s="33"/>
      <c r="H717" s="34"/>
    </row>
    <row r="718" spans="1:8" s="2" customFormat="1" ht="16.9" customHeight="1">
      <c r="A718" s="33"/>
      <c r="B718" s="34"/>
      <c r="C718" s="226" t="s">
        <v>115</v>
      </c>
      <c r="D718" s="226" t="s">
        <v>1411</v>
      </c>
      <c r="E718" s="18" t="s">
        <v>0</v>
      </c>
      <c r="F718" s="227">
        <v>3.476</v>
      </c>
      <c r="G718" s="33"/>
      <c r="H718" s="34"/>
    </row>
    <row r="719" spans="1:8" s="2" customFormat="1" ht="16.9" customHeight="1">
      <c r="A719" s="33"/>
      <c r="B719" s="34"/>
      <c r="C719" s="228" t="s">
        <v>2351</v>
      </c>
      <c r="D719" s="33"/>
      <c r="E719" s="33"/>
      <c r="F719" s="33"/>
      <c r="G719" s="33"/>
      <c r="H719" s="34"/>
    </row>
    <row r="720" spans="1:8" s="2" customFormat="1" ht="16.9" customHeight="1">
      <c r="A720" s="33"/>
      <c r="B720" s="34"/>
      <c r="C720" s="226" t="s">
        <v>241</v>
      </c>
      <c r="D720" s="226" t="s">
        <v>2360</v>
      </c>
      <c r="E720" s="18" t="s">
        <v>232</v>
      </c>
      <c r="F720" s="227">
        <v>3.476</v>
      </c>
      <c r="G720" s="33"/>
      <c r="H720" s="34"/>
    </row>
    <row r="721" spans="1:8" s="2" customFormat="1" ht="16.9" customHeight="1">
      <c r="A721" s="33"/>
      <c r="B721" s="34"/>
      <c r="C721" s="226" t="s">
        <v>244</v>
      </c>
      <c r="D721" s="226" t="s">
        <v>2361</v>
      </c>
      <c r="E721" s="18" t="s">
        <v>232</v>
      </c>
      <c r="F721" s="227">
        <v>69.52</v>
      </c>
      <c r="G721" s="33"/>
      <c r="H721" s="34"/>
    </row>
    <row r="722" spans="1:8" s="2" customFormat="1" ht="16.9" customHeight="1">
      <c r="A722" s="33"/>
      <c r="B722" s="34"/>
      <c r="C722" s="226" t="s">
        <v>257</v>
      </c>
      <c r="D722" s="226" t="s">
        <v>2356</v>
      </c>
      <c r="E722" s="18" t="s">
        <v>232</v>
      </c>
      <c r="F722" s="227">
        <v>9.856</v>
      </c>
      <c r="G722" s="33"/>
      <c r="H722" s="34"/>
    </row>
    <row r="723" spans="1:8" s="2" customFormat="1" ht="16.9" customHeight="1">
      <c r="A723" s="33"/>
      <c r="B723" s="34"/>
      <c r="C723" s="226" t="s">
        <v>1262</v>
      </c>
      <c r="D723" s="226" t="s">
        <v>1263</v>
      </c>
      <c r="E723" s="18" t="s">
        <v>232</v>
      </c>
      <c r="F723" s="227">
        <v>3.476</v>
      </c>
      <c r="G723" s="33"/>
      <c r="H723" s="34"/>
    </row>
    <row r="724" spans="1:8" s="2" customFormat="1" ht="16.9" customHeight="1">
      <c r="A724" s="33"/>
      <c r="B724" s="34"/>
      <c r="C724" s="222" t="s">
        <v>300</v>
      </c>
      <c r="D724" s="223" t="s">
        <v>300</v>
      </c>
      <c r="E724" s="224" t="s">
        <v>0</v>
      </c>
      <c r="F724" s="225">
        <v>184.541</v>
      </c>
      <c r="G724" s="33"/>
      <c r="H724" s="34"/>
    </row>
    <row r="725" spans="1:8" s="2" customFormat="1" ht="16.9" customHeight="1">
      <c r="A725" s="33"/>
      <c r="B725" s="34"/>
      <c r="C725" s="226" t="s">
        <v>0</v>
      </c>
      <c r="D725" s="226" t="s">
        <v>274</v>
      </c>
      <c r="E725" s="18" t="s">
        <v>0</v>
      </c>
      <c r="F725" s="227">
        <v>59.159</v>
      </c>
      <c r="G725" s="33"/>
      <c r="H725" s="34"/>
    </row>
    <row r="726" spans="1:8" s="2" customFormat="1" ht="16.9" customHeight="1">
      <c r="A726" s="33"/>
      <c r="B726" s="34"/>
      <c r="C726" s="226" t="s">
        <v>0</v>
      </c>
      <c r="D726" s="226" t="s">
        <v>276</v>
      </c>
      <c r="E726" s="18" t="s">
        <v>0</v>
      </c>
      <c r="F726" s="227">
        <v>414.113</v>
      </c>
      <c r="G726" s="33"/>
      <c r="H726" s="34"/>
    </row>
    <row r="727" spans="1:8" s="2" customFormat="1" ht="16.9" customHeight="1">
      <c r="A727" s="33"/>
      <c r="B727" s="34"/>
      <c r="C727" s="226" t="s">
        <v>0</v>
      </c>
      <c r="D727" s="226" t="s">
        <v>1459</v>
      </c>
      <c r="E727" s="18" t="s">
        <v>0</v>
      </c>
      <c r="F727" s="227">
        <v>-288.731</v>
      </c>
      <c r="G727" s="33"/>
      <c r="H727" s="34"/>
    </row>
    <row r="728" spans="1:8" s="2" customFormat="1" ht="16.9" customHeight="1">
      <c r="A728" s="33"/>
      <c r="B728" s="34"/>
      <c r="C728" s="226" t="s">
        <v>300</v>
      </c>
      <c r="D728" s="226" t="s">
        <v>171</v>
      </c>
      <c r="E728" s="18" t="s">
        <v>0</v>
      </c>
      <c r="F728" s="227">
        <v>184.541</v>
      </c>
      <c r="G728" s="33"/>
      <c r="H728" s="34"/>
    </row>
    <row r="729" spans="1:8" s="2" customFormat="1" ht="16.9" customHeight="1">
      <c r="A729" s="33"/>
      <c r="B729" s="34"/>
      <c r="C729" s="228" t="s">
        <v>2351</v>
      </c>
      <c r="D729" s="33"/>
      <c r="E729" s="33"/>
      <c r="F729" s="33"/>
      <c r="G729" s="33"/>
      <c r="H729" s="34"/>
    </row>
    <row r="730" spans="1:8" s="2" customFormat="1" ht="16.9" customHeight="1">
      <c r="A730" s="33"/>
      <c r="B730" s="34"/>
      <c r="C730" s="226" t="s">
        <v>404</v>
      </c>
      <c r="D730" s="226" t="s">
        <v>2372</v>
      </c>
      <c r="E730" s="18" t="s">
        <v>185</v>
      </c>
      <c r="F730" s="227">
        <v>184.541</v>
      </c>
      <c r="G730" s="33"/>
      <c r="H730" s="34"/>
    </row>
    <row r="731" spans="1:8" s="2" customFormat="1" ht="16.9" customHeight="1">
      <c r="A731" s="33"/>
      <c r="B731" s="34"/>
      <c r="C731" s="226" t="s">
        <v>417</v>
      </c>
      <c r="D731" s="226" t="s">
        <v>2375</v>
      </c>
      <c r="E731" s="18" t="s">
        <v>232</v>
      </c>
      <c r="F731" s="227">
        <v>403.292</v>
      </c>
      <c r="G731" s="33"/>
      <c r="H731" s="34"/>
    </row>
    <row r="732" spans="1:8" s="2" customFormat="1" ht="16.9" customHeight="1">
      <c r="A732" s="33"/>
      <c r="B732" s="34"/>
      <c r="C732" s="226" t="s">
        <v>192</v>
      </c>
      <c r="D732" s="226" t="s">
        <v>2363</v>
      </c>
      <c r="E732" s="18" t="s">
        <v>185</v>
      </c>
      <c r="F732" s="227">
        <v>220.1</v>
      </c>
      <c r="G732" s="33"/>
      <c r="H732" s="34"/>
    </row>
    <row r="733" spans="1:8" s="2" customFormat="1" ht="16.9" customHeight="1">
      <c r="A733" s="33"/>
      <c r="B733" s="34"/>
      <c r="C733" s="222" t="s">
        <v>296</v>
      </c>
      <c r="D733" s="223" t="s">
        <v>296</v>
      </c>
      <c r="E733" s="224" t="s">
        <v>0</v>
      </c>
      <c r="F733" s="225">
        <v>407.049</v>
      </c>
      <c r="G733" s="33"/>
      <c r="H733" s="34"/>
    </row>
    <row r="734" spans="1:8" s="2" customFormat="1" ht="16.9" customHeight="1">
      <c r="A734" s="33"/>
      <c r="B734" s="34"/>
      <c r="C734" s="226" t="s">
        <v>0</v>
      </c>
      <c r="D734" s="226" t="s">
        <v>274</v>
      </c>
      <c r="E734" s="18" t="s">
        <v>0</v>
      </c>
      <c r="F734" s="227">
        <v>59.159</v>
      </c>
      <c r="G734" s="33"/>
      <c r="H734" s="34"/>
    </row>
    <row r="735" spans="1:8" s="2" customFormat="1" ht="16.9" customHeight="1">
      <c r="A735" s="33"/>
      <c r="B735" s="34"/>
      <c r="C735" s="226" t="s">
        <v>0</v>
      </c>
      <c r="D735" s="226" t="s">
        <v>276</v>
      </c>
      <c r="E735" s="18" t="s">
        <v>0</v>
      </c>
      <c r="F735" s="227">
        <v>414.113</v>
      </c>
      <c r="G735" s="33"/>
      <c r="H735" s="34"/>
    </row>
    <row r="736" spans="1:8" s="2" customFormat="1" ht="16.9" customHeight="1">
      <c r="A736" s="33"/>
      <c r="B736" s="34"/>
      <c r="C736" s="226" t="s">
        <v>0</v>
      </c>
      <c r="D736" s="226" t="s">
        <v>294</v>
      </c>
      <c r="E736" s="18" t="s">
        <v>0</v>
      </c>
      <c r="F736" s="227">
        <v>118.318</v>
      </c>
      <c r="G736" s="33"/>
      <c r="H736" s="34"/>
    </row>
    <row r="737" spans="1:8" s="2" customFormat="1" ht="16.9" customHeight="1">
      <c r="A737" s="33"/>
      <c r="B737" s="34"/>
      <c r="C737" s="226" t="s">
        <v>0</v>
      </c>
      <c r="D737" s="226" t="s">
        <v>268</v>
      </c>
      <c r="E737" s="18" t="s">
        <v>0</v>
      </c>
      <c r="F737" s="227">
        <v>35.559</v>
      </c>
      <c r="G737" s="33"/>
      <c r="H737" s="34"/>
    </row>
    <row r="738" spans="1:8" s="2" customFormat="1" ht="16.9" customHeight="1">
      <c r="A738" s="33"/>
      <c r="B738" s="34"/>
      <c r="C738" s="226" t="s">
        <v>0</v>
      </c>
      <c r="D738" s="226" t="s">
        <v>425</v>
      </c>
      <c r="E738" s="18" t="s">
        <v>0</v>
      </c>
      <c r="F738" s="227">
        <v>-156.227</v>
      </c>
      <c r="G738" s="33"/>
      <c r="H738" s="34"/>
    </row>
    <row r="739" spans="1:8" s="2" customFormat="1" ht="16.9" customHeight="1">
      <c r="A739" s="33"/>
      <c r="B739" s="34"/>
      <c r="C739" s="226" t="s">
        <v>0</v>
      </c>
      <c r="D739" s="226" t="s">
        <v>426</v>
      </c>
      <c r="E739" s="18" t="s">
        <v>0</v>
      </c>
      <c r="F739" s="227">
        <v>-42.607</v>
      </c>
      <c r="G739" s="33"/>
      <c r="H739" s="34"/>
    </row>
    <row r="740" spans="1:8" s="2" customFormat="1" ht="16.9" customHeight="1">
      <c r="A740" s="33"/>
      <c r="B740" s="34"/>
      <c r="C740" s="226" t="s">
        <v>0</v>
      </c>
      <c r="D740" s="226" t="s">
        <v>1464</v>
      </c>
      <c r="E740" s="18" t="s">
        <v>0</v>
      </c>
      <c r="F740" s="227">
        <v>-16.159</v>
      </c>
      <c r="G740" s="33"/>
      <c r="H740" s="34"/>
    </row>
    <row r="741" spans="1:8" s="2" customFormat="1" ht="16.9" customHeight="1">
      <c r="A741" s="33"/>
      <c r="B741" s="34"/>
      <c r="C741" s="226" t="s">
        <v>0</v>
      </c>
      <c r="D741" s="226" t="s">
        <v>1465</v>
      </c>
      <c r="E741" s="18" t="s">
        <v>0</v>
      </c>
      <c r="F741" s="227">
        <v>-2.15</v>
      </c>
      <c r="G741" s="33"/>
      <c r="H741" s="34"/>
    </row>
    <row r="742" spans="1:8" s="2" customFormat="1" ht="16.9" customHeight="1">
      <c r="A742" s="33"/>
      <c r="B742" s="34"/>
      <c r="C742" s="226" t="s">
        <v>0</v>
      </c>
      <c r="D742" s="226" t="s">
        <v>1466</v>
      </c>
      <c r="E742" s="18" t="s">
        <v>0</v>
      </c>
      <c r="F742" s="227">
        <v>-2.957</v>
      </c>
      <c r="G742" s="33"/>
      <c r="H742" s="34"/>
    </row>
    <row r="743" spans="1:8" s="2" customFormat="1" ht="16.9" customHeight="1">
      <c r="A743" s="33"/>
      <c r="B743" s="34"/>
      <c r="C743" s="226" t="s">
        <v>296</v>
      </c>
      <c r="D743" s="226" t="s">
        <v>171</v>
      </c>
      <c r="E743" s="18" t="s">
        <v>0</v>
      </c>
      <c r="F743" s="227">
        <v>407.049</v>
      </c>
      <c r="G743" s="33"/>
      <c r="H743" s="34"/>
    </row>
    <row r="744" spans="1:8" s="2" customFormat="1" ht="16.9" customHeight="1">
      <c r="A744" s="33"/>
      <c r="B744" s="34"/>
      <c r="C744" s="228" t="s">
        <v>2351</v>
      </c>
      <c r="D744" s="33"/>
      <c r="E744" s="33"/>
      <c r="F744" s="33"/>
      <c r="G744" s="33"/>
      <c r="H744" s="34"/>
    </row>
    <row r="745" spans="1:8" s="2" customFormat="1" ht="16.9" customHeight="1">
      <c r="A745" s="33"/>
      <c r="B745" s="34"/>
      <c r="C745" s="226" t="s">
        <v>422</v>
      </c>
      <c r="D745" s="226" t="s">
        <v>2377</v>
      </c>
      <c r="E745" s="18" t="s">
        <v>185</v>
      </c>
      <c r="F745" s="227">
        <v>407.049</v>
      </c>
      <c r="G745" s="33"/>
      <c r="H745" s="34"/>
    </row>
    <row r="746" spans="1:8" s="2" customFormat="1" ht="16.9" customHeight="1">
      <c r="A746" s="33"/>
      <c r="B746" s="34"/>
      <c r="C746" s="226" t="s">
        <v>404</v>
      </c>
      <c r="D746" s="226" t="s">
        <v>2372</v>
      </c>
      <c r="E746" s="18" t="s">
        <v>185</v>
      </c>
      <c r="F746" s="227">
        <v>184.541</v>
      </c>
      <c r="G746" s="33"/>
      <c r="H746" s="34"/>
    </row>
    <row r="747" spans="1:8" s="2" customFormat="1" ht="26.45" customHeight="1">
      <c r="A747" s="33"/>
      <c r="B747" s="34"/>
      <c r="C747" s="221"/>
      <c r="D747" s="221" t="s">
        <v>86</v>
      </c>
      <c r="E747" s="33"/>
      <c r="F747" s="33"/>
      <c r="G747" s="33"/>
      <c r="H747" s="34"/>
    </row>
    <row r="748" spans="1:8" s="2" customFormat="1" ht="16.9" customHeight="1">
      <c r="A748" s="33"/>
      <c r="B748" s="34"/>
      <c r="C748" s="222" t="s">
        <v>282</v>
      </c>
      <c r="D748" s="223" t="s">
        <v>282</v>
      </c>
      <c r="E748" s="224" t="s">
        <v>0</v>
      </c>
      <c r="F748" s="225">
        <v>38.958</v>
      </c>
      <c r="G748" s="33"/>
      <c r="H748" s="34"/>
    </row>
    <row r="749" spans="1:8" s="2" customFormat="1" ht="16.9" customHeight="1">
      <c r="A749" s="33"/>
      <c r="B749" s="34"/>
      <c r="C749" s="226" t="s">
        <v>0</v>
      </c>
      <c r="D749" s="226" t="s">
        <v>1616</v>
      </c>
      <c r="E749" s="18" t="s">
        <v>0</v>
      </c>
      <c r="F749" s="227">
        <v>0</v>
      </c>
      <c r="G749" s="33"/>
      <c r="H749" s="34"/>
    </row>
    <row r="750" spans="1:8" s="2" customFormat="1" ht="16.9" customHeight="1">
      <c r="A750" s="33"/>
      <c r="B750" s="34"/>
      <c r="C750" s="226" t="s">
        <v>0</v>
      </c>
      <c r="D750" s="226" t="s">
        <v>1413</v>
      </c>
      <c r="E750" s="18" t="s">
        <v>0</v>
      </c>
      <c r="F750" s="227">
        <v>0</v>
      </c>
      <c r="G750" s="33"/>
      <c r="H750" s="34"/>
    </row>
    <row r="751" spans="1:8" s="2" customFormat="1" ht="16.9" customHeight="1">
      <c r="A751" s="33"/>
      <c r="B751" s="34"/>
      <c r="C751" s="226" t="s">
        <v>0</v>
      </c>
      <c r="D751" s="226" t="s">
        <v>1665</v>
      </c>
      <c r="E751" s="18" t="s">
        <v>0</v>
      </c>
      <c r="F751" s="227">
        <v>3.092</v>
      </c>
      <c r="G751" s="33"/>
      <c r="H751" s="34"/>
    </row>
    <row r="752" spans="1:8" s="2" customFormat="1" ht="16.9" customHeight="1">
      <c r="A752" s="33"/>
      <c r="B752" s="34"/>
      <c r="C752" s="226" t="s">
        <v>0</v>
      </c>
      <c r="D752" s="226" t="s">
        <v>1666</v>
      </c>
      <c r="E752" s="18" t="s">
        <v>0</v>
      </c>
      <c r="F752" s="227">
        <v>35.866</v>
      </c>
      <c r="G752" s="33"/>
      <c r="H752" s="34"/>
    </row>
    <row r="753" spans="1:8" s="2" customFormat="1" ht="16.9" customHeight="1">
      <c r="A753" s="33"/>
      <c r="B753" s="34"/>
      <c r="C753" s="226" t="s">
        <v>282</v>
      </c>
      <c r="D753" s="226" t="s">
        <v>171</v>
      </c>
      <c r="E753" s="18" t="s">
        <v>0</v>
      </c>
      <c r="F753" s="227">
        <v>38.958</v>
      </c>
      <c r="G753" s="33"/>
      <c r="H753" s="34"/>
    </row>
    <row r="754" spans="1:8" s="2" customFormat="1" ht="16.9" customHeight="1">
      <c r="A754" s="33"/>
      <c r="B754" s="34"/>
      <c r="C754" s="228" t="s">
        <v>2351</v>
      </c>
      <c r="D754" s="33"/>
      <c r="E754" s="33"/>
      <c r="F754" s="33"/>
      <c r="G754" s="33"/>
      <c r="H754" s="34"/>
    </row>
    <row r="755" spans="1:8" s="2" customFormat="1" ht="16.9" customHeight="1">
      <c r="A755" s="33"/>
      <c r="B755" s="34"/>
      <c r="C755" s="226" t="s">
        <v>501</v>
      </c>
      <c r="D755" s="226" t="s">
        <v>2376</v>
      </c>
      <c r="E755" s="18" t="s">
        <v>185</v>
      </c>
      <c r="F755" s="227">
        <v>38.958</v>
      </c>
      <c r="G755" s="33"/>
      <c r="H755" s="34"/>
    </row>
    <row r="756" spans="1:8" s="2" customFormat="1" ht="16.9" customHeight="1">
      <c r="A756" s="33"/>
      <c r="B756" s="34"/>
      <c r="C756" s="226" t="s">
        <v>422</v>
      </c>
      <c r="D756" s="226" t="s">
        <v>2377</v>
      </c>
      <c r="E756" s="18" t="s">
        <v>185</v>
      </c>
      <c r="F756" s="227">
        <v>435.843</v>
      </c>
      <c r="G756" s="33"/>
      <c r="H756" s="34"/>
    </row>
    <row r="757" spans="1:8" s="2" customFormat="1" ht="16.9" customHeight="1">
      <c r="A757" s="33"/>
      <c r="B757" s="34"/>
      <c r="C757" s="222" t="s">
        <v>280</v>
      </c>
      <c r="D757" s="223" t="s">
        <v>280</v>
      </c>
      <c r="E757" s="224" t="s">
        <v>0</v>
      </c>
      <c r="F757" s="225">
        <v>117.905</v>
      </c>
      <c r="G757" s="33"/>
      <c r="H757" s="34"/>
    </row>
    <row r="758" spans="1:8" s="2" customFormat="1" ht="16.9" customHeight="1">
      <c r="A758" s="33"/>
      <c r="B758" s="34"/>
      <c r="C758" s="226" t="s">
        <v>0</v>
      </c>
      <c r="D758" s="226" t="s">
        <v>1616</v>
      </c>
      <c r="E758" s="18" t="s">
        <v>0</v>
      </c>
      <c r="F758" s="227">
        <v>0</v>
      </c>
      <c r="G758" s="33"/>
      <c r="H758" s="34"/>
    </row>
    <row r="759" spans="1:8" s="2" customFormat="1" ht="16.9" customHeight="1">
      <c r="A759" s="33"/>
      <c r="B759" s="34"/>
      <c r="C759" s="226" t="s">
        <v>0</v>
      </c>
      <c r="D759" s="226" t="s">
        <v>1413</v>
      </c>
      <c r="E759" s="18" t="s">
        <v>0</v>
      </c>
      <c r="F759" s="227">
        <v>0</v>
      </c>
      <c r="G759" s="33"/>
      <c r="H759" s="34"/>
    </row>
    <row r="760" spans="1:8" s="2" customFormat="1" ht="16.9" customHeight="1">
      <c r="A760" s="33"/>
      <c r="B760" s="34"/>
      <c r="C760" s="226" t="s">
        <v>0</v>
      </c>
      <c r="D760" s="226" t="s">
        <v>1660</v>
      </c>
      <c r="E760" s="18" t="s">
        <v>0</v>
      </c>
      <c r="F760" s="227">
        <v>10.308</v>
      </c>
      <c r="G760" s="33"/>
      <c r="H760" s="34"/>
    </row>
    <row r="761" spans="1:8" s="2" customFormat="1" ht="16.9" customHeight="1">
      <c r="A761" s="33"/>
      <c r="B761" s="34"/>
      <c r="C761" s="226" t="s">
        <v>0</v>
      </c>
      <c r="D761" s="226" t="s">
        <v>1661</v>
      </c>
      <c r="E761" s="18" t="s">
        <v>0</v>
      </c>
      <c r="F761" s="227">
        <v>107.597</v>
      </c>
      <c r="G761" s="33"/>
      <c r="H761" s="34"/>
    </row>
    <row r="762" spans="1:8" s="2" customFormat="1" ht="16.9" customHeight="1">
      <c r="A762" s="33"/>
      <c r="B762" s="34"/>
      <c r="C762" s="226" t="s">
        <v>280</v>
      </c>
      <c r="D762" s="226" t="s">
        <v>171</v>
      </c>
      <c r="E762" s="18" t="s">
        <v>0</v>
      </c>
      <c r="F762" s="227">
        <v>117.905</v>
      </c>
      <c r="G762" s="33"/>
      <c r="H762" s="34"/>
    </row>
    <row r="763" spans="1:8" s="2" customFormat="1" ht="16.9" customHeight="1">
      <c r="A763" s="33"/>
      <c r="B763" s="34"/>
      <c r="C763" s="228" t="s">
        <v>2351</v>
      </c>
      <c r="D763" s="33"/>
      <c r="E763" s="33"/>
      <c r="F763" s="33"/>
      <c r="G763" s="33"/>
      <c r="H763" s="34"/>
    </row>
    <row r="764" spans="1:8" s="2" customFormat="1" ht="16.9" customHeight="1">
      <c r="A764" s="33"/>
      <c r="B764" s="34"/>
      <c r="C764" s="226" t="s">
        <v>431</v>
      </c>
      <c r="D764" s="226" t="s">
        <v>2386</v>
      </c>
      <c r="E764" s="18" t="s">
        <v>185</v>
      </c>
      <c r="F764" s="227">
        <v>117.905</v>
      </c>
      <c r="G764" s="33"/>
      <c r="H764" s="34"/>
    </row>
    <row r="765" spans="1:8" s="2" customFormat="1" ht="16.9" customHeight="1">
      <c r="A765" s="33"/>
      <c r="B765" s="34"/>
      <c r="C765" s="226" t="s">
        <v>422</v>
      </c>
      <c r="D765" s="226" t="s">
        <v>2377</v>
      </c>
      <c r="E765" s="18" t="s">
        <v>185</v>
      </c>
      <c r="F765" s="227">
        <v>435.843</v>
      </c>
      <c r="G765" s="33"/>
      <c r="H765" s="34"/>
    </row>
    <row r="766" spans="1:8" s="2" customFormat="1" ht="16.9" customHeight="1">
      <c r="A766" s="33"/>
      <c r="B766" s="34"/>
      <c r="C766" s="226" t="s">
        <v>439</v>
      </c>
      <c r="D766" s="226" t="s">
        <v>440</v>
      </c>
      <c r="E766" s="18" t="s">
        <v>232</v>
      </c>
      <c r="F766" s="227">
        <v>235.81</v>
      </c>
      <c r="G766" s="33"/>
      <c r="H766" s="34"/>
    </row>
    <row r="767" spans="1:8" s="2" customFormat="1" ht="16.9" customHeight="1">
      <c r="A767" s="33"/>
      <c r="B767" s="34"/>
      <c r="C767" s="222" t="s">
        <v>278</v>
      </c>
      <c r="D767" s="223" t="s">
        <v>278</v>
      </c>
      <c r="E767" s="224" t="s">
        <v>0</v>
      </c>
      <c r="F767" s="225">
        <v>1360.62</v>
      </c>
      <c r="G767" s="33"/>
      <c r="H767" s="34"/>
    </row>
    <row r="768" spans="1:8" s="2" customFormat="1" ht="16.9" customHeight="1">
      <c r="A768" s="33"/>
      <c r="B768" s="34"/>
      <c r="C768" s="226" t="s">
        <v>0</v>
      </c>
      <c r="D768" s="226" t="s">
        <v>1616</v>
      </c>
      <c r="E768" s="18" t="s">
        <v>0</v>
      </c>
      <c r="F768" s="227">
        <v>0</v>
      </c>
      <c r="G768" s="33"/>
      <c r="H768" s="34"/>
    </row>
    <row r="769" spans="1:8" s="2" customFormat="1" ht="16.9" customHeight="1">
      <c r="A769" s="33"/>
      <c r="B769" s="34"/>
      <c r="C769" s="226" t="s">
        <v>0</v>
      </c>
      <c r="D769" s="226" t="s">
        <v>1413</v>
      </c>
      <c r="E769" s="18" t="s">
        <v>0</v>
      </c>
      <c r="F769" s="227">
        <v>0</v>
      </c>
      <c r="G769" s="33"/>
      <c r="H769" s="34"/>
    </row>
    <row r="770" spans="1:8" s="2" customFormat="1" ht="16.9" customHeight="1">
      <c r="A770" s="33"/>
      <c r="B770" s="34"/>
      <c r="C770" s="226" t="s">
        <v>0</v>
      </c>
      <c r="D770" s="226" t="s">
        <v>1417</v>
      </c>
      <c r="E770" s="18" t="s">
        <v>0</v>
      </c>
      <c r="F770" s="227">
        <v>0</v>
      </c>
      <c r="G770" s="33"/>
      <c r="H770" s="34"/>
    </row>
    <row r="771" spans="1:8" s="2" customFormat="1" ht="16.9" customHeight="1">
      <c r="A771" s="33"/>
      <c r="B771" s="34"/>
      <c r="C771" s="226" t="s">
        <v>0</v>
      </c>
      <c r="D771" s="226" t="s">
        <v>1641</v>
      </c>
      <c r="E771" s="18" t="s">
        <v>0</v>
      </c>
      <c r="F771" s="227">
        <v>68.82</v>
      </c>
      <c r="G771" s="33"/>
      <c r="H771" s="34"/>
    </row>
    <row r="772" spans="1:8" s="2" customFormat="1" ht="16.9" customHeight="1">
      <c r="A772" s="33"/>
      <c r="B772" s="34"/>
      <c r="C772" s="226" t="s">
        <v>0</v>
      </c>
      <c r="D772" s="226" t="s">
        <v>1642</v>
      </c>
      <c r="E772" s="18" t="s">
        <v>0</v>
      </c>
      <c r="F772" s="227">
        <v>38.2</v>
      </c>
      <c r="G772" s="33"/>
      <c r="H772" s="34"/>
    </row>
    <row r="773" spans="1:8" s="2" customFormat="1" ht="16.9" customHeight="1">
      <c r="A773" s="33"/>
      <c r="B773" s="34"/>
      <c r="C773" s="226" t="s">
        <v>0</v>
      </c>
      <c r="D773" s="226" t="s">
        <v>1643</v>
      </c>
      <c r="E773" s="18" t="s">
        <v>0</v>
      </c>
      <c r="F773" s="227">
        <v>283.6</v>
      </c>
      <c r="G773" s="33"/>
      <c r="H773" s="34"/>
    </row>
    <row r="774" spans="1:8" s="2" customFormat="1" ht="16.9" customHeight="1">
      <c r="A774" s="33"/>
      <c r="B774" s="34"/>
      <c r="C774" s="226" t="s">
        <v>0</v>
      </c>
      <c r="D774" s="226" t="s">
        <v>1644</v>
      </c>
      <c r="E774" s="18" t="s">
        <v>0</v>
      </c>
      <c r="F774" s="227">
        <v>229.28</v>
      </c>
      <c r="G774" s="33"/>
      <c r="H774" s="34"/>
    </row>
    <row r="775" spans="1:8" s="2" customFormat="1" ht="16.9" customHeight="1">
      <c r="A775" s="33"/>
      <c r="B775" s="34"/>
      <c r="C775" s="226" t="s">
        <v>0</v>
      </c>
      <c r="D775" s="226" t="s">
        <v>1645</v>
      </c>
      <c r="E775" s="18" t="s">
        <v>0</v>
      </c>
      <c r="F775" s="227">
        <v>40.4</v>
      </c>
      <c r="G775" s="33"/>
      <c r="H775" s="34"/>
    </row>
    <row r="776" spans="1:8" s="2" customFormat="1" ht="16.9" customHeight="1">
      <c r="A776" s="33"/>
      <c r="B776" s="34"/>
      <c r="C776" s="226" t="s">
        <v>0</v>
      </c>
      <c r="D776" s="226" t="s">
        <v>1646</v>
      </c>
      <c r="E776" s="18" t="s">
        <v>0</v>
      </c>
      <c r="F776" s="227">
        <v>32.32</v>
      </c>
      <c r="G776" s="33"/>
      <c r="H776" s="34"/>
    </row>
    <row r="777" spans="1:8" s="2" customFormat="1" ht="16.9" customHeight="1">
      <c r="A777" s="33"/>
      <c r="B777" s="34"/>
      <c r="C777" s="226" t="s">
        <v>0</v>
      </c>
      <c r="D777" s="226" t="s">
        <v>1419</v>
      </c>
      <c r="E777" s="18" t="s">
        <v>0</v>
      </c>
      <c r="F777" s="227">
        <v>0</v>
      </c>
      <c r="G777" s="33"/>
      <c r="H777" s="34"/>
    </row>
    <row r="778" spans="1:8" s="2" customFormat="1" ht="16.9" customHeight="1">
      <c r="A778" s="33"/>
      <c r="B778" s="34"/>
      <c r="C778" s="226" t="s">
        <v>0</v>
      </c>
      <c r="D778" s="226" t="s">
        <v>1647</v>
      </c>
      <c r="E778" s="18" t="s">
        <v>0</v>
      </c>
      <c r="F778" s="227">
        <v>136</v>
      </c>
      <c r="G778" s="33"/>
      <c r="H778" s="34"/>
    </row>
    <row r="779" spans="1:8" s="2" customFormat="1" ht="16.9" customHeight="1">
      <c r="A779" s="33"/>
      <c r="B779" s="34"/>
      <c r="C779" s="226" t="s">
        <v>0</v>
      </c>
      <c r="D779" s="226" t="s">
        <v>1414</v>
      </c>
      <c r="E779" s="18" t="s">
        <v>0</v>
      </c>
      <c r="F779" s="227">
        <v>0</v>
      </c>
      <c r="G779" s="33"/>
      <c r="H779" s="34"/>
    </row>
    <row r="780" spans="1:8" s="2" customFormat="1" ht="16.9" customHeight="1">
      <c r="A780" s="33"/>
      <c r="B780" s="34"/>
      <c r="C780" s="226" t="s">
        <v>0</v>
      </c>
      <c r="D780" s="226" t="s">
        <v>1648</v>
      </c>
      <c r="E780" s="18" t="s">
        <v>0</v>
      </c>
      <c r="F780" s="227">
        <v>112</v>
      </c>
      <c r="G780" s="33"/>
      <c r="H780" s="34"/>
    </row>
    <row r="781" spans="1:8" s="2" customFormat="1" ht="16.9" customHeight="1">
      <c r="A781" s="33"/>
      <c r="B781" s="34"/>
      <c r="C781" s="226" t="s">
        <v>0</v>
      </c>
      <c r="D781" s="226" t="s">
        <v>1299</v>
      </c>
      <c r="E781" s="18" t="s">
        <v>0</v>
      </c>
      <c r="F781" s="227">
        <v>0</v>
      </c>
      <c r="G781" s="33"/>
      <c r="H781" s="34"/>
    </row>
    <row r="782" spans="1:8" s="2" customFormat="1" ht="16.9" customHeight="1">
      <c r="A782" s="33"/>
      <c r="B782" s="34"/>
      <c r="C782" s="226" t="s">
        <v>0</v>
      </c>
      <c r="D782" s="226" t="s">
        <v>1649</v>
      </c>
      <c r="E782" s="18" t="s">
        <v>0</v>
      </c>
      <c r="F782" s="227">
        <v>420</v>
      </c>
      <c r="G782" s="33"/>
      <c r="H782" s="34"/>
    </row>
    <row r="783" spans="1:8" s="2" customFormat="1" ht="16.9" customHeight="1">
      <c r="A783" s="33"/>
      <c r="B783" s="34"/>
      <c r="C783" s="226" t="s">
        <v>278</v>
      </c>
      <c r="D783" s="226" t="s">
        <v>171</v>
      </c>
      <c r="E783" s="18" t="s">
        <v>0</v>
      </c>
      <c r="F783" s="227">
        <v>1360.62</v>
      </c>
      <c r="G783" s="33"/>
      <c r="H783" s="34"/>
    </row>
    <row r="784" spans="1:8" s="2" customFormat="1" ht="16.9" customHeight="1">
      <c r="A784" s="33"/>
      <c r="B784" s="34"/>
      <c r="C784" s="228" t="s">
        <v>2351</v>
      </c>
      <c r="D784" s="33"/>
      <c r="E784" s="33"/>
      <c r="F784" s="33"/>
      <c r="G784" s="33"/>
      <c r="H784" s="34"/>
    </row>
    <row r="785" spans="1:8" s="2" customFormat="1" ht="16.9" customHeight="1">
      <c r="A785" s="33"/>
      <c r="B785" s="34"/>
      <c r="C785" s="226" t="s">
        <v>394</v>
      </c>
      <c r="D785" s="226" t="s">
        <v>2387</v>
      </c>
      <c r="E785" s="18" t="s">
        <v>154</v>
      </c>
      <c r="F785" s="227">
        <v>1360.62</v>
      </c>
      <c r="G785" s="33"/>
      <c r="H785" s="34"/>
    </row>
    <row r="786" spans="1:8" s="2" customFormat="1" ht="16.9" customHeight="1">
      <c r="A786" s="33"/>
      <c r="B786" s="34"/>
      <c r="C786" s="226" t="s">
        <v>401</v>
      </c>
      <c r="D786" s="226" t="s">
        <v>2388</v>
      </c>
      <c r="E786" s="18" t="s">
        <v>154</v>
      </c>
      <c r="F786" s="227">
        <v>1360.62</v>
      </c>
      <c r="G786" s="33"/>
      <c r="H786" s="34"/>
    </row>
    <row r="787" spans="1:8" s="2" customFormat="1" ht="16.9" customHeight="1">
      <c r="A787" s="33"/>
      <c r="B787" s="34"/>
      <c r="C787" s="222" t="s">
        <v>292</v>
      </c>
      <c r="D787" s="223" t="s">
        <v>292</v>
      </c>
      <c r="E787" s="224" t="s">
        <v>0</v>
      </c>
      <c r="F787" s="225">
        <v>22</v>
      </c>
      <c r="G787" s="33"/>
      <c r="H787" s="34"/>
    </row>
    <row r="788" spans="1:8" s="2" customFormat="1" ht="16.9" customHeight="1">
      <c r="A788" s="33"/>
      <c r="B788" s="34"/>
      <c r="C788" s="226" t="s">
        <v>0</v>
      </c>
      <c r="D788" s="226" t="s">
        <v>1616</v>
      </c>
      <c r="E788" s="18" t="s">
        <v>0</v>
      </c>
      <c r="F788" s="227">
        <v>0</v>
      </c>
      <c r="G788" s="33"/>
      <c r="H788" s="34"/>
    </row>
    <row r="789" spans="1:8" s="2" customFormat="1" ht="16.9" customHeight="1">
      <c r="A789" s="33"/>
      <c r="B789" s="34"/>
      <c r="C789" s="226" t="s">
        <v>0</v>
      </c>
      <c r="D789" s="226" t="s">
        <v>1413</v>
      </c>
      <c r="E789" s="18" t="s">
        <v>0</v>
      </c>
      <c r="F789" s="227">
        <v>0</v>
      </c>
      <c r="G789" s="33"/>
      <c r="H789" s="34"/>
    </row>
    <row r="790" spans="1:8" s="2" customFormat="1" ht="16.9" customHeight="1">
      <c r="A790" s="33"/>
      <c r="B790" s="34"/>
      <c r="C790" s="226" t="s">
        <v>0</v>
      </c>
      <c r="D790" s="226" t="s">
        <v>1417</v>
      </c>
      <c r="E790" s="18" t="s">
        <v>0</v>
      </c>
      <c r="F790" s="227">
        <v>0</v>
      </c>
      <c r="G790" s="33"/>
      <c r="H790" s="34"/>
    </row>
    <row r="791" spans="1:8" s="2" customFormat="1" ht="16.9" customHeight="1">
      <c r="A791" s="33"/>
      <c r="B791" s="34"/>
      <c r="C791" s="226" t="s">
        <v>292</v>
      </c>
      <c r="D791" s="226" t="s">
        <v>1651</v>
      </c>
      <c r="E791" s="18" t="s">
        <v>0</v>
      </c>
      <c r="F791" s="227">
        <v>22</v>
      </c>
      <c r="G791" s="33"/>
      <c r="H791" s="34"/>
    </row>
    <row r="792" spans="1:8" s="2" customFormat="1" ht="16.9" customHeight="1">
      <c r="A792" s="33"/>
      <c r="B792" s="34"/>
      <c r="C792" s="228" t="s">
        <v>2351</v>
      </c>
      <c r="D792" s="33"/>
      <c r="E792" s="33"/>
      <c r="F792" s="33"/>
      <c r="G792" s="33"/>
      <c r="H792" s="34"/>
    </row>
    <row r="793" spans="1:8" s="2" customFormat="1" ht="16.9" customHeight="1">
      <c r="A793" s="33"/>
      <c r="B793" s="34"/>
      <c r="C793" s="226" t="s">
        <v>1447</v>
      </c>
      <c r="D793" s="226" t="s">
        <v>2430</v>
      </c>
      <c r="E793" s="18" t="s">
        <v>154</v>
      </c>
      <c r="F793" s="227">
        <v>22</v>
      </c>
      <c r="G793" s="33"/>
      <c r="H793" s="34"/>
    </row>
    <row r="794" spans="1:8" s="2" customFormat="1" ht="16.9" customHeight="1">
      <c r="A794" s="33"/>
      <c r="B794" s="34"/>
      <c r="C794" s="226" t="s">
        <v>1455</v>
      </c>
      <c r="D794" s="226" t="s">
        <v>2431</v>
      </c>
      <c r="E794" s="18" t="s">
        <v>154</v>
      </c>
      <c r="F794" s="227">
        <v>22</v>
      </c>
      <c r="G794" s="33"/>
      <c r="H794" s="34"/>
    </row>
    <row r="795" spans="1:8" s="2" customFormat="1" ht="16.9" customHeight="1">
      <c r="A795" s="33"/>
      <c r="B795" s="34"/>
      <c r="C795" s="222" t="s">
        <v>1051</v>
      </c>
      <c r="D795" s="223" t="s">
        <v>1051</v>
      </c>
      <c r="E795" s="224" t="s">
        <v>0</v>
      </c>
      <c r="F795" s="225">
        <v>26.775</v>
      </c>
      <c r="G795" s="33"/>
      <c r="H795" s="34"/>
    </row>
    <row r="796" spans="1:8" s="2" customFormat="1" ht="16.9" customHeight="1">
      <c r="A796" s="33"/>
      <c r="B796" s="34"/>
      <c r="C796" s="226" t="s">
        <v>0</v>
      </c>
      <c r="D796" s="226" t="s">
        <v>1616</v>
      </c>
      <c r="E796" s="18" t="s">
        <v>0</v>
      </c>
      <c r="F796" s="227">
        <v>0</v>
      </c>
      <c r="G796" s="33"/>
      <c r="H796" s="34"/>
    </row>
    <row r="797" spans="1:8" s="2" customFormat="1" ht="16.9" customHeight="1">
      <c r="A797" s="33"/>
      <c r="B797" s="34"/>
      <c r="C797" s="226" t="s">
        <v>0</v>
      </c>
      <c r="D797" s="226" t="s">
        <v>1413</v>
      </c>
      <c r="E797" s="18" t="s">
        <v>0</v>
      </c>
      <c r="F797" s="227">
        <v>0</v>
      </c>
      <c r="G797" s="33"/>
      <c r="H797" s="34"/>
    </row>
    <row r="798" spans="1:8" s="2" customFormat="1" ht="16.9" customHeight="1">
      <c r="A798" s="33"/>
      <c r="B798" s="34"/>
      <c r="C798" s="226" t="s">
        <v>1051</v>
      </c>
      <c r="D798" s="226" t="s">
        <v>1617</v>
      </c>
      <c r="E798" s="18" t="s">
        <v>0</v>
      </c>
      <c r="F798" s="227">
        <v>26.775</v>
      </c>
      <c r="G798" s="33"/>
      <c r="H798" s="34"/>
    </row>
    <row r="799" spans="1:8" s="2" customFormat="1" ht="16.9" customHeight="1">
      <c r="A799" s="33"/>
      <c r="B799" s="34"/>
      <c r="C799" s="228" t="s">
        <v>2351</v>
      </c>
      <c r="D799" s="33"/>
      <c r="E799" s="33"/>
      <c r="F799" s="33"/>
      <c r="G799" s="33"/>
      <c r="H799" s="34"/>
    </row>
    <row r="800" spans="1:8" s="2" customFormat="1" ht="16.9" customHeight="1">
      <c r="A800" s="33"/>
      <c r="B800" s="34"/>
      <c r="C800" s="226" t="s">
        <v>1060</v>
      </c>
      <c r="D800" s="226" t="s">
        <v>2414</v>
      </c>
      <c r="E800" s="18" t="s">
        <v>154</v>
      </c>
      <c r="F800" s="227">
        <v>26.775</v>
      </c>
      <c r="G800" s="33"/>
      <c r="H800" s="34"/>
    </row>
    <row r="801" spans="1:8" s="2" customFormat="1" ht="16.9" customHeight="1">
      <c r="A801" s="33"/>
      <c r="B801" s="34"/>
      <c r="C801" s="226" t="s">
        <v>1131</v>
      </c>
      <c r="D801" s="226" t="s">
        <v>2416</v>
      </c>
      <c r="E801" s="18" t="s">
        <v>154</v>
      </c>
      <c r="F801" s="227">
        <v>26.775</v>
      </c>
      <c r="G801" s="33"/>
      <c r="H801" s="34"/>
    </row>
    <row r="802" spans="1:8" s="2" customFormat="1" ht="16.9" customHeight="1">
      <c r="A802" s="33"/>
      <c r="B802" s="34"/>
      <c r="C802" s="226" t="s">
        <v>1140</v>
      </c>
      <c r="D802" s="226" t="s">
        <v>2417</v>
      </c>
      <c r="E802" s="18" t="s">
        <v>154</v>
      </c>
      <c r="F802" s="227">
        <v>26.775</v>
      </c>
      <c r="G802" s="33"/>
      <c r="H802" s="34"/>
    </row>
    <row r="803" spans="1:8" s="2" customFormat="1" ht="16.9" customHeight="1">
      <c r="A803" s="33"/>
      <c r="B803" s="34"/>
      <c r="C803" s="222" t="s">
        <v>1049</v>
      </c>
      <c r="D803" s="223" t="s">
        <v>1049</v>
      </c>
      <c r="E803" s="224" t="s">
        <v>0</v>
      </c>
      <c r="F803" s="225">
        <v>42.525</v>
      </c>
      <c r="G803" s="33"/>
      <c r="H803" s="34"/>
    </row>
    <row r="804" spans="1:8" s="2" customFormat="1" ht="16.9" customHeight="1">
      <c r="A804" s="33"/>
      <c r="B804" s="34"/>
      <c r="C804" s="226" t="s">
        <v>0</v>
      </c>
      <c r="D804" s="226" t="s">
        <v>1616</v>
      </c>
      <c r="E804" s="18" t="s">
        <v>0</v>
      </c>
      <c r="F804" s="227">
        <v>0</v>
      </c>
      <c r="G804" s="33"/>
      <c r="H804" s="34"/>
    </row>
    <row r="805" spans="1:8" s="2" customFormat="1" ht="16.9" customHeight="1">
      <c r="A805" s="33"/>
      <c r="B805" s="34"/>
      <c r="C805" s="226" t="s">
        <v>0</v>
      </c>
      <c r="D805" s="226" t="s">
        <v>1413</v>
      </c>
      <c r="E805" s="18" t="s">
        <v>0</v>
      </c>
      <c r="F805" s="227">
        <v>0</v>
      </c>
      <c r="G805" s="33"/>
      <c r="H805" s="34"/>
    </row>
    <row r="806" spans="1:8" s="2" customFormat="1" ht="16.9" customHeight="1">
      <c r="A806" s="33"/>
      <c r="B806" s="34"/>
      <c r="C806" s="226" t="s">
        <v>1049</v>
      </c>
      <c r="D806" s="226" t="s">
        <v>1619</v>
      </c>
      <c r="E806" s="18" t="s">
        <v>0</v>
      </c>
      <c r="F806" s="227">
        <v>42.525</v>
      </c>
      <c r="G806" s="33"/>
      <c r="H806" s="34"/>
    </row>
    <row r="807" spans="1:8" s="2" customFormat="1" ht="16.9" customHeight="1">
      <c r="A807" s="33"/>
      <c r="B807" s="34"/>
      <c r="C807" s="228" t="s">
        <v>2351</v>
      </c>
      <c r="D807" s="33"/>
      <c r="E807" s="33"/>
      <c r="F807" s="33"/>
      <c r="G807" s="33"/>
      <c r="H807" s="34"/>
    </row>
    <row r="808" spans="1:8" s="2" customFormat="1" ht="16.9" customHeight="1">
      <c r="A808" s="33"/>
      <c r="B808" s="34"/>
      <c r="C808" s="226" t="s">
        <v>1066</v>
      </c>
      <c r="D808" s="226" t="s">
        <v>2418</v>
      </c>
      <c r="E808" s="18" t="s">
        <v>154</v>
      </c>
      <c r="F808" s="227">
        <v>42.525</v>
      </c>
      <c r="G808" s="33"/>
      <c r="H808" s="34"/>
    </row>
    <row r="809" spans="1:8" s="2" customFormat="1" ht="16.9" customHeight="1">
      <c r="A809" s="33"/>
      <c r="B809" s="34"/>
      <c r="C809" s="226" t="s">
        <v>1113</v>
      </c>
      <c r="D809" s="226" t="s">
        <v>2419</v>
      </c>
      <c r="E809" s="18" t="s">
        <v>154</v>
      </c>
      <c r="F809" s="227">
        <v>42.525</v>
      </c>
      <c r="G809" s="33"/>
      <c r="H809" s="34"/>
    </row>
    <row r="810" spans="1:8" s="2" customFormat="1" ht="16.9" customHeight="1">
      <c r="A810" s="33"/>
      <c r="B810" s="34"/>
      <c r="C810" s="226" t="s">
        <v>1128</v>
      </c>
      <c r="D810" s="226" t="s">
        <v>2415</v>
      </c>
      <c r="E810" s="18" t="s">
        <v>154</v>
      </c>
      <c r="F810" s="227">
        <v>42.525</v>
      </c>
      <c r="G810" s="33"/>
      <c r="H810" s="34"/>
    </row>
    <row r="811" spans="1:8" s="2" customFormat="1" ht="16.9" customHeight="1">
      <c r="A811" s="33"/>
      <c r="B811" s="34"/>
      <c r="C811" s="226" t="s">
        <v>1134</v>
      </c>
      <c r="D811" s="226" t="s">
        <v>2420</v>
      </c>
      <c r="E811" s="18" t="s">
        <v>154</v>
      </c>
      <c r="F811" s="227">
        <v>42.525</v>
      </c>
      <c r="G811" s="33"/>
      <c r="H811" s="34"/>
    </row>
    <row r="812" spans="1:8" s="2" customFormat="1" ht="16.9" customHeight="1">
      <c r="A812" s="33"/>
      <c r="B812" s="34"/>
      <c r="C812" s="226" t="s">
        <v>1137</v>
      </c>
      <c r="D812" s="226" t="s">
        <v>2421</v>
      </c>
      <c r="E812" s="18" t="s">
        <v>154</v>
      </c>
      <c r="F812" s="227">
        <v>42.525</v>
      </c>
      <c r="G812" s="33"/>
      <c r="H812" s="34"/>
    </row>
    <row r="813" spans="1:8" s="2" customFormat="1" ht="16.9" customHeight="1">
      <c r="A813" s="33"/>
      <c r="B813" s="34"/>
      <c r="C813" s="226" t="s">
        <v>1143</v>
      </c>
      <c r="D813" s="226" t="s">
        <v>2422</v>
      </c>
      <c r="E813" s="18" t="s">
        <v>154</v>
      </c>
      <c r="F813" s="227">
        <v>42.525</v>
      </c>
      <c r="G813" s="33"/>
      <c r="H813" s="34"/>
    </row>
    <row r="814" spans="1:8" s="2" customFormat="1" ht="16.9" customHeight="1">
      <c r="A814" s="33"/>
      <c r="B814" s="34"/>
      <c r="C814" s="222" t="s">
        <v>1047</v>
      </c>
      <c r="D814" s="223" t="s">
        <v>1047</v>
      </c>
      <c r="E814" s="224" t="s">
        <v>0</v>
      </c>
      <c r="F814" s="225">
        <v>21.7</v>
      </c>
      <c r="G814" s="33"/>
      <c r="H814" s="34"/>
    </row>
    <row r="815" spans="1:8" s="2" customFormat="1" ht="16.9" customHeight="1">
      <c r="A815" s="33"/>
      <c r="B815" s="34"/>
      <c r="C815" s="226" t="s">
        <v>0</v>
      </c>
      <c r="D815" s="226" t="s">
        <v>1616</v>
      </c>
      <c r="E815" s="18" t="s">
        <v>0</v>
      </c>
      <c r="F815" s="227">
        <v>0</v>
      </c>
      <c r="G815" s="33"/>
      <c r="H815" s="34"/>
    </row>
    <row r="816" spans="1:8" s="2" customFormat="1" ht="16.9" customHeight="1">
      <c r="A816" s="33"/>
      <c r="B816" s="34"/>
      <c r="C816" s="226" t="s">
        <v>0</v>
      </c>
      <c r="D816" s="226" t="s">
        <v>1413</v>
      </c>
      <c r="E816" s="18" t="s">
        <v>0</v>
      </c>
      <c r="F816" s="227">
        <v>0</v>
      </c>
      <c r="G816" s="33"/>
      <c r="H816" s="34"/>
    </row>
    <row r="817" spans="1:8" s="2" customFormat="1" ht="16.9" customHeight="1">
      <c r="A817" s="33"/>
      <c r="B817" s="34"/>
      <c r="C817" s="226" t="s">
        <v>1047</v>
      </c>
      <c r="D817" s="226" t="s">
        <v>1606</v>
      </c>
      <c r="E817" s="18" t="s">
        <v>0</v>
      </c>
      <c r="F817" s="227">
        <v>21.7</v>
      </c>
      <c r="G817" s="33"/>
      <c r="H817" s="34"/>
    </row>
    <row r="818" spans="1:8" s="2" customFormat="1" ht="16.9" customHeight="1">
      <c r="A818" s="33"/>
      <c r="B818" s="34"/>
      <c r="C818" s="228" t="s">
        <v>2351</v>
      </c>
      <c r="D818" s="33"/>
      <c r="E818" s="33"/>
      <c r="F818" s="33"/>
      <c r="G818" s="33"/>
      <c r="H818" s="34"/>
    </row>
    <row r="819" spans="1:8" s="2" customFormat="1" ht="16.9" customHeight="1">
      <c r="A819" s="33"/>
      <c r="B819" s="34"/>
      <c r="C819" s="226" t="s">
        <v>1683</v>
      </c>
      <c r="D819" s="226" t="s">
        <v>2435</v>
      </c>
      <c r="E819" s="18" t="s">
        <v>226</v>
      </c>
      <c r="F819" s="227">
        <v>21.7</v>
      </c>
      <c r="G819" s="33"/>
      <c r="H819" s="34"/>
    </row>
    <row r="820" spans="1:8" s="2" customFormat="1" ht="16.9" customHeight="1">
      <c r="A820" s="33"/>
      <c r="B820" s="34"/>
      <c r="C820" s="226" t="s">
        <v>1675</v>
      </c>
      <c r="D820" s="226" t="s">
        <v>2436</v>
      </c>
      <c r="E820" s="18" t="s">
        <v>226</v>
      </c>
      <c r="F820" s="227">
        <v>281.3</v>
      </c>
      <c r="G820" s="33"/>
      <c r="H820" s="34"/>
    </row>
    <row r="821" spans="1:8" s="2" customFormat="1" ht="16.9" customHeight="1">
      <c r="A821" s="33"/>
      <c r="B821" s="34"/>
      <c r="C821" s="226" t="s">
        <v>888</v>
      </c>
      <c r="D821" s="226" t="s">
        <v>2404</v>
      </c>
      <c r="E821" s="18" t="s">
        <v>226</v>
      </c>
      <c r="F821" s="227">
        <v>21.7</v>
      </c>
      <c r="G821" s="33"/>
      <c r="H821" s="34"/>
    </row>
    <row r="822" spans="1:8" s="2" customFormat="1" ht="16.9" customHeight="1">
      <c r="A822" s="33"/>
      <c r="B822" s="34"/>
      <c r="C822" s="226" t="s">
        <v>1686</v>
      </c>
      <c r="D822" s="226" t="s">
        <v>1687</v>
      </c>
      <c r="E822" s="18" t="s">
        <v>226</v>
      </c>
      <c r="F822" s="227">
        <v>23.718</v>
      </c>
      <c r="G822" s="33"/>
      <c r="H822" s="34"/>
    </row>
    <row r="823" spans="1:8" s="2" customFormat="1" ht="16.9" customHeight="1">
      <c r="A823" s="33"/>
      <c r="B823" s="34"/>
      <c r="C823" s="222" t="s">
        <v>314</v>
      </c>
      <c r="D823" s="223" t="s">
        <v>314</v>
      </c>
      <c r="E823" s="224" t="s">
        <v>0</v>
      </c>
      <c r="F823" s="225">
        <v>281.3</v>
      </c>
      <c r="G823" s="33"/>
      <c r="H823" s="34"/>
    </row>
    <row r="824" spans="1:8" s="2" customFormat="1" ht="16.9" customHeight="1">
      <c r="A824" s="33"/>
      <c r="B824" s="34"/>
      <c r="C824" s="226" t="s">
        <v>0</v>
      </c>
      <c r="D824" s="226" t="s">
        <v>1616</v>
      </c>
      <c r="E824" s="18" t="s">
        <v>0</v>
      </c>
      <c r="F824" s="227">
        <v>0</v>
      </c>
      <c r="G824" s="33"/>
      <c r="H824" s="34"/>
    </row>
    <row r="825" spans="1:8" s="2" customFormat="1" ht="16.9" customHeight="1">
      <c r="A825" s="33"/>
      <c r="B825" s="34"/>
      <c r="C825" s="226" t="s">
        <v>0</v>
      </c>
      <c r="D825" s="226" t="s">
        <v>1413</v>
      </c>
      <c r="E825" s="18" t="s">
        <v>0</v>
      </c>
      <c r="F825" s="227">
        <v>0</v>
      </c>
      <c r="G825" s="33"/>
      <c r="H825" s="34"/>
    </row>
    <row r="826" spans="1:8" s="2" customFormat="1" ht="16.9" customHeight="1">
      <c r="A826" s="33"/>
      <c r="B826" s="34"/>
      <c r="C826" s="226" t="s">
        <v>0</v>
      </c>
      <c r="D826" s="226" t="s">
        <v>1678</v>
      </c>
      <c r="E826" s="18" t="s">
        <v>0</v>
      </c>
      <c r="F826" s="227">
        <v>303</v>
      </c>
      <c r="G826" s="33"/>
      <c r="H826" s="34"/>
    </row>
    <row r="827" spans="1:8" s="2" customFormat="1" ht="16.9" customHeight="1">
      <c r="A827" s="33"/>
      <c r="B827" s="34"/>
      <c r="C827" s="226" t="s">
        <v>0</v>
      </c>
      <c r="D827" s="226" t="s">
        <v>1679</v>
      </c>
      <c r="E827" s="18" t="s">
        <v>0</v>
      </c>
      <c r="F827" s="227">
        <v>-21.7</v>
      </c>
      <c r="G827" s="33"/>
      <c r="H827" s="34"/>
    </row>
    <row r="828" spans="1:8" s="2" customFormat="1" ht="16.9" customHeight="1">
      <c r="A828" s="33"/>
      <c r="B828" s="34"/>
      <c r="C828" s="226" t="s">
        <v>314</v>
      </c>
      <c r="D828" s="226" t="s">
        <v>171</v>
      </c>
      <c r="E828" s="18" t="s">
        <v>0</v>
      </c>
      <c r="F828" s="227">
        <v>281.3</v>
      </c>
      <c r="G828" s="33"/>
      <c r="H828" s="34"/>
    </row>
    <row r="829" spans="1:8" s="2" customFormat="1" ht="16.9" customHeight="1">
      <c r="A829" s="33"/>
      <c r="B829" s="34"/>
      <c r="C829" s="228" t="s">
        <v>2351</v>
      </c>
      <c r="D829" s="33"/>
      <c r="E829" s="33"/>
      <c r="F829" s="33"/>
      <c r="G829" s="33"/>
      <c r="H829" s="34"/>
    </row>
    <row r="830" spans="1:8" s="2" customFormat="1" ht="16.9" customHeight="1">
      <c r="A830" s="33"/>
      <c r="B830" s="34"/>
      <c r="C830" s="226" t="s">
        <v>1675</v>
      </c>
      <c r="D830" s="226" t="s">
        <v>2436</v>
      </c>
      <c r="E830" s="18" t="s">
        <v>226</v>
      </c>
      <c r="F830" s="227">
        <v>281.3</v>
      </c>
      <c r="G830" s="33"/>
      <c r="H830" s="34"/>
    </row>
    <row r="831" spans="1:8" s="2" customFormat="1" ht="16.9" customHeight="1">
      <c r="A831" s="33"/>
      <c r="B831" s="34"/>
      <c r="C831" s="226" t="s">
        <v>1680</v>
      </c>
      <c r="D831" s="226" t="s">
        <v>1681</v>
      </c>
      <c r="E831" s="18" t="s">
        <v>226</v>
      </c>
      <c r="F831" s="227">
        <v>307.461</v>
      </c>
      <c r="G831" s="33"/>
      <c r="H831" s="34"/>
    </row>
    <row r="832" spans="1:8" s="2" customFormat="1" ht="16.9" customHeight="1">
      <c r="A832" s="33"/>
      <c r="B832" s="34"/>
      <c r="C832" s="222" t="s">
        <v>268</v>
      </c>
      <c r="D832" s="223" t="s">
        <v>268</v>
      </c>
      <c r="E832" s="224" t="s">
        <v>0</v>
      </c>
      <c r="F832" s="225">
        <v>30.906</v>
      </c>
      <c r="G832" s="33"/>
      <c r="H832" s="34"/>
    </row>
    <row r="833" spans="1:8" s="2" customFormat="1" ht="16.9" customHeight="1">
      <c r="A833" s="33"/>
      <c r="B833" s="34"/>
      <c r="C833" s="226" t="s">
        <v>0</v>
      </c>
      <c r="D833" s="226" t="s">
        <v>1616</v>
      </c>
      <c r="E833" s="18" t="s">
        <v>0</v>
      </c>
      <c r="F833" s="227">
        <v>0</v>
      </c>
      <c r="G833" s="33"/>
      <c r="H833" s="34"/>
    </row>
    <row r="834" spans="1:8" s="2" customFormat="1" ht="16.9" customHeight="1">
      <c r="A834" s="33"/>
      <c r="B834" s="34"/>
      <c r="C834" s="226" t="s">
        <v>0</v>
      </c>
      <c r="D834" s="226" t="s">
        <v>1413</v>
      </c>
      <c r="E834" s="18" t="s">
        <v>0</v>
      </c>
      <c r="F834" s="227">
        <v>0</v>
      </c>
      <c r="G834" s="33"/>
      <c r="H834" s="34"/>
    </row>
    <row r="835" spans="1:8" s="2" customFormat="1" ht="16.9" customHeight="1">
      <c r="A835" s="33"/>
      <c r="B835" s="34"/>
      <c r="C835" s="226" t="s">
        <v>0</v>
      </c>
      <c r="D835" s="226" t="s">
        <v>1417</v>
      </c>
      <c r="E835" s="18" t="s">
        <v>0</v>
      </c>
      <c r="F835" s="227">
        <v>0</v>
      </c>
      <c r="G835" s="33"/>
      <c r="H835" s="34"/>
    </row>
    <row r="836" spans="1:8" s="2" customFormat="1" ht="16.9" customHeight="1">
      <c r="A836" s="33"/>
      <c r="B836" s="34"/>
      <c r="C836" s="226" t="s">
        <v>0</v>
      </c>
      <c r="D836" s="226" t="s">
        <v>1636</v>
      </c>
      <c r="E836" s="18" t="s">
        <v>0</v>
      </c>
      <c r="F836" s="227">
        <v>17.17</v>
      </c>
      <c r="G836" s="33"/>
      <c r="H836" s="34"/>
    </row>
    <row r="837" spans="1:8" s="2" customFormat="1" ht="16.9" customHeight="1">
      <c r="A837" s="33"/>
      <c r="B837" s="34"/>
      <c r="C837" s="226" t="s">
        <v>0</v>
      </c>
      <c r="D837" s="226" t="s">
        <v>1637</v>
      </c>
      <c r="E837" s="18" t="s">
        <v>0</v>
      </c>
      <c r="F837" s="227">
        <v>13.736</v>
      </c>
      <c r="G837" s="33"/>
      <c r="H837" s="34"/>
    </row>
    <row r="838" spans="1:8" s="2" customFormat="1" ht="16.9" customHeight="1">
      <c r="A838" s="33"/>
      <c r="B838" s="34"/>
      <c r="C838" s="226" t="s">
        <v>268</v>
      </c>
      <c r="D838" s="226" t="s">
        <v>171</v>
      </c>
      <c r="E838" s="18" t="s">
        <v>0</v>
      </c>
      <c r="F838" s="227">
        <v>30.906</v>
      </c>
      <c r="G838" s="33"/>
      <c r="H838" s="34"/>
    </row>
    <row r="839" spans="1:8" s="2" customFormat="1" ht="16.9" customHeight="1">
      <c r="A839" s="33"/>
      <c r="B839" s="34"/>
      <c r="C839" s="228" t="s">
        <v>2351</v>
      </c>
      <c r="D839" s="33"/>
      <c r="E839" s="33"/>
      <c r="F839" s="33"/>
      <c r="G839" s="33"/>
      <c r="H839" s="34"/>
    </row>
    <row r="840" spans="1:8" s="2" customFormat="1" ht="16.9" customHeight="1">
      <c r="A840" s="33"/>
      <c r="B840" s="34"/>
      <c r="C840" s="226" t="s">
        <v>1433</v>
      </c>
      <c r="D840" s="226" t="s">
        <v>2434</v>
      </c>
      <c r="E840" s="18" t="s">
        <v>185</v>
      </c>
      <c r="F840" s="227">
        <v>30.906</v>
      </c>
      <c r="G840" s="33"/>
      <c r="H840" s="34"/>
    </row>
    <row r="841" spans="1:8" s="2" customFormat="1" ht="16.9" customHeight="1">
      <c r="A841" s="33"/>
      <c r="B841" s="34"/>
      <c r="C841" s="226" t="s">
        <v>409</v>
      </c>
      <c r="D841" s="226" t="s">
        <v>2374</v>
      </c>
      <c r="E841" s="18" t="s">
        <v>185</v>
      </c>
      <c r="F841" s="227">
        <v>30.906</v>
      </c>
      <c r="G841" s="33"/>
      <c r="H841" s="34"/>
    </row>
    <row r="842" spans="1:8" s="2" customFormat="1" ht="16.9" customHeight="1">
      <c r="A842" s="33"/>
      <c r="B842" s="34"/>
      <c r="C842" s="226" t="s">
        <v>417</v>
      </c>
      <c r="D842" s="226" t="s">
        <v>2375</v>
      </c>
      <c r="E842" s="18" t="s">
        <v>232</v>
      </c>
      <c r="F842" s="227">
        <v>288.535</v>
      </c>
      <c r="G842" s="33"/>
      <c r="H842" s="34"/>
    </row>
    <row r="843" spans="1:8" s="2" customFormat="1" ht="16.9" customHeight="1">
      <c r="A843" s="33"/>
      <c r="B843" s="34"/>
      <c r="C843" s="226" t="s">
        <v>192</v>
      </c>
      <c r="D843" s="226" t="s">
        <v>2363</v>
      </c>
      <c r="E843" s="18" t="s">
        <v>185</v>
      </c>
      <c r="F843" s="227">
        <v>156.863</v>
      </c>
      <c r="G843" s="33"/>
      <c r="H843" s="34"/>
    </row>
    <row r="844" spans="1:8" s="2" customFormat="1" ht="16.9" customHeight="1">
      <c r="A844" s="33"/>
      <c r="B844" s="34"/>
      <c r="C844" s="226" t="s">
        <v>422</v>
      </c>
      <c r="D844" s="226" t="s">
        <v>2377</v>
      </c>
      <c r="E844" s="18" t="s">
        <v>185</v>
      </c>
      <c r="F844" s="227">
        <v>435.843</v>
      </c>
      <c r="G844" s="33"/>
      <c r="H844" s="34"/>
    </row>
    <row r="845" spans="1:8" s="2" customFormat="1" ht="16.9" customHeight="1">
      <c r="A845" s="33"/>
      <c r="B845" s="34"/>
      <c r="C845" s="222" t="s">
        <v>274</v>
      </c>
      <c r="D845" s="223" t="s">
        <v>274</v>
      </c>
      <c r="E845" s="224" t="s">
        <v>0</v>
      </c>
      <c r="F845" s="225">
        <v>56.18</v>
      </c>
      <c r="G845" s="33"/>
      <c r="H845" s="34"/>
    </row>
    <row r="846" spans="1:8" s="2" customFormat="1" ht="16.9" customHeight="1">
      <c r="A846" s="33"/>
      <c r="B846" s="34"/>
      <c r="C846" s="226" t="s">
        <v>0</v>
      </c>
      <c r="D846" s="226" t="s">
        <v>1616</v>
      </c>
      <c r="E846" s="18" t="s">
        <v>0</v>
      </c>
      <c r="F846" s="227">
        <v>0</v>
      </c>
      <c r="G846" s="33"/>
      <c r="H846" s="34"/>
    </row>
    <row r="847" spans="1:8" s="2" customFormat="1" ht="16.9" customHeight="1">
      <c r="A847" s="33"/>
      <c r="B847" s="34"/>
      <c r="C847" s="226" t="s">
        <v>0</v>
      </c>
      <c r="D847" s="226" t="s">
        <v>1413</v>
      </c>
      <c r="E847" s="18" t="s">
        <v>0</v>
      </c>
      <c r="F847" s="227">
        <v>0</v>
      </c>
      <c r="G847" s="33"/>
      <c r="H847" s="34"/>
    </row>
    <row r="848" spans="1:8" s="2" customFormat="1" ht="16.9" customHeight="1">
      <c r="A848" s="33"/>
      <c r="B848" s="34"/>
      <c r="C848" s="226" t="s">
        <v>0</v>
      </c>
      <c r="D848" s="226" t="s">
        <v>1417</v>
      </c>
      <c r="E848" s="18" t="s">
        <v>0</v>
      </c>
      <c r="F848" s="227">
        <v>0</v>
      </c>
      <c r="G848" s="33"/>
      <c r="H848" s="34"/>
    </row>
    <row r="849" spans="1:8" s="2" customFormat="1" ht="16.9" customHeight="1">
      <c r="A849" s="33"/>
      <c r="B849" s="34"/>
      <c r="C849" s="226" t="s">
        <v>0</v>
      </c>
      <c r="D849" s="226" t="s">
        <v>1627</v>
      </c>
      <c r="E849" s="18" t="s">
        <v>0</v>
      </c>
      <c r="F849" s="227">
        <v>3.269</v>
      </c>
      <c r="G849" s="33"/>
      <c r="H849" s="34"/>
    </row>
    <row r="850" spans="1:8" s="2" customFormat="1" ht="16.9" customHeight="1">
      <c r="A850" s="33"/>
      <c r="B850" s="34"/>
      <c r="C850" s="226" t="s">
        <v>0</v>
      </c>
      <c r="D850" s="226" t="s">
        <v>1628</v>
      </c>
      <c r="E850" s="18" t="s">
        <v>0</v>
      </c>
      <c r="F850" s="227">
        <v>1.1</v>
      </c>
      <c r="G850" s="33"/>
      <c r="H850" s="34"/>
    </row>
    <row r="851" spans="1:8" s="2" customFormat="1" ht="16.9" customHeight="1">
      <c r="A851" s="33"/>
      <c r="B851" s="34"/>
      <c r="C851" s="226" t="s">
        <v>0</v>
      </c>
      <c r="D851" s="226" t="s">
        <v>1629</v>
      </c>
      <c r="E851" s="18" t="s">
        <v>0</v>
      </c>
      <c r="F851" s="227">
        <v>1.624</v>
      </c>
      <c r="G851" s="33"/>
      <c r="H851" s="34"/>
    </row>
    <row r="852" spans="1:8" s="2" customFormat="1" ht="16.9" customHeight="1">
      <c r="A852" s="33"/>
      <c r="B852" s="34"/>
      <c r="C852" s="226" t="s">
        <v>0</v>
      </c>
      <c r="D852" s="226" t="s">
        <v>1630</v>
      </c>
      <c r="E852" s="18" t="s">
        <v>0</v>
      </c>
      <c r="F852" s="227">
        <v>12.053</v>
      </c>
      <c r="G852" s="33"/>
      <c r="H852" s="34"/>
    </row>
    <row r="853" spans="1:8" s="2" customFormat="1" ht="16.9" customHeight="1">
      <c r="A853" s="33"/>
      <c r="B853" s="34"/>
      <c r="C853" s="226" t="s">
        <v>0</v>
      </c>
      <c r="D853" s="226" t="s">
        <v>1631</v>
      </c>
      <c r="E853" s="18" t="s">
        <v>0</v>
      </c>
      <c r="F853" s="227">
        <v>9.744</v>
      </c>
      <c r="G853" s="33"/>
      <c r="H853" s="34"/>
    </row>
    <row r="854" spans="1:8" s="2" customFormat="1" ht="16.9" customHeight="1">
      <c r="A854" s="33"/>
      <c r="B854" s="34"/>
      <c r="C854" s="226" t="s">
        <v>0</v>
      </c>
      <c r="D854" s="226" t="s">
        <v>1419</v>
      </c>
      <c r="E854" s="18" t="s">
        <v>0</v>
      </c>
      <c r="F854" s="227">
        <v>0</v>
      </c>
      <c r="G854" s="33"/>
      <c r="H854" s="34"/>
    </row>
    <row r="855" spans="1:8" s="2" customFormat="1" ht="16.9" customHeight="1">
      <c r="A855" s="33"/>
      <c r="B855" s="34"/>
      <c r="C855" s="226" t="s">
        <v>0</v>
      </c>
      <c r="D855" s="226" t="s">
        <v>1632</v>
      </c>
      <c r="E855" s="18" t="s">
        <v>0</v>
      </c>
      <c r="F855" s="227">
        <v>5.78</v>
      </c>
      <c r="G855" s="33"/>
      <c r="H855" s="34"/>
    </row>
    <row r="856" spans="1:8" s="2" customFormat="1" ht="16.9" customHeight="1">
      <c r="A856" s="33"/>
      <c r="B856" s="34"/>
      <c r="C856" s="226" t="s">
        <v>0</v>
      </c>
      <c r="D856" s="226" t="s">
        <v>1414</v>
      </c>
      <c r="E856" s="18" t="s">
        <v>0</v>
      </c>
      <c r="F856" s="227">
        <v>0</v>
      </c>
      <c r="G856" s="33"/>
      <c r="H856" s="34"/>
    </row>
    <row r="857" spans="1:8" s="2" customFormat="1" ht="16.9" customHeight="1">
      <c r="A857" s="33"/>
      <c r="B857" s="34"/>
      <c r="C857" s="226" t="s">
        <v>0</v>
      </c>
      <c r="D857" s="226" t="s">
        <v>1633</v>
      </c>
      <c r="E857" s="18" t="s">
        <v>0</v>
      </c>
      <c r="F857" s="227">
        <v>4.76</v>
      </c>
      <c r="G857" s="33"/>
      <c r="H857" s="34"/>
    </row>
    <row r="858" spans="1:8" s="2" customFormat="1" ht="16.9" customHeight="1">
      <c r="A858" s="33"/>
      <c r="B858" s="34"/>
      <c r="C858" s="226" t="s">
        <v>0</v>
      </c>
      <c r="D858" s="226" t="s">
        <v>1299</v>
      </c>
      <c r="E858" s="18" t="s">
        <v>0</v>
      </c>
      <c r="F858" s="227">
        <v>0</v>
      </c>
      <c r="G858" s="33"/>
      <c r="H858" s="34"/>
    </row>
    <row r="859" spans="1:8" s="2" customFormat="1" ht="16.9" customHeight="1">
      <c r="A859" s="33"/>
      <c r="B859" s="34"/>
      <c r="C859" s="226" t="s">
        <v>0</v>
      </c>
      <c r="D859" s="226" t="s">
        <v>1634</v>
      </c>
      <c r="E859" s="18" t="s">
        <v>0</v>
      </c>
      <c r="F859" s="227">
        <v>17.85</v>
      </c>
      <c r="G859" s="33"/>
      <c r="H859" s="34"/>
    </row>
    <row r="860" spans="1:8" s="2" customFormat="1" ht="16.9" customHeight="1">
      <c r="A860" s="33"/>
      <c r="B860" s="34"/>
      <c r="C860" s="226" t="s">
        <v>274</v>
      </c>
      <c r="D860" s="226" t="s">
        <v>171</v>
      </c>
      <c r="E860" s="18" t="s">
        <v>0</v>
      </c>
      <c r="F860" s="227">
        <v>56.18</v>
      </c>
      <c r="G860" s="33"/>
      <c r="H860" s="34"/>
    </row>
    <row r="861" spans="1:8" s="2" customFormat="1" ht="16.9" customHeight="1">
      <c r="A861" s="33"/>
      <c r="B861" s="34"/>
      <c r="C861" s="228" t="s">
        <v>2351</v>
      </c>
      <c r="D861" s="33"/>
      <c r="E861" s="33"/>
      <c r="F861" s="33"/>
      <c r="G861" s="33"/>
      <c r="H861" s="34"/>
    </row>
    <row r="862" spans="1:8" s="2" customFormat="1" ht="16.9" customHeight="1">
      <c r="A862" s="33"/>
      <c r="B862" s="34"/>
      <c r="C862" s="226" t="s">
        <v>368</v>
      </c>
      <c r="D862" s="226" t="s">
        <v>2411</v>
      </c>
      <c r="E862" s="18" t="s">
        <v>185</v>
      </c>
      <c r="F862" s="227">
        <v>56.18</v>
      </c>
      <c r="G862" s="33"/>
      <c r="H862" s="34"/>
    </row>
    <row r="863" spans="1:8" s="2" customFormat="1" ht="16.9" customHeight="1">
      <c r="A863" s="33"/>
      <c r="B863" s="34"/>
      <c r="C863" s="226" t="s">
        <v>348</v>
      </c>
      <c r="D863" s="226" t="s">
        <v>2412</v>
      </c>
      <c r="E863" s="18" t="s">
        <v>185</v>
      </c>
      <c r="F863" s="227">
        <v>112.36</v>
      </c>
      <c r="G863" s="33"/>
      <c r="H863" s="34"/>
    </row>
    <row r="864" spans="1:8" s="2" customFormat="1" ht="16.9" customHeight="1">
      <c r="A864" s="33"/>
      <c r="B864" s="34"/>
      <c r="C864" s="226" t="s">
        <v>356</v>
      </c>
      <c r="D864" s="226" t="s">
        <v>2413</v>
      </c>
      <c r="E864" s="18" t="s">
        <v>185</v>
      </c>
      <c r="F864" s="227">
        <v>393.26</v>
      </c>
      <c r="G864" s="33"/>
      <c r="H864" s="34"/>
    </row>
    <row r="865" spans="1:8" s="2" customFormat="1" ht="16.9" customHeight="1">
      <c r="A865" s="33"/>
      <c r="B865" s="34"/>
      <c r="C865" s="226" t="s">
        <v>404</v>
      </c>
      <c r="D865" s="226" t="s">
        <v>2372</v>
      </c>
      <c r="E865" s="18" t="s">
        <v>185</v>
      </c>
      <c r="F865" s="227">
        <v>125.957</v>
      </c>
      <c r="G865" s="33"/>
      <c r="H865" s="34"/>
    </row>
    <row r="866" spans="1:8" s="2" customFormat="1" ht="16.9" customHeight="1">
      <c r="A866" s="33"/>
      <c r="B866" s="34"/>
      <c r="C866" s="226" t="s">
        <v>422</v>
      </c>
      <c r="D866" s="226" t="s">
        <v>2377</v>
      </c>
      <c r="E866" s="18" t="s">
        <v>185</v>
      </c>
      <c r="F866" s="227">
        <v>435.843</v>
      </c>
      <c r="G866" s="33"/>
      <c r="H866" s="34"/>
    </row>
    <row r="867" spans="1:8" s="2" customFormat="1" ht="16.9" customHeight="1">
      <c r="A867" s="33"/>
      <c r="B867" s="34"/>
      <c r="C867" s="222" t="s">
        <v>276</v>
      </c>
      <c r="D867" s="223" t="s">
        <v>276</v>
      </c>
      <c r="E867" s="224" t="s">
        <v>0</v>
      </c>
      <c r="F867" s="225">
        <v>393.26</v>
      </c>
      <c r="G867" s="33"/>
      <c r="H867" s="34"/>
    </row>
    <row r="868" spans="1:8" s="2" customFormat="1" ht="16.9" customHeight="1">
      <c r="A868" s="33"/>
      <c r="B868" s="34"/>
      <c r="C868" s="226" t="s">
        <v>276</v>
      </c>
      <c r="D868" s="226" t="s">
        <v>359</v>
      </c>
      <c r="E868" s="18" t="s">
        <v>0</v>
      </c>
      <c r="F868" s="227">
        <v>393.26</v>
      </c>
      <c r="G868" s="33"/>
      <c r="H868" s="34"/>
    </row>
    <row r="869" spans="1:8" s="2" customFormat="1" ht="16.9" customHeight="1">
      <c r="A869" s="33"/>
      <c r="B869" s="34"/>
      <c r="C869" s="228" t="s">
        <v>2351</v>
      </c>
      <c r="D869" s="33"/>
      <c r="E869" s="33"/>
      <c r="F869" s="33"/>
      <c r="G869" s="33"/>
      <c r="H869" s="34"/>
    </row>
    <row r="870" spans="1:8" s="2" customFormat="1" ht="16.9" customHeight="1">
      <c r="A870" s="33"/>
      <c r="B870" s="34"/>
      <c r="C870" s="226" t="s">
        <v>356</v>
      </c>
      <c r="D870" s="226" t="s">
        <v>2413</v>
      </c>
      <c r="E870" s="18" t="s">
        <v>185</v>
      </c>
      <c r="F870" s="227">
        <v>393.26</v>
      </c>
      <c r="G870" s="33"/>
      <c r="H870" s="34"/>
    </row>
    <row r="871" spans="1:8" s="2" customFormat="1" ht="16.9" customHeight="1">
      <c r="A871" s="33"/>
      <c r="B871" s="34"/>
      <c r="C871" s="226" t="s">
        <v>404</v>
      </c>
      <c r="D871" s="226" t="s">
        <v>2372</v>
      </c>
      <c r="E871" s="18" t="s">
        <v>185</v>
      </c>
      <c r="F871" s="227">
        <v>125.957</v>
      </c>
      <c r="G871" s="33"/>
      <c r="H871" s="34"/>
    </row>
    <row r="872" spans="1:8" s="2" customFormat="1" ht="16.9" customHeight="1">
      <c r="A872" s="33"/>
      <c r="B872" s="34"/>
      <c r="C872" s="226" t="s">
        <v>422</v>
      </c>
      <c r="D872" s="226" t="s">
        <v>2377</v>
      </c>
      <c r="E872" s="18" t="s">
        <v>185</v>
      </c>
      <c r="F872" s="227">
        <v>435.843</v>
      </c>
      <c r="G872" s="33"/>
      <c r="H872" s="34"/>
    </row>
    <row r="873" spans="1:8" s="2" customFormat="1" ht="16.9" customHeight="1">
      <c r="A873" s="33"/>
      <c r="B873" s="34"/>
      <c r="C873" s="222" t="s">
        <v>294</v>
      </c>
      <c r="D873" s="223" t="s">
        <v>294</v>
      </c>
      <c r="E873" s="224" t="s">
        <v>0</v>
      </c>
      <c r="F873" s="225">
        <v>112.36</v>
      </c>
      <c r="G873" s="33"/>
      <c r="H873" s="34"/>
    </row>
    <row r="874" spans="1:8" s="2" customFormat="1" ht="16.9" customHeight="1">
      <c r="A874" s="33"/>
      <c r="B874" s="34"/>
      <c r="C874" s="226" t="s">
        <v>294</v>
      </c>
      <c r="D874" s="226" t="s">
        <v>351</v>
      </c>
      <c r="E874" s="18" t="s">
        <v>0</v>
      </c>
      <c r="F874" s="227">
        <v>112.36</v>
      </c>
      <c r="G874" s="33"/>
      <c r="H874" s="34"/>
    </row>
    <row r="875" spans="1:8" s="2" customFormat="1" ht="16.9" customHeight="1">
      <c r="A875" s="33"/>
      <c r="B875" s="34"/>
      <c r="C875" s="228" t="s">
        <v>2351</v>
      </c>
      <c r="D875" s="33"/>
      <c r="E875" s="33"/>
      <c r="F875" s="33"/>
      <c r="G875" s="33"/>
      <c r="H875" s="34"/>
    </row>
    <row r="876" spans="1:8" s="2" customFormat="1" ht="16.9" customHeight="1">
      <c r="A876" s="33"/>
      <c r="B876" s="34"/>
      <c r="C876" s="226" t="s">
        <v>348</v>
      </c>
      <c r="D876" s="226" t="s">
        <v>2412</v>
      </c>
      <c r="E876" s="18" t="s">
        <v>185</v>
      </c>
      <c r="F876" s="227">
        <v>112.36</v>
      </c>
      <c r="G876" s="33"/>
      <c r="H876" s="34"/>
    </row>
    <row r="877" spans="1:8" s="2" customFormat="1" ht="16.9" customHeight="1">
      <c r="A877" s="33"/>
      <c r="B877" s="34"/>
      <c r="C877" s="226" t="s">
        <v>404</v>
      </c>
      <c r="D877" s="226" t="s">
        <v>2372</v>
      </c>
      <c r="E877" s="18" t="s">
        <v>185</v>
      </c>
      <c r="F877" s="227">
        <v>125.957</v>
      </c>
      <c r="G877" s="33"/>
      <c r="H877" s="34"/>
    </row>
    <row r="878" spans="1:8" s="2" customFormat="1" ht="16.9" customHeight="1">
      <c r="A878" s="33"/>
      <c r="B878" s="34"/>
      <c r="C878" s="226" t="s">
        <v>422</v>
      </c>
      <c r="D878" s="226" t="s">
        <v>2377</v>
      </c>
      <c r="E878" s="18" t="s">
        <v>185</v>
      </c>
      <c r="F878" s="227">
        <v>435.843</v>
      </c>
      <c r="G878" s="33"/>
      <c r="H878" s="34"/>
    </row>
    <row r="879" spans="1:8" s="2" customFormat="1" ht="16.9" customHeight="1">
      <c r="A879" s="33"/>
      <c r="B879" s="34"/>
      <c r="C879" s="222" t="s">
        <v>113</v>
      </c>
      <c r="D879" s="223" t="s">
        <v>113</v>
      </c>
      <c r="E879" s="224" t="s">
        <v>0</v>
      </c>
      <c r="F879" s="225">
        <v>15.53</v>
      </c>
      <c r="G879" s="33"/>
      <c r="H879" s="34"/>
    </row>
    <row r="880" spans="1:8" s="2" customFormat="1" ht="16.9" customHeight="1">
      <c r="A880" s="33"/>
      <c r="B880" s="34"/>
      <c r="C880" s="226" t="s">
        <v>113</v>
      </c>
      <c r="D880" s="226" t="s">
        <v>1612</v>
      </c>
      <c r="E880" s="18" t="s">
        <v>0</v>
      </c>
      <c r="F880" s="227">
        <v>15.53</v>
      </c>
      <c r="G880" s="33"/>
      <c r="H880" s="34"/>
    </row>
    <row r="881" spans="1:8" s="2" customFormat="1" ht="16.9" customHeight="1">
      <c r="A881" s="33"/>
      <c r="B881" s="34"/>
      <c r="C881" s="228" t="s">
        <v>2351</v>
      </c>
      <c r="D881" s="33"/>
      <c r="E881" s="33"/>
      <c r="F881" s="33"/>
      <c r="G881" s="33"/>
      <c r="H881" s="34"/>
    </row>
    <row r="882" spans="1:8" s="2" customFormat="1" ht="16.9" customHeight="1">
      <c r="A882" s="33"/>
      <c r="B882" s="34"/>
      <c r="C882" s="226" t="s">
        <v>230</v>
      </c>
      <c r="D882" s="226" t="s">
        <v>2354</v>
      </c>
      <c r="E882" s="18" t="s">
        <v>232</v>
      </c>
      <c r="F882" s="227">
        <v>15.53</v>
      </c>
      <c r="G882" s="33"/>
      <c r="H882" s="34"/>
    </row>
    <row r="883" spans="1:8" s="2" customFormat="1" ht="16.9" customHeight="1">
      <c r="A883" s="33"/>
      <c r="B883" s="34"/>
      <c r="C883" s="226" t="s">
        <v>236</v>
      </c>
      <c r="D883" s="226" t="s">
        <v>2355</v>
      </c>
      <c r="E883" s="18" t="s">
        <v>232</v>
      </c>
      <c r="F883" s="227">
        <v>62.12</v>
      </c>
      <c r="G883" s="33"/>
      <c r="H883" s="34"/>
    </row>
    <row r="884" spans="1:8" s="2" customFormat="1" ht="16.9" customHeight="1">
      <c r="A884" s="33"/>
      <c r="B884" s="34"/>
      <c r="C884" s="226" t="s">
        <v>257</v>
      </c>
      <c r="D884" s="226" t="s">
        <v>2356</v>
      </c>
      <c r="E884" s="18" t="s">
        <v>232</v>
      </c>
      <c r="F884" s="227">
        <v>28.968</v>
      </c>
      <c r="G884" s="33"/>
      <c r="H884" s="34"/>
    </row>
    <row r="885" spans="1:8" s="2" customFormat="1" ht="16.9" customHeight="1">
      <c r="A885" s="33"/>
      <c r="B885" s="34"/>
      <c r="C885" s="226" t="s">
        <v>1260</v>
      </c>
      <c r="D885" s="226" t="s">
        <v>266</v>
      </c>
      <c r="E885" s="18" t="s">
        <v>232</v>
      </c>
      <c r="F885" s="227">
        <v>15.53</v>
      </c>
      <c r="G885" s="33"/>
      <c r="H885" s="34"/>
    </row>
    <row r="886" spans="1:8" s="2" customFormat="1" ht="16.9" customHeight="1">
      <c r="A886" s="33"/>
      <c r="B886" s="34"/>
      <c r="C886" s="222" t="s">
        <v>115</v>
      </c>
      <c r="D886" s="223" t="s">
        <v>115</v>
      </c>
      <c r="E886" s="224" t="s">
        <v>0</v>
      </c>
      <c r="F886" s="225">
        <v>13.438</v>
      </c>
      <c r="G886" s="33"/>
      <c r="H886" s="34"/>
    </row>
    <row r="887" spans="1:8" s="2" customFormat="1" ht="16.9" customHeight="1">
      <c r="A887" s="33"/>
      <c r="B887" s="34"/>
      <c r="C887" s="226" t="s">
        <v>115</v>
      </c>
      <c r="D887" s="226" t="s">
        <v>1613</v>
      </c>
      <c r="E887" s="18" t="s">
        <v>0</v>
      </c>
      <c r="F887" s="227">
        <v>13.438</v>
      </c>
      <c r="G887" s="33"/>
      <c r="H887" s="34"/>
    </row>
    <row r="888" spans="1:8" s="2" customFormat="1" ht="16.9" customHeight="1">
      <c r="A888" s="33"/>
      <c r="B888" s="34"/>
      <c r="C888" s="228" t="s">
        <v>2351</v>
      </c>
      <c r="D888" s="33"/>
      <c r="E888" s="33"/>
      <c r="F888" s="33"/>
      <c r="G888" s="33"/>
      <c r="H888" s="34"/>
    </row>
    <row r="889" spans="1:8" s="2" customFormat="1" ht="16.9" customHeight="1">
      <c r="A889" s="33"/>
      <c r="B889" s="34"/>
      <c r="C889" s="226" t="s">
        <v>241</v>
      </c>
      <c r="D889" s="226" t="s">
        <v>2360</v>
      </c>
      <c r="E889" s="18" t="s">
        <v>232</v>
      </c>
      <c r="F889" s="227">
        <v>13.438</v>
      </c>
      <c r="G889" s="33"/>
      <c r="H889" s="34"/>
    </row>
    <row r="890" spans="1:8" s="2" customFormat="1" ht="16.9" customHeight="1">
      <c r="A890" s="33"/>
      <c r="B890" s="34"/>
      <c r="C890" s="226" t="s">
        <v>244</v>
      </c>
      <c r="D890" s="226" t="s">
        <v>2361</v>
      </c>
      <c r="E890" s="18" t="s">
        <v>232</v>
      </c>
      <c r="F890" s="227">
        <v>268.76</v>
      </c>
      <c r="G890" s="33"/>
      <c r="H890" s="34"/>
    </row>
    <row r="891" spans="1:8" s="2" customFormat="1" ht="16.9" customHeight="1">
      <c r="A891" s="33"/>
      <c r="B891" s="34"/>
      <c r="C891" s="226" t="s">
        <v>257</v>
      </c>
      <c r="D891" s="226" t="s">
        <v>2356</v>
      </c>
      <c r="E891" s="18" t="s">
        <v>232</v>
      </c>
      <c r="F891" s="227">
        <v>28.968</v>
      </c>
      <c r="G891" s="33"/>
      <c r="H891" s="34"/>
    </row>
    <row r="892" spans="1:8" s="2" customFormat="1" ht="16.9" customHeight="1">
      <c r="A892" s="33"/>
      <c r="B892" s="34"/>
      <c r="C892" s="226" t="s">
        <v>1262</v>
      </c>
      <c r="D892" s="226" t="s">
        <v>1263</v>
      </c>
      <c r="E892" s="18" t="s">
        <v>232</v>
      </c>
      <c r="F892" s="227">
        <v>13.438</v>
      </c>
      <c r="G892" s="33"/>
      <c r="H892" s="34"/>
    </row>
    <row r="893" spans="1:8" s="2" customFormat="1" ht="16.9" customHeight="1">
      <c r="A893" s="33"/>
      <c r="B893" s="34"/>
      <c r="C893" s="222" t="s">
        <v>1608</v>
      </c>
      <c r="D893" s="223" t="s">
        <v>1608</v>
      </c>
      <c r="E893" s="224" t="s">
        <v>0</v>
      </c>
      <c r="F893" s="225">
        <v>34</v>
      </c>
      <c r="G893" s="33"/>
      <c r="H893" s="34"/>
    </row>
    <row r="894" spans="1:8" s="2" customFormat="1" ht="16.9" customHeight="1">
      <c r="A894" s="33"/>
      <c r="B894" s="34"/>
      <c r="C894" s="226" t="s">
        <v>0</v>
      </c>
      <c r="D894" s="226" t="s">
        <v>1616</v>
      </c>
      <c r="E894" s="18" t="s">
        <v>0</v>
      </c>
      <c r="F894" s="227">
        <v>0</v>
      </c>
      <c r="G894" s="33"/>
      <c r="H894" s="34"/>
    </row>
    <row r="895" spans="1:8" s="2" customFormat="1" ht="16.9" customHeight="1">
      <c r="A895" s="33"/>
      <c r="B895" s="34"/>
      <c r="C895" s="226" t="s">
        <v>0</v>
      </c>
      <c r="D895" s="226" t="s">
        <v>1413</v>
      </c>
      <c r="E895" s="18" t="s">
        <v>0</v>
      </c>
      <c r="F895" s="227">
        <v>0</v>
      </c>
      <c r="G895" s="33"/>
      <c r="H895" s="34"/>
    </row>
    <row r="896" spans="1:8" s="2" customFormat="1" ht="16.9" customHeight="1">
      <c r="A896" s="33"/>
      <c r="B896" s="34"/>
      <c r="C896" s="226" t="s">
        <v>1608</v>
      </c>
      <c r="D896" s="226" t="s">
        <v>1715</v>
      </c>
      <c r="E896" s="18" t="s">
        <v>0</v>
      </c>
      <c r="F896" s="227">
        <v>34</v>
      </c>
      <c r="G896" s="33"/>
      <c r="H896" s="34"/>
    </row>
    <row r="897" spans="1:8" s="2" customFormat="1" ht="16.9" customHeight="1">
      <c r="A897" s="33"/>
      <c r="B897" s="34"/>
      <c r="C897" s="228" t="s">
        <v>2351</v>
      </c>
      <c r="D897" s="33"/>
      <c r="E897" s="33"/>
      <c r="F897" s="33"/>
      <c r="G897" s="33"/>
      <c r="H897" s="34"/>
    </row>
    <row r="898" spans="1:8" s="2" customFormat="1" ht="16.9" customHeight="1">
      <c r="A898" s="33"/>
      <c r="B898" s="34"/>
      <c r="C898" s="226" t="s">
        <v>1712</v>
      </c>
      <c r="D898" s="226" t="s">
        <v>2437</v>
      </c>
      <c r="E898" s="18" t="s">
        <v>215</v>
      </c>
      <c r="F898" s="227">
        <v>34</v>
      </c>
      <c r="G898" s="33"/>
      <c r="H898" s="34"/>
    </row>
    <row r="899" spans="1:8" s="2" customFormat="1" ht="16.9" customHeight="1">
      <c r="A899" s="33"/>
      <c r="B899" s="34"/>
      <c r="C899" s="226" t="s">
        <v>1716</v>
      </c>
      <c r="D899" s="226" t="s">
        <v>2438</v>
      </c>
      <c r="E899" s="18" t="s">
        <v>215</v>
      </c>
      <c r="F899" s="227">
        <v>17</v>
      </c>
      <c r="G899" s="33"/>
      <c r="H899" s="34"/>
    </row>
    <row r="900" spans="1:8" s="2" customFormat="1" ht="16.9" customHeight="1">
      <c r="A900" s="33"/>
      <c r="B900" s="34"/>
      <c r="C900" s="226" t="s">
        <v>1724</v>
      </c>
      <c r="D900" s="226" t="s">
        <v>2439</v>
      </c>
      <c r="E900" s="18" t="s">
        <v>215</v>
      </c>
      <c r="F900" s="227">
        <v>34</v>
      </c>
      <c r="G900" s="33"/>
      <c r="H900" s="34"/>
    </row>
    <row r="901" spans="1:8" s="2" customFormat="1" ht="16.9" customHeight="1">
      <c r="A901" s="33"/>
      <c r="B901" s="34"/>
      <c r="C901" s="226" t="s">
        <v>1727</v>
      </c>
      <c r="D901" s="226" t="s">
        <v>2440</v>
      </c>
      <c r="E901" s="18" t="s">
        <v>215</v>
      </c>
      <c r="F901" s="227">
        <v>34</v>
      </c>
      <c r="G901" s="33"/>
      <c r="H901" s="34"/>
    </row>
    <row r="902" spans="1:8" s="2" customFormat="1" ht="16.9" customHeight="1">
      <c r="A902" s="33"/>
      <c r="B902" s="34"/>
      <c r="C902" s="222" t="s">
        <v>1609</v>
      </c>
      <c r="D902" s="223" t="s">
        <v>1609</v>
      </c>
      <c r="E902" s="224" t="s">
        <v>0</v>
      </c>
      <c r="F902" s="225">
        <v>17</v>
      </c>
      <c r="G902" s="33"/>
      <c r="H902" s="34"/>
    </row>
    <row r="903" spans="1:8" s="2" customFormat="1" ht="16.9" customHeight="1">
      <c r="A903" s="33"/>
      <c r="B903" s="34"/>
      <c r="C903" s="226" t="s">
        <v>0</v>
      </c>
      <c r="D903" s="226" t="s">
        <v>1616</v>
      </c>
      <c r="E903" s="18" t="s">
        <v>0</v>
      </c>
      <c r="F903" s="227">
        <v>0</v>
      </c>
      <c r="G903" s="33"/>
      <c r="H903" s="34"/>
    </row>
    <row r="904" spans="1:8" s="2" customFormat="1" ht="16.9" customHeight="1">
      <c r="A904" s="33"/>
      <c r="B904" s="34"/>
      <c r="C904" s="226" t="s">
        <v>0</v>
      </c>
      <c r="D904" s="226" t="s">
        <v>1413</v>
      </c>
      <c r="E904" s="18" t="s">
        <v>0</v>
      </c>
      <c r="F904" s="227">
        <v>0</v>
      </c>
      <c r="G904" s="33"/>
      <c r="H904" s="34"/>
    </row>
    <row r="905" spans="1:8" s="2" customFormat="1" ht="16.9" customHeight="1">
      <c r="A905" s="33"/>
      <c r="B905" s="34"/>
      <c r="C905" s="226" t="s">
        <v>1609</v>
      </c>
      <c r="D905" s="226" t="s">
        <v>1723</v>
      </c>
      <c r="E905" s="18" t="s">
        <v>0</v>
      </c>
      <c r="F905" s="227">
        <v>17</v>
      </c>
      <c r="G905" s="33"/>
      <c r="H905" s="34"/>
    </row>
    <row r="906" spans="1:8" s="2" customFormat="1" ht="16.9" customHeight="1">
      <c r="A906" s="33"/>
      <c r="B906" s="34"/>
      <c r="C906" s="228" t="s">
        <v>2351</v>
      </c>
      <c r="D906" s="33"/>
      <c r="E906" s="33"/>
      <c r="F906" s="33"/>
      <c r="G906" s="33"/>
      <c r="H906" s="34"/>
    </row>
    <row r="907" spans="1:8" s="2" customFormat="1" ht="16.9" customHeight="1">
      <c r="A907" s="33"/>
      <c r="B907" s="34"/>
      <c r="C907" s="226" t="s">
        <v>1720</v>
      </c>
      <c r="D907" s="226" t="s">
        <v>2441</v>
      </c>
      <c r="E907" s="18" t="s">
        <v>215</v>
      </c>
      <c r="F907" s="227">
        <v>17</v>
      </c>
      <c r="G907" s="33"/>
      <c r="H907" s="34"/>
    </row>
    <row r="908" spans="1:8" s="2" customFormat="1" ht="16.9" customHeight="1">
      <c r="A908" s="33"/>
      <c r="B908" s="34"/>
      <c r="C908" s="226" t="s">
        <v>1716</v>
      </c>
      <c r="D908" s="226" t="s">
        <v>2438</v>
      </c>
      <c r="E908" s="18" t="s">
        <v>215</v>
      </c>
      <c r="F908" s="227">
        <v>17</v>
      </c>
      <c r="G908" s="33"/>
      <c r="H908" s="34"/>
    </row>
    <row r="909" spans="1:8" s="2" customFormat="1" ht="16.9" customHeight="1">
      <c r="A909" s="33"/>
      <c r="B909" s="34"/>
      <c r="C909" s="222" t="s">
        <v>300</v>
      </c>
      <c r="D909" s="223" t="s">
        <v>300</v>
      </c>
      <c r="E909" s="224" t="s">
        <v>0</v>
      </c>
      <c r="F909" s="225">
        <v>125.957</v>
      </c>
      <c r="G909" s="33"/>
      <c r="H909" s="34"/>
    </row>
    <row r="910" spans="1:8" s="2" customFormat="1" ht="16.9" customHeight="1">
      <c r="A910" s="33"/>
      <c r="B910" s="34"/>
      <c r="C910" s="226" t="s">
        <v>0</v>
      </c>
      <c r="D910" s="226" t="s">
        <v>274</v>
      </c>
      <c r="E910" s="18" t="s">
        <v>0</v>
      </c>
      <c r="F910" s="227">
        <v>56.18</v>
      </c>
      <c r="G910" s="33"/>
      <c r="H910" s="34"/>
    </row>
    <row r="911" spans="1:8" s="2" customFormat="1" ht="16.9" customHeight="1">
      <c r="A911" s="33"/>
      <c r="B911" s="34"/>
      <c r="C911" s="226" t="s">
        <v>0</v>
      </c>
      <c r="D911" s="226" t="s">
        <v>276</v>
      </c>
      <c r="E911" s="18" t="s">
        <v>0</v>
      </c>
      <c r="F911" s="227">
        <v>393.26</v>
      </c>
      <c r="G911" s="33"/>
      <c r="H911" s="34"/>
    </row>
    <row r="912" spans="1:8" s="2" customFormat="1" ht="16.9" customHeight="1">
      <c r="A912" s="33"/>
      <c r="B912" s="34"/>
      <c r="C912" s="226" t="s">
        <v>0</v>
      </c>
      <c r="D912" s="226" t="s">
        <v>1459</v>
      </c>
      <c r="E912" s="18" t="s">
        <v>0</v>
      </c>
      <c r="F912" s="227">
        <v>-323.483</v>
      </c>
      <c r="G912" s="33"/>
      <c r="H912" s="34"/>
    </row>
    <row r="913" spans="1:8" s="2" customFormat="1" ht="16.9" customHeight="1">
      <c r="A913" s="33"/>
      <c r="B913" s="34"/>
      <c r="C913" s="226" t="s">
        <v>300</v>
      </c>
      <c r="D913" s="226" t="s">
        <v>171</v>
      </c>
      <c r="E913" s="18" t="s">
        <v>0</v>
      </c>
      <c r="F913" s="227">
        <v>125.957</v>
      </c>
      <c r="G913" s="33"/>
      <c r="H913" s="34"/>
    </row>
    <row r="914" spans="1:8" s="2" customFormat="1" ht="16.9" customHeight="1">
      <c r="A914" s="33"/>
      <c r="B914" s="34"/>
      <c r="C914" s="228" t="s">
        <v>2351</v>
      </c>
      <c r="D914" s="33"/>
      <c r="E914" s="33"/>
      <c r="F914" s="33"/>
      <c r="G914" s="33"/>
      <c r="H914" s="34"/>
    </row>
    <row r="915" spans="1:8" s="2" customFormat="1" ht="16.9" customHeight="1">
      <c r="A915" s="33"/>
      <c r="B915" s="34"/>
      <c r="C915" s="226" t="s">
        <v>404</v>
      </c>
      <c r="D915" s="226" t="s">
        <v>2372</v>
      </c>
      <c r="E915" s="18" t="s">
        <v>185</v>
      </c>
      <c r="F915" s="227">
        <v>125.957</v>
      </c>
      <c r="G915" s="33"/>
      <c r="H915" s="34"/>
    </row>
    <row r="916" spans="1:8" s="2" customFormat="1" ht="16.9" customHeight="1">
      <c r="A916" s="33"/>
      <c r="B916" s="34"/>
      <c r="C916" s="226" t="s">
        <v>417</v>
      </c>
      <c r="D916" s="226" t="s">
        <v>2375</v>
      </c>
      <c r="E916" s="18" t="s">
        <v>232</v>
      </c>
      <c r="F916" s="227">
        <v>288.535</v>
      </c>
      <c r="G916" s="33"/>
      <c r="H916" s="34"/>
    </row>
    <row r="917" spans="1:8" s="2" customFormat="1" ht="16.9" customHeight="1">
      <c r="A917" s="33"/>
      <c r="B917" s="34"/>
      <c r="C917" s="226" t="s">
        <v>192</v>
      </c>
      <c r="D917" s="226" t="s">
        <v>2363</v>
      </c>
      <c r="E917" s="18" t="s">
        <v>185</v>
      </c>
      <c r="F917" s="227">
        <v>156.863</v>
      </c>
      <c r="G917" s="33"/>
      <c r="H917" s="34"/>
    </row>
    <row r="918" spans="1:8" s="2" customFormat="1" ht="16.9" customHeight="1">
      <c r="A918" s="33"/>
      <c r="B918" s="34"/>
      <c r="C918" s="222" t="s">
        <v>296</v>
      </c>
      <c r="D918" s="223" t="s">
        <v>296</v>
      </c>
      <c r="E918" s="224" t="s">
        <v>0</v>
      </c>
      <c r="F918" s="225">
        <v>435.843</v>
      </c>
      <c r="G918" s="33"/>
      <c r="H918" s="34"/>
    </row>
    <row r="919" spans="1:8" s="2" customFormat="1" ht="16.9" customHeight="1">
      <c r="A919" s="33"/>
      <c r="B919" s="34"/>
      <c r="C919" s="226" t="s">
        <v>0</v>
      </c>
      <c r="D919" s="226" t="s">
        <v>274</v>
      </c>
      <c r="E919" s="18" t="s">
        <v>0</v>
      </c>
      <c r="F919" s="227">
        <v>56.18</v>
      </c>
      <c r="G919" s="33"/>
      <c r="H919" s="34"/>
    </row>
    <row r="920" spans="1:8" s="2" customFormat="1" ht="16.9" customHeight="1">
      <c r="A920" s="33"/>
      <c r="B920" s="34"/>
      <c r="C920" s="226" t="s">
        <v>0</v>
      </c>
      <c r="D920" s="226" t="s">
        <v>276</v>
      </c>
      <c r="E920" s="18" t="s">
        <v>0</v>
      </c>
      <c r="F920" s="227">
        <v>393.26</v>
      </c>
      <c r="G920" s="33"/>
      <c r="H920" s="34"/>
    </row>
    <row r="921" spans="1:8" s="2" customFormat="1" ht="16.9" customHeight="1">
      <c r="A921" s="33"/>
      <c r="B921" s="34"/>
      <c r="C921" s="226" t="s">
        <v>0</v>
      </c>
      <c r="D921" s="226" t="s">
        <v>294</v>
      </c>
      <c r="E921" s="18" t="s">
        <v>0</v>
      </c>
      <c r="F921" s="227">
        <v>112.36</v>
      </c>
      <c r="G921" s="33"/>
      <c r="H921" s="34"/>
    </row>
    <row r="922" spans="1:8" s="2" customFormat="1" ht="16.9" customHeight="1">
      <c r="A922" s="33"/>
      <c r="B922" s="34"/>
      <c r="C922" s="226" t="s">
        <v>0</v>
      </c>
      <c r="D922" s="226" t="s">
        <v>268</v>
      </c>
      <c r="E922" s="18" t="s">
        <v>0</v>
      </c>
      <c r="F922" s="227">
        <v>30.906</v>
      </c>
      <c r="G922" s="33"/>
      <c r="H922" s="34"/>
    </row>
    <row r="923" spans="1:8" s="2" customFormat="1" ht="16.9" customHeight="1">
      <c r="A923" s="33"/>
      <c r="B923" s="34"/>
      <c r="C923" s="226" t="s">
        <v>0</v>
      </c>
      <c r="D923" s="226" t="s">
        <v>425</v>
      </c>
      <c r="E923" s="18" t="s">
        <v>0</v>
      </c>
      <c r="F923" s="227">
        <v>-117.905</v>
      </c>
      <c r="G923" s="33"/>
      <c r="H923" s="34"/>
    </row>
    <row r="924" spans="1:8" s="2" customFormat="1" ht="16.9" customHeight="1">
      <c r="A924" s="33"/>
      <c r="B924" s="34"/>
      <c r="C924" s="226" t="s">
        <v>0</v>
      </c>
      <c r="D924" s="226" t="s">
        <v>426</v>
      </c>
      <c r="E924" s="18" t="s">
        <v>0</v>
      </c>
      <c r="F924" s="227">
        <v>-38.958</v>
      </c>
      <c r="G924" s="33"/>
      <c r="H924" s="34"/>
    </row>
    <row r="925" spans="1:8" s="2" customFormat="1" ht="16.9" customHeight="1">
      <c r="A925" s="33"/>
      <c r="B925" s="34"/>
      <c r="C925" s="226" t="s">
        <v>296</v>
      </c>
      <c r="D925" s="226" t="s">
        <v>171</v>
      </c>
      <c r="E925" s="18" t="s">
        <v>0</v>
      </c>
      <c r="F925" s="227">
        <v>435.843</v>
      </c>
      <c r="G925" s="33"/>
      <c r="H925" s="34"/>
    </row>
    <row r="926" spans="1:8" s="2" customFormat="1" ht="16.9" customHeight="1">
      <c r="A926" s="33"/>
      <c r="B926" s="34"/>
      <c r="C926" s="228" t="s">
        <v>2351</v>
      </c>
      <c r="D926" s="33"/>
      <c r="E926" s="33"/>
      <c r="F926" s="33"/>
      <c r="G926" s="33"/>
      <c r="H926" s="34"/>
    </row>
    <row r="927" spans="1:8" s="2" customFormat="1" ht="16.9" customHeight="1">
      <c r="A927" s="33"/>
      <c r="B927" s="34"/>
      <c r="C927" s="226" t="s">
        <v>422</v>
      </c>
      <c r="D927" s="226" t="s">
        <v>2377</v>
      </c>
      <c r="E927" s="18" t="s">
        <v>185</v>
      </c>
      <c r="F927" s="227">
        <v>435.843</v>
      </c>
      <c r="G927" s="33"/>
      <c r="H927" s="34"/>
    </row>
    <row r="928" spans="1:8" s="2" customFormat="1" ht="16.9" customHeight="1">
      <c r="A928" s="33"/>
      <c r="B928" s="34"/>
      <c r="C928" s="226" t="s">
        <v>404</v>
      </c>
      <c r="D928" s="226" t="s">
        <v>2372</v>
      </c>
      <c r="E928" s="18" t="s">
        <v>185</v>
      </c>
      <c r="F928" s="227">
        <v>125.957</v>
      </c>
      <c r="G928" s="33"/>
      <c r="H928" s="34"/>
    </row>
    <row r="929" spans="1:8" s="2" customFormat="1" ht="26.45" customHeight="1">
      <c r="A929" s="33"/>
      <c r="B929" s="34"/>
      <c r="C929" s="221"/>
      <c r="D929" s="221" t="s">
        <v>88</v>
      </c>
      <c r="E929" s="33"/>
      <c r="F929" s="33"/>
      <c r="G929" s="33"/>
      <c r="H929" s="34"/>
    </row>
    <row r="930" spans="1:8" s="2" customFormat="1" ht="16.9" customHeight="1">
      <c r="A930" s="33"/>
      <c r="B930" s="34"/>
      <c r="C930" s="222" t="s">
        <v>282</v>
      </c>
      <c r="D930" s="223" t="s">
        <v>282</v>
      </c>
      <c r="E930" s="224" t="s">
        <v>0</v>
      </c>
      <c r="F930" s="225">
        <v>30.851</v>
      </c>
      <c r="G930" s="33"/>
      <c r="H930" s="34"/>
    </row>
    <row r="931" spans="1:8" s="2" customFormat="1" ht="16.9" customHeight="1">
      <c r="A931" s="33"/>
      <c r="B931" s="34"/>
      <c r="C931" s="226" t="s">
        <v>0</v>
      </c>
      <c r="D931" s="226" t="s">
        <v>1762</v>
      </c>
      <c r="E931" s="18" t="s">
        <v>0</v>
      </c>
      <c r="F931" s="227">
        <v>0</v>
      </c>
      <c r="G931" s="33"/>
      <c r="H931" s="34"/>
    </row>
    <row r="932" spans="1:8" s="2" customFormat="1" ht="16.9" customHeight="1">
      <c r="A932" s="33"/>
      <c r="B932" s="34"/>
      <c r="C932" s="226" t="s">
        <v>0</v>
      </c>
      <c r="D932" s="226" t="s">
        <v>1763</v>
      </c>
      <c r="E932" s="18" t="s">
        <v>0</v>
      </c>
      <c r="F932" s="227">
        <v>0</v>
      </c>
      <c r="G932" s="33"/>
      <c r="H932" s="34"/>
    </row>
    <row r="933" spans="1:8" s="2" customFormat="1" ht="16.9" customHeight="1">
      <c r="A933" s="33"/>
      <c r="B933" s="34"/>
      <c r="C933" s="226" t="s">
        <v>282</v>
      </c>
      <c r="D933" s="226" t="s">
        <v>1786</v>
      </c>
      <c r="E933" s="18" t="s">
        <v>0</v>
      </c>
      <c r="F933" s="227">
        <v>30.851</v>
      </c>
      <c r="G933" s="33"/>
      <c r="H933" s="34"/>
    </row>
    <row r="934" spans="1:8" s="2" customFormat="1" ht="16.9" customHeight="1">
      <c r="A934" s="33"/>
      <c r="B934" s="34"/>
      <c r="C934" s="228" t="s">
        <v>2351</v>
      </c>
      <c r="D934" s="33"/>
      <c r="E934" s="33"/>
      <c r="F934" s="33"/>
      <c r="G934" s="33"/>
      <c r="H934" s="34"/>
    </row>
    <row r="935" spans="1:8" s="2" customFormat="1" ht="16.9" customHeight="1">
      <c r="A935" s="33"/>
      <c r="B935" s="34"/>
      <c r="C935" s="226" t="s">
        <v>501</v>
      </c>
      <c r="D935" s="226" t="s">
        <v>2376</v>
      </c>
      <c r="E935" s="18" t="s">
        <v>185</v>
      </c>
      <c r="F935" s="227">
        <v>30.851</v>
      </c>
      <c r="G935" s="33"/>
      <c r="H935" s="34"/>
    </row>
    <row r="936" spans="1:8" s="2" customFormat="1" ht="16.9" customHeight="1">
      <c r="A936" s="33"/>
      <c r="B936" s="34"/>
      <c r="C936" s="226" t="s">
        <v>422</v>
      </c>
      <c r="D936" s="226" t="s">
        <v>2377</v>
      </c>
      <c r="E936" s="18" t="s">
        <v>185</v>
      </c>
      <c r="F936" s="227">
        <v>316.684</v>
      </c>
      <c r="G936" s="33"/>
      <c r="H936" s="34"/>
    </row>
    <row r="937" spans="1:8" s="2" customFormat="1" ht="16.9" customHeight="1">
      <c r="A937" s="33"/>
      <c r="B937" s="34"/>
      <c r="C937" s="222" t="s">
        <v>280</v>
      </c>
      <c r="D937" s="223" t="s">
        <v>280</v>
      </c>
      <c r="E937" s="224" t="s">
        <v>0</v>
      </c>
      <c r="F937" s="225">
        <v>113.121</v>
      </c>
      <c r="G937" s="33"/>
      <c r="H937" s="34"/>
    </row>
    <row r="938" spans="1:8" s="2" customFormat="1" ht="16.9" customHeight="1">
      <c r="A938" s="33"/>
      <c r="B938" s="34"/>
      <c r="C938" s="226" t="s">
        <v>0</v>
      </c>
      <c r="D938" s="226" t="s">
        <v>1762</v>
      </c>
      <c r="E938" s="18" t="s">
        <v>0</v>
      </c>
      <c r="F938" s="227">
        <v>0</v>
      </c>
      <c r="G938" s="33"/>
      <c r="H938" s="34"/>
    </row>
    <row r="939" spans="1:8" s="2" customFormat="1" ht="16.9" customHeight="1">
      <c r="A939" s="33"/>
      <c r="B939" s="34"/>
      <c r="C939" s="226" t="s">
        <v>0</v>
      </c>
      <c r="D939" s="226" t="s">
        <v>1763</v>
      </c>
      <c r="E939" s="18" t="s">
        <v>0</v>
      </c>
      <c r="F939" s="227">
        <v>0</v>
      </c>
      <c r="G939" s="33"/>
      <c r="H939" s="34"/>
    </row>
    <row r="940" spans="1:8" s="2" customFormat="1" ht="16.9" customHeight="1">
      <c r="A940" s="33"/>
      <c r="B940" s="34"/>
      <c r="C940" s="226" t="s">
        <v>280</v>
      </c>
      <c r="D940" s="226" t="s">
        <v>1783</v>
      </c>
      <c r="E940" s="18" t="s">
        <v>0</v>
      </c>
      <c r="F940" s="227">
        <v>113.121</v>
      </c>
      <c r="G940" s="33"/>
      <c r="H940" s="34"/>
    </row>
    <row r="941" spans="1:8" s="2" customFormat="1" ht="16.9" customHeight="1">
      <c r="A941" s="33"/>
      <c r="B941" s="34"/>
      <c r="C941" s="228" t="s">
        <v>2351</v>
      </c>
      <c r="D941" s="33"/>
      <c r="E941" s="33"/>
      <c r="F941" s="33"/>
      <c r="G941" s="33"/>
      <c r="H941" s="34"/>
    </row>
    <row r="942" spans="1:8" s="2" customFormat="1" ht="16.9" customHeight="1">
      <c r="A942" s="33"/>
      <c r="B942" s="34"/>
      <c r="C942" s="226" t="s">
        <v>431</v>
      </c>
      <c r="D942" s="226" t="s">
        <v>2386</v>
      </c>
      <c r="E942" s="18" t="s">
        <v>185</v>
      </c>
      <c r="F942" s="227">
        <v>113.121</v>
      </c>
      <c r="G942" s="33"/>
      <c r="H942" s="34"/>
    </row>
    <row r="943" spans="1:8" s="2" customFormat="1" ht="16.9" customHeight="1">
      <c r="A943" s="33"/>
      <c r="B943" s="34"/>
      <c r="C943" s="226" t="s">
        <v>422</v>
      </c>
      <c r="D943" s="226" t="s">
        <v>2377</v>
      </c>
      <c r="E943" s="18" t="s">
        <v>185</v>
      </c>
      <c r="F943" s="227">
        <v>316.684</v>
      </c>
      <c r="G943" s="33"/>
      <c r="H943" s="34"/>
    </row>
    <row r="944" spans="1:8" s="2" customFormat="1" ht="16.9" customHeight="1">
      <c r="A944" s="33"/>
      <c r="B944" s="34"/>
      <c r="C944" s="226" t="s">
        <v>439</v>
      </c>
      <c r="D944" s="226" t="s">
        <v>440</v>
      </c>
      <c r="E944" s="18" t="s">
        <v>232</v>
      </c>
      <c r="F944" s="227">
        <v>226.242</v>
      </c>
      <c r="G944" s="33"/>
      <c r="H944" s="34"/>
    </row>
    <row r="945" spans="1:8" s="2" customFormat="1" ht="16.9" customHeight="1">
      <c r="A945" s="33"/>
      <c r="B945" s="34"/>
      <c r="C945" s="222" t="s">
        <v>278</v>
      </c>
      <c r="D945" s="223" t="s">
        <v>278</v>
      </c>
      <c r="E945" s="224" t="s">
        <v>0</v>
      </c>
      <c r="F945" s="225">
        <v>854.694</v>
      </c>
      <c r="G945" s="33"/>
      <c r="H945" s="34"/>
    </row>
    <row r="946" spans="1:8" s="2" customFormat="1" ht="16.9" customHeight="1">
      <c r="A946" s="33"/>
      <c r="B946" s="34"/>
      <c r="C946" s="226" t="s">
        <v>0</v>
      </c>
      <c r="D946" s="226" t="s">
        <v>1762</v>
      </c>
      <c r="E946" s="18" t="s">
        <v>0</v>
      </c>
      <c r="F946" s="227">
        <v>0</v>
      </c>
      <c r="G946" s="33"/>
      <c r="H946" s="34"/>
    </row>
    <row r="947" spans="1:8" s="2" customFormat="1" ht="16.9" customHeight="1">
      <c r="A947" s="33"/>
      <c r="B947" s="34"/>
      <c r="C947" s="226" t="s">
        <v>0</v>
      </c>
      <c r="D947" s="226" t="s">
        <v>1763</v>
      </c>
      <c r="E947" s="18" t="s">
        <v>0</v>
      </c>
      <c r="F947" s="227">
        <v>0</v>
      </c>
      <c r="G947" s="33"/>
      <c r="H947" s="34"/>
    </row>
    <row r="948" spans="1:8" s="2" customFormat="1" ht="16.9" customHeight="1">
      <c r="A948" s="33"/>
      <c r="B948" s="34"/>
      <c r="C948" s="226" t="s">
        <v>0</v>
      </c>
      <c r="D948" s="226" t="s">
        <v>1770</v>
      </c>
      <c r="E948" s="18" t="s">
        <v>0</v>
      </c>
      <c r="F948" s="227">
        <v>832.092</v>
      </c>
      <c r="G948" s="33"/>
      <c r="H948" s="34"/>
    </row>
    <row r="949" spans="1:8" s="2" customFormat="1" ht="16.9" customHeight="1">
      <c r="A949" s="33"/>
      <c r="B949" s="34"/>
      <c r="C949" s="226" t="s">
        <v>0</v>
      </c>
      <c r="D949" s="226" t="s">
        <v>1771</v>
      </c>
      <c r="E949" s="18" t="s">
        <v>0</v>
      </c>
      <c r="F949" s="227">
        <v>22.602</v>
      </c>
      <c r="G949" s="33"/>
      <c r="H949" s="34"/>
    </row>
    <row r="950" spans="1:8" s="2" customFormat="1" ht="16.9" customHeight="1">
      <c r="A950" s="33"/>
      <c r="B950" s="34"/>
      <c r="C950" s="226" t="s">
        <v>278</v>
      </c>
      <c r="D950" s="226" t="s">
        <v>171</v>
      </c>
      <c r="E950" s="18" t="s">
        <v>0</v>
      </c>
      <c r="F950" s="227">
        <v>854.694</v>
      </c>
      <c r="G950" s="33"/>
      <c r="H950" s="34"/>
    </row>
    <row r="951" spans="1:8" s="2" customFormat="1" ht="16.9" customHeight="1">
      <c r="A951" s="33"/>
      <c r="B951" s="34"/>
      <c r="C951" s="228" t="s">
        <v>2351</v>
      </c>
      <c r="D951" s="33"/>
      <c r="E951" s="33"/>
      <c r="F951" s="33"/>
      <c r="G951" s="33"/>
      <c r="H951" s="34"/>
    </row>
    <row r="952" spans="1:8" s="2" customFormat="1" ht="16.9" customHeight="1">
      <c r="A952" s="33"/>
      <c r="B952" s="34"/>
      <c r="C952" s="226" t="s">
        <v>394</v>
      </c>
      <c r="D952" s="226" t="s">
        <v>2387</v>
      </c>
      <c r="E952" s="18" t="s">
        <v>154</v>
      </c>
      <c r="F952" s="227">
        <v>854.694</v>
      </c>
      <c r="G952" s="33"/>
      <c r="H952" s="34"/>
    </row>
    <row r="953" spans="1:8" s="2" customFormat="1" ht="16.9" customHeight="1">
      <c r="A953" s="33"/>
      <c r="B953" s="34"/>
      <c r="C953" s="226" t="s">
        <v>401</v>
      </c>
      <c r="D953" s="226" t="s">
        <v>2388</v>
      </c>
      <c r="E953" s="18" t="s">
        <v>154</v>
      </c>
      <c r="F953" s="227">
        <v>854.694</v>
      </c>
      <c r="G953" s="33"/>
      <c r="H953" s="34"/>
    </row>
    <row r="954" spans="1:8" s="2" customFormat="1" ht="16.9" customHeight="1">
      <c r="A954" s="33"/>
      <c r="B954" s="34"/>
      <c r="C954" s="222" t="s">
        <v>292</v>
      </c>
      <c r="D954" s="223" t="s">
        <v>292</v>
      </c>
      <c r="E954" s="224" t="s">
        <v>0</v>
      </c>
      <c r="F954" s="225">
        <v>109.36</v>
      </c>
      <c r="G954" s="33"/>
      <c r="H954" s="34"/>
    </row>
    <row r="955" spans="1:8" s="2" customFormat="1" ht="16.9" customHeight="1">
      <c r="A955" s="33"/>
      <c r="B955" s="34"/>
      <c r="C955" s="226" t="s">
        <v>0</v>
      </c>
      <c r="D955" s="226" t="s">
        <v>1762</v>
      </c>
      <c r="E955" s="18" t="s">
        <v>0</v>
      </c>
      <c r="F955" s="227">
        <v>0</v>
      </c>
      <c r="G955" s="33"/>
      <c r="H955" s="34"/>
    </row>
    <row r="956" spans="1:8" s="2" customFormat="1" ht="16.9" customHeight="1">
      <c r="A956" s="33"/>
      <c r="B956" s="34"/>
      <c r="C956" s="226" t="s">
        <v>0</v>
      </c>
      <c r="D956" s="226" t="s">
        <v>1763</v>
      </c>
      <c r="E956" s="18" t="s">
        <v>0</v>
      </c>
      <c r="F956" s="227">
        <v>0</v>
      </c>
      <c r="G956" s="33"/>
      <c r="H956" s="34"/>
    </row>
    <row r="957" spans="1:8" s="2" customFormat="1" ht="16.9" customHeight="1">
      <c r="A957" s="33"/>
      <c r="B957" s="34"/>
      <c r="C957" s="226" t="s">
        <v>0</v>
      </c>
      <c r="D957" s="226" t="s">
        <v>1773</v>
      </c>
      <c r="E957" s="18" t="s">
        <v>0</v>
      </c>
      <c r="F957" s="227">
        <v>106.8</v>
      </c>
      <c r="G957" s="33"/>
      <c r="H957" s="34"/>
    </row>
    <row r="958" spans="1:8" s="2" customFormat="1" ht="16.9" customHeight="1">
      <c r="A958" s="33"/>
      <c r="B958" s="34"/>
      <c r="C958" s="226" t="s">
        <v>0</v>
      </c>
      <c r="D958" s="226" t="s">
        <v>1774</v>
      </c>
      <c r="E958" s="18" t="s">
        <v>0</v>
      </c>
      <c r="F958" s="227">
        <v>2.56</v>
      </c>
      <c r="G958" s="33"/>
      <c r="H958" s="34"/>
    </row>
    <row r="959" spans="1:8" s="2" customFormat="1" ht="16.9" customHeight="1">
      <c r="A959" s="33"/>
      <c r="B959" s="34"/>
      <c r="C959" s="226" t="s">
        <v>292</v>
      </c>
      <c r="D959" s="226" t="s">
        <v>171</v>
      </c>
      <c r="E959" s="18" t="s">
        <v>0</v>
      </c>
      <c r="F959" s="227">
        <v>109.36</v>
      </c>
      <c r="G959" s="33"/>
      <c r="H959" s="34"/>
    </row>
    <row r="960" spans="1:8" s="2" customFormat="1" ht="16.9" customHeight="1">
      <c r="A960" s="33"/>
      <c r="B960" s="34"/>
      <c r="C960" s="228" t="s">
        <v>2351</v>
      </c>
      <c r="D960" s="33"/>
      <c r="E960" s="33"/>
      <c r="F960" s="33"/>
      <c r="G960" s="33"/>
      <c r="H960" s="34"/>
    </row>
    <row r="961" spans="1:8" s="2" customFormat="1" ht="16.9" customHeight="1">
      <c r="A961" s="33"/>
      <c r="B961" s="34"/>
      <c r="C961" s="226" t="s">
        <v>1447</v>
      </c>
      <c r="D961" s="226" t="s">
        <v>2430</v>
      </c>
      <c r="E961" s="18" t="s">
        <v>154</v>
      </c>
      <c r="F961" s="227">
        <v>109.36</v>
      </c>
      <c r="G961" s="33"/>
      <c r="H961" s="34"/>
    </row>
    <row r="962" spans="1:8" s="2" customFormat="1" ht="16.9" customHeight="1">
      <c r="A962" s="33"/>
      <c r="B962" s="34"/>
      <c r="C962" s="226" t="s">
        <v>1455</v>
      </c>
      <c r="D962" s="226" t="s">
        <v>2431</v>
      </c>
      <c r="E962" s="18" t="s">
        <v>154</v>
      </c>
      <c r="F962" s="227">
        <v>109.36</v>
      </c>
      <c r="G962" s="33"/>
      <c r="H962" s="34"/>
    </row>
    <row r="963" spans="1:8" s="2" customFormat="1" ht="16.9" customHeight="1">
      <c r="A963" s="33"/>
      <c r="B963" s="34"/>
      <c r="C963" s="222" t="s">
        <v>304</v>
      </c>
      <c r="D963" s="223" t="s">
        <v>304</v>
      </c>
      <c r="E963" s="224" t="s">
        <v>0</v>
      </c>
      <c r="F963" s="225">
        <v>216.5</v>
      </c>
      <c r="G963" s="33"/>
      <c r="H963" s="34"/>
    </row>
    <row r="964" spans="1:8" s="2" customFormat="1" ht="16.9" customHeight="1">
      <c r="A964" s="33"/>
      <c r="B964" s="34"/>
      <c r="C964" s="226" t="s">
        <v>0</v>
      </c>
      <c r="D964" s="226" t="s">
        <v>1762</v>
      </c>
      <c r="E964" s="18" t="s">
        <v>0</v>
      </c>
      <c r="F964" s="227">
        <v>0</v>
      </c>
      <c r="G964" s="33"/>
      <c r="H964" s="34"/>
    </row>
    <row r="965" spans="1:8" s="2" customFormat="1" ht="16.9" customHeight="1">
      <c r="A965" s="33"/>
      <c r="B965" s="34"/>
      <c r="C965" s="226" t="s">
        <v>0</v>
      </c>
      <c r="D965" s="226" t="s">
        <v>1763</v>
      </c>
      <c r="E965" s="18" t="s">
        <v>0</v>
      </c>
      <c r="F965" s="227">
        <v>0</v>
      </c>
      <c r="G965" s="33"/>
      <c r="H965" s="34"/>
    </row>
    <row r="966" spans="1:8" s="2" customFormat="1" ht="16.9" customHeight="1">
      <c r="A966" s="33"/>
      <c r="B966" s="34"/>
      <c r="C966" s="226" t="s">
        <v>304</v>
      </c>
      <c r="D966" s="226" t="s">
        <v>1748</v>
      </c>
      <c r="E966" s="18" t="s">
        <v>0</v>
      </c>
      <c r="F966" s="227">
        <v>216.5</v>
      </c>
      <c r="G966" s="33"/>
      <c r="H966" s="34"/>
    </row>
    <row r="967" spans="1:8" s="2" customFormat="1" ht="16.9" customHeight="1">
      <c r="A967" s="33"/>
      <c r="B967" s="34"/>
      <c r="C967" s="228" t="s">
        <v>2351</v>
      </c>
      <c r="D967" s="33"/>
      <c r="E967" s="33"/>
      <c r="F967" s="33"/>
      <c r="G967" s="33"/>
      <c r="H967" s="34"/>
    </row>
    <row r="968" spans="1:8" s="2" customFormat="1" ht="16.9" customHeight="1">
      <c r="A968" s="33"/>
      <c r="B968" s="34"/>
      <c r="C968" s="226" t="s">
        <v>1798</v>
      </c>
      <c r="D968" s="226" t="s">
        <v>2442</v>
      </c>
      <c r="E968" s="18" t="s">
        <v>226</v>
      </c>
      <c r="F968" s="227">
        <v>216.5</v>
      </c>
      <c r="G968" s="33"/>
      <c r="H968" s="34"/>
    </row>
    <row r="969" spans="1:8" s="2" customFormat="1" ht="16.9" customHeight="1">
      <c r="A969" s="33"/>
      <c r="B969" s="34"/>
      <c r="C969" s="226" t="s">
        <v>1535</v>
      </c>
      <c r="D969" s="226" t="s">
        <v>1536</v>
      </c>
      <c r="E969" s="18" t="s">
        <v>226</v>
      </c>
      <c r="F969" s="227">
        <v>216.5</v>
      </c>
      <c r="G969" s="33"/>
      <c r="H969" s="34"/>
    </row>
    <row r="970" spans="1:8" s="2" customFormat="1" ht="16.9" customHeight="1">
      <c r="A970" s="33"/>
      <c r="B970" s="34"/>
      <c r="C970" s="226" t="s">
        <v>1538</v>
      </c>
      <c r="D970" s="226" t="s">
        <v>2433</v>
      </c>
      <c r="E970" s="18" t="s">
        <v>226</v>
      </c>
      <c r="F970" s="227">
        <v>216.5</v>
      </c>
      <c r="G970" s="33"/>
      <c r="H970" s="34"/>
    </row>
    <row r="971" spans="1:8" s="2" customFormat="1" ht="16.9" customHeight="1">
      <c r="A971" s="33"/>
      <c r="B971" s="34"/>
      <c r="C971" s="226" t="s">
        <v>1801</v>
      </c>
      <c r="D971" s="226" t="s">
        <v>2443</v>
      </c>
      <c r="E971" s="18" t="s">
        <v>226</v>
      </c>
      <c r="F971" s="227">
        <v>236.635</v>
      </c>
      <c r="G971" s="33"/>
      <c r="H971" s="34"/>
    </row>
    <row r="972" spans="1:8" s="2" customFormat="1" ht="16.9" customHeight="1">
      <c r="A972" s="33"/>
      <c r="B972" s="34"/>
      <c r="C972" s="222" t="s">
        <v>268</v>
      </c>
      <c r="D972" s="223" t="s">
        <v>268</v>
      </c>
      <c r="E972" s="224" t="s">
        <v>0</v>
      </c>
      <c r="F972" s="225">
        <v>12.016</v>
      </c>
      <c r="G972" s="33"/>
      <c r="H972" s="34"/>
    </row>
    <row r="973" spans="1:8" s="2" customFormat="1" ht="16.9" customHeight="1">
      <c r="A973" s="33"/>
      <c r="B973" s="34"/>
      <c r="C973" s="226" t="s">
        <v>0</v>
      </c>
      <c r="D973" s="226" t="s">
        <v>1762</v>
      </c>
      <c r="E973" s="18" t="s">
        <v>0</v>
      </c>
      <c r="F973" s="227">
        <v>0</v>
      </c>
      <c r="G973" s="33"/>
      <c r="H973" s="34"/>
    </row>
    <row r="974" spans="1:8" s="2" customFormat="1" ht="16.9" customHeight="1">
      <c r="A974" s="33"/>
      <c r="B974" s="34"/>
      <c r="C974" s="226" t="s">
        <v>0</v>
      </c>
      <c r="D974" s="226" t="s">
        <v>1763</v>
      </c>
      <c r="E974" s="18" t="s">
        <v>0</v>
      </c>
      <c r="F974" s="227">
        <v>0</v>
      </c>
      <c r="G974" s="33"/>
      <c r="H974" s="34"/>
    </row>
    <row r="975" spans="1:8" s="2" customFormat="1" ht="16.9" customHeight="1">
      <c r="A975" s="33"/>
      <c r="B975" s="34"/>
      <c r="C975" s="226" t="s">
        <v>0</v>
      </c>
      <c r="D975" s="226" t="s">
        <v>1767</v>
      </c>
      <c r="E975" s="18" t="s">
        <v>0</v>
      </c>
      <c r="F975" s="227">
        <v>10.736</v>
      </c>
      <c r="G975" s="33"/>
      <c r="H975" s="34"/>
    </row>
    <row r="976" spans="1:8" s="2" customFormat="1" ht="16.9" customHeight="1">
      <c r="A976" s="33"/>
      <c r="B976" s="34"/>
      <c r="C976" s="226" t="s">
        <v>0</v>
      </c>
      <c r="D976" s="226" t="s">
        <v>1768</v>
      </c>
      <c r="E976" s="18" t="s">
        <v>0</v>
      </c>
      <c r="F976" s="227">
        <v>1.28</v>
      </c>
      <c r="G976" s="33"/>
      <c r="H976" s="34"/>
    </row>
    <row r="977" spans="1:8" s="2" customFormat="1" ht="16.9" customHeight="1">
      <c r="A977" s="33"/>
      <c r="B977" s="34"/>
      <c r="C977" s="226" t="s">
        <v>268</v>
      </c>
      <c r="D977" s="226" t="s">
        <v>171</v>
      </c>
      <c r="E977" s="18" t="s">
        <v>0</v>
      </c>
      <c r="F977" s="227">
        <v>12.016</v>
      </c>
      <c r="G977" s="33"/>
      <c r="H977" s="34"/>
    </row>
    <row r="978" spans="1:8" s="2" customFormat="1" ht="16.9" customHeight="1">
      <c r="A978" s="33"/>
      <c r="B978" s="34"/>
      <c r="C978" s="228" t="s">
        <v>2351</v>
      </c>
      <c r="D978" s="33"/>
      <c r="E978" s="33"/>
      <c r="F978" s="33"/>
      <c r="G978" s="33"/>
      <c r="H978" s="34"/>
    </row>
    <row r="979" spans="1:8" s="2" customFormat="1" ht="16.9" customHeight="1">
      <c r="A979" s="33"/>
      <c r="B979" s="34"/>
      <c r="C979" s="226" t="s">
        <v>1433</v>
      </c>
      <c r="D979" s="226" t="s">
        <v>2434</v>
      </c>
      <c r="E979" s="18" t="s">
        <v>185</v>
      </c>
      <c r="F979" s="227">
        <v>12.016</v>
      </c>
      <c r="G979" s="33"/>
      <c r="H979" s="34"/>
    </row>
    <row r="980" spans="1:8" s="2" customFormat="1" ht="16.9" customHeight="1">
      <c r="A980" s="33"/>
      <c r="B980" s="34"/>
      <c r="C980" s="226" t="s">
        <v>409</v>
      </c>
      <c r="D980" s="226" t="s">
        <v>2374</v>
      </c>
      <c r="E980" s="18" t="s">
        <v>185</v>
      </c>
      <c r="F980" s="227">
        <v>12.016</v>
      </c>
      <c r="G980" s="33"/>
      <c r="H980" s="34"/>
    </row>
    <row r="981" spans="1:8" s="2" customFormat="1" ht="16.9" customHeight="1">
      <c r="A981" s="33"/>
      <c r="B981" s="34"/>
      <c r="C981" s="226" t="s">
        <v>417</v>
      </c>
      <c r="D981" s="226" t="s">
        <v>2375</v>
      </c>
      <c r="E981" s="18" t="s">
        <v>232</v>
      </c>
      <c r="F981" s="227">
        <v>261.553</v>
      </c>
      <c r="G981" s="33"/>
      <c r="H981" s="34"/>
    </row>
    <row r="982" spans="1:8" s="2" customFormat="1" ht="16.9" customHeight="1">
      <c r="A982" s="33"/>
      <c r="B982" s="34"/>
      <c r="C982" s="226" t="s">
        <v>192</v>
      </c>
      <c r="D982" s="226" t="s">
        <v>2363</v>
      </c>
      <c r="E982" s="18" t="s">
        <v>185</v>
      </c>
      <c r="F982" s="227">
        <v>143.972</v>
      </c>
      <c r="G982" s="33"/>
      <c r="H982" s="34"/>
    </row>
    <row r="983" spans="1:8" s="2" customFormat="1" ht="16.9" customHeight="1">
      <c r="A983" s="33"/>
      <c r="B983" s="34"/>
      <c r="C983" s="226" t="s">
        <v>422</v>
      </c>
      <c r="D983" s="226" t="s">
        <v>2377</v>
      </c>
      <c r="E983" s="18" t="s">
        <v>185</v>
      </c>
      <c r="F983" s="227">
        <v>316.684</v>
      </c>
      <c r="G983" s="33"/>
      <c r="H983" s="34"/>
    </row>
    <row r="984" spans="1:8" s="2" customFormat="1" ht="16.9" customHeight="1">
      <c r="A984" s="33"/>
      <c r="B984" s="34"/>
      <c r="C984" s="222" t="s">
        <v>274</v>
      </c>
      <c r="D984" s="223" t="s">
        <v>274</v>
      </c>
      <c r="E984" s="224" t="s">
        <v>0</v>
      </c>
      <c r="F984" s="225">
        <v>44.864</v>
      </c>
      <c r="G984" s="33"/>
      <c r="H984" s="34"/>
    </row>
    <row r="985" spans="1:8" s="2" customFormat="1" ht="16.9" customHeight="1">
      <c r="A985" s="33"/>
      <c r="B985" s="34"/>
      <c r="C985" s="226" t="s">
        <v>0</v>
      </c>
      <c r="D985" s="226" t="s">
        <v>1762</v>
      </c>
      <c r="E985" s="18" t="s">
        <v>0</v>
      </c>
      <c r="F985" s="227">
        <v>0</v>
      </c>
      <c r="G985" s="33"/>
      <c r="H985" s="34"/>
    </row>
    <row r="986" spans="1:8" s="2" customFormat="1" ht="16.9" customHeight="1">
      <c r="A986" s="33"/>
      <c r="B986" s="34"/>
      <c r="C986" s="226" t="s">
        <v>0</v>
      </c>
      <c r="D986" s="226" t="s">
        <v>1763</v>
      </c>
      <c r="E986" s="18" t="s">
        <v>0</v>
      </c>
      <c r="F986" s="227">
        <v>0</v>
      </c>
      <c r="G986" s="33"/>
      <c r="H986" s="34"/>
    </row>
    <row r="987" spans="1:8" s="2" customFormat="1" ht="16.9" customHeight="1">
      <c r="A987" s="33"/>
      <c r="B987" s="34"/>
      <c r="C987" s="226" t="s">
        <v>0</v>
      </c>
      <c r="D987" s="226" t="s">
        <v>1764</v>
      </c>
      <c r="E987" s="18" t="s">
        <v>0</v>
      </c>
      <c r="F987" s="227">
        <v>39.524</v>
      </c>
      <c r="G987" s="33"/>
      <c r="H987" s="34"/>
    </row>
    <row r="988" spans="1:8" s="2" customFormat="1" ht="16.9" customHeight="1">
      <c r="A988" s="33"/>
      <c r="B988" s="34"/>
      <c r="C988" s="226" t="s">
        <v>0</v>
      </c>
      <c r="D988" s="226" t="s">
        <v>1765</v>
      </c>
      <c r="E988" s="18" t="s">
        <v>0</v>
      </c>
      <c r="F988" s="227">
        <v>5.34</v>
      </c>
      <c r="G988" s="33"/>
      <c r="H988" s="34"/>
    </row>
    <row r="989" spans="1:8" s="2" customFormat="1" ht="16.9" customHeight="1">
      <c r="A989" s="33"/>
      <c r="B989" s="34"/>
      <c r="C989" s="226" t="s">
        <v>274</v>
      </c>
      <c r="D989" s="226" t="s">
        <v>171</v>
      </c>
      <c r="E989" s="18" t="s">
        <v>0</v>
      </c>
      <c r="F989" s="227">
        <v>44.864</v>
      </c>
      <c r="G989" s="33"/>
      <c r="H989" s="34"/>
    </row>
    <row r="990" spans="1:8" s="2" customFormat="1" ht="16.9" customHeight="1">
      <c r="A990" s="33"/>
      <c r="B990" s="34"/>
      <c r="C990" s="228" t="s">
        <v>2351</v>
      </c>
      <c r="D990" s="33"/>
      <c r="E990" s="33"/>
      <c r="F990" s="33"/>
      <c r="G990" s="33"/>
      <c r="H990" s="34"/>
    </row>
    <row r="991" spans="1:8" s="2" customFormat="1" ht="16.9" customHeight="1">
      <c r="A991" s="33"/>
      <c r="B991" s="34"/>
      <c r="C991" s="226" t="s">
        <v>368</v>
      </c>
      <c r="D991" s="226" t="s">
        <v>2411</v>
      </c>
      <c r="E991" s="18" t="s">
        <v>185</v>
      </c>
      <c r="F991" s="227">
        <v>44.864</v>
      </c>
      <c r="G991" s="33"/>
      <c r="H991" s="34"/>
    </row>
    <row r="992" spans="1:8" s="2" customFormat="1" ht="16.9" customHeight="1">
      <c r="A992" s="33"/>
      <c r="B992" s="34"/>
      <c r="C992" s="226" t="s">
        <v>348</v>
      </c>
      <c r="D992" s="226" t="s">
        <v>2412</v>
      </c>
      <c r="E992" s="18" t="s">
        <v>185</v>
      </c>
      <c r="F992" s="227">
        <v>89.728</v>
      </c>
      <c r="G992" s="33"/>
      <c r="H992" s="34"/>
    </row>
    <row r="993" spans="1:8" s="2" customFormat="1" ht="16.9" customHeight="1">
      <c r="A993" s="33"/>
      <c r="B993" s="34"/>
      <c r="C993" s="226" t="s">
        <v>356</v>
      </c>
      <c r="D993" s="226" t="s">
        <v>2413</v>
      </c>
      <c r="E993" s="18" t="s">
        <v>185</v>
      </c>
      <c r="F993" s="227">
        <v>314.048</v>
      </c>
      <c r="G993" s="33"/>
      <c r="H993" s="34"/>
    </row>
    <row r="994" spans="1:8" s="2" customFormat="1" ht="16.9" customHeight="1">
      <c r="A994" s="33"/>
      <c r="B994" s="34"/>
      <c r="C994" s="226" t="s">
        <v>404</v>
      </c>
      <c r="D994" s="226" t="s">
        <v>2372</v>
      </c>
      <c r="E994" s="18" t="s">
        <v>185</v>
      </c>
      <c r="F994" s="227">
        <v>131.956</v>
      </c>
      <c r="G994" s="33"/>
      <c r="H994" s="34"/>
    </row>
    <row r="995" spans="1:8" s="2" customFormat="1" ht="16.9" customHeight="1">
      <c r="A995" s="33"/>
      <c r="B995" s="34"/>
      <c r="C995" s="226" t="s">
        <v>422</v>
      </c>
      <c r="D995" s="226" t="s">
        <v>2377</v>
      </c>
      <c r="E995" s="18" t="s">
        <v>185</v>
      </c>
      <c r="F995" s="227">
        <v>316.684</v>
      </c>
      <c r="G995" s="33"/>
      <c r="H995" s="34"/>
    </row>
    <row r="996" spans="1:8" s="2" customFormat="1" ht="16.9" customHeight="1">
      <c r="A996" s="33"/>
      <c r="B996" s="34"/>
      <c r="C996" s="222" t="s">
        <v>276</v>
      </c>
      <c r="D996" s="223" t="s">
        <v>276</v>
      </c>
      <c r="E996" s="224" t="s">
        <v>0</v>
      </c>
      <c r="F996" s="225">
        <v>314.048</v>
      </c>
      <c r="G996" s="33"/>
      <c r="H996" s="34"/>
    </row>
    <row r="997" spans="1:8" s="2" customFormat="1" ht="16.9" customHeight="1">
      <c r="A997" s="33"/>
      <c r="B997" s="34"/>
      <c r="C997" s="226" t="s">
        <v>276</v>
      </c>
      <c r="D997" s="226" t="s">
        <v>359</v>
      </c>
      <c r="E997" s="18" t="s">
        <v>0</v>
      </c>
      <c r="F997" s="227">
        <v>314.048</v>
      </c>
      <c r="G997" s="33"/>
      <c r="H997" s="34"/>
    </row>
    <row r="998" spans="1:8" s="2" customFormat="1" ht="16.9" customHeight="1">
      <c r="A998" s="33"/>
      <c r="B998" s="34"/>
      <c r="C998" s="228" t="s">
        <v>2351</v>
      </c>
      <c r="D998" s="33"/>
      <c r="E998" s="33"/>
      <c r="F998" s="33"/>
      <c r="G998" s="33"/>
      <c r="H998" s="34"/>
    </row>
    <row r="999" spans="1:8" s="2" customFormat="1" ht="16.9" customHeight="1">
      <c r="A999" s="33"/>
      <c r="B999" s="34"/>
      <c r="C999" s="226" t="s">
        <v>356</v>
      </c>
      <c r="D999" s="226" t="s">
        <v>2413</v>
      </c>
      <c r="E999" s="18" t="s">
        <v>185</v>
      </c>
      <c r="F999" s="227">
        <v>314.048</v>
      </c>
      <c r="G999" s="33"/>
      <c r="H999" s="34"/>
    </row>
    <row r="1000" spans="1:8" s="2" customFormat="1" ht="16.9" customHeight="1">
      <c r="A1000" s="33"/>
      <c r="B1000" s="34"/>
      <c r="C1000" s="226" t="s">
        <v>404</v>
      </c>
      <c r="D1000" s="226" t="s">
        <v>2372</v>
      </c>
      <c r="E1000" s="18" t="s">
        <v>185</v>
      </c>
      <c r="F1000" s="227">
        <v>131.956</v>
      </c>
      <c r="G1000" s="33"/>
      <c r="H1000" s="34"/>
    </row>
    <row r="1001" spans="1:8" s="2" customFormat="1" ht="16.9" customHeight="1">
      <c r="A1001" s="33"/>
      <c r="B1001" s="34"/>
      <c r="C1001" s="226" t="s">
        <v>422</v>
      </c>
      <c r="D1001" s="226" t="s">
        <v>2377</v>
      </c>
      <c r="E1001" s="18" t="s">
        <v>185</v>
      </c>
      <c r="F1001" s="227">
        <v>316.684</v>
      </c>
      <c r="G1001" s="33"/>
      <c r="H1001" s="34"/>
    </row>
    <row r="1002" spans="1:8" s="2" customFormat="1" ht="16.9" customHeight="1">
      <c r="A1002" s="33"/>
      <c r="B1002" s="34"/>
      <c r="C1002" s="222" t="s">
        <v>294</v>
      </c>
      <c r="D1002" s="223" t="s">
        <v>294</v>
      </c>
      <c r="E1002" s="224" t="s">
        <v>0</v>
      </c>
      <c r="F1002" s="225">
        <v>89.728</v>
      </c>
      <c r="G1002" s="33"/>
      <c r="H1002" s="34"/>
    </row>
    <row r="1003" spans="1:8" s="2" customFormat="1" ht="16.9" customHeight="1">
      <c r="A1003" s="33"/>
      <c r="B1003" s="34"/>
      <c r="C1003" s="226" t="s">
        <v>294</v>
      </c>
      <c r="D1003" s="226" t="s">
        <v>351</v>
      </c>
      <c r="E1003" s="18" t="s">
        <v>0</v>
      </c>
      <c r="F1003" s="227">
        <v>89.728</v>
      </c>
      <c r="G1003" s="33"/>
      <c r="H1003" s="34"/>
    </row>
    <row r="1004" spans="1:8" s="2" customFormat="1" ht="16.9" customHeight="1">
      <c r="A1004" s="33"/>
      <c r="B1004" s="34"/>
      <c r="C1004" s="228" t="s">
        <v>2351</v>
      </c>
      <c r="D1004" s="33"/>
      <c r="E1004" s="33"/>
      <c r="F1004" s="33"/>
      <c r="G1004" s="33"/>
      <c r="H1004" s="34"/>
    </row>
    <row r="1005" spans="1:8" s="2" customFormat="1" ht="16.9" customHeight="1">
      <c r="A1005" s="33"/>
      <c r="B1005" s="34"/>
      <c r="C1005" s="226" t="s">
        <v>348</v>
      </c>
      <c r="D1005" s="226" t="s">
        <v>2412</v>
      </c>
      <c r="E1005" s="18" t="s">
        <v>185</v>
      </c>
      <c r="F1005" s="227">
        <v>89.728</v>
      </c>
      <c r="G1005" s="33"/>
      <c r="H1005" s="34"/>
    </row>
    <row r="1006" spans="1:8" s="2" customFormat="1" ht="16.9" customHeight="1">
      <c r="A1006" s="33"/>
      <c r="B1006" s="34"/>
      <c r="C1006" s="226" t="s">
        <v>404</v>
      </c>
      <c r="D1006" s="226" t="s">
        <v>2372</v>
      </c>
      <c r="E1006" s="18" t="s">
        <v>185</v>
      </c>
      <c r="F1006" s="227">
        <v>131.956</v>
      </c>
      <c r="G1006" s="33"/>
      <c r="H1006" s="34"/>
    </row>
    <row r="1007" spans="1:8" s="2" customFormat="1" ht="16.9" customHeight="1">
      <c r="A1007" s="33"/>
      <c r="B1007" s="34"/>
      <c r="C1007" s="226" t="s">
        <v>422</v>
      </c>
      <c r="D1007" s="226" t="s">
        <v>2377</v>
      </c>
      <c r="E1007" s="18" t="s">
        <v>185</v>
      </c>
      <c r="F1007" s="227">
        <v>316.684</v>
      </c>
      <c r="G1007" s="33"/>
      <c r="H1007" s="34"/>
    </row>
    <row r="1008" spans="1:8" s="2" customFormat="1" ht="16.9" customHeight="1">
      <c r="A1008" s="33"/>
      <c r="B1008" s="34"/>
      <c r="C1008" s="222" t="s">
        <v>300</v>
      </c>
      <c r="D1008" s="223" t="s">
        <v>300</v>
      </c>
      <c r="E1008" s="224" t="s">
        <v>0</v>
      </c>
      <c r="F1008" s="225">
        <v>131.956</v>
      </c>
      <c r="G1008" s="33"/>
      <c r="H1008" s="34"/>
    </row>
    <row r="1009" spans="1:8" s="2" customFormat="1" ht="16.9" customHeight="1">
      <c r="A1009" s="33"/>
      <c r="B1009" s="34"/>
      <c r="C1009" s="226" t="s">
        <v>0</v>
      </c>
      <c r="D1009" s="226" t="s">
        <v>274</v>
      </c>
      <c r="E1009" s="18" t="s">
        <v>0</v>
      </c>
      <c r="F1009" s="227">
        <v>44.864</v>
      </c>
      <c r="G1009" s="33"/>
      <c r="H1009" s="34"/>
    </row>
    <row r="1010" spans="1:8" s="2" customFormat="1" ht="16.9" customHeight="1">
      <c r="A1010" s="33"/>
      <c r="B1010" s="34"/>
      <c r="C1010" s="226" t="s">
        <v>0</v>
      </c>
      <c r="D1010" s="226" t="s">
        <v>276</v>
      </c>
      <c r="E1010" s="18" t="s">
        <v>0</v>
      </c>
      <c r="F1010" s="227">
        <v>314.048</v>
      </c>
      <c r="G1010" s="33"/>
      <c r="H1010" s="34"/>
    </row>
    <row r="1011" spans="1:8" s="2" customFormat="1" ht="16.9" customHeight="1">
      <c r="A1011" s="33"/>
      <c r="B1011" s="34"/>
      <c r="C1011" s="226" t="s">
        <v>0</v>
      </c>
      <c r="D1011" s="226" t="s">
        <v>1459</v>
      </c>
      <c r="E1011" s="18" t="s">
        <v>0</v>
      </c>
      <c r="F1011" s="227">
        <v>-226.956</v>
      </c>
      <c r="G1011" s="33"/>
      <c r="H1011" s="34"/>
    </row>
    <row r="1012" spans="1:8" s="2" customFormat="1" ht="16.9" customHeight="1">
      <c r="A1012" s="33"/>
      <c r="B1012" s="34"/>
      <c r="C1012" s="226" t="s">
        <v>300</v>
      </c>
      <c r="D1012" s="226" t="s">
        <v>171</v>
      </c>
      <c r="E1012" s="18" t="s">
        <v>0</v>
      </c>
      <c r="F1012" s="227">
        <v>131.956</v>
      </c>
      <c r="G1012" s="33"/>
      <c r="H1012" s="34"/>
    </row>
    <row r="1013" spans="1:8" s="2" customFormat="1" ht="16.9" customHeight="1">
      <c r="A1013" s="33"/>
      <c r="B1013" s="34"/>
      <c r="C1013" s="228" t="s">
        <v>2351</v>
      </c>
      <c r="D1013" s="33"/>
      <c r="E1013" s="33"/>
      <c r="F1013" s="33"/>
      <c r="G1013" s="33"/>
      <c r="H1013" s="34"/>
    </row>
    <row r="1014" spans="1:8" s="2" customFormat="1" ht="16.9" customHeight="1">
      <c r="A1014" s="33"/>
      <c r="B1014" s="34"/>
      <c r="C1014" s="226" t="s">
        <v>404</v>
      </c>
      <c r="D1014" s="226" t="s">
        <v>2372</v>
      </c>
      <c r="E1014" s="18" t="s">
        <v>185</v>
      </c>
      <c r="F1014" s="227">
        <v>131.956</v>
      </c>
      <c r="G1014" s="33"/>
      <c r="H1014" s="34"/>
    </row>
    <row r="1015" spans="1:8" s="2" customFormat="1" ht="16.9" customHeight="1">
      <c r="A1015" s="33"/>
      <c r="B1015" s="34"/>
      <c r="C1015" s="226" t="s">
        <v>417</v>
      </c>
      <c r="D1015" s="226" t="s">
        <v>2375</v>
      </c>
      <c r="E1015" s="18" t="s">
        <v>232</v>
      </c>
      <c r="F1015" s="227">
        <v>261.553</v>
      </c>
      <c r="G1015" s="33"/>
      <c r="H1015" s="34"/>
    </row>
    <row r="1016" spans="1:8" s="2" customFormat="1" ht="16.9" customHeight="1">
      <c r="A1016" s="33"/>
      <c r="B1016" s="34"/>
      <c r="C1016" s="226" t="s">
        <v>192</v>
      </c>
      <c r="D1016" s="226" t="s">
        <v>2363</v>
      </c>
      <c r="E1016" s="18" t="s">
        <v>185</v>
      </c>
      <c r="F1016" s="227">
        <v>143.972</v>
      </c>
      <c r="G1016" s="33"/>
      <c r="H1016" s="34"/>
    </row>
    <row r="1017" spans="1:8" s="2" customFormat="1" ht="16.9" customHeight="1">
      <c r="A1017" s="33"/>
      <c r="B1017" s="34"/>
      <c r="C1017" s="222" t="s">
        <v>296</v>
      </c>
      <c r="D1017" s="223" t="s">
        <v>296</v>
      </c>
      <c r="E1017" s="224" t="s">
        <v>0</v>
      </c>
      <c r="F1017" s="225">
        <v>316.684</v>
      </c>
      <c r="G1017" s="33"/>
      <c r="H1017" s="34"/>
    </row>
    <row r="1018" spans="1:8" s="2" customFormat="1" ht="16.9" customHeight="1">
      <c r="A1018" s="33"/>
      <c r="B1018" s="34"/>
      <c r="C1018" s="226" t="s">
        <v>0</v>
      </c>
      <c r="D1018" s="226" t="s">
        <v>274</v>
      </c>
      <c r="E1018" s="18" t="s">
        <v>0</v>
      </c>
      <c r="F1018" s="227">
        <v>44.864</v>
      </c>
      <c r="G1018" s="33"/>
      <c r="H1018" s="34"/>
    </row>
    <row r="1019" spans="1:8" s="2" customFormat="1" ht="16.9" customHeight="1">
      <c r="A1019" s="33"/>
      <c r="B1019" s="34"/>
      <c r="C1019" s="226" t="s">
        <v>0</v>
      </c>
      <c r="D1019" s="226" t="s">
        <v>276</v>
      </c>
      <c r="E1019" s="18" t="s">
        <v>0</v>
      </c>
      <c r="F1019" s="227">
        <v>314.048</v>
      </c>
      <c r="G1019" s="33"/>
      <c r="H1019" s="34"/>
    </row>
    <row r="1020" spans="1:8" s="2" customFormat="1" ht="16.9" customHeight="1">
      <c r="A1020" s="33"/>
      <c r="B1020" s="34"/>
      <c r="C1020" s="226" t="s">
        <v>0</v>
      </c>
      <c r="D1020" s="226" t="s">
        <v>294</v>
      </c>
      <c r="E1020" s="18" t="s">
        <v>0</v>
      </c>
      <c r="F1020" s="227">
        <v>89.728</v>
      </c>
      <c r="G1020" s="33"/>
      <c r="H1020" s="34"/>
    </row>
    <row r="1021" spans="1:8" s="2" customFormat="1" ht="16.9" customHeight="1">
      <c r="A1021" s="33"/>
      <c r="B1021" s="34"/>
      <c r="C1021" s="226" t="s">
        <v>0</v>
      </c>
      <c r="D1021" s="226" t="s">
        <v>268</v>
      </c>
      <c r="E1021" s="18" t="s">
        <v>0</v>
      </c>
      <c r="F1021" s="227">
        <v>12.016</v>
      </c>
      <c r="G1021" s="33"/>
      <c r="H1021" s="34"/>
    </row>
    <row r="1022" spans="1:8" s="2" customFormat="1" ht="16.9" customHeight="1">
      <c r="A1022" s="33"/>
      <c r="B1022" s="34"/>
      <c r="C1022" s="226" t="s">
        <v>0</v>
      </c>
      <c r="D1022" s="226" t="s">
        <v>425</v>
      </c>
      <c r="E1022" s="18" t="s">
        <v>0</v>
      </c>
      <c r="F1022" s="227">
        <v>-113.121</v>
      </c>
      <c r="G1022" s="33"/>
      <c r="H1022" s="34"/>
    </row>
    <row r="1023" spans="1:8" s="2" customFormat="1" ht="16.9" customHeight="1">
      <c r="A1023" s="33"/>
      <c r="B1023" s="34"/>
      <c r="C1023" s="226" t="s">
        <v>0</v>
      </c>
      <c r="D1023" s="226" t="s">
        <v>426</v>
      </c>
      <c r="E1023" s="18" t="s">
        <v>0</v>
      </c>
      <c r="F1023" s="227">
        <v>-30.851</v>
      </c>
      <c r="G1023" s="33"/>
      <c r="H1023" s="34"/>
    </row>
    <row r="1024" spans="1:8" s="2" customFormat="1" ht="16.9" customHeight="1">
      <c r="A1024" s="33"/>
      <c r="B1024" s="34"/>
      <c r="C1024" s="226" t="s">
        <v>296</v>
      </c>
      <c r="D1024" s="226" t="s">
        <v>171</v>
      </c>
      <c r="E1024" s="18" t="s">
        <v>0</v>
      </c>
      <c r="F1024" s="227">
        <v>316.684</v>
      </c>
      <c r="G1024" s="33"/>
      <c r="H1024" s="34"/>
    </row>
    <row r="1025" spans="1:8" s="2" customFormat="1" ht="16.9" customHeight="1">
      <c r="A1025" s="33"/>
      <c r="B1025" s="34"/>
      <c r="C1025" s="228" t="s">
        <v>2351</v>
      </c>
      <c r="D1025" s="33"/>
      <c r="E1025" s="33"/>
      <c r="F1025" s="33"/>
      <c r="G1025" s="33"/>
      <c r="H1025" s="34"/>
    </row>
    <row r="1026" spans="1:8" s="2" customFormat="1" ht="16.9" customHeight="1">
      <c r="A1026" s="33"/>
      <c r="B1026" s="34"/>
      <c r="C1026" s="226" t="s">
        <v>422</v>
      </c>
      <c r="D1026" s="226" t="s">
        <v>2377</v>
      </c>
      <c r="E1026" s="18" t="s">
        <v>185</v>
      </c>
      <c r="F1026" s="227">
        <v>316.684</v>
      </c>
      <c r="G1026" s="33"/>
      <c r="H1026" s="34"/>
    </row>
    <row r="1027" spans="1:8" s="2" customFormat="1" ht="16.9" customHeight="1">
      <c r="A1027" s="33"/>
      <c r="B1027" s="34"/>
      <c r="C1027" s="226" t="s">
        <v>404</v>
      </c>
      <c r="D1027" s="226" t="s">
        <v>2372</v>
      </c>
      <c r="E1027" s="18" t="s">
        <v>185</v>
      </c>
      <c r="F1027" s="227">
        <v>131.956</v>
      </c>
      <c r="G1027" s="33"/>
      <c r="H1027" s="34"/>
    </row>
    <row r="1028" spans="1:8" s="2" customFormat="1" ht="26.45" customHeight="1">
      <c r="A1028" s="33"/>
      <c r="B1028" s="34"/>
      <c r="C1028" s="221"/>
      <c r="D1028" s="221" t="s">
        <v>90</v>
      </c>
      <c r="E1028" s="33"/>
      <c r="F1028" s="33"/>
      <c r="G1028" s="33"/>
      <c r="H1028" s="34"/>
    </row>
    <row r="1029" spans="1:8" s="2" customFormat="1" ht="16.9" customHeight="1">
      <c r="A1029" s="33"/>
      <c r="B1029" s="34"/>
      <c r="C1029" s="222" t="s">
        <v>282</v>
      </c>
      <c r="D1029" s="223" t="s">
        <v>282</v>
      </c>
      <c r="E1029" s="224" t="s">
        <v>0</v>
      </c>
      <c r="F1029" s="225">
        <v>25.254</v>
      </c>
      <c r="G1029" s="33"/>
      <c r="H1029" s="34"/>
    </row>
    <row r="1030" spans="1:8" s="2" customFormat="1" ht="16.9" customHeight="1">
      <c r="A1030" s="33"/>
      <c r="B1030" s="34"/>
      <c r="C1030" s="226" t="s">
        <v>0</v>
      </c>
      <c r="D1030" s="226" t="s">
        <v>1842</v>
      </c>
      <c r="E1030" s="18" t="s">
        <v>0</v>
      </c>
      <c r="F1030" s="227">
        <v>0</v>
      </c>
      <c r="G1030" s="33"/>
      <c r="H1030" s="34"/>
    </row>
    <row r="1031" spans="1:8" s="2" customFormat="1" ht="16.9" customHeight="1">
      <c r="A1031" s="33"/>
      <c r="B1031" s="34"/>
      <c r="C1031" s="226" t="s">
        <v>0</v>
      </c>
      <c r="D1031" s="226" t="s">
        <v>1843</v>
      </c>
      <c r="E1031" s="18" t="s">
        <v>0</v>
      </c>
      <c r="F1031" s="227">
        <v>0</v>
      </c>
      <c r="G1031" s="33"/>
      <c r="H1031" s="34"/>
    </row>
    <row r="1032" spans="1:8" s="2" customFormat="1" ht="16.9" customHeight="1">
      <c r="A1032" s="33"/>
      <c r="B1032" s="34"/>
      <c r="C1032" s="226" t="s">
        <v>0</v>
      </c>
      <c r="D1032" s="226" t="s">
        <v>1865</v>
      </c>
      <c r="E1032" s="18" t="s">
        <v>0</v>
      </c>
      <c r="F1032" s="227">
        <v>20.588</v>
      </c>
      <c r="G1032" s="33"/>
      <c r="H1032" s="34"/>
    </row>
    <row r="1033" spans="1:8" s="2" customFormat="1" ht="16.9" customHeight="1">
      <c r="A1033" s="33"/>
      <c r="B1033" s="34"/>
      <c r="C1033" s="226" t="s">
        <v>0</v>
      </c>
      <c r="D1033" s="226" t="s">
        <v>1845</v>
      </c>
      <c r="E1033" s="18" t="s">
        <v>0</v>
      </c>
      <c r="F1033" s="227">
        <v>0</v>
      </c>
      <c r="G1033" s="33"/>
      <c r="H1033" s="34"/>
    </row>
    <row r="1034" spans="1:8" s="2" customFormat="1" ht="16.9" customHeight="1">
      <c r="A1034" s="33"/>
      <c r="B1034" s="34"/>
      <c r="C1034" s="226" t="s">
        <v>0</v>
      </c>
      <c r="D1034" s="226" t="s">
        <v>1866</v>
      </c>
      <c r="E1034" s="18" t="s">
        <v>0</v>
      </c>
      <c r="F1034" s="227">
        <v>4.553</v>
      </c>
      <c r="G1034" s="33"/>
      <c r="H1034" s="34"/>
    </row>
    <row r="1035" spans="1:8" s="2" customFormat="1" ht="16.9" customHeight="1">
      <c r="A1035" s="33"/>
      <c r="B1035" s="34"/>
      <c r="C1035" s="226" t="s">
        <v>0</v>
      </c>
      <c r="D1035" s="226" t="s">
        <v>1847</v>
      </c>
      <c r="E1035" s="18" t="s">
        <v>0</v>
      </c>
      <c r="F1035" s="227">
        <v>0</v>
      </c>
      <c r="G1035" s="33"/>
      <c r="H1035" s="34"/>
    </row>
    <row r="1036" spans="1:8" s="2" customFormat="1" ht="16.9" customHeight="1">
      <c r="A1036" s="33"/>
      <c r="B1036" s="34"/>
      <c r="C1036" s="226" t="s">
        <v>0</v>
      </c>
      <c r="D1036" s="226" t="s">
        <v>1867</v>
      </c>
      <c r="E1036" s="18" t="s">
        <v>0</v>
      </c>
      <c r="F1036" s="227">
        <v>0.113</v>
      </c>
      <c r="G1036" s="33"/>
      <c r="H1036" s="34"/>
    </row>
    <row r="1037" spans="1:8" s="2" customFormat="1" ht="16.9" customHeight="1">
      <c r="A1037" s="33"/>
      <c r="B1037" s="34"/>
      <c r="C1037" s="226" t="s">
        <v>282</v>
      </c>
      <c r="D1037" s="226" t="s">
        <v>171</v>
      </c>
      <c r="E1037" s="18" t="s">
        <v>0</v>
      </c>
      <c r="F1037" s="227">
        <v>25.254</v>
      </c>
      <c r="G1037" s="33"/>
      <c r="H1037" s="34"/>
    </row>
    <row r="1038" spans="1:8" s="2" customFormat="1" ht="16.9" customHeight="1">
      <c r="A1038" s="33"/>
      <c r="B1038" s="34"/>
      <c r="C1038" s="228" t="s">
        <v>2351</v>
      </c>
      <c r="D1038" s="33"/>
      <c r="E1038" s="33"/>
      <c r="F1038" s="33"/>
      <c r="G1038" s="33"/>
      <c r="H1038" s="34"/>
    </row>
    <row r="1039" spans="1:8" s="2" customFormat="1" ht="16.9" customHeight="1">
      <c r="A1039" s="33"/>
      <c r="B1039" s="34"/>
      <c r="C1039" s="226" t="s">
        <v>501</v>
      </c>
      <c r="D1039" s="226" t="s">
        <v>2376</v>
      </c>
      <c r="E1039" s="18" t="s">
        <v>185</v>
      </c>
      <c r="F1039" s="227">
        <v>25.254</v>
      </c>
      <c r="G1039" s="33"/>
      <c r="H1039" s="34"/>
    </row>
    <row r="1040" spans="1:8" s="2" customFormat="1" ht="16.9" customHeight="1">
      <c r="A1040" s="33"/>
      <c r="B1040" s="34"/>
      <c r="C1040" s="226" t="s">
        <v>422</v>
      </c>
      <c r="D1040" s="226" t="s">
        <v>2377</v>
      </c>
      <c r="E1040" s="18" t="s">
        <v>185</v>
      </c>
      <c r="F1040" s="227">
        <v>162.219</v>
      </c>
      <c r="G1040" s="33"/>
      <c r="H1040" s="34"/>
    </row>
    <row r="1041" spans="1:8" s="2" customFormat="1" ht="16.9" customHeight="1">
      <c r="A1041" s="33"/>
      <c r="B1041" s="34"/>
      <c r="C1041" s="222" t="s">
        <v>280</v>
      </c>
      <c r="D1041" s="223" t="s">
        <v>280</v>
      </c>
      <c r="E1041" s="224" t="s">
        <v>0</v>
      </c>
      <c r="F1041" s="225">
        <v>47.982</v>
      </c>
      <c r="G1041" s="33"/>
      <c r="H1041" s="34"/>
    </row>
    <row r="1042" spans="1:8" s="2" customFormat="1" ht="16.9" customHeight="1">
      <c r="A1042" s="33"/>
      <c r="B1042" s="34"/>
      <c r="C1042" s="226" t="s">
        <v>0</v>
      </c>
      <c r="D1042" s="226" t="s">
        <v>1842</v>
      </c>
      <c r="E1042" s="18" t="s">
        <v>0</v>
      </c>
      <c r="F1042" s="227">
        <v>0</v>
      </c>
      <c r="G1042" s="33"/>
      <c r="H1042" s="34"/>
    </row>
    <row r="1043" spans="1:8" s="2" customFormat="1" ht="16.9" customHeight="1">
      <c r="A1043" s="33"/>
      <c r="B1043" s="34"/>
      <c r="C1043" s="226" t="s">
        <v>0</v>
      </c>
      <c r="D1043" s="226" t="s">
        <v>1843</v>
      </c>
      <c r="E1043" s="18" t="s">
        <v>0</v>
      </c>
      <c r="F1043" s="227">
        <v>0</v>
      </c>
      <c r="G1043" s="33"/>
      <c r="H1043" s="34"/>
    </row>
    <row r="1044" spans="1:8" s="2" customFormat="1" ht="16.9" customHeight="1">
      <c r="A1044" s="33"/>
      <c r="B1044" s="34"/>
      <c r="C1044" s="226" t="s">
        <v>0</v>
      </c>
      <c r="D1044" s="226" t="s">
        <v>1860</v>
      </c>
      <c r="E1044" s="18" t="s">
        <v>0</v>
      </c>
      <c r="F1044" s="227">
        <v>39.803</v>
      </c>
      <c r="G1044" s="33"/>
      <c r="H1044" s="34"/>
    </row>
    <row r="1045" spans="1:8" s="2" customFormat="1" ht="16.9" customHeight="1">
      <c r="A1045" s="33"/>
      <c r="B1045" s="34"/>
      <c r="C1045" s="226" t="s">
        <v>0</v>
      </c>
      <c r="D1045" s="226" t="s">
        <v>1845</v>
      </c>
      <c r="E1045" s="18" t="s">
        <v>0</v>
      </c>
      <c r="F1045" s="227">
        <v>0</v>
      </c>
      <c r="G1045" s="33"/>
      <c r="H1045" s="34"/>
    </row>
    <row r="1046" spans="1:8" s="2" customFormat="1" ht="16.9" customHeight="1">
      <c r="A1046" s="33"/>
      <c r="B1046" s="34"/>
      <c r="C1046" s="226" t="s">
        <v>0</v>
      </c>
      <c r="D1046" s="226" t="s">
        <v>1861</v>
      </c>
      <c r="E1046" s="18" t="s">
        <v>0</v>
      </c>
      <c r="F1046" s="227">
        <v>7.982</v>
      </c>
      <c r="G1046" s="33"/>
      <c r="H1046" s="34"/>
    </row>
    <row r="1047" spans="1:8" s="2" customFormat="1" ht="16.9" customHeight="1">
      <c r="A1047" s="33"/>
      <c r="B1047" s="34"/>
      <c r="C1047" s="226" t="s">
        <v>0</v>
      </c>
      <c r="D1047" s="226" t="s">
        <v>1847</v>
      </c>
      <c r="E1047" s="18" t="s">
        <v>0</v>
      </c>
      <c r="F1047" s="227">
        <v>0</v>
      </c>
      <c r="G1047" s="33"/>
      <c r="H1047" s="34"/>
    </row>
    <row r="1048" spans="1:8" s="2" customFormat="1" ht="16.9" customHeight="1">
      <c r="A1048" s="33"/>
      <c r="B1048" s="34"/>
      <c r="C1048" s="226" t="s">
        <v>0</v>
      </c>
      <c r="D1048" s="226" t="s">
        <v>1862</v>
      </c>
      <c r="E1048" s="18" t="s">
        <v>0</v>
      </c>
      <c r="F1048" s="227">
        <v>0.197</v>
      </c>
      <c r="G1048" s="33"/>
      <c r="H1048" s="34"/>
    </row>
    <row r="1049" spans="1:8" s="2" customFormat="1" ht="16.9" customHeight="1">
      <c r="A1049" s="33"/>
      <c r="B1049" s="34"/>
      <c r="C1049" s="226" t="s">
        <v>280</v>
      </c>
      <c r="D1049" s="226" t="s">
        <v>171</v>
      </c>
      <c r="E1049" s="18" t="s">
        <v>0</v>
      </c>
      <c r="F1049" s="227">
        <v>47.982</v>
      </c>
      <c r="G1049" s="33"/>
      <c r="H1049" s="34"/>
    </row>
    <row r="1050" spans="1:8" s="2" customFormat="1" ht="16.9" customHeight="1">
      <c r="A1050" s="33"/>
      <c r="B1050" s="34"/>
      <c r="C1050" s="228" t="s">
        <v>2351</v>
      </c>
      <c r="D1050" s="33"/>
      <c r="E1050" s="33"/>
      <c r="F1050" s="33"/>
      <c r="G1050" s="33"/>
      <c r="H1050" s="34"/>
    </row>
    <row r="1051" spans="1:8" s="2" customFormat="1" ht="16.9" customHeight="1">
      <c r="A1051" s="33"/>
      <c r="B1051" s="34"/>
      <c r="C1051" s="226" t="s">
        <v>431</v>
      </c>
      <c r="D1051" s="226" t="s">
        <v>2386</v>
      </c>
      <c r="E1051" s="18" t="s">
        <v>185</v>
      </c>
      <c r="F1051" s="227">
        <v>47.982</v>
      </c>
      <c r="G1051" s="33"/>
      <c r="H1051" s="34"/>
    </row>
    <row r="1052" spans="1:8" s="2" customFormat="1" ht="16.9" customHeight="1">
      <c r="A1052" s="33"/>
      <c r="B1052" s="34"/>
      <c r="C1052" s="226" t="s">
        <v>422</v>
      </c>
      <c r="D1052" s="226" t="s">
        <v>2377</v>
      </c>
      <c r="E1052" s="18" t="s">
        <v>185</v>
      </c>
      <c r="F1052" s="227">
        <v>162.219</v>
      </c>
      <c r="G1052" s="33"/>
      <c r="H1052" s="34"/>
    </row>
    <row r="1053" spans="1:8" s="2" customFormat="1" ht="16.9" customHeight="1">
      <c r="A1053" s="33"/>
      <c r="B1053" s="34"/>
      <c r="C1053" s="226" t="s">
        <v>439</v>
      </c>
      <c r="D1053" s="226" t="s">
        <v>440</v>
      </c>
      <c r="E1053" s="18" t="s">
        <v>232</v>
      </c>
      <c r="F1053" s="227">
        <v>95.964</v>
      </c>
      <c r="G1053" s="33"/>
      <c r="H1053" s="34"/>
    </row>
    <row r="1054" spans="1:8" s="2" customFormat="1" ht="16.9" customHeight="1">
      <c r="A1054" s="33"/>
      <c r="B1054" s="34"/>
      <c r="C1054" s="222" t="s">
        <v>278</v>
      </c>
      <c r="D1054" s="223" t="s">
        <v>278</v>
      </c>
      <c r="E1054" s="224" t="s">
        <v>0</v>
      </c>
      <c r="F1054" s="225">
        <v>942.76</v>
      </c>
      <c r="G1054" s="33"/>
      <c r="H1054" s="34"/>
    </row>
    <row r="1055" spans="1:8" s="2" customFormat="1" ht="16.9" customHeight="1">
      <c r="A1055" s="33"/>
      <c r="B1055" s="34"/>
      <c r="C1055" s="226" t="s">
        <v>0</v>
      </c>
      <c r="D1055" s="226" t="s">
        <v>1842</v>
      </c>
      <c r="E1055" s="18" t="s">
        <v>0</v>
      </c>
      <c r="F1055" s="227">
        <v>0</v>
      </c>
      <c r="G1055" s="33"/>
      <c r="H1055" s="34"/>
    </row>
    <row r="1056" spans="1:8" s="2" customFormat="1" ht="16.9" customHeight="1">
      <c r="A1056" s="33"/>
      <c r="B1056" s="34"/>
      <c r="C1056" s="226" t="s">
        <v>278</v>
      </c>
      <c r="D1056" s="226" t="s">
        <v>1852</v>
      </c>
      <c r="E1056" s="18" t="s">
        <v>0</v>
      </c>
      <c r="F1056" s="227">
        <v>942.76</v>
      </c>
      <c r="G1056" s="33"/>
      <c r="H1056" s="34"/>
    </row>
    <row r="1057" spans="1:8" s="2" customFormat="1" ht="16.9" customHeight="1">
      <c r="A1057" s="33"/>
      <c r="B1057" s="34"/>
      <c r="C1057" s="228" t="s">
        <v>2351</v>
      </c>
      <c r="D1057" s="33"/>
      <c r="E1057" s="33"/>
      <c r="F1057" s="33"/>
      <c r="G1057" s="33"/>
      <c r="H1057" s="34"/>
    </row>
    <row r="1058" spans="1:8" s="2" customFormat="1" ht="16.9" customHeight="1">
      <c r="A1058" s="33"/>
      <c r="B1058" s="34"/>
      <c r="C1058" s="226" t="s">
        <v>394</v>
      </c>
      <c r="D1058" s="226" t="s">
        <v>2387</v>
      </c>
      <c r="E1058" s="18" t="s">
        <v>154</v>
      </c>
      <c r="F1058" s="227">
        <v>942.76</v>
      </c>
      <c r="G1058" s="33"/>
      <c r="H1058" s="34"/>
    </row>
    <row r="1059" spans="1:8" s="2" customFormat="1" ht="16.9" customHeight="1">
      <c r="A1059" s="33"/>
      <c r="B1059" s="34"/>
      <c r="C1059" s="226" t="s">
        <v>401</v>
      </c>
      <c r="D1059" s="226" t="s">
        <v>2388</v>
      </c>
      <c r="E1059" s="18" t="s">
        <v>154</v>
      </c>
      <c r="F1059" s="227">
        <v>942.76</v>
      </c>
      <c r="G1059" s="33"/>
      <c r="H1059" s="34"/>
    </row>
    <row r="1060" spans="1:8" s="2" customFormat="1" ht="16.9" customHeight="1">
      <c r="A1060" s="33"/>
      <c r="B1060" s="34"/>
      <c r="C1060" s="222" t="s">
        <v>304</v>
      </c>
      <c r="D1060" s="223" t="s">
        <v>304</v>
      </c>
      <c r="E1060" s="224" t="s">
        <v>0</v>
      </c>
      <c r="F1060" s="225">
        <v>62.2</v>
      </c>
      <c r="G1060" s="33"/>
      <c r="H1060" s="34"/>
    </row>
    <row r="1061" spans="1:8" s="2" customFormat="1" ht="16.9" customHeight="1">
      <c r="A1061" s="33"/>
      <c r="B1061" s="34"/>
      <c r="C1061" s="226" t="s">
        <v>0</v>
      </c>
      <c r="D1061" s="226" t="s">
        <v>1842</v>
      </c>
      <c r="E1061" s="18" t="s">
        <v>0</v>
      </c>
      <c r="F1061" s="227">
        <v>0</v>
      </c>
      <c r="G1061" s="33"/>
      <c r="H1061" s="34"/>
    </row>
    <row r="1062" spans="1:8" s="2" customFormat="1" ht="16.9" customHeight="1">
      <c r="A1062" s="33"/>
      <c r="B1062" s="34"/>
      <c r="C1062" s="226" t="s">
        <v>0</v>
      </c>
      <c r="D1062" s="226" t="s">
        <v>1845</v>
      </c>
      <c r="E1062" s="18" t="s">
        <v>0</v>
      </c>
      <c r="F1062" s="227">
        <v>0</v>
      </c>
      <c r="G1062" s="33"/>
      <c r="H1062" s="34"/>
    </row>
    <row r="1063" spans="1:8" s="2" customFormat="1" ht="16.9" customHeight="1">
      <c r="A1063" s="33"/>
      <c r="B1063" s="34"/>
      <c r="C1063" s="226" t="s">
        <v>0</v>
      </c>
      <c r="D1063" s="226" t="s">
        <v>1884</v>
      </c>
      <c r="E1063" s="18" t="s">
        <v>0</v>
      </c>
      <c r="F1063" s="227">
        <v>60.7</v>
      </c>
      <c r="G1063" s="33"/>
      <c r="H1063" s="34"/>
    </row>
    <row r="1064" spans="1:8" s="2" customFormat="1" ht="16.9" customHeight="1">
      <c r="A1064" s="33"/>
      <c r="B1064" s="34"/>
      <c r="C1064" s="226" t="s">
        <v>0</v>
      </c>
      <c r="D1064" s="226" t="s">
        <v>1847</v>
      </c>
      <c r="E1064" s="18" t="s">
        <v>0</v>
      </c>
      <c r="F1064" s="227">
        <v>0</v>
      </c>
      <c r="G1064" s="33"/>
      <c r="H1064" s="34"/>
    </row>
    <row r="1065" spans="1:8" s="2" customFormat="1" ht="16.9" customHeight="1">
      <c r="A1065" s="33"/>
      <c r="B1065" s="34"/>
      <c r="C1065" s="226" t="s">
        <v>0</v>
      </c>
      <c r="D1065" s="226" t="s">
        <v>1885</v>
      </c>
      <c r="E1065" s="18" t="s">
        <v>0</v>
      </c>
      <c r="F1065" s="227">
        <v>1.5</v>
      </c>
      <c r="G1065" s="33"/>
      <c r="H1065" s="34"/>
    </row>
    <row r="1066" spans="1:8" s="2" customFormat="1" ht="16.9" customHeight="1">
      <c r="A1066" s="33"/>
      <c r="B1066" s="34"/>
      <c r="C1066" s="226" t="s">
        <v>304</v>
      </c>
      <c r="D1066" s="226" t="s">
        <v>171</v>
      </c>
      <c r="E1066" s="18" t="s">
        <v>0</v>
      </c>
      <c r="F1066" s="227">
        <v>62.2</v>
      </c>
      <c r="G1066" s="33"/>
      <c r="H1066" s="34"/>
    </row>
    <row r="1067" spans="1:8" s="2" customFormat="1" ht="16.9" customHeight="1">
      <c r="A1067" s="33"/>
      <c r="B1067" s="34"/>
      <c r="C1067" s="228" t="s">
        <v>2351</v>
      </c>
      <c r="D1067" s="33"/>
      <c r="E1067" s="33"/>
      <c r="F1067" s="33"/>
      <c r="G1067" s="33"/>
      <c r="H1067" s="34"/>
    </row>
    <row r="1068" spans="1:8" s="2" customFormat="1" ht="16.9" customHeight="1">
      <c r="A1068" s="33"/>
      <c r="B1068" s="34"/>
      <c r="C1068" s="226" t="s">
        <v>1881</v>
      </c>
      <c r="D1068" s="226" t="s">
        <v>2444</v>
      </c>
      <c r="E1068" s="18" t="s">
        <v>226</v>
      </c>
      <c r="F1068" s="227">
        <v>62.2</v>
      </c>
      <c r="G1068" s="33"/>
      <c r="H1068" s="34"/>
    </row>
    <row r="1069" spans="1:8" s="2" customFormat="1" ht="16.9" customHeight="1">
      <c r="A1069" s="33"/>
      <c r="B1069" s="34"/>
      <c r="C1069" s="226" t="s">
        <v>1868</v>
      </c>
      <c r="D1069" s="226" t="s">
        <v>2424</v>
      </c>
      <c r="E1069" s="18" t="s">
        <v>226</v>
      </c>
      <c r="F1069" s="227">
        <v>336.7</v>
      </c>
      <c r="G1069" s="33"/>
      <c r="H1069" s="34"/>
    </row>
    <row r="1070" spans="1:8" s="2" customFormat="1" ht="16.9" customHeight="1">
      <c r="A1070" s="33"/>
      <c r="B1070" s="34"/>
      <c r="C1070" s="226" t="s">
        <v>1871</v>
      </c>
      <c r="D1070" s="226" t="s">
        <v>2445</v>
      </c>
      <c r="E1070" s="18" t="s">
        <v>226</v>
      </c>
      <c r="F1070" s="227">
        <v>336.7</v>
      </c>
      <c r="G1070" s="33"/>
      <c r="H1070" s="34"/>
    </row>
    <row r="1071" spans="1:8" s="2" customFormat="1" ht="16.9" customHeight="1">
      <c r="A1071" s="33"/>
      <c r="B1071" s="34"/>
      <c r="C1071" s="226" t="s">
        <v>1874</v>
      </c>
      <c r="D1071" s="226" t="s">
        <v>2402</v>
      </c>
      <c r="E1071" s="18" t="s">
        <v>226</v>
      </c>
      <c r="F1071" s="227">
        <v>336.7</v>
      </c>
      <c r="G1071" s="33"/>
      <c r="H1071" s="34"/>
    </row>
    <row r="1072" spans="1:8" s="2" customFormat="1" ht="16.9" customHeight="1">
      <c r="A1072" s="33"/>
      <c r="B1072" s="34"/>
      <c r="C1072" s="222" t="s">
        <v>1047</v>
      </c>
      <c r="D1072" s="223" t="s">
        <v>1047</v>
      </c>
      <c r="E1072" s="224" t="s">
        <v>0</v>
      </c>
      <c r="F1072" s="225">
        <v>274.5</v>
      </c>
      <c r="G1072" s="33"/>
      <c r="H1072" s="34"/>
    </row>
    <row r="1073" spans="1:8" s="2" customFormat="1" ht="16.9" customHeight="1">
      <c r="A1073" s="33"/>
      <c r="B1073" s="34"/>
      <c r="C1073" s="226" t="s">
        <v>0</v>
      </c>
      <c r="D1073" s="226" t="s">
        <v>1842</v>
      </c>
      <c r="E1073" s="18" t="s">
        <v>0</v>
      </c>
      <c r="F1073" s="227">
        <v>0</v>
      </c>
      <c r="G1073" s="33"/>
      <c r="H1073" s="34"/>
    </row>
    <row r="1074" spans="1:8" s="2" customFormat="1" ht="16.9" customHeight="1">
      <c r="A1074" s="33"/>
      <c r="B1074" s="34"/>
      <c r="C1074" s="226" t="s">
        <v>0</v>
      </c>
      <c r="D1074" s="226" t="s">
        <v>1843</v>
      </c>
      <c r="E1074" s="18" t="s">
        <v>0</v>
      </c>
      <c r="F1074" s="227">
        <v>0</v>
      </c>
      <c r="G1074" s="33"/>
      <c r="H1074" s="34"/>
    </row>
    <row r="1075" spans="1:8" s="2" customFormat="1" ht="16.9" customHeight="1">
      <c r="A1075" s="33"/>
      <c r="B1075" s="34"/>
      <c r="C1075" s="226" t="s">
        <v>1047</v>
      </c>
      <c r="D1075" s="226" t="s">
        <v>1838</v>
      </c>
      <c r="E1075" s="18" t="s">
        <v>0</v>
      </c>
      <c r="F1075" s="227">
        <v>274.5</v>
      </c>
      <c r="G1075" s="33"/>
      <c r="H1075" s="34"/>
    </row>
    <row r="1076" spans="1:8" s="2" customFormat="1" ht="16.9" customHeight="1">
      <c r="A1076" s="33"/>
      <c r="B1076" s="34"/>
      <c r="C1076" s="228" t="s">
        <v>2351</v>
      </c>
      <c r="D1076" s="33"/>
      <c r="E1076" s="33"/>
      <c r="F1076" s="33"/>
      <c r="G1076" s="33"/>
      <c r="H1076" s="34"/>
    </row>
    <row r="1077" spans="1:8" s="2" customFormat="1" ht="16.9" customHeight="1">
      <c r="A1077" s="33"/>
      <c r="B1077" s="34"/>
      <c r="C1077" s="226" t="s">
        <v>1886</v>
      </c>
      <c r="D1077" s="226" t="s">
        <v>2444</v>
      </c>
      <c r="E1077" s="18" t="s">
        <v>226</v>
      </c>
      <c r="F1077" s="227">
        <v>274.5</v>
      </c>
      <c r="G1077" s="33"/>
      <c r="H1077" s="34"/>
    </row>
    <row r="1078" spans="1:8" s="2" customFormat="1" ht="16.9" customHeight="1">
      <c r="A1078" s="33"/>
      <c r="B1078" s="34"/>
      <c r="C1078" s="226" t="s">
        <v>1868</v>
      </c>
      <c r="D1078" s="226" t="s">
        <v>2424</v>
      </c>
      <c r="E1078" s="18" t="s">
        <v>226</v>
      </c>
      <c r="F1078" s="227">
        <v>336.7</v>
      </c>
      <c r="G1078" s="33"/>
      <c r="H1078" s="34"/>
    </row>
    <row r="1079" spans="1:8" s="2" customFormat="1" ht="16.9" customHeight="1">
      <c r="A1079" s="33"/>
      <c r="B1079" s="34"/>
      <c r="C1079" s="226" t="s">
        <v>1871</v>
      </c>
      <c r="D1079" s="226" t="s">
        <v>2445</v>
      </c>
      <c r="E1079" s="18" t="s">
        <v>226</v>
      </c>
      <c r="F1079" s="227">
        <v>336.7</v>
      </c>
      <c r="G1079" s="33"/>
      <c r="H1079" s="34"/>
    </row>
    <row r="1080" spans="1:8" s="2" customFormat="1" ht="16.9" customHeight="1">
      <c r="A1080" s="33"/>
      <c r="B1080" s="34"/>
      <c r="C1080" s="226" t="s">
        <v>1874</v>
      </c>
      <c r="D1080" s="226" t="s">
        <v>2402</v>
      </c>
      <c r="E1080" s="18" t="s">
        <v>226</v>
      </c>
      <c r="F1080" s="227">
        <v>336.7</v>
      </c>
      <c r="G1080" s="33"/>
      <c r="H1080" s="34"/>
    </row>
    <row r="1081" spans="1:8" s="2" customFormat="1" ht="16.9" customHeight="1">
      <c r="A1081" s="33"/>
      <c r="B1081" s="34"/>
      <c r="C1081" s="222" t="s">
        <v>270</v>
      </c>
      <c r="D1081" s="223" t="s">
        <v>270</v>
      </c>
      <c r="E1081" s="224" t="s">
        <v>0</v>
      </c>
      <c r="F1081" s="225">
        <v>156.97</v>
      </c>
      <c r="G1081" s="33"/>
      <c r="H1081" s="34"/>
    </row>
    <row r="1082" spans="1:8" s="2" customFormat="1" ht="16.9" customHeight="1">
      <c r="A1082" s="33"/>
      <c r="B1082" s="34"/>
      <c r="C1082" s="226" t="s">
        <v>270</v>
      </c>
      <c r="D1082" s="226" t="s">
        <v>1850</v>
      </c>
      <c r="E1082" s="18" t="s">
        <v>0</v>
      </c>
      <c r="F1082" s="227">
        <v>156.97</v>
      </c>
      <c r="G1082" s="33"/>
      <c r="H1082" s="34"/>
    </row>
    <row r="1083" spans="1:8" s="2" customFormat="1" ht="16.9" customHeight="1">
      <c r="A1083" s="33"/>
      <c r="B1083" s="34"/>
      <c r="C1083" s="228" t="s">
        <v>2351</v>
      </c>
      <c r="D1083" s="33"/>
      <c r="E1083" s="33"/>
      <c r="F1083" s="33"/>
      <c r="G1083" s="33"/>
      <c r="H1083" s="34"/>
    </row>
    <row r="1084" spans="1:8" s="2" customFormat="1" ht="16.9" customHeight="1">
      <c r="A1084" s="33"/>
      <c r="B1084" s="34"/>
      <c r="C1084" s="226" t="s">
        <v>352</v>
      </c>
      <c r="D1084" s="226" t="s">
        <v>2410</v>
      </c>
      <c r="E1084" s="18" t="s">
        <v>185</v>
      </c>
      <c r="F1084" s="227">
        <v>156.97</v>
      </c>
      <c r="G1084" s="33"/>
      <c r="H1084" s="34"/>
    </row>
    <row r="1085" spans="1:8" s="2" customFormat="1" ht="16.9" customHeight="1">
      <c r="A1085" s="33"/>
      <c r="B1085" s="34"/>
      <c r="C1085" s="226" t="s">
        <v>404</v>
      </c>
      <c r="D1085" s="226" t="s">
        <v>2372</v>
      </c>
      <c r="E1085" s="18" t="s">
        <v>185</v>
      </c>
      <c r="F1085" s="227">
        <v>73.236</v>
      </c>
      <c r="G1085" s="33"/>
      <c r="H1085" s="34"/>
    </row>
    <row r="1086" spans="1:8" s="2" customFormat="1" ht="16.9" customHeight="1">
      <c r="A1086" s="33"/>
      <c r="B1086" s="34"/>
      <c r="C1086" s="226" t="s">
        <v>422</v>
      </c>
      <c r="D1086" s="226" t="s">
        <v>2377</v>
      </c>
      <c r="E1086" s="18" t="s">
        <v>185</v>
      </c>
      <c r="F1086" s="227">
        <v>162.219</v>
      </c>
      <c r="G1086" s="33"/>
      <c r="H1086" s="34"/>
    </row>
    <row r="1087" spans="1:8" s="2" customFormat="1" ht="16.9" customHeight="1">
      <c r="A1087" s="33"/>
      <c r="B1087" s="34"/>
      <c r="C1087" s="222" t="s">
        <v>272</v>
      </c>
      <c r="D1087" s="223" t="s">
        <v>272</v>
      </c>
      <c r="E1087" s="224" t="s">
        <v>0</v>
      </c>
      <c r="F1087" s="225">
        <v>78.485</v>
      </c>
      <c r="G1087" s="33"/>
      <c r="H1087" s="34"/>
    </row>
    <row r="1088" spans="1:8" s="2" customFormat="1" ht="16.9" customHeight="1">
      <c r="A1088" s="33"/>
      <c r="B1088" s="34"/>
      <c r="C1088" s="226" t="s">
        <v>0</v>
      </c>
      <c r="D1088" s="226" t="s">
        <v>1842</v>
      </c>
      <c r="E1088" s="18" t="s">
        <v>0</v>
      </c>
      <c r="F1088" s="227">
        <v>0</v>
      </c>
      <c r="G1088" s="33"/>
      <c r="H1088" s="34"/>
    </row>
    <row r="1089" spans="1:8" s="2" customFormat="1" ht="16.9" customHeight="1">
      <c r="A1089" s="33"/>
      <c r="B1089" s="34"/>
      <c r="C1089" s="226" t="s">
        <v>0</v>
      </c>
      <c r="D1089" s="226" t="s">
        <v>1843</v>
      </c>
      <c r="E1089" s="18" t="s">
        <v>0</v>
      </c>
      <c r="F1089" s="227">
        <v>0</v>
      </c>
      <c r="G1089" s="33"/>
      <c r="H1089" s="34"/>
    </row>
    <row r="1090" spans="1:8" s="2" customFormat="1" ht="16.9" customHeight="1">
      <c r="A1090" s="33"/>
      <c r="B1090" s="34"/>
      <c r="C1090" s="226" t="s">
        <v>0</v>
      </c>
      <c r="D1090" s="226" t="s">
        <v>1844</v>
      </c>
      <c r="E1090" s="18" t="s">
        <v>0</v>
      </c>
      <c r="F1090" s="227">
        <v>63.986</v>
      </c>
      <c r="G1090" s="33"/>
      <c r="H1090" s="34"/>
    </row>
    <row r="1091" spans="1:8" s="2" customFormat="1" ht="16.9" customHeight="1">
      <c r="A1091" s="33"/>
      <c r="B1091" s="34"/>
      <c r="C1091" s="226" t="s">
        <v>0</v>
      </c>
      <c r="D1091" s="226" t="s">
        <v>1845</v>
      </c>
      <c r="E1091" s="18" t="s">
        <v>0</v>
      </c>
      <c r="F1091" s="227">
        <v>0</v>
      </c>
      <c r="G1091" s="33"/>
      <c r="H1091" s="34"/>
    </row>
    <row r="1092" spans="1:8" s="2" customFormat="1" ht="16.9" customHeight="1">
      <c r="A1092" s="33"/>
      <c r="B1092" s="34"/>
      <c r="C1092" s="226" t="s">
        <v>0</v>
      </c>
      <c r="D1092" s="226" t="s">
        <v>1846</v>
      </c>
      <c r="E1092" s="18" t="s">
        <v>0</v>
      </c>
      <c r="F1092" s="227">
        <v>14.149</v>
      </c>
      <c r="G1092" s="33"/>
      <c r="H1092" s="34"/>
    </row>
    <row r="1093" spans="1:8" s="2" customFormat="1" ht="16.9" customHeight="1">
      <c r="A1093" s="33"/>
      <c r="B1093" s="34"/>
      <c r="C1093" s="226" t="s">
        <v>0</v>
      </c>
      <c r="D1093" s="226" t="s">
        <v>1847</v>
      </c>
      <c r="E1093" s="18" t="s">
        <v>0</v>
      </c>
      <c r="F1093" s="227">
        <v>0</v>
      </c>
      <c r="G1093" s="33"/>
      <c r="H1093" s="34"/>
    </row>
    <row r="1094" spans="1:8" s="2" customFormat="1" ht="16.9" customHeight="1">
      <c r="A1094" s="33"/>
      <c r="B1094" s="34"/>
      <c r="C1094" s="226" t="s">
        <v>0</v>
      </c>
      <c r="D1094" s="226" t="s">
        <v>1848</v>
      </c>
      <c r="E1094" s="18" t="s">
        <v>0</v>
      </c>
      <c r="F1094" s="227">
        <v>0.35</v>
      </c>
      <c r="G1094" s="33"/>
      <c r="H1094" s="34"/>
    </row>
    <row r="1095" spans="1:8" s="2" customFormat="1" ht="16.9" customHeight="1">
      <c r="A1095" s="33"/>
      <c r="B1095" s="34"/>
      <c r="C1095" s="226" t="s">
        <v>272</v>
      </c>
      <c r="D1095" s="226" t="s">
        <v>171</v>
      </c>
      <c r="E1095" s="18" t="s">
        <v>0</v>
      </c>
      <c r="F1095" s="227">
        <v>78.485</v>
      </c>
      <c r="G1095" s="33"/>
      <c r="H1095" s="34"/>
    </row>
    <row r="1096" spans="1:8" s="2" customFormat="1" ht="16.9" customHeight="1">
      <c r="A1096" s="33"/>
      <c r="B1096" s="34"/>
      <c r="C1096" s="222" t="s">
        <v>1829</v>
      </c>
      <c r="D1096" s="223" t="s">
        <v>1829</v>
      </c>
      <c r="E1096" s="224" t="s">
        <v>0</v>
      </c>
      <c r="F1096" s="225">
        <v>78.485</v>
      </c>
      <c r="G1096" s="33"/>
      <c r="H1096" s="34"/>
    </row>
    <row r="1097" spans="1:8" s="2" customFormat="1" ht="16.9" customHeight="1">
      <c r="A1097" s="33"/>
      <c r="B1097" s="34"/>
      <c r="C1097" s="226" t="s">
        <v>0</v>
      </c>
      <c r="D1097" s="226" t="s">
        <v>1842</v>
      </c>
      <c r="E1097" s="18" t="s">
        <v>0</v>
      </c>
      <c r="F1097" s="227">
        <v>0</v>
      </c>
      <c r="G1097" s="33"/>
      <c r="H1097" s="34"/>
    </row>
    <row r="1098" spans="1:8" s="2" customFormat="1" ht="16.9" customHeight="1">
      <c r="A1098" s="33"/>
      <c r="B1098" s="34"/>
      <c r="C1098" s="226" t="s">
        <v>0</v>
      </c>
      <c r="D1098" s="226" t="s">
        <v>1843</v>
      </c>
      <c r="E1098" s="18" t="s">
        <v>0</v>
      </c>
      <c r="F1098" s="227">
        <v>0</v>
      </c>
      <c r="G1098" s="33"/>
      <c r="H1098" s="34"/>
    </row>
    <row r="1099" spans="1:8" s="2" customFormat="1" ht="16.9" customHeight="1">
      <c r="A1099" s="33"/>
      <c r="B1099" s="34"/>
      <c r="C1099" s="226" t="s">
        <v>0</v>
      </c>
      <c r="D1099" s="226" t="s">
        <v>1844</v>
      </c>
      <c r="E1099" s="18" t="s">
        <v>0</v>
      </c>
      <c r="F1099" s="227">
        <v>63.986</v>
      </c>
      <c r="G1099" s="33"/>
      <c r="H1099" s="34"/>
    </row>
    <row r="1100" spans="1:8" s="2" customFormat="1" ht="16.9" customHeight="1">
      <c r="A1100" s="33"/>
      <c r="B1100" s="34"/>
      <c r="C1100" s="226" t="s">
        <v>0</v>
      </c>
      <c r="D1100" s="226" t="s">
        <v>1845</v>
      </c>
      <c r="E1100" s="18" t="s">
        <v>0</v>
      </c>
      <c r="F1100" s="227">
        <v>0</v>
      </c>
      <c r="G1100" s="33"/>
      <c r="H1100" s="34"/>
    </row>
    <row r="1101" spans="1:8" s="2" customFormat="1" ht="16.9" customHeight="1">
      <c r="A1101" s="33"/>
      <c r="B1101" s="34"/>
      <c r="C1101" s="226" t="s">
        <v>0</v>
      </c>
      <c r="D1101" s="226" t="s">
        <v>1846</v>
      </c>
      <c r="E1101" s="18" t="s">
        <v>0</v>
      </c>
      <c r="F1101" s="227">
        <v>14.149</v>
      </c>
      <c r="G1101" s="33"/>
      <c r="H1101" s="34"/>
    </row>
    <row r="1102" spans="1:8" s="2" customFormat="1" ht="16.9" customHeight="1">
      <c r="A1102" s="33"/>
      <c r="B1102" s="34"/>
      <c r="C1102" s="226" t="s">
        <v>0</v>
      </c>
      <c r="D1102" s="226" t="s">
        <v>1847</v>
      </c>
      <c r="E1102" s="18" t="s">
        <v>0</v>
      </c>
      <c r="F1102" s="227">
        <v>0</v>
      </c>
      <c r="G1102" s="33"/>
      <c r="H1102" s="34"/>
    </row>
    <row r="1103" spans="1:8" s="2" customFormat="1" ht="16.9" customHeight="1">
      <c r="A1103" s="33"/>
      <c r="B1103" s="34"/>
      <c r="C1103" s="226" t="s">
        <v>0</v>
      </c>
      <c r="D1103" s="226" t="s">
        <v>1848</v>
      </c>
      <c r="E1103" s="18" t="s">
        <v>0</v>
      </c>
      <c r="F1103" s="227">
        <v>0.35</v>
      </c>
      <c r="G1103" s="33"/>
      <c r="H1103" s="34"/>
    </row>
    <row r="1104" spans="1:8" s="2" customFormat="1" ht="16.9" customHeight="1">
      <c r="A1104" s="33"/>
      <c r="B1104" s="34"/>
      <c r="C1104" s="226" t="s">
        <v>1829</v>
      </c>
      <c r="D1104" s="226" t="s">
        <v>171</v>
      </c>
      <c r="E1104" s="18" t="s">
        <v>0</v>
      </c>
      <c r="F1104" s="227">
        <v>78.485</v>
      </c>
      <c r="G1104" s="33"/>
      <c r="H1104" s="34"/>
    </row>
    <row r="1105" spans="1:8" s="2" customFormat="1" ht="16.9" customHeight="1">
      <c r="A1105" s="33"/>
      <c r="B1105" s="34"/>
      <c r="C1105" s="228" t="s">
        <v>2351</v>
      </c>
      <c r="D1105" s="33"/>
      <c r="E1105" s="33"/>
      <c r="F1105" s="33"/>
      <c r="G1105" s="33"/>
      <c r="H1105" s="34"/>
    </row>
    <row r="1106" spans="1:8" s="2" customFormat="1" ht="16.9" customHeight="1">
      <c r="A1106" s="33"/>
      <c r="B1106" s="34"/>
      <c r="C1106" s="226" t="s">
        <v>344</v>
      </c>
      <c r="D1106" s="226" t="s">
        <v>2409</v>
      </c>
      <c r="E1106" s="18" t="s">
        <v>185</v>
      </c>
      <c r="F1106" s="227">
        <v>78.485</v>
      </c>
      <c r="G1106" s="33"/>
      <c r="H1106" s="34"/>
    </row>
    <row r="1107" spans="1:8" s="2" customFormat="1" ht="16.9" customHeight="1">
      <c r="A1107" s="33"/>
      <c r="B1107" s="34"/>
      <c r="C1107" s="226" t="s">
        <v>352</v>
      </c>
      <c r="D1107" s="226" t="s">
        <v>2410</v>
      </c>
      <c r="E1107" s="18" t="s">
        <v>185</v>
      </c>
      <c r="F1107" s="227">
        <v>156.97</v>
      </c>
      <c r="G1107" s="33"/>
      <c r="H1107" s="34"/>
    </row>
    <row r="1108" spans="1:8" s="2" customFormat="1" ht="16.9" customHeight="1">
      <c r="A1108" s="33"/>
      <c r="B1108" s="34"/>
      <c r="C1108" s="226" t="s">
        <v>404</v>
      </c>
      <c r="D1108" s="226" t="s">
        <v>2372</v>
      </c>
      <c r="E1108" s="18" t="s">
        <v>185</v>
      </c>
      <c r="F1108" s="227">
        <v>73.236</v>
      </c>
      <c r="G1108" s="33"/>
      <c r="H1108" s="34"/>
    </row>
    <row r="1109" spans="1:8" s="2" customFormat="1" ht="16.9" customHeight="1">
      <c r="A1109" s="33"/>
      <c r="B1109" s="34"/>
      <c r="C1109" s="226" t="s">
        <v>422</v>
      </c>
      <c r="D1109" s="226" t="s">
        <v>2377</v>
      </c>
      <c r="E1109" s="18" t="s">
        <v>185</v>
      </c>
      <c r="F1109" s="227">
        <v>162.219</v>
      </c>
      <c r="G1109" s="33"/>
      <c r="H1109" s="34"/>
    </row>
    <row r="1110" spans="1:8" s="2" customFormat="1" ht="16.9" customHeight="1">
      <c r="A1110" s="33"/>
      <c r="B1110" s="34"/>
      <c r="C1110" s="222" t="s">
        <v>300</v>
      </c>
      <c r="D1110" s="223" t="s">
        <v>300</v>
      </c>
      <c r="E1110" s="224" t="s">
        <v>0</v>
      </c>
      <c r="F1110" s="225">
        <v>73.236</v>
      </c>
      <c r="G1110" s="33"/>
      <c r="H1110" s="34"/>
    </row>
    <row r="1111" spans="1:8" s="2" customFormat="1" ht="16.9" customHeight="1">
      <c r="A1111" s="33"/>
      <c r="B1111" s="34"/>
      <c r="C1111" s="226" t="s">
        <v>0</v>
      </c>
      <c r="D1111" s="226" t="s">
        <v>270</v>
      </c>
      <c r="E1111" s="18" t="s">
        <v>0</v>
      </c>
      <c r="F1111" s="227">
        <v>156.97</v>
      </c>
      <c r="G1111" s="33"/>
      <c r="H1111" s="34"/>
    </row>
    <row r="1112" spans="1:8" s="2" customFormat="1" ht="16.9" customHeight="1">
      <c r="A1112" s="33"/>
      <c r="B1112" s="34"/>
      <c r="C1112" s="226" t="s">
        <v>0</v>
      </c>
      <c r="D1112" s="226" t="s">
        <v>1855</v>
      </c>
      <c r="E1112" s="18" t="s">
        <v>0</v>
      </c>
      <c r="F1112" s="227">
        <v>-83.734</v>
      </c>
      <c r="G1112" s="33"/>
      <c r="H1112" s="34"/>
    </row>
    <row r="1113" spans="1:8" s="2" customFormat="1" ht="16.9" customHeight="1">
      <c r="A1113" s="33"/>
      <c r="B1113" s="34"/>
      <c r="C1113" s="226" t="s">
        <v>300</v>
      </c>
      <c r="D1113" s="226" t="s">
        <v>171</v>
      </c>
      <c r="E1113" s="18" t="s">
        <v>0</v>
      </c>
      <c r="F1113" s="227">
        <v>73.236</v>
      </c>
      <c r="G1113" s="33"/>
      <c r="H1113" s="34"/>
    </row>
    <row r="1114" spans="1:8" s="2" customFormat="1" ht="16.9" customHeight="1">
      <c r="A1114" s="33"/>
      <c r="B1114" s="34"/>
      <c r="C1114" s="228" t="s">
        <v>2351</v>
      </c>
      <c r="D1114" s="33"/>
      <c r="E1114" s="33"/>
      <c r="F1114" s="33"/>
      <c r="G1114" s="33"/>
      <c r="H1114" s="34"/>
    </row>
    <row r="1115" spans="1:8" s="2" customFormat="1" ht="16.9" customHeight="1">
      <c r="A1115" s="33"/>
      <c r="B1115" s="34"/>
      <c r="C1115" s="226" t="s">
        <v>404</v>
      </c>
      <c r="D1115" s="226" t="s">
        <v>2372</v>
      </c>
      <c r="E1115" s="18" t="s">
        <v>185</v>
      </c>
      <c r="F1115" s="227">
        <v>73.236</v>
      </c>
      <c r="G1115" s="33"/>
      <c r="H1115" s="34"/>
    </row>
    <row r="1116" spans="1:8" s="2" customFormat="1" ht="16.9" customHeight="1">
      <c r="A1116" s="33"/>
      <c r="B1116" s="34"/>
      <c r="C1116" s="226" t="s">
        <v>417</v>
      </c>
      <c r="D1116" s="226" t="s">
        <v>2375</v>
      </c>
      <c r="E1116" s="18" t="s">
        <v>232</v>
      </c>
      <c r="F1116" s="227">
        <v>131.825</v>
      </c>
      <c r="G1116" s="33"/>
      <c r="H1116" s="34"/>
    </row>
    <row r="1117" spans="1:8" s="2" customFormat="1" ht="16.9" customHeight="1">
      <c r="A1117" s="33"/>
      <c r="B1117" s="34"/>
      <c r="C1117" s="226" t="s">
        <v>192</v>
      </c>
      <c r="D1117" s="226" t="s">
        <v>2363</v>
      </c>
      <c r="E1117" s="18" t="s">
        <v>185</v>
      </c>
      <c r="F1117" s="227">
        <v>73.236</v>
      </c>
      <c r="G1117" s="33"/>
      <c r="H1117" s="34"/>
    </row>
    <row r="1118" spans="1:8" s="2" customFormat="1" ht="16.9" customHeight="1">
      <c r="A1118" s="33"/>
      <c r="B1118" s="34"/>
      <c r="C1118" s="222" t="s">
        <v>296</v>
      </c>
      <c r="D1118" s="223" t="s">
        <v>296</v>
      </c>
      <c r="E1118" s="224" t="s">
        <v>0</v>
      </c>
      <c r="F1118" s="225">
        <v>162.219</v>
      </c>
      <c r="G1118" s="33"/>
      <c r="H1118" s="34"/>
    </row>
    <row r="1119" spans="1:8" s="2" customFormat="1" ht="16.9" customHeight="1">
      <c r="A1119" s="33"/>
      <c r="B1119" s="34"/>
      <c r="C1119" s="226" t="s">
        <v>0</v>
      </c>
      <c r="D1119" s="226" t="s">
        <v>270</v>
      </c>
      <c r="E1119" s="18" t="s">
        <v>0</v>
      </c>
      <c r="F1119" s="227">
        <v>156.97</v>
      </c>
      <c r="G1119" s="33"/>
      <c r="H1119" s="34"/>
    </row>
    <row r="1120" spans="1:8" s="2" customFormat="1" ht="16.9" customHeight="1">
      <c r="A1120" s="33"/>
      <c r="B1120" s="34"/>
      <c r="C1120" s="226" t="s">
        <v>0</v>
      </c>
      <c r="D1120" s="226" t="s">
        <v>1829</v>
      </c>
      <c r="E1120" s="18" t="s">
        <v>0</v>
      </c>
      <c r="F1120" s="227">
        <v>78.485</v>
      </c>
      <c r="G1120" s="33"/>
      <c r="H1120" s="34"/>
    </row>
    <row r="1121" spans="1:8" s="2" customFormat="1" ht="16.9" customHeight="1">
      <c r="A1121" s="33"/>
      <c r="B1121" s="34"/>
      <c r="C1121" s="226" t="s">
        <v>0</v>
      </c>
      <c r="D1121" s="226" t="s">
        <v>425</v>
      </c>
      <c r="E1121" s="18" t="s">
        <v>0</v>
      </c>
      <c r="F1121" s="227">
        <v>-47.982</v>
      </c>
      <c r="G1121" s="33"/>
      <c r="H1121" s="34"/>
    </row>
    <row r="1122" spans="1:8" s="2" customFormat="1" ht="16.9" customHeight="1">
      <c r="A1122" s="33"/>
      <c r="B1122" s="34"/>
      <c r="C1122" s="226" t="s">
        <v>0</v>
      </c>
      <c r="D1122" s="226" t="s">
        <v>426</v>
      </c>
      <c r="E1122" s="18" t="s">
        <v>0</v>
      </c>
      <c r="F1122" s="227">
        <v>-25.254</v>
      </c>
      <c r="G1122" s="33"/>
      <c r="H1122" s="34"/>
    </row>
    <row r="1123" spans="1:8" s="2" customFormat="1" ht="16.9" customHeight="1">
      <c r="A1123" s="33"/>
      <c r="B1123" s="34"/>
      <c r="C1123" s="226" t="s">
        <v>296</v>
      </c>
      <c r="D1123" s="226" t="s">
        <v>171</v>
      </c>
      <c r="E1123" s="18" t="s">
        <v>0</v>
      </c>
      <c r="F1123" s="227">
        <v>162.219</v>
      </c>
      <c r="G1123" s="33"/>
      <c r="H1123" s="34"/>
    </row>
    <row r="1124" spans="1:8" s="2" customFormat="1" ht="16.9" customHeight="1">
      <c r="A1124" s="33"/>
      <c r="B1124" s="34"/>
      <c r="C1124" s="228" t="s">
        <v>2351</v>
      </c>
      <c r="D1124" s="33"/>
      <c r="E1124" s="33"/>
      <c r="F1124" s="33"/>
      <c r="G1124" s="33"/>
      <c r="H1124" s="34"/>
    </row>
    <row r="1125" spans="1:8" s="2" customFormat="1" ht="16.9" customHeight="1">
      <c r="A1125" s="33"/>
      <c r="B1125" s="34"/>
      <c r="C1125" s="226" t="s">
        <v>422</v>
      </c>
      <c r="D1125" s="226" t="s">
        <v>2377</v>
      </c>
      <c r="E1125" s="18" t="s">
        <v>185</v>
      </c>
      <c r="F1125" s="227">
        <v>162.219</v>
      </c>
      <c r="G1125" s="33"/>
      <c r="H1125" s="34"/>
    </row>
    <row r="1126" spans="1:8" s="2" customFormat="1" ht="16.9" customHeight="1">
      <c r="A1126" s="33"/>
      <c r="B1126" s="34"/>
      <c r="C1126" s="226" t="s">
        <v>404</v>
      </c>
      <c r="D1126" s="226" t="s">
        <v>2372</v>
      </c>
      <c r="E1126" s="18" t="s">
        <v>185</v>
      </c>
      <c r="F1126" s="227">
        <v>73.236</v>
      </c>
      <c r="G1126" s="33"/>
      <c r="H1126" s="34"/>
    </row>
    <row r="1127" spans="1:8" s="2" customFormat="1" ht="26.45" customHeight="1">
      <c r="A1127" s="33"/>
      <c r="B1127" s="34"/>
      <c r="C1127" s="221"/>
      <c r="D1127" s="221" t="s">
        <v>92</v>
      </c>
      <c r="E1127" s="33"/>
      <c r="F1127" s="33"/>
      <c r="G1127" s="33"/>
      <c r="H1127" s="34"/>
    </row>
    <row r="1128" spans="1:8" s="2" customFormat="1" ht="16.9" customHeight="1">
      <c r="A1128" s="33"/>
      <c r="B1128" s="34"/>
      <c r="C1128" s="222" t="s">
        <v>282</v>
      </c>
      <c r="D1128" s="223" t="s">
        <v>282</v>
      </c>
      <c r="E1128" s="224" t="s">
        <v>0</v>
      </c>
      <c r="F1128" s="225">
        <v>17.265</v>
      </c>
      <c r="G1128" s="33"/>
      <c r="H1128" s="34"/>
    </row>
    <row r="1129" spans="1:8" s="2" customFormat="1" ht="16.9" customHeight="1">
      <c r="A1129" s="33"/>
      <c r="B1129" s="34"/>
      <c r="C1129" s="226" t="s">
        <v>0</v>
      </c>
      <c r="D1129" s="226" t="s">
        <v>1842</v>
      </c>
      <c r="E1129" s="18" t="s">
        <v>0</v>
      </c>
      <c r="F1129" s="227">
        <v>0</v>
      </c>
      <c r="G1129" s="33"/>
      <c r="H1129" s="34"/>
    </row>
    <row r="1130" spans="1:8" s="2" customFormat="1" ht="16.9" customHeight="1">
      <c r="A1130" s="33"/>
      <c r="B1130" s="34"/>
      <c r="C1130" s="226" t="s">
        <v>0</v>
      </c>
      <c r="D1130" s="226" t="s">
        <v>1949</v>
      </c>
      <c r="E1130" s="18" t="s">
        <v>0</v>
      </c>
      <c r="F1130" s="227">
        <v>1.95</v>
      </c>
      <c r="G1130" s="33"/>
      <c r="H1130" s="34"/>
    </row>
    <row r="1131" spans="1:8" s="2" customFormat="1" ht="16.9" customHeight="1">
      <c r="A1131" s="33"/>
      <c r="B1131" s="34"/>
      <c r="C1131" s="226" t="s">
        <v>0</v>
      </c>
      <c r="D1131" s="226" t="s">
        <v>1950</v>
      </c>
      <c r="E1131" s="18" t="s">
        <v>0</v>
      </c>
      <c r="F1131" s="227">
        <v>15.315</v>
      </c>
      <c r="G1131" s="33"/>
      <c r="H1131" s="34"/>
    </row>
    <row r="1132" spans="1:8" s="2" customFormat="1" ht="16.9" customHeight="1">
      <c r="A1132" s="33"/>
      <c r="B1132" s="34"/>
      <c r="C1132" s="226" t="s">
        <v>282</v>
      </c>
      <c r="D1132" s="226" t="s">
        <v>171</v>
      </c>
      <c r="E1132" s="18" t="s">
        <v>0</v>
      </c>
      <c r="F1132" s="227">
        <v>17.265</v>
      </c>
      <c r="G1132" s="33"/>
      <c r="H1132" s="34"/>
    </row>
    <row r="1133" spans="1:8" s="2" customFormat="1" ht="16.9" customHeight="1">
      <c r="A1133" s="33"/>
      <c r="B1133" s="34"/>
      <c r="C1133" s="228" t="s">
        <v>2351</v>
      </c>
      <c r="D1133" s="33"/>
      <c r="E1133" s="33"/>
      <c r="F1133" s="33"/>
      <c r="G1133" s="33"/>
      <c r="H1133" s="34"/>
    </row>
    <row r="1134" spans="1:8" s="2" customFormat="1" ht="16.9" customHeight="1">
      <c r="A1134" s="33"/>
      <c r="B1134" s="34"/>
      <c r="C1134" s="226" t="s">
        <v>501</v>
      </c>
      <c r="D1134" s="226" t="s">
        <v>2376</v>
      </c>
      <c r="E1134" s="18" t="s">
        <v>185</v>
      </c>
      <c r="F1134" s="227">
        <v>17.265</v>
      </c>
      <c r="G1134" s="33"/>
      <c r="H1134" s="34"/>
    </row>
    <row r="1135" spans="1:8" s="2" customFormat="1" ht="16.9" customHeight="1">
      <c r="A1135" s="33"/>
      <c r="B1135" s="34"/>
      <c r="C1135" s="226" t="s">
        <v>422</v>
      </c>
      <c r="D1135" s="226" t="s">
        <v>2377</v>
      </c>
      <c r="E1135" s="18" t="s">
        <v>185</v>
      </c>
      <c r="F1135" s="227">
        <v>181.887</v>
      </c>
      <c r="G1135" s="33"/>
      <c r="H1135" s="34"/>
    </row>
    <row r="1136" spans="1:8" s="2" customFormat="1" ht="16.9" customHeight="1">
      <c r="A1136" s="33"/>
      <c r="B1136" s="34"/>
      <c r="C1136" s="222" t="s">
        <v>280</v>
      </c>
      <c r="D1136" s="223" t="s">
        <v>280</v>
      </c>
      <c r="E1136" s="224" t="s">
        <v>0</v>
      </c>
      <c r="F1136" s="225">
        <v>29.868</v>
      </c>
      <c r="G1136" s="33"/>
      <c r="H1136" s="34"/>
    </row>
    <row r="1137" spans="1:8" s="2" customFormat="1" ht="16.9" customHeight="1">
      <c r="A1137" s="33"/>
      <c r="B1137" s="34"/>
      <c r="C1137" s="226" t="s">
        <v>0</v>
      </c>
      <c r="D1137" s="226" t="s">
        <v>1842</v>
      </c>
      <c r="E1137" s="18" t="s">
        <v>0</v>
      </c>
      <c r="F1137" s="227">
        <v>0</v>
      </c>
      <c r="G1137" s="33"/>
      <c r="H1137" s="34"/>
    </row>
    <row r="1138" spans="1:8" s="2" customFormat="1" ht="16.9" customHeight="1">
      <c r="A1138" s="33"/>
      <c r="B1138" s="34"/>
      <c r="C1138" s="226" t="s">
        <v>0</v>
      </c>
      <c r="D1138" s="226" t="s">
        <v>1927</v>
      </c>
      <c r="E1138" s="18" t="s">
        <v>0</v>
      </c>
      <c r="F1138" s="227">
        <v>3.016</v>
      </c>
      <c r="G1138" s="33"/>
      <c r="H1138" s="34"/>
    </row>
    <row r="1139" spans="1:8" s="2" customFormat="1" ht="16.9" customHeight="1">
      <c r="A1139" s="33"/>
      <c r="B1139" s="34"/>
      <c r="C1139" s="226" t="s">
        <v>0</v>
      </c>
      <c r="D1139" s="226" t="s">
        <v>1928</v>
      </c>
      <c r="E1139" s="18" t="s">
        <v>0</v>
      </c>
      <c r="F1139" s="227">
        <v>26.852</v>
      </c>
      <c r="G1139" s="33"/>
      <c r="H1139" s="34"/>
    </row>
    <row r="1140" spans="1:8" s="2" customFormat="1" ht="16.9" customHeight="1">
      <c r="A1140" s="33"/>
      <c r="B1140" s="34"/>
      <c r="C1140" s="226" t="s">
        <v>280</v>
      </c>
      <c r="D1140" s="226" t="s">
        <v>171</v>
      </c>
      <c r="E1140" s="18" t="s">
        <v>0</v>
      </c>
      <c r="F1140" s="227">
        <v>29.868</v>
      </c>
      <c r="G1140" s="33"/>
      <c r="H1140" s="34"/>
    </row>
    <row r="1141" spans="1:8" s="2" customFormat="1" ht="16.9" customHeight="1">
      <c r="A1141" s="33"/>
      <c r="B1141" s="34"/>
      <c r="C1141" s="228" t="s">
        <v>2351</v>
      </c>
      <c r="D1141" s="33"/>
      <c r="E1141" s="33"/>
      <c r="F1141" s="33"/>
      <c r="G1141" s="33"/>
      <c r="H1141" s="34"/>
    </row>
    <row r="1142" spans="1:8" s="2" customFormat="1" ht="16.9" customHeight="1">
      <c r="A1142" s="33"/>
      <c r="B1142" s="34"/>
      <c r="C1142" s="226" t="s">
        <v>431</v>
      </c>
      <c r="D1142" s="226" t="s">
        <v>2386</v>
      </c>
      <c r="E1142" s="18" t="s">
        <v>185</v>
      </c>
      <c r="F1142" s="227">
        <v>29.868</v>
      </c>
      <c r="G1142" s="33"/>
      <c r="H1142" s="34"/>
    </row>
    <row r="1143" spans="1:8" s="2" customFormat="1" ht="16.9" customHeight="1">
      <c r="A1143" s="33"/>
      <c r="B1143" s="34"/>
      <c r="C1143" s="226" t="s">
        <v>422</v>
      </c>
      <c r="D1143" s="226" t="s">
        <v>2377</v>
      </c>
      <c r="E1143" s="18" t="s">
        <v>185</v>
      </c>
      <c r="F1143" s="227">
        <v>181.887</v>
      </c>
      <c r="G1143" s="33"/>
      <c r="H1143" s="34"/>
    </row>
    <row r="1144" spans="1:8" s="2" customFormat="1" ht="16.9" customHeight="1">
      <c r="A1144" s="33"/>
      <c r="B1144" s="34"/>
      <c r="C1144" s="226" t="s">
        <v>439</v>
      </c>
      <c r="D1144" s="226" t="s">
        <v>440</v>
      </c>
      <c r="E1144" s="18" t="s">
        <v>232</v>
      </c>
      <c r="F1144" s="227">
        <v>59.736</v>
      </c>
      <c r="G1144" s="33"/>
      <c r="H1144" s="34"/>
    </row>
    <row r="1145" spans="1:8" s="2" customFormat="1" ht="16.9" customHeight="1">
      <c r="A1145" s="33"/>
      <c r="B1145" s="34"/>
      <c r="C1145" s="222" t="s">
        <v>278</v>
      </c>
      <c r="D1145" s="223" t="s">
        <v>278</v>
      </c>
      <c r="E1145" s="224" t="s">
        <v>0</v>
      </c>
      <c r="F1145" s="225">
        <v>644.56</v>
      </c>
      <c r="G1145" s="33"/>
      <c r="H1145" s="34"/>
    </row>
    <row r="1146" spans="1:8" s="2" customFormat="1" ht="16.9" customHeight="1">
      <c r="A1146" s="33"/>
      <c r="B1146" s="34"/>
      <c r="C1146" s="226" t="s">
        <v>0</v>
      </c>
      <c r="D1146" s="226" t="s">
        <v>1842</v>
      </c>
      <c r="E1146" s="18" t="s">
        <v>0</v>
      </c>
      <c r="F1146" s="227">
        <v>0</v>
      </c>
      <c r="G1146" s="33"/>
      <c r="H1146" s="34"/>
    </row>
    <row r="1147" spans="1:8" s="2" customFormat="1" ht="16.9" customHeight="1">
      <c r="A1147" s="33"/>
      <c r="B1147" s="34"/>
      <c r="C1147" s="226" t="s">
        <v>278</v>
      </c>
      <c r="D1147" s="226" t="s">
        <v>1918</v>
      </c>
      <c r="E1147" s="18" t="s">
        <v>0</v>
      </c>
      <c r="F1147" s="227">
        <v>644.56</v>
      </c>
      <c r="G1147" s="33"/>
      <c r="H1147" s="34"/>
    </row>
    <row r="1148" spans="1:8" s="2" customFormat="1" ht="16.9" customHeight="1">
      <c r="A1148" s="33"/>
      <c r="B1148" s="34"/>
      <c r="C1148" s="228" t="s">
        <v>2351</v>
      </c>
      <c r="D1148" s="33"/>
      <c r="E1148" s="33"/>
      <c r="F1148" s="33"/>
      <c r="G1148" s="33"/>
      <c r="H1148" s="34"/>
    </row>
    <row r="1149" spans="1:8" s="2" customFormat="1" ht="16.9" customHeight="1">
      <c r="A1149" s="33"/>
      <c r="B1149" s="34"/>
      <c r="C1149" s="226" t="s">
        <v>394</v>
      </c>
      <c r="D1149" s="226" t="s">
        <v>2387</v>
      </c>
      <c r="E1149" s="18" t="s">
        <v>154</v>
      </c>
      <c r="F1149" s="227">
        <v>644.56</v>
      </c>
      <c r="G1149" s="33"/>
      <c r="H1149" s="34"/>
    </row>
    <row r="1150" spans="1:8" s="2" customFormat="1" ht="16.9" customHeight="1">
      <c r="A1150" s="33"/>
      <c r="B1150" s="34"/>
      <c r="C1150" s="226" t="s">
        <v>401</v>
      </c>
      <c r="D1150" s="226" t="s">
        <v>2388</v>
      </c>
      <c r="E1150" s="18" t="s">
        <v>154</v>
      </c>
      <c r="F1150" s="227">
        <v>644.56</v>
      </c>
      <c r="G1150" s="33"/>
      <c r="H1150" s="34"/>
    </row>
    <row r="1151" spans="1:8" s="2" customFormat="1" ht="16.9" customHeight="1">
      <c r="A1151" s="33"/>
      <c r="B1151" s="34"/>
      <c r="C1151" s="222" t="s">
        <v>304</v>
      </c>
      <c r="D1151" s="223" t="s">
        <v>304</v>
      </c>
      <c r="E1151" s="224" t="s">
        <v>0</v>
      </c>
      <c r="F1151" s="225">
        <v>204.2</v>
      </c>
      <c r="G1151" s="33"/>
      <c r="H1151" s="34"/>
    </row>
    <row r="1152" spans="1:8" s="2" customFormat="1" ht="16.9" customHeight="1">
      <c r="A1152" s="33"/>
      <c r="B1152" s="34"/>
      <c r="C1152" s="226" t="s">
        <v>0</v>
      </c>
      <c r="D1152" s="226" t="s">
        <v>1842</v>
      </c>
      <c r="E1152" s="18" t="s">
        <v>0</v>
      </c>
      <c r="F1152" s="227">
        <v>0</v>
      </c>
      <c r="G1152" s="33"/>
      <c r="H1152" s="34"/>
    </row>
    <row r="1153" spans="1:8" s="2" customFormat="1" ht="16.9" customHeight="1">
      <c r="A1153" s="33"/>
      <c r="B1153" s="34"/>
      <c r="C1153" s="226" t="s">
        <v>304</v>
      </c>
      <c r="D1153" s="226" t="s">
        <v>1958</v>
      </c>
      <c r="E1153" s="18" t="s">
        <v>0</v>
      </c>
      <c r="F1153" s="227">
        <v>204.2</v>
      </c>
      <c r="G1153" s="33"/>
      <c r="H1153" s="34"/>
    </row>
    <row r="1154" spans="1:8" s="2" customFormat="1" ht="16.9" customHeight="1">
      <c r="A1154" s="33"/>
      <c r="B1154" s="34"/>
      <c r="C1154" s="228" t="s">
        <v>2351</v>
      </c>
      <c r="D1154" s="33"/>
      <c r="E1154" s="33"/>
      <c r="F1154" s="33"/>
      <c r="G1154" s="33"/>
      <c r="H1154" s="34"/>
    </row>
    <row r="1155" spans="1:8" s="2" customFormat="1" ht="16.9" customHeight="1">
      <c r="A1155" s="33"/>
      <c r="B1155" s="34"/>
      <c r="C1155" s="226" t="s">
        <v>1955</v>
      </c>
      <c r="D1155" s="226" t="s">
        <v>2446</v>
      </c>
      <c r="E1155" s="18" t="s">
        <v>226</v>
      </c>
      <c r="F1155" s="227">
        <v>204.2</v>
      </c>
      <c r="G1155" s="33"/>
      <c r="H1155" s="34"/>
    </row>
    <row r="1156" spans="1:8" s="2" customFormat="1" ht="16.9" customHeight="1">
      <c r="A1156" s="33"/>
      <c r="B1156" s="34"/>
      <c r="C1156" s="226" t="s">
        <v>1868</v>
      </c>
      <c r="D1156" s="226" t="s">
        <v>2424</v>
      </c>
      <c r="E1156" s="18" t="s">
        <v>226</v>
      </c>
      <c r="F1156" s="227">
        <v>230.2</v>
      </c>
      <c r="G1156" s="33"/>
      <c r="H1156" s="34"/>
    </row>
    <row r="1157" spans="1:8" s="2" customFormat="1" ht="16.9" customHeight="1">
      <c r="A1157" s="33"/>
      <c r="B1157" s="34"/>
      <c r="C1157" s="226" t="s">
        <v>1871</v>
      </c>
      <c r="D1157" s="226" t="s">
        <v>2445</v>
      </c>
      <c r="E1157" s="18" t="s">
        <v>226</v>
      </c>
      <c r="F1157" s="227">
        <v>230.2</v>
      </c>
      <c r="G1157" s="33"/>
      <c r="H1157" s="34"/>
    </row>
    <row r="1158" spans="1:8" s="2" customFormat="1" ht="16.9" customHeight="1">
      <c r="A1158" s="33"/>
      <c r="B1158" s="34"/>
      <c r="C1158" s="226" t="s">
        <v>1874</v>
      </c>
      <c r="D1158" s="226" t="s">
        <v>2402</v>
      </c>
      <c r="E1158" s="18" t="s">
        <v>226</v>
      </c>
      <c r="F1158" s="227">
        <v>230.2</v>
      </c>
      <c r="G1158" s="33"/>
      <c r="H1158" s="34"/>
    </row>
    <row r="1159" spans="1:8" s="2" customFormat="1" ht="16.9" customHeight="1">
      <c r="A1159" s="33"/>
      <c r="B1159" s="34"/>
      <c r="C1159" s="222" t="s">
        <v>1047</v>
      </c>
      <c r="D1159" s="223" t="s">
        <v>1047</v>
      </c>
      <c r="E1159" s="224" t="s">
        <v>0</v>
      </c>
      <c r="F1159" s="225">
        <v>26</v>
      </c>
      <c r="G1159" s="33"/>
      <c r="H1159" s="34"/>
    </row>
    <row r="1160" spans="1:8" s="2" customFormat="1" ht="16.9" customHeight="1">
      <c r="A1160" s="33"/>
      <c r="B1160" s="34"/>
      <c r="C1160" s="226" t="s">
        <v>0</v>
      </c>
      <c r="D1160" s="226" t="s">
        <v>1842</v>
      </c>
      <c r="E1160" s="18" t="s">
        <v>0</v>
      </c>
      <c r="F1160" s="227">
        <v>0</v>
      </c>
      <c r="G1160" s="33"/>
      <c r="H1160" s="34"/>
    </row>
    <row r="1161" spans="1:8" s="2" customFormat="1" ht="16.9" customHeight="1">
      <c r="A1161" s="33"/>
      <c r="B1161" s="34"/>
      <c r="C1161" s="226" t="s">
        <v>1047</v>
      </c>
      <c r="D1161" s="226" t="s">
        <v>443</v>
      </c>
      <c r="E1161" s="18" t="s">
        <v>0</v>
      </c>
      <c r="F1161" s="227">
        <v>26</v>
      </c>
      <c r="G1161" s="33"/>
      <c r="H1161" s="34"/>
    </row>
    <row r="1162" spans="1:8" s="2" customFormat="1" ht="16.9" customHeight="1">
      <c r="A1162" s="33"/>
      <c r="B1162" s="34"/>
      <c r="C1162" s="228" t="s">
        <v>2351</v>
      </c>
      <c r="D1162" s="33"/>
      <c r="E1162" s="33"/>
      <c r="F1162" s="33"/>
      <c r="G1162" s="33"/>
      <c r="H1162" s="34"/>
    </row>
    <row r="1163" spans="1:8" s="2" customFormat="1" ht="16.9" customHeight="1">
      <c r="A1163" s="33"/>
      <c r="B1163" s="34"/>
      <c r="C1163" s="226" t="s">
        <v>1959</v>
      </c>
      <c r="D1163" s="226" t="s">
        <v>2446</v>
      </c>
      <c r="E1163" s="18" t="s">
        <v>226</v>
      </c>
      <c r="F1163" s="227">
        <v>26</v>
      </c>
      <c r="G1163" s="33"/>
      <c r="H1163" s="34"/>
    </row>
    <row r="1164" spans="1:8" s="2" customFormat="1" ht="16.9" customHeight="1">
      <c r="A1164" s="33"/>
      <c r="B1164" s="34"/>
      <c r="C1164" s="226" t="s">
        <v>1868</v>
      </c>
      <c r="D1164" s="226" t="s">
        <v>2424</v>
      </c>
      <c r="E1164" s="18" t="s">
        <v>226</v>
      </c>
      <c r="F1164" s="227">
        <v>230.2</v>
      </c>
      <c r="G1164" s="33"/>
      <c r="H1164" s="34"/>
    </row>
    <row r="1165" spans="1:8" s="2" customFormat="1" ht="16.9" customHeight="1">
      <c r="A1165" s="33"/>
      <c r="B1165" s="34"/>
      <c r="C1165" s="226" t="s">
        <v>1871</v>
      </c>
      <c r="D1165" s="226" t="s">
        <v>2445</v>
      </c>
      <c r="E1165" s="18" t="s">
        <v>226</v>
      </c>
      <c r="F1165" s="227">
        <v>230.2</v>
      </c>
      <c r="G1165" s="33"/>
      <c r="H1165" s="34"/>
    </row>
    <row r="1166" spans="1:8" s="2" customFormat="1" ht="16.9" customHeight="1">
      <c r="A1166" s="33"/>
      <c r="B1166" s="34"/>
      <c r="C1166" s="226" t="s">
        <v>1874</v>
      </c>
      <c r="D1166" s="226" t="s">
        <v>2402</v>
      </c>
      <c r="E1166" s="18" t="s">
        <v>226</v>
      </c>
      <c r="F1166" s="227">
        <v>230.2</v>
      </c>
      <c r="G1166" s="33"/>
      <c r="H1166" s="34"/>
    </row>
    <row r="1167" spans="1:8" s="2" customFormat="1" ht="16.9" customHeight="1">
      <c r="A1167" s="33"/>
      <c r="B1167" s="34"/>
      <c r="C1167" s="222" t="s">
        <v>270</v>
      </c>
      <c r="D1167" s="223" t="s">
        <v>270</v>
      </c>
      <c r="E1167" s="224" t="s">
        <v>0</v>
      </c>
      <c r="F1167" s="225">
        <v>107.32</v>
      </c>
      <c r="G1167" s="33"/>
      <c r="H1167" s="34"/>
    </row>
    <row r="1168" spans="1:8" s="2" customFormat="1" ht="16.9" customHeight="1">
      <c r="A1168" s="33"/>
      <c r="B1168" s="34"/>
      <c r="C1168" s="226" t="s">
        <v>270</v>
      </c>
      <c r="D1168" s="226" t="s">
        <v>1914</v>
      </c>
      <c r="E1168" s="18" t="s">
        <v>0</v>
      </c>
      <c r="F1168" s="227">
        <v>107.32</v>
      </c>
      <c r="G1168" s="33"/>
      <c r="H1168" s="34"/>
    </row>
    <row r="1169" spans="1:8" s="2" customFormat="1" ht="16.9" customHeight="1">
      <c r="A1169" s="33"/>
      <c r="B1169" s="34"/>
      <c r="C1169" s="228" t="s">
        <v>2351</v>
      </c>
      <c r="D1169" s="33"/>
      <c r="E1169" s="33"/>
      <c r="F1169" s="33"/>
      <c r="G1169" s="33"/>
      <c r="H1169" s="34"/>
    </row>
    <row r="1170" spans="1:8" s="2" customFormat="1" ht="16.9" customHeight="1">
      <c r="A1170" s="33"/>
      <c r="B1170" s="34"/>
      <c r="C1170" s="226" t="s">
        <v>352</v>
      </c>
      <c r="D1170" s="226" t="s">
        <v>2410</v>
      </c>
      <c r="E1170" s="18" t="s">
        <v>185</v>
      </c>
      <c r="F1170" s="227">
        <v>107.32</v>
      </c>
      <c r="G1170" s="33"/>
      <c r="H1170" s="34"/>
    </row>
    <row r="1171" spans="1:8" s="2" customFormat="1" ht="16.9" customHeight="1">
      <c r="A1171" s="33"/>
      <c r="B1171" s="34"/>
      <c r="C1171" s="226" t="s">
        <v>404</v>
      </c>
      <c r="D1171" s="226" t="s">
        <v>2372</v>
      </c>
      <c r="E1171" s="18" t="s">
        <v>185</v>
      </c>
      <c r="F1171" s="227">
        <v>94.059</v>
      </c>
      <c r="G1171" s="33"/>
      <c r="H1171" s="34"/>
    </row>
    <row r="1172" spans="1:8" s="2" customFormat="1" ht="16.9" customHeight="1">
      <c r="A1172" s="33"/>
      <c r="B1172" s="34"/>
      <c r="C1172" s="226" t="s">
        <v>422</v>
      </c>
      <c r="D1172" s="226" t="s">
        <v>2377</v>
      </c>
      <c r="E1172" s="18" t="s">
        <v>185</v>
      </c>
      <c r="F1172" s="227">
        <v>181.887</v>
      </c>
      <c r="G1172" s="33"/>
      <c r="H1172" s="34"/>
    </row>
    <row r="1173" spans="1:8" s="2" customFormat="1" ht="16.9" customHeight="1">
      <c r="A1173" s="33"/>
      <c r="B1173" s="34"/>
      <c r="C1173" s="222" t="s">
        <v>272</v>
      </c>
      <c r="D1173" s="223" t="s">
        <v>272</v>
      </c>
      <c r="E1173" s="224" t="s">
        <v>0</v>
      </c>
      <c r="F1173" s="225">
        <v>53.66</v>
      </c>
      <c r="G1173" s="33"/>
      <c r="H1173" s="34"/>
    </row>
    <row r="1174" spans="1:8" s="2" customFormat="1" ht="16.9" customHeight="1">
      <c r="A1174" s="33"/>
      <c r="B1174" s="34"/>
      <c r="C1174" s="226" t="s">
        <v>0</v>
      </c>
      <c r="D1174" s="226" t="s">
        <v>1842</v>
      </c>
      <c r="E1174" s="18" t="s">
        <v>0</v>
      </c>
      <c r="F1174" s="227">
        <v>0</v>
      </c>
      <c r="G1174" s="33"/>
      <c r="H1174" s="34"/>
    </row>
    <row r="1175" spans="1:8" s="2" customFormat="1" ht="16.9" customHeight="1">
      <c r="A1175" s="33"/>
      <c r="B1175" s="34"/>
      <c r="C1175" s="226" t="s">
        <v>272</v>
      </c>
      <c r="D1175" s="226" t="s">
        <v>1909</v>
      </c>
      <c r="E1175" s="18" t="s">
        <v>0</v>
      </c>
      <c r="F1175" s="227">
        <v>53.66</v>
      </c>
      <c r="G1175" s="33"/>
      <c r="H1175" s="34"/>
    </row>
    <row r="1176" spans="1:8" s="2" customFormat="1" ht="16.9" customHeight="1">
      <c r="A1176" s="33"/>
      <c r="B1176" s="34"/>
      <c r="C1176" s="228" t="s">
        <v>2351</v>
      </c>
      <c r="D1176" s="33"/>
      <c r="E1176" s="33"/>
      <c r="F1176" s="33"/>
      <c r="G1176" s="33"/>
      <c r="H1176" s="34"/>
    </row>
    <row r="1177" spans="1:8" s="2" customFormat="1" ht="16.9" customHeight="1">
      <c r="A1177" s="33"/>
      <c r="B1177" s="34"/>
      <c r="C1177" s="226" t="s">
        <v>344</v>
      </c>
      <c r="D1177" s="226" t="s">
        <v>2409</v>
      </c>
      <c r="E1177" s="18" t="s">
        <v>185</v>
      </c>
      <c r="F1177" s="227">
        <v>53.66</v>
      </c>
      <c r="G1177" s="33"/>
      <c r="H1177" s="34"/>
    </row>
    <row r="1178" spans="1:8" s="2" customFormat="1" ht="16.9" customHeight="1">
      <c r="A1178" s="33"/>
      <c r="B1178" s="34"/>
      <c r="C1178" s="226" t="s">
        <v>352</v>
      </c>
      <c r="D1178" s="226" t="s">
        <v>2410</v>
      </c>
      <c r="E1178" s="18" t="s">
        <v>185</v>
      </c>
      <c r="F1178" s="227">
        <v>107.32</v>
      </c>
      <c r="G1178" s="33"/>
      <c r="H1178" s="34"/>
    </row>
    <row r="1179" spans="1:8" s="2" customFormat="1" ht="16.9" customHeight="1">
      <c r="A1179" s="33"/>
      <c r="B1179" s="34"/>
      <c r="C1179" s="226" t="s">
        <v>404</v>
      </c>
      <c r="D1179" s="226" t="s">
        <v>2372</v>
      </c>
      <c r="E1179" s="18" t="s">
        <v>185</v>
      </c>
      <c r="F1179" s="227">
        <v>94.059</v>
      </c>
      <c r="G1179" s="33"/>
      <c r="H1179" s="34"/>
    </row>
    <row r="1180" spans="1:8" s="2" customFormat="1" ht="16.9" customHeight="1">
      <c r="A1180" s="33"/>
      <c r="B1180" s="34"/>
      <c r="C1180" s="226" t="s">
        <v>422</v>
      </c>
      <c r="D1180" s="226" t="s">
        <v>2377</v>
      </c>
      <c r="E1180" s="18" t="s">
        <v>185</v>
      </c>
      <c r="F1180" s="227">
        <v>181.887</v>
      </c>
      <c r="G1180" s="33"/>
      <c r="H1180" s="34"/>
    </row>
    <row r="1181" spans="1:8" s="2" customFormat="1" ht="16.9" customHeight="1">
      <c r="A1181" s="33"/>
      <c r="B1181" s="34"/>
      <c r="C1181" s="222" t="s">
        <v>276</v>
      </c>
      <c r="D1181" s="223" t="s">
        <v>276</v>
      </c>
      <c r="E1181" s="224" t="s">
        <v>0</v>
      </c>
      <c r="F1181" s="225">
        <v>76.644</v>
      </c>
      <c r="G1181" s="33"/>
      <c r="H1181" s="34"/>
    </row>
    <row r="1182" spans="1:8" s="2" customFormat="1" ht="16.9" customHeight="1">
      <c r="A1182" s="33"/>
      <c r="B1182" s="34"/>
      <c r="C1182" s="226" t="s">
        <v>276</v>
      </c>
      <c r="D1182" s="226" t="s">
        <v>1916</v>
      </c>
      <c r="E1182" s="18" t="s">
        <v>0</v>
      </c>
      <c r="F1182" s="227">
        <v>76.644</v>
      </c>
      <c r="G1182" s="33"/>
      <c r="H1182" s="34"/>
    </row>
    <row r="1183" spans="1:8" s="2" customFormat="1" ht="16.9" customHeight="1">
      <c r="A1183" s="33"/>
      <c r="B1183" s="34"/>
      <c r="C1183" s="228" t="s">
        <v>2351</v>
      </c>
      <c r="D1183" s="33"/>
      <c r="E1183" s="33"/>
      <c r="F1183" s="33"/>
      <c r="G1183" s="33"/>
      <c r="H1183" s="34"/>
    </row>
    <row r="1184" spans="1:8" s="2" customFormat="1" ht="16.9" customHeight="1">
      <c r="A1184" s="33"/>
      <c r="B1184" s="34"/>
      <c r="C1184" s="226" t="s">
        <v>356</v>
      </c>
      <c r="D1184" s="226" t="s">
        <v>2413</v>
      </c>
      <c r="E1184" s="18" t="s">
        <v>185</v>
      </c>
      <c r="F1184" s="227">
        <v>76.644</v>
      </c>
      <c r="G1184" s="33"/>
      <c r="H1184" s="34"/>
    </row>
    <row r="1185" spans="1:8" s="2" customFormat="1" ht="16.9" customHeight="1">
      <c r="A1185" s="33"/>
      <c r="B1185" s="34"/>
      <c r="C1185" s="226" t="s">
        <v>404</v>
      </c>
      <c r="D1185" s="226" t="s">
        <v>2372</v>
      </c>
      <c r="E1185" s="18" t="s">
        <v>185</v>
      </c>
      <c r="F1185" s="227">
        <v>94.059</v>
      </c>
      <c r="G1185" s="33"/>
      <c r="H1185" s="34"/>
    </row>
    <row r="1186" spans="1:8" s="2" customFormat="1" ht="16.9" customHeight="1">
      <c r="A1186" s="33"/>
      <c r="B1186" s="34"/>
      <c r="C1186" s="222" t="s">
        <v>294</v>
      </c>
      <c r="D1186" s="223" t="s">
        <v>294</v>
      </c>
      <c r="E1186" s="224" t="s">
        <v>0</v>
      </c>
      <c r="F1186" s="225">
        <v>38.322</v>
      </c>
      <c r="G1186" s="33"/>
      <c r="H1186" s="34"/>
    </row>
    <row r="1187" spans="1:8" s="2" customFormat="1" ht="16.9" customHeight="1">
      <c r="A1187" s="33"/>
      <c r="B1187" s="34"/>
      <c r="C1187" s="226" t="s">
        <v>0</v>
      </c>
      <c r="D1187" s="226" t="s">
        <v>1842</v>
      </c>
      <c r="E1187" s="18" t="s">
        <v>0</v>
      </c>
      <c r="F1187" s="227">
        <v>0</v>
      </c>
      <c r="G1187" s="33"/>
      <c r="H1187" s="34"/>
    </row>
    <row r="1188" spans="1:8" s="2" customFormat="1" ht="16.9" customHeight="1">
      <c r="A1188" s="33"/>
      <c r="B1188" s="34"/>
      <c r="C1188" s="226" t="s">
        <v>0</v>
      </c>
      <c r="D1188" s="226" t="s">
        <v>1911</v>
      </c>
      <c r="E1188" s="18" t="s">
        <v>0</v>
      </c>
      <c r="F1188" s="227">
        <v>0</v>
      </c>
      <c r="G1188" s="33"/>
      <c r="H1188" s="34"/>
    </row>
    <row r="1189" spans="1:8" s="2" customFormat="1" ht="16.9" customHeight="1">
      <c r="A1189" s="33"/>
      <c r="B1189" s="34"/>
      <c r="C1189" s="226" t="s">
        <v>294</v>
      </c>
      <c r="D1189" s="226" t="s">
        <v>1912</v>
      </c>
      <c r="E1189" s="18" t="s">
        <v>0</v>
      </c>
      <c r="F1189" s="227">
        <v>38.322</v>
      </c>
      <c r="G1189" s="33"/>
      <c r="H1189" s="34"/>
    </row>
    <row r="1190" spans="1:8" s="2" customFormat="1" ht="16.9" customHeight="1">
      <c r="A1190" s="33"/>
      <c r="B1190" s="34"/>
      <c r="C1190" s="228" t="s">
        <v>2351</v>
      </c>
      <c r="D1190" s="33"/>
      <c r="E1190" s="33"/>
      <c r="F1190" s="33"/>
      <c r="G1190" s="33"/>
      <c r="H1190" s="34"/>
    </row>
    <row r="1191" spans="1:8" s="2" customFormat="1" ht="16.9" customHeight="1">
      <c r="A1191" s="33"/>
      <c r="B1191" s="34"/>
      <c r="C1191" s="226" t="s">
        <v>348</v>
      </c>
      <c r="D1191" s="226" t="s">
        <v>2412</v>
      </c>
      <c r="E1191" s="18" t="s">
        <v>185</v>
      </c>
      <c r="F1191" s="227">
        <v>38.322</v>
      </c>
      <c r="G1191" s="33"/>
      <c r="H1191" s="34"/>
    </row>
    <row r="1192" spans="1:8" s="2" customFormat="1" ht="16.9" customHeight="1">
      <c r="A1192" s="33"/>
      <c r="B1192" s="34"/>
      <c r="C1192" s="226" t="s">
        <v>356</v>
      </c>
      <c r="D1192" s="226" t="s">
        <v>2413</v>
      </c>
      <c r="E1192" s="18" t="s">
        <v>185</v>
      </c>
      <c r="F1192" s="227">
        <v>76.644</v>
      </c>
      <c r="G1192" s="33"/>
      <c r="H1192" s="34"/>
    </row>
    <row r="1193" spans="1:8" s="2" customFormat="1" ht="16.9" customHeight="1">
      <c r="A1193" s="33"/>
      <c r="B1193" s="34"/>
      <c r="C1193" s="226" t="s">
        <v>404</v>
      </c>
      <c r="D1193" s="226" t="s">
        <v>2372</v>
      </c>
      <c r="E1193" s="18" t="s">
        <v>185</v>
      </c>
      <c r="F1193" s="227">
        <v>94.059</v>
      </c>
      <c r="G1193" s="33"/>
      <c r="H1193" s="34"/>
    </row>
    <row r="1194" spans="1:8" s="2" customFormat="1" ht="16.9" customHeight="1">
      <c r="A1194" s="33"/>
      <c r="B1194" s="34"/>
      <c r="C1194" s="222" t="s">
        <v>300</v>
      </c>
      <c r="D1194" s="223" t="s">
        <v>300</v>
      </c>
      <c r="E1194" s="224" t="s">
        <v>0</v>
      </c>
      <c r="F1194" s="225">
        <v>94.059</v>
      </c>
      <c r="G1194" s="33"/>
      <c r="H1194" s="34"/>
    </row>
    <row r="1195" spans="1:8" s="2" customFormat="1" ht="16.9" customHeight="1">
      <c r="A1195" s="33"/>
      <c r="B1195" s="34"/>
      <c r="C1195" s="226" t="s">
        <v>0</v>
      </c>
      <c r="D1195" s="226" t="s">
        <v>270</v>
      </c>
      <c r="E1195" s="18" t="s">
        <v>0</v>
      </c>
      <c r="F1195" s="227">
        <v>107.32</v>
      </c>
      <c r="G1195" s="33"/>
      <c r="H1195" s="34"/>
    </row>
    <row r="1196" spans="1:8" s="2" customFormat="1" ht="16.9" customHeight="1">
      <c r="A1196" s="33"/>
      <c r="B1196" s="34"/>
      <c r="C1196" s="226" t="s">
        <v>0</v>
      </c>
      <c r="D1196" s="226" t="s">
        <v>276</v>
      </c>
      <c r="E1196" s="18" t="s">
        <v>0</v>
      </c>
      <c r="F1196" s="227">
        <v>76.644</v>
      </c>
      <c r="G1196" s="33"/>
      <c r="H1196" s="34"/>
    </row>
    <row r="1197" spans="1:8" s="2" customFormat="1" ht="16.9" customHeight="1">
      <c r="A1197" s="33"/>
      <c r="B1197" s="34"/>
      <c r="C1197" s="226" t="s">
        <v>0</v>
      </c>
      <c r="D1197" s="226" t="s">
        <v>1921</v>
      </c>
      <c r="E1197" s="18" t="s">
        <v>0</v>
      </c>
      <c r="F1197" s="227">
        <v>-89.905</v>
      </c>
      <c r="G1197" s="33"/>
      <c r="H1197" s="34"/>
    </row>
    <row r="1198" spans="1:8" s="2" customFormat="1" ht="16.9" customHeight="1">
      <c r="A1198" s="33"/>
      <c r="B1198" s="34"/>
      <c r="C1198" s="226" t="s">
        <v>300</v>
      </c>
      <c r="D1198" s="226" t="s">
        <v>171</v>
      </c>
      <c r="E1198" s="18" t="s">
        <v>0</v>
      </c>
      <c r="F1198" s="227">
        <v>94.059</v>
      </c>
      <c r="G1198" s="33"/>
      <c r="H1198" s="34"/>
    </row>
    <row r="1199" spans="1:8" s="2" customFormat="1" ht="16.9" customHeight="1">
      <c r="A1199" s="33"/>
      <c r="B1199" s="34"/>
      <c r="C1199" s="228" t="s">
        <v>2351</v>
      </c>
      <c r="D1199" s="33"/>
      <c r="E1199" s="33"/>
      <c r="F1199" s="33"/>
      <c r="G1199" s="33"/>
      <c r="H1199" s="34"/>
    </row>
    <row r="1200" spans="1:8" s="2" customFormat="1" ht="16.9" customHeight="1">
      <c r="A1200" s="33"/>
      <c r="B1200" s="34"/>
      <c r="C1200" s="226" t="s">
        <v>404</v>
      </c>
      <c r="D1200" s="226" t="s">
        <v>2372</v>
      </c>
      <c r="E1200" s="18" t="s">
        <v>185</v>
      </c>
      <c r="F1200" s="227">
        <v>94.059</v>
      </c>
      <c r="G1200" s="33"/>
      <c r="H1200" s="34"/>
    </row>
    <row r="1201" spans="1:8" s="2" customFormat="1" ht="16.9" customHeight="1">
      <c r="A1201" s="33"/>
      <c r="B1201" s="34"/>
      <c r="C1201" s="226" t="s">
        <v>417</v>
      </c>
      <c r="D1201" s="226" t="s">
        <v>2375</v>
      </c>
      <c r="E1201" s="18" t="s">
        <v>232</v>
      </c>
      <c r="F1201" s="227">
        <v>169.306</v>
      </c>
      <c r="G1201" s="33"/>
      <c r="H1201" s="34"/>
    </row>
    <row r="1202" spans="1:8" s="2" customFormat="1" ht="16.9" customHeight="1">
      <c r="A1202" s="33"/>
      <c r="B1202" s="34"/>
      <c r="C1202" s="226" t="s">
        <v>192</v>
      </c>
      <c r="D1202" s="226" t="s">
        <v>2363</v>
      </c>
      <c r="E1202" s="18" t="s">
        <v>185</v>
      </c>
      <c r="F1202" s="227">
        <v>94.059</v>
      </c>
      <c r="G1202" s="33"/>
      <c r="H1202" s="34"/>
    </row>
    <row r="1203" spans="1:8" s="2" customFormat="1" ht="16.9" customHeight="1">
      <c r="A1203" s="33"/>
      <c r="B1203" s="34"/>
      <c r="C1203" s="222" t="s">
        <v>296</v>
      </c>
      <c r="D1203" s="223" t="s">
        <v>296</v>
      </c>
      <c r="E1203" s="224" t="s">
        <v>0</v>
      </c>
      <c r="F1203" s="225">
        <v>181.887</v>
      </c>
      <c r="G1203" s="33"/>
      <c r="H1203" s="34"/>
    </row>
    <row r="1204" spans="1:8" s="2" customFormat="1" ht="16.9" customHeight="1">
      <c r="A1204" s="33"/>
      <c r="B1204" s="34"/>
      <c r="C1204" s="226" t="s">
        <v>0</v>
      </c>
      <c r="D1204" s="226" t="s">
        <v>270</v>
      </c>
      <c r="E1204" s="18" t="s">
        <v>0</v>
      </c>
      <c r="F1204" s="227">
        <v>107.32</v>
      </c>
      <c r="G1204" s="33"/>
      <c r="H1204" s="34"/>
    </row>
    <row r="1205" spans="1:8" s="2" customFormat="1" ht="16.9" customHeight="1">
      <c r="A1205" s="33"/>
      <c r="B1205" s="34"/>
      <c r="C1205" s="226" t="s">
        <v>0</v>
      </c>
      <c r="D1205" s="226" t="s">
        <v>272</v>
      </c>
      <c r="E1205" s="18" t="s">
        <v>0</v>
      </c>
      <c r="F1205" s="227">
        <v>53.66</v>
      </c>
      <c r="G1205" s="33"/>
      <c r="H1205" s="34"/>
    </row>
    <row r="1206" spans="1:8" s="2" customFormat="1" ht="16.9" customHeight="1">
      <c r="A1206" s="33"/>
      <c r="B1206" s="34"/>
      <c r="C1206" s="226" t="s">
        <v>0</v>
      </c>
      <c r="D1206" s="226" t="s">
        <v>426</v>
      </c>
      <c r="E1206" s="18" t="s">
        <v>0</v>
      </c>
      <c r="F1206" s="227">
        <v>-17.265</v>
      </c>
      <c r="G1206" s="33"/>
      <c r="H1206" s="34"/>
    </row>
    <row r="1207" spans="1:8" s="2" customFormat="1" ht="16.9" customHeight="1">
      <c r="A1207" s="33"/>
      <c r="B1207" s="34"/>
      <c r="C1207" s="226" t="s">
        <v>0</v>
      </c>
      <c r="D1207" s="226" t="s">
        <v>425</v>
      </c>
      <c r="E1207" s="18" t="s">
        <v>0</v>
      </c>
      <c r="F1207" s="227">
        <v>-29.868</v>
      </c>
      <c r="G1207" s="33"/>
      <c r="H1207" s="34"/>
    </row>
    <row r="1208" spans="1:8" s="2" customFormat="1" ht="16.9" customHeight="1">
      <c r="A1208" s="33"/>
      <c r="B1208" s="34"/>
      <c r="C1208" s="226" t="s">
        <v>0</v>
      </c>
      <c r="D1208" s="226" t="s">
        <v>1911</v>
      </c>
      <c r="E1208" s="18" t="s">
        <v>0</v>
      </c>
      <c r="F1208" s="227">
        <v>0</v>
      </c>
      <c r="G1208" s="33"/>
      <c r="H1208" s="34"/>
    </row>
    <row r="1209" spans="1:8" s="2" customFormat="1" ht="16.9" customHeight="1">
      <c r="A1209" s="33"/>
      <c r="B1209" s="34"/>
      <c r="C1209" s="226" t="s">
        <v>0</v>
      </c>
      <c r="D1209" s="226" t="s">
        <v>1925</v>
      </c>
      <c r="E1209" s="18" t="s">
        <v>0</v>
      </c>
      <c r="F1209" s="227">
        <v>68.04</v>
      </c>
      <c r="G1209" s="33"/>
      <c r="H1209" s="34"/>
    </row>
    <row r="1210" spans="1:8" s="2" customFormat="1" ht="16.9" customHeight="1">
      <c r="A1210" s="33"/>
      <c r="B1210" s="34"/>
      <c r="C1210" s="226" t="s">
        <v>296</v>
      </c>
      <c r="D1210" s="226" t="s">
        <v>171</v>
      </c>
      <c r="E1210" s="18" t="s">
        <v>0</v>
      </c>
      <c r="F1210" s="227">
        <v>181.887</v>
      </c>
      <c r="G1210" s="33"/>
      <c r="H1210" s="34"/>
    </row>
    <row r="1211" spans="1:8" s="2" customFormat="1" ht="16.9" customHeight="1">
      <c r="A1211" s="33"/>
      <c r="B1211" s="34"/>
      <c r="C1211" s="228" t="s">
        <v>2351</v>
      </c>
      <c r="D1211" s="33"/>
      <c r="E1211" s="33"/>
      <c r="F1211" s="33"/>
      <c r="G1211" s="33"/>
      <c r="H1211" s="34"/>
    </row>
    <row r="1212" spans="1:8" s="2" customFormat="1" ht="16.9" customHeight="1">
      <c r="A1212" s="33"/>
      <c r="B1212" s="34"/>
      <c r="C1212" s="226" t="s">
        <v>422</v>
      </c>
      <c r="D1212" s="226" t="s">
        <v>2377</v>
      </c>
      <c r="E1212" s="18" t="s">
        <v>185</v>
      </c>
      <c r="F1212" s="227">
        <v>181.887</v>
      </c>
      <c r="G1212" s="33"/>
      <c r="H1212" s="34"/>
    </row>
    <row r="1213" spans="1:8" s="2" customFormat="1" ht="16.9" customHeight="1">
      <c r="A1213" s="33"/>
      <c r="B1213" s="34"/>
      <c r="C1213" s="226" t="s">
        <v>404</v>
      </c>
      <c r="D1213" s="226" t="s">
        <v>2372</v>
      </c>
      <c r="E1213" s="18" t="s">
        <v>185</v>
      </c>
      <c r="F1213" s="227">
        <v>94.059</v>
      </c>
      <c r="G1213" s="33"/>
      <c r="H1213" s="34"/>
    </row>
    <row r="1214" spans="1:8" s="2" customFormat="1" ht="26.45" customHeight="1">
      <c r="A1214" s="33"/>
      <c r="B1214" s="34"/>
      <c r="C1214" s="221"/>
      <c r="D1214" s="221" t="s">
        <v>94</v>
      </c>
      <c r="E1214" s="33"/>
      <c r="F1214" s="33"/>
      <c r="G1214" s="33"/>
      <c r="H1214" s="34"/>
    </row>
    <row r="1215" spans="1:8" s="2" customFormat="1" ht="16.9" customHeight="1">
      <c r="A1215" s="33"/>
      <c r="B1215" s="34"/>
      <c r="C1215" s="222" t="s">
        <v>1979</v>
      </c>
      <c r="D1215" s="223" t="s">
        <v>1979</v>
      </c>
      <c r="E1215" s="224" t="s">
        <v>0</v>
      </c>
      <c r="F1215" s="225">
        <v>228.4</v>
      </c>
      <c r="G1215" s="33"/>
      <c r="H1215" s="34"/>
    </row>
    <row r="1216" spans="1:8" s="2" customFormat="1" ht="16.9" customHeight="1">
      <c r="A1216" s="33"/>
      <c r="B1216" s="34"/>
      <c r="C1216" s="226" t="s">
        <v>0</v>
      </c>
      <c r="D1216" s="226" t="s">
        <v>2000</v>
      </c>
      <c r="E1216" s="18" t="s">
        <v>0</v>
      </c>
      <c r="F1216" s="227">
        <v>0</v>
      </c>
      <c r="G1216" s="33"/>
      <c r="H1216" s="34"/>
    </row>
    <row r="1217" spans="1:8" s="2" customFormat="1" ht="16.9" customHeight="1">
      <c r="A1217" s="33"/>
      <c r="B1217" s="34"/>
      <c r="C1217" s="226" t="s">
        <v>0</v>
      </c>
      <c r="D1217" s="226" t="s">
        <v>2006</v>
      </c>
      <c r="E1217" s="18" t="s">
        <v>0</v>
      </c>
      <c r="F1217" s="227">
        <v>0</v>
      </c>
      <c r="G1217" s="33"/>
      <c r="H1217" s="34"/>
    </row>
    <row r="1218" spans="1:8" s="2" customFormat="1" ht="16.9" customHeight="1">
      <c r="A1218" s="33"/>
      <c r="B1218" s="34"/>
      <c r="C1218" s="226" t="s">
        <v>0</v>
      </c>
      <c r="D1218" s="226" t="s">
        <v>2001</v>
      </c>
      <c r="E1218" s="18" t="s">
        <v>0</v>
      </c>
      <c r="F1218" s="227">
        <v>0</v>
      </c>
      <c r="G1218" s="33"/>
      <c r="H1218" s="34"/>
    </row>
    <row r="1219" spans="1:8" s="2" customFormat="1" ht="16.9" customHeight="1">
      <c r="A1219" s="33"/>
      <c r="B1219" s="34"/>
      <c r="C1219" s="226" t="s">
        <v>1979</v>
      </c>
      <c r="D1219" s="226" t="s">
        <v>1980</v>
      </c>
      <c r="E1219" s="18" t="s">
        <v>0</v>
      </c>
      <c r="F1219" s="227">
        <v>228.4</v>
      </c>
      <c r="G1219" s="33"/>
      <c r="H1219" s="34"/>
    </row>
    <row r="1220" spans="1:8" s="2" customFormat="1" ht="16.9" customHeight="1">
      <c r="A1220" s="33"/>
      <c r="B1220" s="34"/>
      <c r="C1220" s="228" t="s">
        <v>2351</v>
      </c>
      <c r="D1220" s="33"/>
      <c r="E1220" s="33"/>
      <c r="F1220" s="33"/>
      <c r="G1220" s="33"/>
      <c r="H1220" s="34"/>
    </row>
    <row r="1221" spans="1:8" s="2" customFormat="1" ht="16.9" customHeight="1">
      <c r="A1221" s="33"/>
      <c r="B1221" s="34"/>
      <c r="C1221" s="226" t="s">
        <v>2040</v>
      </c>
      <c r="D1221" s="226" t="s">
        <v>2447</v>
      </c>
      <c r="E1221" s="18" t="s">
        <v>226</v>
      </c>
      <c r="F1221" s="227">
        <v>228.4</v>
      </c>
      <c r="G1221" s="33"/>
      <c r="H1221" s="34"/>
    </row>
    <row r="1222" spans="1:8" s="2" customFormat="1" ht="16.9" customHeight="1">
      <c r="A1222" s="33"/>
      <c r="B1222" s="34"/>
      <c r="C1222" s="226" t="s">
        <v>2032</v>
      </c>
      <c r="D1222" s="226" t="s">
        <v>2448</v>
      </c>
      <c r="E1222" s="18" t="s">
        <v>154</v>
      </c>
      <c r="F1222" s="227">
        <v>479.64</v>
      </c>
      <c r="G1222" s="33"/>
      <c r="H1222" s="34"/>
    </row>
    <row r="1223" spans="1:8" s="2" customFormat="1" ht="16.9" customHeight="1">
      <c r="A1223" s="33"/>
      <c r="B1223" s="34"/>
      <c r="C1223" s="222" t="s">
        <v>1981</v>
      </c>
      <c r="D1223" s="223" t="s">
        <v>1981</v>
      </c>
      <c r="E1223" s="224" t="s">
        <v>0</v>
      </c>
      <c r="F1223" s="225">
        <v>479.64</v>
      </c>
      <c r="G1223" s="33"/>
      <c r="H1223" s="34"/>
    </row>
    <row r="1224" spans="1:8" s="2" customFormat="1" ht="16.9" customHeight="1">
      <c r="A1224" s="33"/>
      <c r="B1224" s="34"/>
      <c r="C1224" s="226" t="s">
        <v>1981</v>
      </c>
      <c r="D1224" s="226" t="s">
        <v>2035</v>
      </c>
      <c r="E1224" s="18" t="s">
        <v>0</v>
      </c>
      <c r="F1224" s="227">
        <v>479.64</v>
      </c>
      <c r="G1224" s="33"/>
      <c r="H1224" s="34"/>
    </row>
    <row r="1225" spans="1:8" s="2" customFormat="1" ht="16.9" customHeight="1">
      <c r="A1225" s="33"/>
      <c r="B1225" s="34"/>
      <c r="C1225" s="228" t="s">
        <v>2351</v>
      </c>
      <c r="D1225" s="33"/>
      <c r="E1225" s="33"/>
      <c r="F1225" s="33"/>
      <c r="G1225" s="33"/>
      <c r="H1225" s="34"/>
    </row>
    <row r="1226" spans="1:8" s="2" customFormat="1" ht="16.9" customHeight="1">
      <c r="A1226" s="33"/>
      <c r="B1226" s="34"/>
      <c r="C1226" s="226" t="s">
        <v>2032</v>
      </c>
      <c r="D1226" s="226" t="s">
        <v>2448</v>
      </c>
      <c r="E1226" s="18" t="s">
        <v>154</v>
      </c>
      <c r="F1226" s="227">
        <v>479.64</v>
      </c>
      <c r="G1226" s="33"/>
      <c r="H1226" s="34"/>
    </row>
    <row r="1227" spans="1:8" s="2" customFormat="1" ht="16.9" customHeight="1">
      <c r="A1227" s="33"/>
      <c r="B1227" s="34"/>
      <c r="C1227" s="226" t="s">
        <v>2036</v>
      </c>
      <c r="D1227" s="226" t="s">
        <v>2037</v>
      </c>
      <c r="E1227" s="18" t="s">
        <v>154</v>
      </c>
      <c r="F1227" s="227">
        <v>575.568</v>
      </c>
      <c r="G1227" s="33"/>
      <c r="H1227" s="34"/>
    </row>
    <row r="1228" spans="1:8" s="2" customFormat="1" ht="16.9" customHeight="1">
      <c r="A1228" s="33"/>
      <c r="B1228" s="34"/>
      <c r="C1228" s="222" t="s">
        <v>1973</v>
      </c>
      <c r="D1228" s="223" t="s">
        <v>1973</v>
      </c>
      <c r="E1228" s="224" t="s">
        <v>0</v>
      </c>
      <c r="F1228" s="225">
        <v>503.34</v>
      </c>
      <c r="G1228" s="33"/>
      <c r="H1228" s="34"/>
    </row>
    <row r="1229" spans="1:8" s="2" customFormat="1" ht="16.9" customHeight="1">
      <c r="A1229" s="33"/>
      <c r="B1229" s="34"/>
      <c r="C1229" s="226" t="s">
        <v>0</v>
      </c>
      <c r="D1229" s="226" t="s">
        <v>2000</v>
      </c>
      <c r="E1229" s="18" t="s">
        <v>0</v>
      </c>
      <c r="F1229" s="227">
        <v>0</v>
      </c>
      <c r="G1229" s="33"/>
      <c r="H1229" s="34"/>
    </row>
    <row r="1230" spans="1:8" s="2" customFormat="1" ht="16.9" customHeight="1">
      <c r="A1230" s="33"/>
      <c r="B1230" s="34"/>
      <c r="C1230" s="226" t="s">
        <v>0</v>
      </c>
      <c r="D1230" s="226" t="s">
        <v>2001</v>
      </c>
      <c r="E1230" s="18" t="s">
        <v>0</v>
      </c>
      <c r="F1230" s="227">
        <v>0</v>
      </c>
      <c r="G1230" s="33"/>
      <c r="H1230" s="34"/>
    </row>
    <row r="1231" spans="1:8" s="2" customFormat="1" ht="16.9" customHeight="1">
      <c r="A1231" s="33"/>
      <c r="B1231" s="34"/>
      <c r="C1231" s="226" t="s">
        <v>0</v>
      </c>
      <c r="D1231" s="226" t="s">
        <v>2002</v>
      </c>
      <c r="E1231" s="18" t="s">
        <v>0</v>
      </c>
      <c r="F1231" s="227">
        <v>32.5</v>
      </c>
      <c r="G1231" s="33"/>
      <c r="H1231" s="34"/>
    </row>
    <row r="1232" spans="1:8" s="2" customFormat="1" ht="16.9" customHeight="1">
      <c r="A1232" s="33"/>
      <c r="B1232" s="34"/>
      <c r="C1232" s="226" t="s">
        <v>0</v>
      </c>
      <c r="D1232" s="226" t="s">
        <v>2003</v>
      </c>
      <c r="E1232" s="18" t="s">
        <v>0</v>
      </c>
      <c r="F1232" s="227">
        <v>450.84</v>
      </c>
      <c r="G1232" s="33"/>
      <c r="H1232" s="34"/>
    </row>
    <row r="1233" spans="1:8" s="2" customFormat="1" ht="16.9" customHeight="1">
      <c r="A1233" s="33"/>
      <c r="B1233" s="34"/>
      <c r="C1233" s="226" t="s">
        <v>0</v>
      </c>
      <c r="D1233" s="226" t="s">
        <v>1993</v>
      </c>
      <c r="E1233" s="18" t="s">
        <v>0</v>
      </c>
      <c r="F1233" s="227">
        <v>0</v>
      </c>
      <c r="G1233" s="33"/>
      <c r="H1233" s="34"/>
    </row>
    <row r="1234" spans="1:8" s="2" customFormat="1" ht="16.9" customHeight="1">
      <c r="A1234" s="33"/>
      <c r="B1234" s="34"/>
      <c r="C1234" s="226" t="s">
        <v>0</v>
      </c>
      <c r="D1234" s="226" t="s">
        <v>2004</v>
      </c>
      <c r="E1234" s="18" t="s">
        <v>0</v>
      </c>
      <c r="F1234" s="227">
        <v>20</v>
      </c>
      <c r="G1234" s="33"/>
      <c r="H1234" s="34"/>
    </row>
    <row r="1235" spans="1:8" s="2" customFormat="1" ht="16.9" customHeight="1">
      <c r="A1235" s="33"/>
      <c r="B1235" s="34"/>
      <c r="C1235" s="226" t="s">
        <v>1973</v>
      </c>
      <c r="D1235" s="226" t="s">
        <v>171</v>
      </c>
      <c r="E1235" s="18" t="s">
        <v>0</v>
      </c>
      <c r="F1235" s="227">
        <v>503.34</v>
      </c>
      <c r="G1235" s="33"/>
      <c r="H1235" s="34"/>
    </row>
    <row r="1236" spans="1:8" s="2" customFormat="1" ht="16.9" customHeight="1">
      <c r="A1236" s="33"/>
      <c r="B1236" s="34"/>
      <c r="C1236" s="228" t="s">
        <v>2351</v>
      </c>
      <c r="D1236" s="33"/>
      <c r="E1236" s="33"/>
      <c r="F1236" s="33"/>
      <c r="G1236" s="33"/>
      <c r="H1236" s="34"/>
    </row>
    <row r="1237" spans="1:8" s="2" customFormat="1" ht="16.9" customHeight="1">
      <c r="A1237" s="33"/>
      <c r="B1237" s="34"/>
      <c r="C1237" s="226" t="s">
        <v>1997</v>
      </c>
      <c r="D1237" s="226" t="s">
        <v>2449</v>
      </c>
      <c r="E1237" s="18" t="s">
        <v>185</v>
      </c>
      <c r="F1237" s="227">
        <v>503.34</v>
      </c>
      <c r="G1237" s="33"/>
      <c r="H1237" s="34"/>
    </row>
    <row r="1238" spans="1:8" s="2" customFormat="1" ht="16.9" customHeight="1">
      <c r="A1238" s="33"/>
      <c r="B1238" s="34"/>
      <c r="C1238" s="226" t="s">
        <v>2012</v>
      </c>
      <c r="D1238" s="226" t="s">
        <v>2450</v>
      </c>
      <c r="E1238" s="18" t="s">
        <v>185</v>
      </c>
      <c r="F1238" s="227">
        <v>564.517</v>
      </c>
      <c r="G1238" s="33"/>
      <c r="H1238" s="34"/>
    </row>
    <row r="1239" spans="1:8" s="2" customFormat="1" ht="16.9" customHeight="1">
      <c r="A1239" s="33"/>
      <c r="B1239" s="34"/>
      <c r="C1239" s="222" t="s">
        <v>2160</v>
      </c>
      <c r="D1239" s="223" t="s">
        <v>2160</v>
      </c>
      <c r="E1239" s="224" t="s">
        <v>0</v>
      </c>
      <c r="F1239" s="225">
        <v>2416.7</v>
      </c>
      <c r="G1239" s="33"/>
      <c r="H1239" s="34"/>
    </row>
    <row r="1240" spans="1:8" s="2" customFormat="1" ht="16.9" customHeight="1">
      <c r="A1240" s="33"/>
      <c r="B1240" s="34"/>
      <c r="C1240" s="226" t="s">
        <v>0</v>
      </c>
      <c r="D1240" s="226" t="s">
        <v>2000</v>
      </c>
      <c r="E1240" s="18" t="s">
        <v>0</v>
      </c>
      <c r="F1240" s="227">
        <v>0</v>
      </c>
      <c r="G1240" s="33"/>
      <c r="H1240" s="34"/>
    </row>
    <row r="1241" spans="1:8" s="2" customFormat="1" ht="16.9" customHeight="1">
      <c r="A1241" s="33"/>
      <c r="B1241" s="34"/>
      <c r="C1241" s="226" t="s">
        <v>0</v>
      </c>
      <c r="D1241" s="226" t="s">
        <v>2006</v>
      </c>
      <c r="E1241" s="18" t="s">
        <v>0</v>
      </c>
      <c r="F1241" s="227">
        <v>0</v>
      </c>
      <c r="G1241" s="33"/>
      <c r="H1241" s="34"/>
    </row>
    <row r="1242" spans="1:8" s="2" customFormat="1" ht="16.9" customHeight="1">
      <c r="A1242" s="33"/>
      <c r="B1242" s="34"/>
      <c r="C1242" s="226" t="s">
        <v>0</v>
      </c>
      <c r="D1242" s="226" t="s">
        <v>2001</v>
      </c>
      <c r="E1242" s="18" t="s">
        <v>0</v>
      </c>
      <c r="F1242" s="227">
        <v>0</v>
      </c>
      <c r="G1242" s="33"/>
      <c r="H1242" s="34"/>
    </row>
    <row r="1243" spans="1:8" s="2" customFormat="1" ht="16.9" customHeight="1">
      <c r="A1243" s="33"/>
      <c r="B1243" s="34"/>
      <c r="C1243" s="226" t="s">
        <v>0</v>
      </c>
      <c r="D1243" s="226" t="s">
        <v>2028</v>
      </c>
      <c r="E1243" s="18" t="s">
        <v>0</v>
      </c>
      <c r="F1243" s="227">
        <v>162.5</v>
      </c>
      <c r="G1243" s="33"/>
      <c r="H1243" s="34"/>
    </row>
    <row r="1244" spans="1:8" s="2" customFormat="1" ht="16.9" customHeight="1">
      <c r="A1244" s="33"/>
      <c r="B1244" s="34"/>
      <c r="C1244" s="226" t="s">
        <v>0</v>
      </c>
      <c r="D1244" s="226" t="s">
        <v>2029</v>
      </c>
      <c r="E1244" s="18" t="s">
        <v>0</v>
      </c>
      <c r="F1244" s="227">
        <v>2254.2</v>
      </c>
      <c r="G1244" s="33"/>
      <c r="H1244" s="34"/>
    </row>
    <row r="1245" spans="1:8" s="2" customFormat="1" ht="16.9" customHeight="1">
      <c r="A1245" s="33"/>
      <c r="B1245" s="34"/>
      <c r="C1245" s="226" t="s">
        <v>2160</v>
      </c>
      <c r="D1245" s="226" t="s">
        <v>407</v>
      </c>
      <c r="E1245" s="18" t="s">
        <v>0</v>
      </c>
      <c r="F1245" s="227">
        <v>2416.7</v>
      </c>
      <c r="G1245" s="33"/>
      <c r="H1245" s="34"/>
    </row>
    <row r="1246" spans="1:8" s="2" customFormat="1" ht="16.9" customHeight="1">
      <c r="A1246" s="33"/>
      <c r="B1246" s="34"/>
      <c r="C1246" s="222" t="s">
        <v>1978</v>
      </c>
      <c r="D1246" s="223" t="s">
        <v>1978</v>
      </c>
      <c r="E1246" s="224" t="s">
        <v>0</v>
      </c>
      <c r="F1246" s="225">
        <v>100</v>
      </c>
      <c r="G1246" s="33"/>
      <c r="H1246" s="34"/>
    </row>
    <row r="1247" spans="1:8" s="2" customFormat="1" ht="16.9" customHeight="1">
      <c r="A1247" s="33"/>
      <c r="B1247" s="34"/>
      <c r="C1247" s="226" t="s">
        <v>0</v>
      </c>
      <c r="D1247" s="226" t="s">
        <v>1993</v>
      </c>
      <c r="E1247" s="18" t="s">
        <v>0</v>
      </c>
      <c r="F1247" s="227">
        <v>0</v>
      </c>
      <c r="G1247" s="33"/>
      <c r="H1247" s="34"/>
    </row>
    <row r="1248" spans="1:8" s="2" customFormat="1" ht="16.9" customHeight="1">
      <c r="A1248" s="33"/>
      <c r="B1248" s="34"/>
      <c r="C1248" s="226" t="s">
        <v>1978</v>
      </c>
      <c r="D1248" s="226" t="s">
        <v>775</v>
      </c>
      <c r="E1248" s="18" t="s">
        <v>0</v>
      </c>
      <c r="F1248" s="227">
        <v>100</v>
      </c>
      <c r="G1248" s="33"/>
      <c r="H1248" s="34"/>
    </row>
    <row r="1249" spans="1:8" s="2" customFormat="1" ht="16.9" customHeight="1">
      <c r="A1249" s="33"/>
      <c r="B1249" s="34"/>
      <c r="C1249" s="228" t="s">
        <v>2351</v>
      </c>
      <c r="D1249" s="33"/>
      <c r="E1249" s="33"/>
      <c r="F1249" s="33"/>
      <c r="G1249" s="33"/>
      <c r="H1249" s="34"/>
    </row>
    <row r="1250" spans="1:8" s="2" customFormat="1" ht="16.9" customHeight="1">
      <c r="A1250" s="33"/>
      <c r="B1250" s="34"/>
      <c r="C1250" s="226" t="s">
        <v>1143</v>
      </c>
      <c r="D1250" s="226" t="s">
        <v>2422</v>
      </c>
      <c r="E1250" s="18" t="s">
        <v>154</v>
      </c>
      <c r="F1250" s="227">
        <v>100</v>
      </c>
      <c r="G1250" s="33"/>
      <c r="H1250" s="34"/>
    </row>
    <row r="1251" spans="1:8" s="2" customFormat="1" ht="16.9" customHeight="1">
      <c r="A1251" s="33"/>
      <c r="B1251" s="34"/>
      <c r="C1251" s="226" t="s">
        <v>2051</v>
      </c>
      <c r="D1251" s="226" t="s">
        <v>2451</v>
      </c>
      <c r="E1251" s="18" t="s">
        <v>154</v>
      </c>
      <c r="F1251" s="227">
        <v>100</v>
      </c>
      <c r="G1251" s="33"/>
      <c r="H1251" s="34"/>
    </row>
    <row r="1252" spans="1:8" s="2" customFormat="1" ht="16.9" customHeight="1">
      <c r="A1252" s="33"/>
      <c r="B1252" s="34"/>
      <c r="C1252" s="222" t="s">
        <v>2031</v>
      </c>
      <c r="D1252" s="223" t="s">
        <v>2224</v>
      </c>
      <c r="E1252" s="224" t="s">
        <v>0</v>
      </c>
      <c r="F1252" s="225">
        <v>2538.165</v>
      </c>
      <c r="G1252" s="33"/>
      <c r="H1252" s="34"/>
    </row>
    <row r="1253" spans="1:8" s="2" customFormat="1" ht="16.9" customHeight="1">
      <c r="A1253" s="33"/>
      <c r="B1253" s="34"/>
      <c r="C1253" s="226" t="s">
        <v>0</v>
      </c>
      <c r="D1253" s="226" t="s">
        <v>2000</v>
      </c>
      <c r="E1253" s="18" t="s">
        <v>0</v>
      </c>
      <c r="F1253" s="227">
        <v>0</v>
      </c>
      <c r="G1253" s="33"/>
      <c r="H1253" s="34"/>
    </row>
    <row r="1254" spans="1:8" s="2" customFormat="1" ht="16.9" customHeight="1">
      <c r="A1254" s="33"/>
      <c r="B1254" s="34"/>
      <c r="C1254" s="226" t="s">
        <v>0</v>
      </c>
      <c r="D1254" s="226" t="s">
        <v>2006</v>
      </c>
      <c r="E1254" s="18" t="s">
        <v>0</v>
      </c>
      <c r="F1254" s="227">
        <v>0</v>
      </c>
      <c r="G1254" s="33"/>
      <c r="H1254" s="34"/>
    </row>
    <row r="1255" spans="1:8" s="2" customFormat="1" ht="16.9" customHeight="1">
      <c r="A1255" s="33"/>
      <c r="B1255" s="34"/>
      <c r="C1255" s="226" t="s">
        <v>0</v>
      </c>
      <c r="D1255" s="226" t="s">
        <v>2001</v>
      </c>
      <c r="E1255" s="18" t="s">
        <v>0</v>
      </c>
      <c r="F1255" s="227">
        <v>0</v>
      </c>
      <c r="G1255" s="33"/>
      <c r="H1255" s="34"/>
    </row>
    <row r="1256" spans="1:8" s="2" customFormat="1" ht="16.9" customHeight="1">
      <c r="A1256" s="33"/>
      <c r="B1256" s="34"/>
      <c r="C1256" s="226" t="s">
        <v>0</v>
      </c>
      <c r="D1256" s="226" t="s">
        <v>2028</v>
      </c>
      <c r="E1256" s="18" t="s">
        <v>0</v>
      </c>
      <c r="F1256" s="227">
        <v>162.5</v>
      </c>
      <c r="G1256" s="33"/>
      <c r="H1256" s="34"/>
    </row>
    <row r="1257" spans="1:8" s="2" customFormat="1" ht="16.9" customHeight="1">
      <c r="A1257" s="33"/>
      <c r="B1257" s="34"/>
      <c r="C1257" s="226" t="s">
        <v>0</v>
      </c>
      <c r="D1257" s="226" t="s">
        <v>2029</v>
      </c>
      <c r="E1257" s="18" t="s">
        <v>0</v>
      </c>
      <c r="F1257" s="227">
        <v>2254.2</v>
      </c>
      <c r="G1257" s="33"/>
      <c r="H1257" s="34"/>
    </row>
    <row r="1258" spans="1:8" s="2" customFormat="1" ht="16.9" customHeight="1">
      <c r="A1258" s="33"/>
      <c r="B1258" s="34"/>
      <c r="C1258" s="226" t="s">
        <v>0</v>
      </c>
      <c r="D1258" s="226" t="s">
        <v>2030</v>
      </c>
      <c r="E1258" s="18" t="s">
        <v>0</v>
      </c>
      <c r="F1258" s="227">
        <v>21.465</v>
      </c>
      <c r="G1258" s="33"/>
      <c r="H1258" s="34"/>
    </row>
    <row r="1259" spans="1:8" s="2" customFormat="1" ht="16.9" customHeight="1">
      <c r="A1259" s="33"/>
      <c r="B1259" s="34"/>
      <c r="C1259" s="226" t="s">
        <v>0</v>
      </c>
      <c r="D1259" s="226" t="s">
        <v>1993</v>
      </c>
      <c r="E1259" s="18" t="s">
        <v>0</v>
      </c>
      <c r="F1259" s="227">
        <v>0</v>
      </c>
      <c r="G1259" s="33"/>
      <c r="H1259" s="34"/>
    </row>
    <row r="1260" spans="1:8" s="2" customFormat="1" ht="16.9" customHeight="1">
      <c r="A1260" s="33"/>
      <c r="B1260" s="34"/>
      <c r="C1260" s="226" t="s">
        <v>1989</v>
      </c>
      <c r="D1260" s="226" t="s">
        <v>775</v>
      </c>
      <c r="E1260" s="18" t="s">
        <v>0</v>
      </c>
      <c r="F1260" s="227">
        <v>100</v>
      </c>
      <c r="G1260" s="33"/>
      <c r="H1260" s="34"/>
    </row>
    <row r="1261" spans="1:8" s="2" customFormat="1" ht="16.9" customHeight="1">
      <c r="A1261" s="33"/>
      <c r="B1261" s="34"/>
      <c r="C1261" s="226" t="s">
        <v>2031</v>
      </c>
      <c r="D1261" s="226" t="s">
        <v>171</v>
      </c>
      <c r="E1261" s="18" t="s">
        <v>0</v>
      </c>
      <c r="F1261" s="227">
        <v>2538.165</v>
      </c>
      <c r="G1261" s="33"/>
      <c r="H1261" s="34"/>
    </row>
    <row r="1262" spans="1:8" s="2" customFormat="1" ht="16.9" customHeight="1">
      <c r="A1262" s="33"/>
      <c r="B1262" s="34"/>
      <c r="C1262" s="222" t="s">
        <v>1987</v>
      </c>
      <c r="D1262" s="223" t="s">
        <v>1987</v>
      </c>
      <c r="E1262" s="224" t="s">
        <v>0</v>
      </c>
      <c r="F1262" s="225">
        <v>2416.7</v>
      </c>
      <c r="G1262" s="33"/>
      <c r="H1262" s="34"/>
    </row>
    <row r="1263" spans="1:8" s="2" customFormat="1" ht="16.9" customHeight="1">
      <c r="A1263" s="33"/>
      <c r="B1263" s="34"/>
      <c r="C1263" s="226" t="s">
        <v>0</v>
      </c>
      <c r="D1263" s="226" t="s">
        <v>2000</v>
      </c>
      <c r="E1263" s="18" t="s">
        <v>0</v>
      </c>
      <c r="F1263" s="227">
        <v>0</v>
      </c>
      <c r="G1263" s="33"/>
      <c r="H1263" s="34"/>
    </row>
    <row r="1264" spans="1:8" s="2" customFormat="1" ht="16.9" customHeight="1">
      <c r="A1264" s="33"/>
      <c r="B1264" s="34"/>
      <c r="C1264" s="226" t="s">
        <v>0</v>
      </c>
      <c r="D1264" s="226" t="s">
        <v>2006</v>
      </c>
      <c r="E1264" s="18" t="s">
        <v>0</v>
      </c>
      <c r="F1264" s="227">
        <v>0</v>
      </c>
      <c r="G1264" s="33"/>
      <c r="H1264" s="34"/>
    </row>
    <row r="1265" spans="1:8" s="2" customFormat="1" ht="16.9" customHeight="1">
      <c r="A1265" s="33"/>
      <c r="B1265" s="34"/>
      <c r="C1265" s="226" t="s">
        <v>0</v>
      </c>
      <c r="D1265" s="226" t="s">
        <v>2001</v>
      </c>
      <c r="E1265" s="18" t="s">
        <v>0</v>
      </c>
      <c r="F1265" s="227">
        <v>0</v>
      </c>
      <c r="G1265" s="33"/>
      <c r="H1265" s="34"/>
    </row>
    <row r="1266" spans="1:8" s="2" customFormat="1" ht="16.9" customHeight="1">
      <c r="A1266" s="33"/>
      <c r="B1266" s="34"/>
      <c r="C1266" s="226" t="s">
        <v>0</v>
      </c>
      <c r="D1266" s="226" t="s">
        <v>2028</v>
      </c>
      <c r="E1266" s="18" t="s">
        <v>0</v>
      </c>
      <c r="F1266" s="227">
        <v>162.5</v>
      </c>
      <c r="G1266" s="33"/>
      <c r="H1266" s="34"/>
    </row>
    <row r="1267" spans="1:8" s="2" customFormat="1" ht="16.9" customHeight="1">
      <c r="A1267" s="33"/>
      <c r="B1267" s="34"/>
      <c r="C1267" s="226" t="s">
        <v>0</v>
      </c>
      <c r="D1267" s="226" t="s">
        <v>2029</v>
      </c>
      <c r="E1267" s="18" t="s">
        <v>0</v>
      </c>
      <c r="F1267" s="227">
        <v>2254.2</v>
      </c>
      <c r="G1267" s="33"/>
      <c r="H1267" s="34"/>
    </row>
    <row r="1268" spans="1:8" s="2" customFormat="1" ht="16.9" customHeight="1">
      <c r="A1268" s="33"/>
      <c r="B1268" s="34"/>
      <c r="C1268" s="226" t="s">
        <v>1987</v>
      </c>
      <c r="D1268" s="226" t="s">
        <v>407</v>
      </c>
      <c r="E1268" s="18" t="s">
        <v>0</v>
      </c>
      <c r="F1268" s="227">
        <v>2416.7</v>
      </c>
      <c r="G1268" s="33"/>
      <c r="H1268" s="34"/>
    </row>
    <row r="1269" spans="1:8" s="2" customFormat="1" ht="16.9" customHeight="1">
      <c r="A1269" s="33"/>
      <c r="B1269" s="34"/>
      <c r="C1269" s="228" t="s">
        <v>2351</v>
      </c>
      <c r="D1269" s="33"/>
      <c r="E1269" s="33"/>
      <c r="F1269" s="33"/>
      <c r="G1269" s="33"/>
      <c r="H1269" s="34"/>
    </row>
    <row r="1270" spans="1:8" s="2" customFormat="1" ht="16.9" customHeight="1">
      <c r="A1270" s="33"/>
      <c r="B1270" s="34"/>
      <c r="C1270" s="226" t="s">
        <v>1113</v>
      </c>
      <c r="D1270" s="226" t="s">
        <v>2419</v>
      </c>
      <c r="E1270" s="18" t="s">
        <v>154</v>
      </c>
      <c r="F1270" s="227">
        <v>2538.165</v>
      </c>
      <c r="G1270" s="33"/>
      <c r="H1270" s="34"/>
    </row>
    <row r="1271" spans="1:8" s="2" customFormat="1" ht="16.9" customHeight="1">
      <c r="A1271" s="33"/>
      <c r="B1271" s="34"/>
      <c r="C1271" s="226" t="s">
        <v>2047</v>
      </c>
      <c r="D1271" s="226" t="s">
        <v>2452</v>
      </c>
      <c r="E1271" s="18" t="s">
        <v>154</v>
      </c>
      <c r="F1271" s="227">
        <v>2516.7</v>
      </c>
      <c r="G1271" s="33"/>
      <c r="H1271" s="34"/>
    </row>
    <row r="1272" spans="1:8" s="2" customFormat="1" ht="16.9" customHeight="1">
      <c r="A1272" s="33"/>
      <c r="B1272" s="34"/>
      <c r="C1272" s="222" t="s">
        <v>1989</v>
      </c>
      <c r="D1272" s="223" t="s">
        <v>1989</v>
      </c>
      <c r="E1272" s="224" t="s">
        <v>0</v>
      </c>
      <c r="F1272" s="225">
        <v>100</v>
      </c>
      <c r="G1272" s="33"/>
      <c r="H1272" s="34"/>
    </row>
    <row r="1273" spans="1:8" s="2" customFormat="1" ht="16.9" customHeight="1">
      <c r="A1273" s="33"/>
      <c r="B1273" s="34"/>
      <c r="C1273" s="226" t="s">
        <v>0</v>
      </c>
      <c r="D1273" s="226" t="s">
        <v>1993</v>
      </c>
      <c r="E1273" s="18" t="s">
        <v>0</v>
      </c>
      <c r="F1273" s="227">
        <v>0</v>
      </c>
      <c r="G1273" s="33"/>
      <c r="H1273" s="34"/>
    </row>
    <row r="1274" spans="1:8" s="2" customFormat="1" ht="16.9" customHeight="1">
      <c r="A1274" s="33"/>
      <c r="B1274" s="34"/>
      <c r="C1274" s="226" t="s">
        <v>1989</v>
      </c>
      <c r="D1274" s="226" t="s">
        <v>775</v>
      </c>
      <c r="E1274" s="18" t="s">
        <v>0</v>
      </c>
      <c r="F1274" s="227">
        <v>100</v>
      </c>
      <c r="G1274" s="33"/>
      <c r="H1274" s="34"/>
    </row>
    <row r="1275" spans="1:8" s="2" customFormat="1" ht="16.9" customHeight="1">
      <c r="A1275" s="33"/>
      <c r="B1275" s="34"/>
      <c r="C1275" s="228" t="s">
        <v>2351</v>
      </c>
      <c r="D1275" s="33"/>
      <c r="E1275" s="33"/>
      <c r="F1275" s="33"/>
      <c r="G1275" s="33"/>
      <c r="H1275" s="34"/>
    </row>
    <row r="1276" spans="1:8" s="2" customFormat="1" ht="16.9" customHeight="1">
      <c r="A1276" s="33"/>
      <c r="B1276" s="34"/>
      <c r="C1276" s="226" t="s">
        <v>1113</v>
      </c>
      <c r="D1276" s="226" t="s">
        <v>2419</v>
      </c>
      <c r="E1276" s="18" t="s">
        <v>154</v>
      </c>
      <c r="F1276" s="227">
        <v>2538.165</v>
      </c>
      <c r="G1276" s="33"/>
      <c r="H1276" s="34"/>
    </row>
    <row r="1277" spans="1:8" s="2" customFormat="1" ht="16.9" customHeight="1">
      <c r="A1277" s="33"/>
      <c r="B1277" s="34"/>
      <c r="C1277" s="226" t="s">
        <v>2047</v>
      </c>
      <c r="D1277" s="226" t="s">
        <v>2452</v>
      </c>
      <c r="E1277" s="18" t="s">
        <v>154</v>
      </c>
      <c r="F1277" s="227">
        <v>2516.7</v>
      </c>
      <c r="G1277" s="33"/>
      <c r="H1277" s="34"/>
    </row>
    <row r="1278" spans="1:8" s="2" customFormat="1" ht="16.9" customHeight="1">
      <c r="A1278" s="33"/>
      <c r="B1278" s="34"/>
      <c r="C1278" s="222" t="s">
        <v>318</v>
      </c>
      <c r="D1278" s="223" t="s">
        <v>318</v>
      </c>
      <c r="E1278" s="224" t="s">
        <v>0</v>
      </c>
      <c r="F1278" s="225">
        <v>81.7</v>
      </c>
      <c r="G1278" s="33"/>
      <c r="H1278" s="34"/>
    </row>
    <row r="1279" spans="1:8" s="2" customFormat="1" ht="16.9" customHeight="1">
      <c r="A1279" s="33"/>
      <c r="B1279" s="34"/>
      <c r="C1279" s="226" t="s">
        <v>0</v>
      </c>
      <c r="D1279" s="226" t="s">
        <v>2000</v>
      </c>
      <c r="E1279" s="18" t="s">
        <v>0</v>
      </c>
      <c r="F1279" s="227">
        <v>0</v>
      </c>
      <c r="G1279" s="33"/>
      <c r="H1279" s="34"/>
    </row>
    <row r="1280" spans="1:8" s="2" customFormat="1" ht="16.9" customHeight="1">
      <c r="A1280" s="33"/>
      <c r="B1280" s="34"/>
      <c r="C1280" s="226" t="s">
        <v>0</v>
      </c>
      <c r="D1280" s="226" t="s">
        <v>2006</v>
      </c>
      <c r="E1280" s="18" t="s">
        <v>0</v>
      </c>
      <c r="F1280" s="227">
        <v>0</v>
      </c>
      <c r="G1280" s="33"/>
      <c r="H1280" s="34"/>
    </row>
    <row r="1281" spans="1:8" s="2" customFormat="1" ht="16.9" customHeight="1">
      <c r="A1281" s="33"/>
      <c r="B1281" s="34"/>
      <c r="C1281" s="226" t="s">
        <v>0</v>
      </c>
      <c r="D1281" s="226" t="s">
        <v>2001</v>
      </c>
      <c r="E1281" s="18" t="s">
        <v>0</v>
      </c>
      <c r="F1281" s="227">
        <v>0</v>
      </c>
      <c r="G1281" s="33"/>
      <c r="H1281" s="34"/>
    </row>
    <row r="1282" spans="1:8" s="2" customFormat="1" ht="16.9" customHeight="1">
      <c r="A1282" s="33"/>
      <c r="B1282" s="34"/>
      <c r="C1282" s="226" t="s">
        <v>0</v>
      </c>
      <c r="D1282" s="226" t="s">
        <v>2057</v>
      </c>
      <c r="E1282" s="18" t="s">
        <v>0</v>
      </c>
      <c r="F1282" s="227">
        <v>81.7</v>
      </c>
      <c r="G1282" s="33"/>
      <c r="H1282" s="34"/>
    </row>
    <row r="1283" spans="1:8" s="2" customFormat="1" ht="16.9" customHeight="1">
      <c r="A1283" s="33"/>
      <c r="B1283" s="34"/>
      <c r="C1283" s="226" t="s">
        <v>318</v>
      </c>
      <c r="D1283" s="226" t="s">
        <v>171</v>
      </c>
      <c r="E1283" s="18" t="s">
        <v>0</v>
      </c>
      <c r="F1283" s="227">
        <v>81.7</v>
      </c>
      <c r="G1283" s="33"/>
      <c r="H1283" s="34"/>
    </row>
    <row r="1284" spans="1:8" s="2" customFormat="1" ht="16.9" customHeight="1">
      <c r="A1284" s="33"/>
      <c r="B1284" s="34"/>
      <c r="C1284" s="228" t="s">
        <v>2351</v>
      </c>
      <c r="D1284" s="33"/>
      <c r="E1284" s="33"/>
      <c r="F1284" s="33"/>
      <c r="G1284" s="33"/>
      <c r="H1284" s="34"/>
    </row>
    <row r="1285" spans="1:8" s="2" customFormat="1" ht="16.9" customHeight="1">
      <c r="A1285" s="33"/>
      <c r="B1285" s="34"/>
      <c r="C1285" s="226" t="s">
        <v>2054</v>
      </c>
      <c r="D1285" s="226" t="s">
        <v>2453</v>
      </c>
      <c r="E1285" s="18" t="s">
        <v>226</v>
      </c>
      <c r="F1285" s="227">
        <v>81.7</v>
      </c>
      <c r="G1285" s="33"/>
      <c r="H1285" s="34"/>
    </row>
    <row r="1286" spans="1:8" s="2" customFormat="1" ht="16.9" customHeight="1">
      <c r="A1286" s="33"/>
      <c r="B1286" s="34"/>
      <c r="C1286" s="226" t="s">
        <v>2058</v>
      </c>
      <c r="D1286" s="226" t="s">
        <v>2059</v>
      </c>
      <c r="E1286" s="18" t="s">
        <v>226</v>
      </c>
      <c r="F1286" s="227">
        <v>89.298</v>
      </c>
      <c r="G1286" s="33"/>
      <c r="H1286" s="34"/>
    </row>
    <row r="1287" spans="1:8" s="2" customFormat="1" ht="16.9" customHeight="1">
      <c r="A1287" s="33"/>
      <c r="B1287" s="34"/>
      <c r="C1287" s="222" t="s">
        <v>268</v>
      </c>
      <c r="D1287" s="223" t="s">
        <v>268</v>
      </c>
      <c r="E1287" s="224" t="s">
        <v>0</v>
      </c>
      <c r="F1287" s="225">
        <v>37.4</v>
      </c>
      <c r="G1287" s="33"/>
      <c r="H1287" s="34"/>
    </row>
    <row r="1288" spans="1:8" s="2" customFormat="1" ht="16.9" customHeight="1">
      <c r="A1288" s="33"/>
      <c r="B1288" s="34"/>
      <c r="C1288" s="226" t="s">
        <v>0</v>
      </c>
      <c r="D1288" s="226" t="s">
        <v>2000</v>
      </c>
      <c r="E1288" s="18" t="s">
        <v>0</v>
      </c>
      <c r="F1288" s="227">
        <v>0</v>
      </c>
      <c r="G1288" s="33"/>
      <c r="H1288" s="34"/>
    </row>
    <row r="1289" spans="1:8" s="2" customFormat="1" ht="16.9" customHeight="1">
      <c r="A1289" s="33"/>
      <c r="B1289" s="34"/>
      <c r="C1289" s="226" t="s">
        <v>0</v>
      </c>
      <c r="D1289" s="226" t="s">
        <v>2006</v>
      </c>
      <c r="E1289" s="18" t="s">
        <v>0</v>
      </c>
      <c r="F1289" s="227">
        <v>0</v>
      </c>
      <c r="G1289" s="33"/>
      <c r="H1289" s="34"/>
    </row>
    <row r="1290" spans="1:8" s="2" customFormat="1" ht="16.9" customHeight="1">
      <c r="A1290" s="33"/>
      <c r="B1290" s="34"/>
      <c r="C1290" s="226" t="s">
        <v>0</v>
      </c>
      <c r="D1290" s="226" t="s">
        <v>2001</v>
      </c>
      <c r="E1290" s="18" t="s">
        <v>0</v>
      </c>
      <c r="F1290" s="227">
        <v>0</v>
      </c>
      <c r="G1290" s="33"/>
      <c r="H1290" s="34"/>
    </row>
    <row r="1291" spans="1:8" s="2" customFormat="1" ht="16.9" customHeight="1">
      <c r="A1291" s="33"/>
      <c r="B1291" s="34"/>
      <c r="C1291" s="226" t="s">
        <v>0</v>
      </c>
      <c r="D1291" s="226" t="s">
        <v>2007</v>
      </c>
      <c r="E1291" s="18" t="s">
        <v>0</v>
      </c>
      <c r="F1291" s="227">
        <v>34.26</v>
      </c>
      <c r="G1291" s="33"/>
      <c r="H1291" s="34"/>
    </row>
    <row r="1292" spans="1:8" s="2" customFormat="1" ht="16.9" customHeight="1">
      <c r="A1292" s="33"/>
      <c r="B1292" s="34"/>
      <c r="C1292" s="226" t="s">
        <v>0</v>
      </c>
      <c r="D1292" s="226" t="s">
        <v>2008</v>
      </c>
      <c r="E1292" s="18" t="s">
        <v>0</v>
      </c>
      <c r="F1292" s="227">
        <v>3.14</v>
      </c>
      <c r="G1292" s="33"/>
      <c r="H1292" s="34"/>
    </row>
    <row r="1293" spans="1:8" s="2" customFormat="1" ht="16.9" customHeight="1">
      <c r="A1293" s="33"/>
      <c r="B1293" s="34"/>
      <c r="C1293" s="226" t="s">
        <v>268</v>
      </c>
      <c r="D1293" s="226" t="s">
        <v>171</v>
      </c>
      <c r="E1293" s="18" t="s">
        <v>0</v>
      </c>
      <c r="F1293" s="227">
        <v>37.4</v>
      </c>
      <c r="G1293" s="33"/>
      <c r="H1293" s="34"/>
    </row>
    <row r="1294" spans="1:8" s="2" customFormat="1" ht="16.9" customHeight="1">
      <c r="A1294" s="33"/>
      <c r="B1294" s="34"/>
      <c r="C1294" s="228" t="s">
        <v>2351</v>
      </c>
      <c r="D1294" s="33"/>
      <c r="E1294" s="33"/>
      <c r="F1294" s="33"/>
      <c r="G1294" s="33"/>
      <c r="H1294" s="34"/>
    </row>
    <row r="1295" spans="1:8" s="2" customFormat="1" ht="16.9" customHeight="1">
      <c r="A1295" s="33"/>
      <c r="B1295" s="34"/>
      <c r="C1295" s="226" t="s">
        <v>344</v>
      </c>
      <c r="D1295" s="226" t="s">
        <v>2409</v>
      </c>
      <c r="E1295" s="18" t="s">
        <v>185</v>
      </c>
      <c r="F1295" s="227">
        <v>37.4</v>
      </c>
      <c r="G1295" s="33"/>
      <c r="H1295" s="34"/>
    </row>
    <row r="1296" spans="1:8" s="2" customFormat="1" ht="16.9" customHeight="1">
      <c r="A1296" s="33"/>
      <c r="B1296" s="34"/>
      <c r="C1296" s="226" t="s">
        <v>2012</v>
      </c>
      <c r="D1296" s="226" t="s">
        <v>2450</v>
      </c>
      <c r="E1296" s="18" t="s">
        <v>185</v>
      </c>
      <c r="F1296" s="227">
        <v>564.517</v>
      </c>
      <c r="G1296" s="33"/>
      <c r="H1296" s="34"/>
    </row>
    <row r="1297" spans="1:8" s="2" customFormat="1" ht="16.9" customHeight="1">
      <c r="A1297" s="33"/>
      <c r="B1297" s="34"/>
      <c r="C1297" s="222" t="s">
        <v>270</v>
      </c>
      <c r="D1297" s="223" t="s">
        <v>270</v>
      </c>
      <c r="E1297" s="224" t="s">
        <v>0</v>
      </c>
      <c r="F1297" s="225">
        <v>6.605</v>
      </c>
      <c r="G1297" s="33"/>
      <c r="H1297" s="34"/>
    </row>
    <row r="1298" spans="1:8" s="2" customFormat="1" ht="16.9" customHeight="1">
      <c r="A1298" s="33"/>
      <c r="B1298" s="34"/>
      <c r="C1298" s="226" t="s">
        <v>0</v>
      </c>
      <c r="D1298" s="226" t="s">
        <v>2000</v>
      </c>
      <c r="E1298" s="18" t="s">
        <v>0</v>
      </c>
      <c r="F1298" s="227">
        <v>0</v>
      </c>
      <c r="G1298" s="33"/>
      <c r="H1298" s="34"/>
    </row>
    <row r="1299" spans="1:8" s="2" customFormat="1" ht="16.9" customHeight="1">
      <c r="A1299" s="33"/>
      <c r="B1299" s="34"/>
      <c r="C1299" s="226" t="s">
        <v>0</v>
      </c>
      <c r="D1299" s="226" t="s">
        <v>2006</v>
      </c>
      <c r="E1299" s="18" t="s">
        <v>0</v>
      </c>
      <c r="F1299" s="227">
        <v>0</v>
      </c>
      <c r="G1299" s="33"/>
      <c r="H1299" s="34"/>
    </row>
    <row r="1300" spans="1:8" s="2" customFormat="1" ht="16.9" customHeight="1">
      <c r="A1300" s="33"/>
      <c r="B1300" s="34"/>
      <c r="C1300" s="226" t="s">
        <v>0</v>
      </c>
      <c r="D1300" s="226" t="s">
        <v>2001</v>
      </c>
      <c r="E1300" s="18" t="s">
        <v>0</v>
      </c>
      <c r="F1300" s="227">
        <v>0</v>
      </c>
      <c r="G1300" s="33"/>
      <c r="H1300" s="34"/>
    </row>
    <row r="1301" spans="1:8" s="2" customFormat="1" ht="16.9" customHeight="1">
      <c r="A1301" s="33"/>
      <c r="B1301" s="34"/>
      <c r="C1301" s="226" t="s">
        <v>270</v>
      </c>
      <c r="D1301" s="226" t="s">
        <v>2010</v>
      </c>
      <c r="E1301" s="18" t="s">
        <v>0</v>
      </c>
      <c r="F1301" s="227">
        <v>6.605</v>
      </c>
      <c r="G1301" s="33"/>
      <c r="H1301" s="34"/>
    </row>
    <row r="1302" spans="1:8" s="2" customFormat="1" ht="16.9" customHeight="1">
      <c r="A1302" s="33"/>
      <c r="B1302" s="34"/>
      <c r="C1302" s="228" t="s">
        <v>2351</v>
      </c>
      <c r="D1302" s="33"/>
      <c r="E1302" s="33"/>
      <c r="F1302" s="33"/>
      <c r="G1302" s="33"/>
      <c r="H1302" s="34"/>
    </row>
    <row r="1303" spans="1:8" s="2" customFormat="1" ht="16.9" customHeight="1">
      <c r="A1303" s="33"/>
      <c r="B1303" s="34"/>
      <c r="C1303" s="226" t="s">
        <v>348</v>
      </c>
      <c r="D1303" s="226" t="s">
        <v>2412</v>
      </c>
      <c r="E1303" s="18" t="s">
        <v>185</v>
      </c>
      <c r="F1303" s="227">
        <v>6.605</v>
      </c>
      <c r="G1303" s="33"/>
      <c r="H1303" s="34"/>
    </row>
    <row r="1304" spans="1:8" s="2" customFormat="1" ht="16.9" customHeight="1">
      <c r="A1304" s="33"/>
      <c r="B1304" s="34"/>
      <c r="C1304" s="226" t="s">
        <v>356</v>
      </c>
      <c r="D1304" s="226" t="s">
        <v>2413</v>
      </c>
      <c r="E1304" s="18" t="s">
        <v>185</v>
      </c>
      <c r="F1304" s="227">
        <v>6.605</v>
      </c>
      <c r="G1304" s="33"/>
      <c r="H1304" s="34"/>
    </row>
    <row r="1305" spans="1:8" s="2" customFormat="1" ht="16.9" customHeight="1">
      <c r="A1305" s="33"/>
      <c r="B1305" s="34"/>
      <c r="C1305" s="226" t="s">
        <v>2012</v>
      </c>
      <c r="D1305" s="226" t="s">
        <v>2450</v>
      </c>
      <c r="E1305" s="18" t="s">
        <v>185</v>
      </c>
      <c r="F1305" s="227">
        <v>564.517</v>
      </c>
      <c r="G1305" s="33"/>
      <c r="H1305" s="34"/>
    </row>
    <row r="1306" spans="1:8" s="2" customFormat="1" ht="16.9" customHeight="1">
      <c r="A1306" s="33"/>
      <c r="B1306" s="34"/>
      <c r="C1306" s="226" t="s">
        <v>404</v>
      </c>
      <c r="D1306" s="226" t="s">
        <v>2372</v>
      </c>
      <c r="E1306" s="18" t="s">
        <v>185</v>
      </c>
      <c r="F1306" s="227">
        <v>6.605</v>
      </c>
      <c r="G1306" s="33"/>
      <c r="H1306" s="34"/>
    </row>
    <row r="1307" spans="1:8" s="2" customFormat="1" ht="16.9" customHeight="1">
      <c r="A1307" s="33"/>
      <c r="B1307" s="34"/>
      <c r="C1307" s="222" t="s">
        <v>113</v>
      </c>
      <c r="D1307" s="223" t="s">
        <v>113</v>
      </c>
      <c r="E1307" s="224" t="s">
        <v>0</v>
      </c>
      <c r="F1307" s="225">
        <v>29</v>
      </c>
      <c r="G1307" s="33"/>
      <c r="H1307" s="34"/>
    </row>
    <row r="1308" spans="1:8" s="2" customFormat="1" ht="16.9" customHeight="1">
      <c r="A1308" s="33"/>
      <c r="B1308" s="34"/>
      <c r="C1308" s="226" t="s">
        <v>113</v>
      </c>
      <c r="D1308" s="226" t="s">
        <v>459</v>
      </c>
      <c r="E1308" s="18" t="s">
        <v>0</v>
      </c>
      <c r="F1308" s="227">
        <v>29</v>
      </c>
      <c r="G1308" s="33"/>
      <c r="H1308" s="34"/>
    </row>
    <row r="1309" spans="1:8" s="2" customFormat="1" ht="16.9" customHeight="1">
      <c r="A1309" s="33"/>
      <c r="B1309" s="34"/>
      <c r="C1309" s="228" t="s">
        <v>2351</v>
      </c>
      <c r="D1309" s="33"/>
      <c r="E1309" s="33"/>
      <c r="F1309" s="33"/>
      <c r="G1309" s="33"/>
      <c r="H1309" s="34"/>
    </row>
    <row r="1310" spans="1:8" s="2" customFormat="1" ht="16.9" customHeight="1">
      <c r="A1310" s="33"/>
      <c r="B1310" s="34"/>
      <c r="C1310" s="226" t="s">
        <v>230</v>
      </c>
      <c r="D1310" s="226" t="s">
        <v>2354</v>
      </c>
      <c r="E1310" s="18" t="s">
        <v>232</v>
      </c>
      <c r="F1310" s="227">
        <v>29</v>
      </c>
      <c r="G1310" s="33"/>
      <c r="H1310" s="34"/>
    </row>
    <row r="1311" spans="1:8" s="2" customFormat="1" ht="16.9" customHeight="1">
      <c r="A1311" s="33"/>
      <c r="B1311" s="34"/>
      <c r="C1311" s="226" t="s">
        <v>236</v>
      </c>
      <c r="D1311" s="226" t="s">
        <v>2355</v>
      </c>
      <c r="E1311" s="18" t="s">
        <v>232</v>
      </c>
      <c r="F1311" s="227">
        <v>116</v>
      </c>
      <c r="G1311" s="33"/>
      <c r="H1311" s="34"/>
    </row>
    <row r="1312" spans="1:8" s="2" customFormat="1" ht="16.9" customHeight="1">
      <c r="A1312" s="33"/>
      <c r="B1312" s="34"/>
      <c r="C1312" s="226" t="s">
        <v>257</v>
      </c>
      <c r="D1312" s="226" t="s">
        <v>2356</v>
      </c>
      <c r="E1312" s="18" t="s">
        <v>232</v>
      </c>
      <c r="F1312" s="227">
        <v>38.4</v>
      </c>
      <c r="G1312" s="33"/>
      <c r="H1312" s="34"/>
    </row>
    <row r="1313" spans="1:8" s="2" customFormat="1" ht="16.9" customHeight="1">
      <c r="A1313" s="33"/>
      <c r="B1313" s="34"/>
      <c r="C1313" s="226" t="s">
        <v>1260</v>
      </c>
      <c r="D1313" s="226" t="s">
        <v>266</v>
      </c>
      <c r="E1313" s="18" t="s">
        <v>232</v>
      </c>
      <c r="F1313" s="227">
        <v>29</v>
      </c>
      <c r="G1313" s="33"/>
      <c r="H1313" s="34"/>
    </row>
    <row r="1314" spans="1:8" s="2" customFormat="1" ht="16.9" customHeight="1">
      <c r="A1314" s="33"/>
      <c r="B1314" s="34"/>
      <c r="C1314" s="222" t="s">
        <v>115</v>
      </c>
      <c r="D1314" s="223" t="s">
        <v>115</v>
      </c>
      <c r="E1314" s="224" t="s">
        <v>0</v>
      </c>
      <c r="F1314" s="225">
        <v>9.4</v>
      </c>
      <c r="G1314" s="33"/>
      <c r="H1314" s="34"/>
    </row>
    <row r="1315" spans="1:8" s="2" customFormat="1" ht="16.9" customHeight="1">
      <c r="A1315" s="33"/>
      <c r="B1315" s="34"/>
      <c r="C1315" s="226" t="s">
        <v>115</v>
      </c>
      <c r="D1315" s="226" t="s">
        <v>1986</v>
      </c>
      <c r="E1315" s="18" t="s">
        <v>0</v>
      </c>
      <c r="F1315" s="227">
        <v>9.4</v>
      </c>
      <c r="G1315" s="33"/>
      <c r="H1315" s="34"/>
    </row>
    <row r="1316" spans="1:8" s="2" customFormat="1" ht="16.9" customHeight="1">
      <c r="A1316" s="33"/>
      <c r="B1316" s="34"/>
      <c r="C1316" s="228" t="s">
        <v>2351</v>
      </c>
      <c r="D1316" s="33"/>
      <c r="E1316" s="33"/>
      <c r="F1316" s="33"/>
      <c r="G1316" s="33"/>
      <c r="H1316" s="34"/>
    </row>
    <row r="1317" spans="1:8" s="2" customFormat="1" ht="16.9" customHeight="1">
      <c r="A1317" s="33"/>
      <c r="B1317" s="34"/>
      <c r="C1317" s="226" t="s">
        <v>241</v>
      </c>
      <c r="D1317" s="226" t="s">
        <v>2360</v>
      </c>
      <c r="E1317" s="18" t="s">
        <v>232</v>
      </c>
      <c r="F1317" s="227">
        <v>9.4</v>
      </c>
      <c r="G1317" s="33"/>
      <c r="H1317" s="34"/>
    </row>
    <row r="1318" spans="1:8" s="2" customFormat="1" ht="16.9" customHeight="1">
      <c r="A1318" s="33"/>
      <c r="B1318" s="34"/>
      <c r="C1318" s="226" t="s">
        <v>244</v>
      </c>
      <c r="D1318" s="226" t="s">
        <v>2361</v>
      </c>
      <c r="E1318" s="18" t="s">
        <v>232</v>
      </c>
      <c r="F1318" s="227">
        <v>329</v>
      </c>
      <c r="G1318" s="33"/>
      <c r="H1318" s="34"/>
    </row>
    <row r="1319" spans="1:8" s="2" customFormat="1" ht="16.9" customHeight="1">
      <c r="A1319" s="33"/>
      <c r="B1319" s="34"/>
      <c r="C1319" s="226" t="s">
        <v>257</v>
      </c>
      <c r="D1319" s="226" t="s">
        <v>2356</v>
      </c>
      <c r="E1319" s="18" t="s">
        <v>232</v>
      </c>
      <c r="F1319" s="227">
        <v>38.4</v>
      </c>
      <c r="G1319" s="33"/>
      <c r="H1319" s="34"/>
    </row>
    <row r="1320" spans="1:8" s="2" customFormat="1" ht="16.9" customHeight="1">
      <c r="A1320" s="33"/>
      <c r="B1320" s="34"/>
      <c r="C1320" s="226" t="s">
        <v>1262</v>
      </c>
      <c r="D1320" s="226" t="s">
        <v>1263</v>
      </c>
      <c r="E1320" s="18" t="s">
        <v>232</v>
      </c>
      <c r="F1320" s="227">
        <v>9.4</v>
      </c>
      <c r="G1320" s="33"/>
      <c r="H1320" s="34"/>
    </row>
    <row r="1321" spans="1:8" s="2" customFormat="1" ht="16.9" customHeight="1">
      <c r="A1321" s="33"/>
      <c r="B1321" s="34"/>
      <c r="C1321" s="222" t="s">
        <v>108</v>
      </c>
      <c r="D1321" s="223" t="s">
        <v>108</v>
      </c>
      <c r="E1321" s="224" t="s">
        <v>0</v>
      </c>
      <c r="F1321" s="225">
        <v>564.517</v>
      </c>
      <c r="G1321" s="33"/>
      <c r="H1321" s="34"/>
    </row>
    <row r="1322" spans="1:8" s="2" customFormat="1" ht="16.9" customHeight="1">
      <c r="A1322" s="33"/>
      <c r="B1322" s="34"/>
      <c r="C1322" s="226" t="s">
        <v>0</v>
      </c>
      <c r="D1322" s="226" t="s">
        <v>1973</v>
      </c>
      <c r="E1322" s="18" t="s">
        <v>0</v>
      </c>
      <c r="F1322" s="227">
        <v>503.34</v>
      </c>
      <c r="G1322" s="33"/>
      <c r="H1322" s="34"/>
    </row>
    <row r="1323" spans="1:8" s="2" customFormat="1" ht="16.9" customHeight="1">
      <c r="A1323" s="33"/>
      <c r="B1323" s="34"/>
      <c r="C1323" s="226" t="s">
        <v>0</v>
      </c>
      <c r="D1323" s="226" t="s">
        <v>268</v>
      </c>
      <c r="E1323" s="18" t="s">
        <v>0</v>
      </c>
      <c r="F1323" s="227">
        <v>37.4</v>
      </c>
      <c r="G1323" s="33"/>
      <c r="H1323" s="34"/>
    </row>
    <row r="1324" spans="1:8" s="2" customFormat="1" ht="16.9" customHeight="1">
      <c r="A1324" s="33"/>
      <c r="B1324" s="34"/>
      <c r="C1324" s="226" t="s">
        <v>0</v>
      </c>
      <c r="D1324" s="226" t="s">
        <v>270</v>
      </c>
      <c r="E1324" s="18" t="s">
        <v>0</v>
      </c>
      <c r="F1324" s="227">
        <v>6.605</v>
      </c>
      <c r="G1324" s="33"/>
      <c r="H1324" s="34"/>
    </row>
    <row r="1325" spans="1:8" s="2" customFormat="1" ht="16.9" customHeight="1">
      <c r="A1325" s="33"/>
      <c r="B1325" s="34"/>
      <c r="C1325" s="226" t="s">
        <v>0</v>
      </c>
      <c r="D1325" s="226" t="s">
        <v>2016</v>
      </c>
      <c r="E1325" s="18" t="s">
        <v>0</v>
      </c>
      <c r="F1325" s="227">
        <v>17.172</v>
      </c>
      <c r="G1325" s="33"/>
      <c r="H1325" s="34"/>
    </row>
    <row r="1326" spans="1:8" s="2" customFormat="1" ht="16.9" customHeight="1">
      <c r="A1326" s="33"/>
      <c r="B1326" s="34"/>
      <c r="C1326" s="226" t="s">
        <v>108</v>
      </c>
      <c r="D1326" s="226" t="s">
        <v>171</v>
      </c>
      <c r="E1326" s="18" t="s">
        <v>0</v>
      </c>
      <c r="F1326" s="227">
        <v>564.517</v>
      </c>
      <c r="G1326" s="33"/>
      <c r="H1326" s="34"/>
    </row>
    <row r="1327" spans="1:8" s="2" customFormat="1" ht="16.9" customHeight="1">
      <c r="A1327" s="33"/>
      <c r="B1327" s="34"/>
      <c r="C1327" s="228" t="s">
        <v>2351</v>
      </c>
      <c r="D1327" s="33"/>
      <c r="E1327" s="33"/>
      <c r="F1327" s="33"/>
      <c r="G1327" s="33"/>
      <c r="H1327" s="34"/>
    </row>
    <row r="1328" spans="1:8" s="2" customFormat="1" ht="16.9" customHeight="1">
      <c r="A1328" s="33"/>
      <c r="B1328" s="34"/>
      <c r="C1328" s="226" t="s">
        <v>2012</v>
      </c>
      <c r="D1328" s="226" t="s">
        <v>2450</v>
      </c>
      <c r="E1328" s="18" t="s">
        <v>185</v>
      </c>
      <c r="F1328" s="227">
        <v>564.517</v>
      </c>
      <c r="G1328" s="33"/>
      <c r="H1328" s="34"/>
    </row>
    <row r="1329" spans="1:8" s="2" customFormat="1" ht="16.9" customHeight="1">
      <c r="A1329" s="33"/>
      <c r="B1329" s="34"/>
      <c r="C1329" s="226" t="s">
        <v>417</v>
      </c>
      <c r="D1329" s="226" t="s">
        <v>2375</v>
      </c>
      <c r="E1329" s="18" t="s">
        <v>232</v>
      </c>
      <c r="F1329" s="227">
        <v>1016.131</v>
      </c>
      <c r="G1329" s="33"/>
      <c r="H1329" s="34"/>
    </row>
    <row r="1330" spans="1:8" s="2" customFormat="1" ht="16.9" customHeight="1">
      <c r="A1330" s="33"/>
      <c r="B1330" s="34"/>
      <c r="C1330" s="226" t="s">
        <v>192</v>
      </c>
      <c r="D1330" s="226" t="s">
        <v>2363</v>
      </c>
      <c r="E1330" s="18" t="s">
        <v>185</v>
      </c>
      <c r="F1330" s="227">
        <v>564.517</v>
      </c>
      <c r="G1330" s="33"/>
      <c r="H1330" s="34"/>
    </row>
    <row r="1331" spans="1:8" s="2" customFormat="1" ht="16.9" customHeight="1">
      <c r="A1331" s="33"/>
      <c r="B1331" s="34"/>
      <c r="C1331" s="222" t="s">
        <v>2015</v>
      </c>
      <c r="D1331" s="223" t="s">
        <v>2015</v>
      </c>
      <c r="E1331" s="224" t="s">
        <v>0</v>
      </c>
      <c r="F1331" s="225">
        <v>547.345</v>
      </c>
      <c r="G1331" s="33"/>
      <c r="H1331" s="34"/>
    </row>
    <row r="1332" spans="1:8" s="2" customFormat="1" ht="16.9" customHeight="1">
      <c r="A1332" s="33"/>
      <c r="B1332" s="34"/>
      <c r="C1332" s="226" t="s">
        <v>0</v>
      </c>
      <c r="D1332" s="226" t="s">
        <v>1973</v>
      </c>
      <c r="E1332" s="18" t="s">
        <v>0</v>
      </c>
      <c r="F1332" s="227">
        <v>503.34</v>
      </c>
      <c r="G1332" s="33"/>
      <c r="H1332" s="34"/>
    </row>
    <row r="1333" spans="1:8" s="2" customFormat="1" ht="16.9" customHeight="1">
      <c r="A1333" s="33"/>
      <c r="B1333" s="34"/>
      <c r="C1333" s="226" t="s">
        <v>0</v>
      </c>
      <c r="D1333" s="226" t="s">
        <v>268</v>
      </c>
      <c r="E1333" s="18" t="s">
        <v>0</v>
      </c>
      <c r="F1333" s="227">
        <v>37.4</v>
      </c>
      <c r="G1333" s="33"/>
      <c r="H1333" s="34"/>
    </row>
    <row r="1334" spans="1:8" s="2" customFormat="1" ht="16.9" customHeight="1">
      <c r="A1334" s="33"/>
      <c r="B1334" s="34"/>
      <c r="C1334" s="226" t="s">
        <v>0</v>
      </c>
      <c r="D1334" s="226" t="s">
        <v>270</v>
      </c>
      <c r="E1334" s="18" t="s">
        <v>0</v>
      </c>
      <c r="F1334" s="227">
        <v>6.605</v>
      </c>
      <c r="G1334" s="33"/>
      <c r="H1334" s="34"/>
    </row>
    <row r="1335" spans="1:8" s="2" customFormat="1" ht="16.9" customHeight="1">
      <c r="A1335" s="33"/>
      <c r="B1335" s="34"/>
      <c r="C1335" s="226" t="s">
        <v>2015</v>
      </c>
      <c r="D1335" s="226" t="s">
        <v>407</v>
      </c>
      <c r="E1335" s="18" t="s">
        <v>0</v>
      </c>
      <c r="F1335" s="227">
        <v>547.345</v>
      </c>
      <c r="G1335" s="33"/>
      <c r="H1335" s="34"/>
    </row>
    <row r="1336" spans="1:8" s="2" customFormat="1" ht="16.9" customHeight="1">
      <c r="A1336" s="33"/>
      <c r="B1336" s="34"/>
      <c r="C1336" s="222" t="s">
        <v>1984</v>
      </c>
      <c r="D1336" s="223" t="s">
        <v>1984</v>
      </c>
      <c r="E1336" s="224" t="s">
        <v>0</v>
      </c>
      <c r="F1336" s="225">
        <v>8.645</v>
      </c>
      <c r="G1336" s="33"/>
      <c r="H1336" s="34"/>
    </row>
    <row r="1337" spans="1:8" s="2" customFormat="1" ht="16.9" customHeight="1">
      <c r="A1337" s="33"/>
      <c r="B1337" s="34"/>
      <c r="C1337" s="226" t="s">
        <v>0</v>
      </c>
      <c r="D1337" s="226" t="s">
        <v>2000</v>
      </c>
      <c r="E1337" s="18" t="s">
        <v>0</v>
      </c>
      <c r="F1337" s="227">
        <v>0</v>
      </c>
      <c r="G1337" s="33"/>
      <c r="H1337" s="34"/>
    </row>
    <row r="1338" spans="1:8" s="2" customFormat="1" ht="16.9" customHeight="1">
      <c r="A1338" s="33"/>
      <c r="B1338" s="34"/>
      <c r="C1338" s="226" t="s">
        <v>0</v>
      </c>
      <c r="D1338" s="226" t="s">
        <v>2006</v>
      </c>
      <c r="E1338" s="18" t="s">
        <v>0</v>
      </c>
      <c r="F1338" s="227">
        <v>0</v>
      </c>
      <c r="G1338" s="33"/>
      <c r="H1338" s="34"/>
    </row>
    <row r="1339" spans="1:8" s="2" customFormat="1" ht="16.9" customHeight="1">
      <c r="A1339" s="33"/>
      <c r="B1339" s="34"/>
      <c r="C1339" s="226" t="s">
        <v>0</v>
      </c>
      <c r="D1339" s="226" t="s">
        <v>2001</v>
      </c>
      <c r="E1339" s="18" t="s">
        <v>0</v>
      </c>
      <c r="F1339" s="227">
        <v>0</v>
      </c>
      <c r="G1339" s="33"/>
      <c r="H1339" s="34"/>
    </row>
    <row r="1340" spans="1:8" s="2" customFormat="1" ht="16.9" customHeight="1">
      <c r="A1340" s="33"/>
      <c r="B1340" s="34"/>
      <c r="C1340" s="226" t="s">
        <v>0</v>
      </c>
      <c r="D1340" s="226" t="s">
        <v>2022</v>
      </c>
      <c r="E1340" s="18" t="s">
        <v>0</v>
      </c>
      <c r="F1340" s="227">
        <v>8.645</v>
      </c>
      <c r="G1340" s="33"/>
      <c r="H1340" s="34"/>
    </row>
    <row r="1341" spans="1:8" s="2" customFormat="1" ht="16.9" customHeight="1">
      <c r="A1341" s="33"/>
      <c r="B1341" s="34"/>
      <c r="C1341" s="226" t="s">
        <v>1984</v>
      </c>
      <c r="D1341" s="226" t="s">
        <v>407</v>
      </c>
      <c r="E1341" s="18" t="s">
        <v>0</v>
      </c>
      <c r="F1341" s="227">
        <v>8.645</v>
      </c>
      <c r="G1341" s="33"/>
      <c r="H1341" s="34"/>
    </row>
    <row r="1342" spans="1:8" s="2" customFormat="1" ht="16.9" customHeight="1">
      <c r="A1342" s="33"/>
      <c r="B1342" s="34"/>
      <c r="C1342" s="228" t="s">
        <v>2351</v>
      </c>
      <c r="D1342" s="33"/>
      <c r="E1342" s="33"/>
      <c r="F1342" s="33"/>
      <c r="G1342" s="33"/>
      <c r="H1342" s="34"/>
    </row>
    <row r="1343" spans="1:8" s="2" customFormat="1" ht="16.9" customHeight="1">
      <c r="A1343" s="33"/>
      <c r="B1343" s="34"/>
      <c r="C1343" s="226" t="s">
        <v>422</v>
      </c>
      <c r="D1343" s="226" t="s">
        <v>2377</v>
      </c>
      <c r="E1343" s="18" t="s">
        <v>185</v>
      </c>
      <c r="F1343" s="227">
        <v>8.645</v>
      </c>
      <c r="G1343" s="33"/>
      <c r="H1343" s="34"/>
    </row>
    <row r="1344" spans="1:8" s="2" customFormat="1" ht="16.9" customHeight="1">
      <c r="A1344" s="33"/>
      <c r="B1344" s="34"/>
      <c r="C1344" s="226" t="s">
        <v>2023</v>
      </c>
      <c r="D1344" s="226" t="s">
        <v>2024</v>
      </c>
      <c r="E1344" s="18" t="s">
        <v>232</v>
      </c>
      <c r="F1344" s="227">
        <v>17.29</v>
      </c>
      <c r="G1344" s="33"/>
      <c r="H1344" s="34"/>
    </row>
    <row r="1345" spans="1:8" s="2" customFormat="1" ht="26.45" customHeight="1">
      <c r="A1345" s="33"/>
      <c r="B1345" s="34"/>
      <c r="C1345" s="221"/>
      <c r="D1345" s="221" t="s">
        <v>96</v>
      </c>
      <c r="E1345" s="33"/>
      <c r="F1345" s="33"/>
      <c r="G1345" s="33"/>
      <c r="H1345" s="34"/>
    </row>
    <row r="1346" spans="1:8" s="2" customFormat="1" ht="16.9" customHeight="1">
      <c r="A1346" s="33"/>
      <c r="B1346" s="34"/>
      <c r="C1346" s="222" t="s">
        <v>2080</v>
      </c>
      <c r="D1346" s="223" t="s">
        <v>2080</v>
      </c>
      <c r="E1346" s="224" t="s">
        <v>0</v>
      </c>
      <c r="F1346" s="225">
        <v>1364</v>
      </c>
      <c r="G1346" s="33"/>
      <c r="H1346" s="34"/>
    </row>
    <row r="1347" spans="1:8" s="2" customFormat="1" ht="16.9" customHeight="1">
      <c r="A1347" s="33"/>
      <c r="B1347" s="34"/>
      <c r="C1347" s="226" t="s">
        <v>0</v>
      </c>
      <c r="D1347" s="226" t="s">
        <v>2000</v>
      </c>
      <c r="E1347" s="18" t="s">
        <v>0</v>
      </c>
      <c r="F1347" s="227">
        <v>0</v>
      </c>
      <c r="G1347" s="33"/>
      <c r="H1347" s="34"/>
    </row>
    <row r="1348" spans="1:8" s="2" customFormat="1" ht="16.9" customHeight="1">
      <c r="A1348" s="33"/>
      <c r="B1348" s="34"/>
      <c r="C1348" s="226" t="s">
        <v>0</v>
      </c>
      <c r="D1348" s="226" t="s">
        <v>2006</v>
      </c>
      <c r="E1348" s="18" t="s">
        <v>0</v>
      </c>
      <c r="F1348" s="227">
        <v>0</v>
      </c>
      <c r="G1348" s="33"/>
      <c r="H1348" s="34"/>
    </row>
    <row r="1349" spans="1:8" s="2" customFormat="1" ht="16.9" customHeight="1">
      <c r="A1349" s="33"/>
      <c r="B1349" s="34"/>
      <c r="C1349" s="226" t="s">
        <v>0</v>
      </c>
      <c r="D1349" s="226" t="s">
        <v>2001</v>
      </c>
      <c r="E1349" s="18" t="s">
        <v>0</v>
      </c>
      <c r="F1349" s="227">
        <v>0</v>
      </c>
      <c r="G1349" s="33"/>
      <c r="H1349" s="34"/>
    </row>
    <row r="1350" spans="1:8" s="2" customFormat="1" ht="16.9" customHeight="1">
      <c r="A1350" s="33"/>
      <c r="B1350" s="34"/>
      <c r="C1350" s="226" t="s">
        <v>0</v>
      </c>
      <c r="D1350" s="226" t="s">
        <v>2113</v>
      </c>
      <c r="E1350" s="18" t="s">
        <v>0</v>
      </c>
      <c r="F1350" s="227">
        <v>1364</v>
      </c>
      <c r="G1350" s="33"/>
      <c r="H1350" s="34"/>
    </row>
    <row r="1351" spans="1:8" s="2" customFormat="1" ht="16.9" customHeight="1">
      <c r="A1351" s="33"/>
      <c r="B1351" s="34"/>
      <c r="C1351" s="226" t="s">
        <v>2080</v>
      </c>
      <c r="D1351" s="226" t="s">
        <v>171</v>
      </c>
      <c r="E1351" s="18" t="s">
        <v>0</v>
      </c>
      <c r="F1351" s="227">
        <v>1364</v>
      </c>
      <c r="G1351" s="33"/>
      <c r="H1351" s="34"/>
    </row>
    <row r="1352" spans="1:8" s="2" customFormat="1" ht="16.9" customHeight="1">
      <c r="A1352" s="33"/>
      <c r="B1352" s="34"/>
      <c r="C1352" s="228" t="s">
        <v>2351</v>
      </c>
      <c r="D1352" s="33"/>
      <c r="E1352" s="33"/>
      <c r="F1352" s="33"/>
      <c r="G1352" s="33"/>
      <c r="H1352" s="34"/>
    </row>
    <row r="1353" spans="1:8" s="2" customFormat="1" ht="16.9" customHeight="1">
      <c r="A1353" s="33"/>
      <c r="B1353" s="34"/>
      <c r="C1353" s="226" t="s">
        <v>2051</v>
      </c>
      <c r="D1353" s="226" t="s">
        <v>2451</v>
      </c>
      <c r="E1353" s="18" t="s">
        <v>154</v>
      </c>
      <c r="F1353" s="227">
        <v>1364</v>
      </c>
      <c r="G1353" s="33"/>
      <c r="H1353" s="34"/>
    </row>
    <row r="1354" spans="1:8" s="2" customFormat="1" ht="16.9" customHeight="1">
      <c r="A1354" s="33"/>
      <c r="B1354" s="34"/>
      <c r="C1354" s="226" t="s">
        <v>2105</v>
      </c>
      <c r="D1354" s="226" t="s">
        <v>2454</v>
      </c>
      <c r="E1354" s="18" t="s">
        <v>154</v>
      </c>
      <c r="F1354" s="227">
        <v>1364</v>
      </c>
      <c r="G1354" s="33"/>
      <c r="H1354" s="34"/>
    </row>
    <row r="1355" spans="1:8" s="2" customFormat="1" ht="16.9" customHeight="1">
      <c r="A1355" s="33"/>
      <c r="B1355" s="34"/>
      <c r="C1355" s="226" t="s">
        <v>2108</v>
      </c>
      <c r="D1355" s="226" t="s">
        <v>2455</v>
      </c>
      <c r="E1355" s="18" t="s">
        <v>154</v>
      </c>
      <c r="F1355" s="227">
        <v>1364</v>
      </c>
      <c r="G1355" s="33"/>
      <c r="H1355" s="34"/>
    </row>
    <row r="1356" spans="1:8" s="2" customFormat="1" ht="16.9" customHeight="1">
      <c r="A1356" s="33"/>
      <c r="B1356" s="34"/>
      <c r="C1356" s="226" t="s">
        <v>1140</v>
      </c>
      <c r="D1356" s="226" t="s">
        <v>2417</v>
      </c>
      <c r="E1356" s="18" t="s">
        <v>154</v>
      </c>
      <c r="F1356" s="227">
        <v>1364</v>
      </c>
      <c r="G1356" s="33"/>
      <c r="H1356" s="34"/>
    </row>
    <row r="1357" spans="1:8" s="2" customFormat="1" ht="16.9" customHeight="1">
      <c r="A1357" s="33"/>
      <c r="B1357" s="34"/>
      <c r="C1357" s="226" t="s">
        <v>1143</v>
      </c>
      <c r="D1357" s="226" t="s">
        <v>2422</v>
      </c>
      <c r="E1357" s="18" t="s">
        <v>154</v>
      </c>
      <c r="F1357" s="227">
        <v>1364</v>
      </c>
      <c r="G1357" s="33"/>
      <c r="H1357" s="34"/>
    </row>
    <row r="1358" spans="1:8" s="2" customFormat="1" ht="16.9" customHeight="1">
      <c r="A1358" s="33"/>
      <c r="B1358" s="34"/>
      <c r="C1358" s="222" t="s">
        <v>2078</v>
      </c>
      <c r="D1358" s="223" t="s">
        <v>2078</v>
      </c>
      <c r="E1358" s="224" t="s">
        <v>0</v>
      </c>
      <c r="F1358" s="225">
        <v>30.3</v>
      </c>
      <c r="G1358" s="33"/>
      <c r="H1358" s="34"/>
    </row>
    <row r="1359" spans="1:8" s="2" customFormat="1" ht="16.9" customHeight="1">
      <c r="A1359" s="33"/>
      <c r="B1359" s="34"/>
      <c r="C1359" s="226" t="s">
        <v>0</v>
      </c>
      <c r="D1359" s="226" t="s">
        <v>2087</v>
      </c>
      <c r="E1359" s="18" t="s">
        <v>0</v>
      </c>
      <c r="F1359" s="227">
        <v>0</v>
      </c>
      <c r="G1359" s="33"/>
      <c r="H1359" s="34"/>
    </row>
    <row r="1360" spans="1:8" s="2" customFormat="1" ht="16.9" customHeight="1">
      <c r="A1360" s="33"/>
      <c r="B1360" s="34"/>
      <c r="C1360" s="226" t="s">
        <v>0</v>
      </c>
      <c r="D1360" s="226" t="s">
        <v>2101</v>
      </c>
      <c r="E1360" s="18" t="s">
        <v>0</v>
      </c>
      <c r="F1360" s="227">
        <v>30.3</v>
      </c>
      <c r="G1360" s="33"/>
      <c r="H1360" s="34"/>
    </row>
    <row r="1361" spans="1:8" s="2" customFormat="1" ht="16.9" customHeight="1">
      <c r="A1361" s="33"/>
      <c r="B1361" s="34"/>
      <c r="C1361" s="226" t="s">
        <v>2078</v>
      </c>
      <c r="D1361" s="226" t="s">
        <v>171</v>
      </c>
      <c r="E1361" s="18" t="s">
        <v>0</v>
      </c>
      <c r="F1361" s="227">
        <v>30.3</v>
      </c>
      <c r="G1361" s="33"/>
      <c r="H1361" s="34"/>
    </row>
    <row r="1362" spans="1:8" s="2" customFormat="1" ht="16.9" customHeight="1">
      <c r="A1362" s="33"/>
      <c r="B1362" s="34"/>
      <c r="C1362" s="228" t="s">
        <v>2351</v>
      </c>
      <c r="D1362" s="33"/>
      <c r="E1362" s="33"/>
      <c r="F1362" s="33"/>
      <c r="G1362" s="33"/>
      <c r="H1362" s="34"/>
    </row>
    <row r="1363" spans="1:8" s="2" customFormat="1" ht="16.9" customHeight="1">
      <c r="A1363" s="33"/>
      <c r="B1363" s="34"/>
      <c r="C1363" s="226" t="s">
        <v>2100</v>
      </c>
      <c r="D1363" s="226" t="s">
        <v>2456</v>
      </c>
      <c r="E1363" s="18" t="s">
        <v>154</v>
      </c>
      <c r="F1363" s="227">
        <v>30.3</v>
      </c>
      <c r="G1363" s="33"/>
      <c r="H1363" s="34"/>
    </row>
    <row r="1364" spans="1:8" s="2" customFormat="1" ht="16.9" customHeight="1">
      <c r="A1364" s="33"/>
      <c r="B1364" s="34"/>
      <c r="C1364" s="226" t="s">
        <v>2104</v>
      </c>
      <c r="D1364" s="226" t="s">
        <v>2457</v>
      </c>
      <c r="E1364" s="18" t="s">
        <v>154</v>
      </c>
      <c r="F1364" s="227">
        <v>30.3</v>
      </c>
      <c r="G1364" s="33"/>
      <c r="H1364" s="34"/>
    </row>
    <row r="1365" spans="1:8" s="2" customFormat="1" ht="16.9" customHeight="1">
      <c r="A1365" s="33"/>
      <c r="B1365" s="34"/>
      <c r="C1365" s="222" t="s">
        <v>282</v>
      </c>
      <c r="D1365" s="223" t="s">
        <v>282</v>
      </c>
      <c r="E1365" s="224" t="s">
        <v>0</v>
      </c>
      <c r="F1365" s="225">
        <v>6.818</v>
      </c>
      <c r="G1365" s="33"/>
      <c r="H1365" s="34"/>
    </row>
    <row r="1366" spans="1:8" s="2" customFormat="1" ht="16.9" customHeight="1">
      <c r="A1366" s="33"/>
      <c r="B1366" s="34"/>
      <c r="C1366" s="226" t="s">
        <v>0</v>
      </c>
      <c r="D1366" s="226" t="s">
        <v>2090</v>
      </c>
      <c r="E1366" s="18" t="s">
        <v>0</v>
      </c>
      <c r="F1366" s="227">
        <v>0</v>
      </c>
      <c r="G1366" s="33"/>
      <c r="H1366" s="34"/>
    </row>
    <row r="1367" spans="1:8" s="2" customFormat="1" ht="16.9" customHeight="1">
      <c r="A1367" s="33"/>
      <c r="B1367" s="34"/>
      <c r="C1367" s="226" t="s">
        <v>0</v>
      </c>
      <c r="D1367" s="226" t="s">
        <v>2091</v>
      </c>
      <c r="E1367" s="18" t="s">
        <v>0</v>
      </c>
      <c r="F1367" s="227">
        <v>0</v>
      </c>
      <c r="G1367" s="33"/>
      <c r="H1367" s="34"/>
    </row>
    <row r="1368" spans="1:8" s="2" customFormat="1" ht="16.9" customHeight="1">
      <c r="A1368" s="33"/>
      <c r="B1368" s="34"/>
      <c r="C1368" s="226" t="s">
        <v>0</v>
      </c>
      <c r="D1368" s="226" t="s">
        <v>2102</v>
      </c>
      <c r="E1368" s="18" t="s">
        <v>0</v>
      </c>
      <c r="F1368" s="227">
        <v>4.05</v>
      </c>
      <c r="G1368" s="33"/>
      <c r="H1368" s="34"/>
    </row>
    <row r="1369" spans="1:8" s="2" customFormat="1" ht="16.9" customHeight="1">
      <c r="A1369" s="33"/>
      <c r="B1369" s="34"/>
      <c r="C1369" s="226" t="s">
        <v>0</v>
      </c>
      <c r="D1369" s="226" t="s">
        <v>2103</v>
      </c>
      <c r="E1369" s="18" t="s">
        <v>0</v>
      </c>
      <c r="F1369" s="227">
        <v>2.768</v>
      </c>
      <c r="G1369" s="33"/>
      <c r="H1369" s="34"/>
    </row>
    <row r="1370" spans="1:8" s="2" customFormat="1" ht="16.9" customHeight="1">
      <c r="A1370" s="33"/>
      <c r="B1370" s="34"/>
      <c r="C1370" s="226" t="s">
        <v>282</v>
      </c>
      <c r="D1370" s="226" t="s">
        <v>171</v>
      </c>
      <c r="E1370" s="18" t="s">
        <v>0</v>
      </c>
      <c r="F1370" s="227">
        <v>6.818</v>
      </c>
      <c r="G1370" s="33"/>
      <c r="H1370" s="34"/>
    </row>
    <row r="1371" spans="1:8" s="2" customFormat="1" ht="16.9" customHeight="1">
      <c r="A1371" s="33"/>
      <c r="B1371" s="34"/>
      <c r="C1371" s="228" t="s">
        <v>2351</v>
      </c>
      <c r="D1371" s="33"/>
      <c r="E1371" s="33"/>
      <c r="F1371" s="33"/>
      <c r="G1371" s="33"/>
      <c r="H1371" s="34"/>
    </row>
    <row r="1372" spans="1:8" s="2" customFormat="1" ht="16.9" customHeight="1">
      <c r="A1372" s="33"/>
      <c r="B1372" s="34"/>
      <c r="C1372" s="226" t="s">
        <v>501</v>
      </c>
      <c r="D1372" s="226" t="s">
        <v>2376</v>
      </c>
      <c r="E1372" s="18" t="s">
        <v>185</v>
      </c>
      <c r="F1372" s="227">
        <v>6.818</v>
      </c>
      <c r="G1372" s="33"/>
      <c r="H1372" s="34"/>
    </row>
    <row r="1373" spans="1:8" s="2" customFormat="1" ht="16.9" customHeight="1">
      <c r="A1373" s="33"/>
      <c r="B1373" s="34"/>
      <c r="C1373" s="226" t="s">
        <v>422</v>
      </c>
      <c r="D1373" s="226" t="s">
        <v>2377</v>
      </c>
      <c r="E1373" s="18" t="s">
        <v>185</v>
      </c>
      <c r="F1373" s="227">
        <v>200.611</v>
      </c>
      <c r="G1373" s="33"/>
      <c r="H1373" s="34"/>
    </row>
    <row r="1374" spans="1:8" s="2" customFormat="1" ht="16.9" customHeight="1">
      <c r="A1374" s="33"/>
      <c r="B1374" s="34"/>
      <c r="C1374" s="222" t="s">
        <v>2081</v>
      </c>
      <c r="D1374" s="223" t="s">
        <v>2081</v>
      </c>
      <c r="E1374" s="224" t="s">
        <v>0</v>
      </c>
      <c r="F1374" s="225">
        <v>44</v>
      </c>
      <c r="G1374" s="33"/>
      <c r="H1374" s="34"/>
    </row>
    <row r="1375" spans="1:8" s="2" customFormat="1" ht="16.9" customHeight="1">
      <c r="A1375" s="33"/>
      <c r="B1375" s="34"/>
      <c r="C1375" s="226" t="s">
        <v>0</v>
      </c>
      <c r="D1375" s="226" t="s">
        <v>2000</v>
      </c>
      <c r="E1375" s="18" t="s">
        <v>0</v>
      </c>
      <c r="F1375" s="227">
        <v>0</v>
      </c>
      <c r="G1375" s="33"/>
      <c r="H1375" s="34"/>
    </row>
    <row r="1376" spans="1:8" s="2" customFormat="1" ht="16.9" customHeight="1">
      <c r="A1376" s="33"/>
      <c r="B1376" s="34"/>
      <c r="C1376" s="226" t="s">
        <v>0</v>
      </c>
      <c r="D1376" s="226" t="s">
        <v>2006</v>
      </c>
      <c r="E1376" s="18" t="s">
        <v>0</v>
      </c>
      <c r="F1376" s="227">
        <v>0</v>
      </c>
      <c r="G1376" s="33"/>
      <c r="H1376" s="34"/>
    </row>
    <row r="1377" spans="1:8" s="2" customFormat="1" ht="16.9" customHeight="1">
      <c r="A1377" s="33"/>
      <c r="B1377" s="34"/>
      <c r="C1377" s="226" t="s">
        <v>0</v>
      </c>
      <c r="D1377" s="226" t="s">
        <v>2001</v>
      </c>
      <c r="E1377" s="18" t="s">
        <v>0</v>
      </c>
      <c r="F1377" s="227">
        <v>0</v>
      </c>
      <c r="G1377" s="33"/>
      <c r="H1377" s="34"/>
    </row>
    <row r="1378" spans="1:8" s="2" customFormat="1" ht="16.9" customHeight="1">
      <c r="A1378" s="33"/>
      <c r="B1378" s="34"/>
      <c r="C1378" s="226" t="s">
        <v>2081</v>
      </c>
      <c r="D1378" s="226" t="s">
        <v>2150</v>
      </c>
      <c r="E1378" s="18" t="s">
        <v>0</v>
      </c>
      <c r="F1378" s="227">
        <v>44</v>
      </c>
      <c r="G1378" s="33"/>
      <c r="H1378" s="34"/>
    </row>
    <row r="1379" spans="1:8" s="2" customFormat="1" ht="16.9" customHeight="1">
      <c r="A1379" s="33"/>
      <c r="B1379" s="34"/>
      <c r="C1379" s="228" t="s">
        <v>2351</v>
      </c>
      <c r="D1379" s="33"/>
      <c r="E1379" s="33"/>
      <c r="F1379" s="33"/>
      <c r="G1379" s="33"/>
      <c r="H1379" s="34"/>
    </row>
    <row r="1380" spans="1:8" s="2" customFormat="1" ht="16.9" customHeight="1">
      <c r="A1380" s="33"/>
      <c r="B1380" s="34"/>
      <c r="C1380" s="226" t="s">
        <v>2149</v>
      </c>
      <c r="D1380" s="226" t="s">
        <v>2458</v>
      </c>
      <c r="E1380" s="18" t="s">
        <v>226</v>
      </c>
      <c r="F1380" s="227">
        <v>44</v>
      </c>
      <c r="G1380" s="33"/>
      <c r="H1380" s="34"/>
    </row>
    <row r="1381" spans="1:8" s="2" customFormat="1" ht="16.9" customHeight="1">
      <c r="A1381" s="33"/>
      <c r="B1381" s="34"/>
      <c r="C1381" s="226" t="s">
        <v>2153</v>
      </c>
      <c r="D1381" s="226" t="s">
        <v>2459</v>
      </c>
      <c r="E1381" s="18" t="s">
        <v>185</v>
      </c>
      <c r="F1381" s="227">
        <v>39.175</v>
      </c>
      <c r="G1381" s="33"/>
      <c r="H1381" s="34"/>
    </row>
    <row r="1382" spans="1:8" s="2" customFormat="1" ht="16.9" customHeight="1">
      <c r="A1382" s="33"/>
      <c r="B1382" s="34"/>
      <c r="C1382" s="226" t="s">
        <v>2151</v>
      </c>
      <c r="D1382" s="226" t="s">
        <v>2152</v>
      </c>
      <c r="E1382" s="18" t="s">
        <v>226</v>
      </c>
      <c r="F1382" s="227">
        <v>45.32</v>
      </c>
      <c r="G1382" s="33"/>
      <c r="H1382" s="34"/>
    </row>
    <row r="1383" spans="1:8" s="2" customFormat="1" ht="16.9" customHeight="1">
      <c r="A1383" s="33"/>
      <c r="B1383" s="34"/>
      <c r="C1383" s="222" t="s">
        <v>2082</v>
      </c>
      <c r="D1383" s="223" t="s">
        <v>2082</v>
      </c>
      <c r="E1383" s="224" t="s">
        <v>0</v>
      </c>
      <c r="F1383" s="225">
        <v>757.1</v>
      </c>
      <c r="G1383" s="33"/>
      <c r="H1383" s="34"/>
    </row>
    <row r="1384" spans="1:8" s="2" customFormat="1" ht="16.9" customHeight="1">
      <c r="A1384" s="33"/>
      <c r="B1384" s="34"/>
      <c r="C1384" s="226" t="s">
        <v>0</v>
      </c>
      <c r="D1384" s="226" t="s">
        <v>2000</v>
      </c>
      <c r="E1384" s="18" t="s">
        <v>0</v>
      </c>
      <c r="F1384" s="227">
        <v>0</v>
      </c>
      <c r="G1384" s="33"/>
      <c r="H1384" s="34"/>
    </row>
    <row r="1385" spans="1:8" s="2" customFormat="1" ht="16.9" customHeight="1">
      <c r="A1385" s="33"/>
      <c r="B1385" s="34"/>
      <c r="C1385" s="226" t="s">
        <v>0</v>
      </c>
      <c r="D1385" s="226" t="s">
        <v>2006</v>
      </c>
      <c r="E1385" s="18" t="s">
        <v>0</v>
      </c>
      <c r="F1385" s="227">
        <v>0</v>
      </c>
      <c r="G1385" s="33"/>
      <c r="H1385" s="34"/>
    </row>
    <row r="1386" spans="1:8" s="2" customFormat="1" ht="16.9" customHeight="1">
      <c r="A1386" s="33"/>
      <c r="B1386" s="34"/>
      <c r="C1386" s="226" t="s">
        <v>0</v>
      </c>
      <c r="D1386" s="226" t="s">
        <v>2001</v>
      </c>
      <c r="E1386" s="18" t="s">
        <v>0</v>
      </c>
      <c r="F1386" s="227">
        <v>0</v>
      </c>
      <c r="G1386" s="33"/>
      <c r="H1386" s="34"/>
    </row>
    <row r="1387" spans="1:8" s="2" customFormat="1" ht="16.9" customHeight="1">
      <c r="A1387" s="33"/>
      <c r="B1387" s="34"/>
      <c r="C1387" s="226" t="s">
        <v>2082</v>
      </c>
      <c r="D1387" s="226" t="s">
        <v>2140</v>
      </c>
      <c r="E1387" s="18" t="s">
        <v>0</v>
      </c>
      <c r="F1387" s="227">
        <v>757.1</v>
      </c>
      <c r="G1387" s="33"/>
      <c r="H1387" s="34"/>
    </row>
    <row r="1388" spans="1:8" s="2" customFormat="1" ht="16.9" customHeight="1">
      <c r="A1388" s="33"/>
      <c r="B1388" s="34"/>
      <c r="C1388" s="228" t="s">
        <v>2351</v>
      </c>
      <c r="D1388" s="33"/>
      <c r="E1388" s="33"/>
      <c r="F1388" s="33"/>
      <c r="G1388" s="33"/>
      <c r="H1388" s="34"/>
    </row>
    <row r="1389" spans="1:8" s="2" customFormat="1" ht="16.9" customHeight="1">
      <c r="A1389" s="33"/>
      <c r="B1389" s="34"/>
      <c r="C1389" s="226" t="s">
        <v>2139</v>
      </c>
      <c r="D1389" s="226" t="s">
        <v>2460</v>
      </c>
      <c r="E1389" s="18" t="s">
        <v>226</v>
      </c>
      <c r="F1389" s="227">
        <v>757.1</v>
      </c>
      <c r="G1389" s="33"/>
      <c r="H1389" s="34"/>
    </row>
    <row r="1390" spans="1:8" s="2" customFormat="1" ht="16.9" customHeight="1">
      <c r="A1390" s="33"/>
      <c r="B1390" s="34"/>
      <c r="C1390" s="226" t="s">
        <v>2153</v>
      </c>
      <c r="D1390" s="226" t="s">
        <v>2459</v>
      </c>
      <c r="E1390" s="18" t="s">
        <v>185</v>
      </c>
      <c r="F1390" s="227">
        <v>39.175</v>
      </c>
      <c r="G1390" s="33"/>
      <c r="H1390" s="34"/>
    </row>
    <row r="1391" spans="1:8" s="2" customFormat="1" ht="16.9" customHeight="1">
      <c r="A1391" s="33"/>
      <c r="B1391" s="34"/>
      <c r="C1391" s="226" t="s">
        <v>2147</v>
      </c>
      <c r="D1391" s="226" t="s">
        <v>2148</v>
      </c>
      <c r="E1391" s="18" t="s">
        <v>226</v>
      </c>
      <c r="F1391" s="227">
        <v>421.313</v>
      </c>
      <c r="G1391" s="33"/>
      <c r="H1391" s="34"/>
    </row>
    <row r="1392" spans="1:8" s="2" customFormat="1" ht="16.9" customHeight="1">
      <c r="A1392" s="33"/>
      <c r="B1392" s="34"/>
      <c r="C1392" s="222" t="s">
        <v>2083</v>
      </c>
      <c r="D1392" s="223" t="s">
        <v>2083</v>
      </c>
      <c r="E1392" s="224" t="s">
        <v>0</v>
      </c>
      <c r="F1392" s="225">
        <v>80</v>
      </c>
      <c r="G1392" s="33"/>
      <c r="H1392" s="34"/>
    </row>
    <row r="1393" spans="1:8" s="2" customFormat="1" ht="16.9" customHeight="1">
      <c r="A1393" s="33"/>
      <c r="B1393" s="34"/>
      <c r="C1393" s="226" t="s">
        <v>0</v>
      </c>
      <c r="D1393" s="226" t="s">
        <v>2000</v>
      </c>
      <c r="E1393" s="18" t="s">
        <v>0</v>
      </c>
      <c r="F1393" s="227">
        <v>0</v>
      </c>
      <c r="G1393" s="33"/>
      <c r="H1393" s="34"/>
    </row>
    <row r="1394" spans="1:8" s="2" customFormat="1" ht="16.9" customHeight="1">
      <c r="A1394" s="33"/>
      <c r="B1394" s="34"/>
      <c r="C1394" s="226" t="s">
        <v>0</v>
      </c>
      <c r="D1394" s="226" t="s">
        <v>2006</v>
      </c>
      <c r="E1394" s="18" t="s">
        <v>0</v>
      </c>
      <c r="F1394" s="227">
        <v>0</v>
      </c>
      <c r="G1394" s="33"/>
      <c r="H1394" s="34"/>
    </row>
    <row r="1395" spans="1:8" s="2" customFormat="1" ht="16.9" customHeight="1">
      <c r="A1395" s="33"/>
      <c r="B1395" s="34"/>
      <c r="C1395" s="226" t="s">
        <v>2083</v>
      </c>
      <c r="D1395" s="226" t="s">
        <v>2143</v>
      </c>
      <c r="E1395" s="18" t="s">
        <v>0</v>
      </c>
      <c r="F1395" s="227">
        <v>80</v>
      </c>
      <c r="G1395" s="33"/>
      <c r="H1395" s="34"/>
    </row>
    <row r="1396" spans="1:8" s="2" customFormat="1" ht="16.9" customHeight="1">
      <c r="A1396" s="33"/>
      <c r="B1396" s="34"/>
      <c r="C1396" s="228" t="s">
        <v>2351</v>
      </c>
      <c r="D1396" s="33"/>
      <c r="E1396" s="33"/>
      <c r="F1396" s="33"/>
      <c r="G1396" s="33"/>
      <c r="H1396" s="34"/>
    </row>
    <row r="1397" spans="1:8" s="2" customFormat="1" ht="16.9" customHeight="1">
      <c r="A1397" s="33"/>
      <c r="B1397" s="34"/>
      <c r="C1397" s="226" t="s">
        <v>2141</v>
      </c>
      <c r="D1397" s="226" t="s">
        <v>2142</v>
      </c>
      <c r="E1397" s="18" t="s">
        <v>226</v>
      </c>
      <c r="F1397" s="227">
        <v>80</v>
      </c>
      <c r="G1397" s="33"/>
      <c r="H1397" s="34"/>
    </row>
    <row r="1398" spans="1:8" s="2" customFormat="1" ht="16.9" customHeight="1">
      <c r="A1398" s="33"/>
      <c r="B1398" s="34"/>
      <c r="C1398" s="226" t="s">
        <v>2147</v>
      </c>
      <c r="D1398" s="226" t="s">
        <v>2148</v>
      </c>
      <c r="E1398" s="18" t="s">
        <v>226</v>
      </c>
      <c r="F1398" s="227">
        <v>421.313</v>
      </c>
      <c r="G1398" s="33"/>
      <c r="H1398" s="34"/>
    </row>
    <row r="1399" spans="1:8" s="2" customFormat="1" ht="16.9" customHeight="1">
      <c r="A1399" s="33"/>
      <c r="B1399" s="34"/>
      <c r="C1399" s="222" t="s">
        <v>2084</v>
      </c>
      <c r="D1399" s="223" t="s">
        <v>2084</v>
      </c>
      <c r="E1399" s="224" t="s">
        <v>0</v>
      </c>
      <c r="F1399" s="225">
        <v>278.5</v>
      </c>
      <c r="G1399" s="33"/>
      <c r="H1399" s="34"/>
    </row>
    <row r="1400" spans="1:8" s="2" customFormat="1" ht="16.9" customHeight="1">
      <c r="A1400" s="33"/>
      <c r="B1400" s="34"/>
      <c r="C1400" s="226" t="s">
        <v>0</v>
      </c>
      <c r="D1400" s="226" t="s">
        <v>2000</v>
      </c>
      <c r="E1400" s="18" t="s">
        <v>0</v>
      </c>
      <c r="F1400" s="227">
        <v>0</v>
      </c>
      <c r="G1400" s="33"/>
      <c r="H1400" s="34"/>
    </row>
    <row r="1401" spans="1:8" s="2" customFormat="1" ht="16.9" customHeight="1">
      <c r="A1401" s="33"/>
      <c r="B1401" s="34"/>
      <c r="C1401" s="226" t="s">
        <v>0</v>
      </c>
      <c r="D1401" s="226" t="s">
        <v>2006</v>
      </c>
      <c r="E1401" s="18" t="s">
        <v>0</v>
      </c>
      <c r="F1401" s="227">
        <v>0</v>
      </c>
      <c r="G1401" s="33"/>
      <c r="H1401" s="34"/>
    </row>
    <row r="1402" spans="1:8" s="2" customFormat="1" ht="16.9" customHeight="1">
      <c r="A1402" s="33"/>
      <c r="B1402" s="34"/>
      <c r="C1402" s="226" t="s">
        <v>2084</v>
      </c>
      <c r="D1402" s="226" t="s">
        <v>2146</v>
      </c>
      <c r="E1402" s="18" t="s">
        <v>0</v>
      </c>
      <c r="F1402" s="227">
        <v>278.5</v>
      </c>
      <c r="G1402" s="33"/>
      <c r="H1402" s="34"/>
    </row>
    <row r="1403" spans="1:8" s="2" customFormat="1" ht="16.9" customHeight="1">
      <c r="A1403" s="33"/>
      <c r="B1403" s="34"/>
      <c r="C1403" s="228" t="s">
        <v>2351</v>
      </c>
      <c r="D1403" s="33"/>
      <c r="E1403" s="33"/>
      <c r="F1403" s="33"/>
      <c r="G1403" s="33"/>
      <c r="H1403" s="34"/>
    </row>
    <row r="1404" spans="1:8" s="2" customFormat="1" ht="16.9" customHeight="1">
      <c r="A1404" s="33"/>
      <c r="B1404" s="34"/>
      <c r="C1404" s="226" t="s">
        <v>2144</v>
      </c>
      <c r="D1404" s="226" t="s">
        <v>2145</v>
      </c>
      <c r="E1404" s="18" t="s">
        <v>226</v>
      </c>
      <c r="F1404" s="227">
        <v>278.5</v>
      </c>
      <c r="G1404" s="33"/>
      <c r="H1404" s="34"/>
    </row>
    <row r="1405" spans="1:8" s="2" customFormat="1" ht="16.9" customHeight="1">
      <c r="A1405" s="33"/>
      <c r="B1405" s="34"/>
      <c r="C1405" s="226" t="s">
        <v>2147</v>
      </c>
      <c r="D1405" s="226" t="s">
        <v>2148</v>
      </c>
      <c r="E1405" s="18" t="s">
        <v>226</v>
      </c>
      <c r="F1405" s="227">
        <v>421.313</v>
      </c>
      <c r="G1405" s="33"/>
      <c r="H1405" s="34"/>
    </row>
    <row r="1406" spans="1:8" s="2" customFormat="1" ht="16.9" customHeight="1">
      <c r="A1406" s="33"/>
      <c r="B1406" s="34"/>
      <c r="C1406" s="222" t="s">
        <v>2086</v>
      </c>
      <c r="D1406" s="223" t="s">
        <v>2086</v>
      </c>
      <c r="E1406" s="224" t="s">
        <v>0</v>
      </c>
      <c r="F1406" s="225">
        <v>29.5</v>
      </c>
      <c r="G1406" s="33"/>
      <c r="H1406" s="34"/>
    </row>
    <row r="1407" spans="1:8" s="2" customFormat="1" ht="16.9" customHeight="1">
      <c r="A1407" s="33"/>
      <c r="B1407" s="34"/>
      <c r="C1407" s="226" t="s">
        <v>0</v>
      </c>
      <c r="D1407" s="226" t="s">
        <v>2000</v>
      </c>
      <c r="E1407" s="18" t="s">
        <v>0</v>
      </c>
      <c r="F1407" s="227">
        <v>0</v>
      </c>
      <c r="G1407" s="33"/>
      <c r="H1407" s="34"/>
    </row>
    <row r="1408" spans="1:8" s="2" customFormat="1" ht="16.9" customHeight="1">
      <c r="A1408" s="33"/>
      <c r="B1408" s="34"/>
      <c r="C1408" s="226" t="s">
        <v>0</v>
      </c>
      <c r="D1408" s="226" t="s">
        <v>2006</v>
      </c>
      <c r="E1408" s="18" t="s">
        <v>0</v>
      </c>
      <c r="F1408" s="227">
        <v>0</v>
      </c>
      <c r="G1408" s="33"/>
      <c r="H1408" s="34"/>
    </row>
    <row r="1409" spans="1:8" s="2" customFormat="1" ht="16.9" customHeight="1">
      <c r="A1409" s="33"/>
      <c r="B1409" s="34"/>
      <c r="C1409" s="226" t="s">
        <v>2086</v>
      </c>
      <c r="D1409" s="226" t="s">
        <v>1166</v>
      </c>
      <c r="E1409" s="18" t="s">
        <v>0</v>
      </c>
      <c r="F1409" s="227">
        <v>29.5</v>
      </c>
      <c r="G1409" s="33"/>
      <c r="H1409" s="34"/>
    </row>
    <row r="1410" spans="1:8" s="2" customFormat="1" ht="16.9" customHeight="1">
      <c r="A1410" s="33"/>
      <c r="B1410" s="34"/>
      <c r="C1410" s="222" t="s">
        <v>280</v>
      </c>
      <c r="D1410" s="223" t="s">
        <v>280</v>
      </c>
      <c r="E1410" s="224" t="s">
        <v>0</v>
      </c>
      <c r="F1410" s="225">
        <v>22.725</v>
      </c>
      <c r="G1410" s="33"/>
      <c r="H1410" s="34"/>
    </row>
    <row r="1411" spans="1:8" s="2" customFormat="1" ht="16.9" customHeight="1">
      <c r="A1411" s="33"/>
      <c r="B1411" s="34"/>
      <c r="C1411" s="226" t="s">
        <v>0</v>
      </c>
      <c r="D1411" s="226" t="s">
        <v>2090</v>
      </c>
      <c r="E1411" s="18" t="s">
        <v>0</v>
      </c>
      <c r="F1411" s="227">
        <v>0</v>
      </c>
      <c r="G1411" s="33"/>
      <c r="H1411" s="34"/>
    </row>
    <row r="1412" spans="1:8" s="2" customFormat="1" ht="16.9" customHeight="1">
      <c r="A1412" s="33"/>
      <c r="B1412" s="34"/>
      <c r="C1412" s="226" t="s">
        <v>0</v>
      </c>
      <c r="D1412" s="226" t="s">
        <v>2091</v>
      </c>
      <c r="E1412" s="18" t="s">
        <v>0</v>
      </c>
      <c r="F1412" s="227">
        <v>0</v>
      </c>
      <c r="G1412" s="33"/>
      <c r="H1412" s="34"/>
    </row>
    <row r="1413" spans="1:8" s="2" customFormat="1" ht="16.9" customHeight="1">
      <c r="A1413" s="33"/>
      <c r="B1413" s="34"/>
      <c r="C1413" s="226" t="s">
        <v>0</v>
      </c>
      <c r="D1413" s="226" t="s">
        <v>2098</v>
      </c>
      <c r="E1413" s="18" t="s">
        <v>0</v>
      </c>
      <c r="F1413" s="227">
        <v>13.5</v>
      </c>
      <c r="G1413" s="33"/>
      <c r="H1413" s="34"/>
    </row>
    <row r="1414" spans="1:8" s="2" customFormat="1" ht="16.9" customHeight="1">
      <c r="A1414" s="33"/>
      <c r="B1414" s="34"/>
      <c r="C1414" s="226" t="s">
        <v>0</v>
      </c>
      <c r="D1414" s="226" t="s">
        <v>2099</v>
      </c>
      <c r="E1414" s="18" t="s">
        <v>0</v>
      </c>
      <c r="F1414" s="227">
        <v>9.225</v>
      </c>
      <c r="G1414" s="33"/>
      <c r="H1414" s="34"/>
    </row>
    <row r="1415" spans="1:8" s="2" customFormat="1" ht="16.9" customHeight="1">
      <c r="A1415" s="33"/>
      <c r="B1415" s="34"/>
      <c r="C1415" s="226" t="s">
        <v>280</v>
      </c>
      <c r="D1415" s="226" t="s">
        <v>171</v>
      </c>
      <c r="E1415" s="18" t="s">
        <v>0</v>
      </c>
      <c r="F1415" s="227">
        <v>22.725</v>
      </c>
      <c r="G1415" s="33"/>
      <c r="H1415" s="34"/>
    </row>
    <row r="1416" spans="1:8" s="2" customFormat="1" ht="16.9" customHeight="1">
      <c r="A1416" s="33"/>
      <c r="B1416" s="34"/>
      <c r="C1416" s="228" t="s">
        <v>2351</v>
      </c>
      <c r="D1416" s="33"/>
      <c r="E1416" s="33"/>
      <c r="F1416" s="33"/>
      <c r="G1416" s="33"/>
      <c r="H1416" s="34"/>
    </row>
    <row r="1417" spans="1:8" s="2" customFormat="1" ht="16.9" customHeight="1">
      <c r="A1417" s="33"/>
      <c r="B1417" s="34"/>
      <c r="C1417" s="226" t="s">
        <v>431</v>
      </c>
      <c r="D1417" s="226" t="s">
        <v>2386</v>
      </c>
      <c r="E1417" s="18" t="s">
        <v>185</v>
      </c>
      <c r="F1417" s="227">
        <v>22.725</v>
      </c>
      <c r="G1417" s="33"/>
      <c r="H1417" s="34"/>
    </row>
    <row r="1418" spans="1:8" s="2" customFormat="1" ht="16.9" customHeight="1">
      <c r="A1418" s="33"/>
      <c r="B1418" s="34"/>
      <c r="C1418" s="226" t="s">
        <v>422</v>
      </c>
      <c r="D1418" s="226" t="s">
        <v>2377</v>
      </c>
      <c r="E1418" s="18" t="s">
        <v>185</v>
      </c>
      <c r="F1418" s="227">
        <v>200.611</v>
      </c>
      <c r="G1418" s="33"/>
      <c r="H1418" s="34"/>
    </row>
    <row r="1419" spans="1:8" s="2" customFormat="1" ht="16.9" customHeight="1">
      <c r="A1419" s="33"/>
      <c r="B1419" s="34"/>
      <c r="C1419" s="226" t="s">
        <v>439</v>
      </c>
      <c r="D1419" s="226" t="s">
        <v>440</v>
      </c>
      <c r="E1419" s="18" t="s">
        <v>232</v>
      </c>
      <c r="F1419" s="227">
        <v>45.45</v>
      </c>
      <c r="G1419" s="33"/>
      <c r="H1419" s="34"/>
    </row>
    <row r="1420" spans="1:8" s="2" customFormat="1" ht="16.9" customHeight="1">
      <c r="A1420" s="33"/>
      <c r="B1420" s="34"/>
      <c r="C1420" s="222" t="s">
        <v>1051</v>
      </c>
      <c r="D1420" s="223" t="s">
        <v>1051</v>
      </c>
      <c r="E1420" s="224" t="s">
        <v>0</v>
      </c>
      <c r="F1420" s="225">
        <v>77</v>
      </c>
      <c r="G1420" s="33"/>
      <c r="H1420" s="34"/>
    </row>
    <row r="1421" spans="1:8" s="2" customFormat="1" ht="16.9" customHeight="1">
      <c r="A1421" s="33"/>
      <c r="B1421" s="34"/>
      <c r="C1421" s="226" t="s">
        <v>0</v>
      </c>
      <c r="D1421" s="226" t="s">
        <v>2000</v>
      </c>
      <c r="E1421" s="18" t="s">
        <v>0</v>
      </c>
      <c r="F1421" s="227">
        <v>0</v>
      </c>
      <c r="G1421" s="33"/>
      <c r="H1421" s="34"/>
    </row>
    <row r="1422" spans="1:8" s="2" customFormat="1" ht="16.9" customHeight="1">
      <c r="A1422" s="33"/>
      <c r="B1422" s="34"/>
      <c r="C1422" s="226" t="s">
        <v>0</v>
      </c>
      <c r="D1422" s="226" t="s">
        <v>2006</v>
      </c>
      <c r="E1422" s="18" t="s">
        <v>0</v>
      </c>
      <c r="F1422" s="227">
        <v>0</v>
      </c>
      <c r="G1422" s="33"/>
      <c r="H1422" s="34"/>
    </row>
    <row r="1423" spans="1:8" s="2" customFormat="1" ht="16.9" customHeight="1">
      <c r="A1423" s="33"/>
      <c r="B1423" s="34"/>
      <c r="C1423" s="226" t="s">
        <v>0</v>
      </c>
      <c r="D1423" s="226" t="s">
        <v>2001</v>
      </c>
      <c r="E1423" s="18" t="s">
        <v>0</v>
      </c>
      <c r="F1423" s="227">
        <v>0</v>
      </c>
      <c r="G1423" s="33"/>
      <c r="H1423" s="34"/>
    </row>
    <row r="1424" spans="1:8" s="2" customFormat="1" ht="16.9" customHeight="1">
      <c r="A1424" s="33"/>
      <c r="B1424" s="34"/>
      <c r="C1424" s="226" t="s">
        <v>1051</v>
      </c>
      <c r="D1424" s="226" t="s">
        <v>2107</v>
      </c>
      <c r="E1424" s="18" t="s">
        <v>0</v>
      </c>
      <c r="F1424" s="227">
        <v>77</v>
      </c>
      <c r="G1424" s="33"/>
      <c r="H1424" s="34"/>
    </row>
    <row r="1425" spans="1:8" s="2" customFormat="1" ht="16.9" customHeight="1">
      <c r="A1425" s="33"/>
      <c r="B1425" s="34"/>
      <c r="C1425" s="228" t="s">
        <v>2351</v>
      </c>
      <c r="D1425" s="33"/>
      <c r="E1425" s="33"/>
      <c r="F1425" s="33"/>
      <c r="G1425" s="33"/>
      <c r="H1425" s="34"/>
    </row>
    <row r="1426" spans="1:8" s="2" customFormat="1" ht="16.9" customHeight="1">
      <c r="A1426" s="33"/>
      <c r="B1426" s="34"/>
      <c r="C1426" s="226" t="s">
        <v>2106</v>
      </c>
      <c r="D1426" s="226" t="s">
        <v>2461</v>
      </c>
      <c r="E1426" s="18" t="s">
        <v>154</v>
      </c>
      <c r="F1426" s="227">
        <v>77</v>
      </c>
      <c r="G1426" s="33"/>
      <c r="H1426" s="34"/>
    </row>
    <row r="1427" spans="1:8" s="2" customFormat="1" ht="16.9" customHeight="1">
      <c r="A1427" s="33"/>
      <c r="B1427" s="34"/>
      <c r="C1427" s="226" t="s">
        <v>2114</v>
      </c>
      <c r="D1427" s="226" t="s">
        <v>2462</v>
      </c>
      <c r="E1427" s="18" t="s">
        <v>154</v>
      </c>
      <c r="F1427" s="227">
        <v>77</v>
      </c>
      <c r="G1427" s="33"/>
      <c r="H1427" s="34"/>
    </row>
    <row r="1428" spans="1:8" s="2" customFormat="1" ht="16.9" customHeight="1">
      <c r="A1428" s="33"/>
      <c r="B1428" s="34"/>
      <c r="C1428" s="226" t="s">
        <v>2115</v>
      </c>
      <c r="D1428" s="226" t="s">
        <v>2116</v>
      </c>
      <c r="E1428" s="18" t="s">
        <v>154</v>
      </c>
      <c r="F1428" s="227">
        <v>79.31</v>
      </c>
      <c r="G1428" s="33"/>
      <c r="H1428" s="34"/>
    </row>
    <row r="1429" spans="1:8" s="2" customFormat="1" ht="16.9" customHeight="1">
      <c r="A1429" s="33"/>
      <c r="B1429" s="34"/>
      <c r="C1429" s="222" t="s">
        <v>304</v>
      </c>
      <c r="D1429" s="223" t="s">
        <v>304</v>
      </c>
      <c r="E1429" s="224" t="s">
        <v>0</v>
      </c>
      <c r="F1429" s="225">
        <v>80.02</v>
      </c>
      <c r="G1429" s="33"/>
      <c r="H1429" s="34"/>
    </row>
    <row r="1430" spans="1:8" s="2" customFormat="1" ht="16.9" customHeight="1">
      <c r="A1430" s="33"/>
      <c r="B1430" s="34"/>
      <c r="C1430" s="226" t="s">
        <v>0</v>
      </c>
      <c r="D1430" s="226" t="s">
        <v>2090</v>
      </c>
      <c r="E1430" s="18" t="s">
        <v>0</v>
      </c>
      <c r="F1430" s="227">
        <v>0</v>
      </c>
      <c r="G1430" s="33"/>
      <c r="H1430" s="34"/>
    </row>
    <row r="1431" spans="1:8" s="2" customFormat="1" ht="16.9" customHeight="1">
      <c r="A1431" s="33"/>
      <c r="B1431" s="34"/>
      <c r="C1431" s="226" t="s">
        <v>0</v>
      </c>
      <c r="D1431" s="226" t="s">
        <v>2091</v>
      </c>
      <c r="E1431" s="18" t="s">
        <v>0</v>
      </c>
      <c r="F1431" s="227">
        <v>0</v>
      </c>
      <c r="G1431" s="33"/>
      <c r="H1431" s="34"/>
    </row>
    <row r="1432" spans="1:8" s="2" customFormat="1" ht="16.9" customHeight="1">
      <c r="A1432" s="33"/>
      <c r="B1432" s="34"/>
      <c r="C1432" s="226" t="s">
        <v>0</v>
      </c>
      <c r="D1432" s="226" t="s">
        <v>2118</v>
      </c>
      <c r="E1432" s="18" t="s">
        <v>0</v>
      </c>
      <c r="F1432" s="227">
        <v>59.52</v>
      </c>
      <c r="G1432" s="33"/>
      <c r="H1432" s="34"/>
    </row>
    <row r="1433" spans="1:8" s="2" customFormat="1" ht="16.9" customHeight="1">
      <c r="A1433" s="33"/>
      <c r="B1433" s="34"/>
      <c r="C1433" s="226" t="s">
        <v>0</v>
      </c>
      <c r="D1433" s="226" t="s">
        <v>2119</v>
      </c>
      <c r="E1433" s="18" t="s">
        <v>0</v>
      </c>
      <c r="F1433" s="227">
        <v>20.5</v>
      </c>
      <c r="G1433" s="33"/>
      <c r="H1433" s="34"/>
    </row>
    <row r="1434" spans="1:8" s="2" customFormat="1" ht="16.9" customHeight="1">
      <c r="A1434" s="33"/>
      <c r="B1434" s="34"/>
      <c r="C1434" s="226" t="s">
        <v>304</v>
      </c>
      <c r="D1434" s="226" t="s">
        <v>171</v>
      </c>
      <c r="E1434" s="18" t="s">
        <v>0</v>
      </c>
      <c r="F1434" s="227">
        <v>80.02</v>
      </c>
      <c r="G1434" s="33"/>
      <c r="H1434" s="34"/>
    </row>
    <row r="1435" spans="1:8" s="2" customFormat="1" ht="16.9" customHeight="1">
      <c r="A1435" s="33"/>
      <c r="B1435" s="34"/>
      <c r="C1435" s="228" t="s">
        <v>2351</v>
      </c>
      <c r="D1435" s="33"/>
      <c r="E1435" s="33"/>
      <c r="F1435" s="33"/>
      <c r="G1435" s="33"/>
      <c r="H1435" s="34"/>
    </row>
    <row r="1436" spans="1:8" s="2" customFormat="1" ht="16.9" customHeight="1">
      <c r="A1436" s="33"/>
      <c r="B1436" s="34"/>
      <c r="C1436" s="226" t="s">
        <v>2117</v>
      </c>
      <c r="D1436" s="226" t="s">
        <v>2463</v>
      </c>
      <c r="E1436" s="18" t="s">
        <v>226</v>
      </c>
      <c r="F1436" s="227">
        <v>80.02</v>
      </c>
      <c r="G1436" s="33"/>
      <c r="H1436" s="34"/>
    </row>
    <row r="1437" spans="1:8" s="2" customFormat="1" ht="16.9" customHeight="1">
      <c r="A1437" s="33"/>
      <c r="B1437" s="34"/>
      <c r="C1437" s="226" t="s">
        <v>2120</v>
      </c>
      <c r="D1437" s="226" t="s">
        <v>2443</v>
      </c>
      <c r="E1437" s="18" t="s">
        <v>226</v>
      </c>
      <c r="F1437" s="227">
        <v>87.462</v>
      </c>
      <c r="G1437" s="33"/>
      <c r="H1437" s="34"/>
    </row>
    <row r="1438" spans="1:8" s="2" customFormat="1" ht="16.9" customHeight="1">
      <c r="A1438" s="33"/>
      <c r="B1438" s="34"/>
      <c r="C1438" s="222" t="s">
        <v>268</v>
      </c>
      <c r="D1438" s="223" t="s">
        <v>268</v>
      </c>
      <c r="E1438" s="224" t="s">
        <v>0</v>
      </c>
      <c r="F1438" s="225">
        <v>13.293</v>
      </c>
      <c r="G1438" s="33"/>
      <c r="H1438" s="34"/>
    </row>
    <row r="1439" spans="1:8" s="2" customFormat="1" ht="16.9" customHeight="1">
      <c r="A1439" s="33"/>
      <c r="B1439" s="34"/>
      <c r="C1439" s="226" t="s">
        <v>0</v>
      </c>
      <c r="D1439" s="226" t="s">
        <v>2090</v>
      </c>
      <c r="E1439" s="18" t="s">
        <v>0</v>
      </c>
      <c r="F1439" s="227">
        <v>0</v>
      </c>
      <c r="G1439" s="33"/>
      <c r="H1439" s="34"/>
    </row>
    <row r="1440" spans="1:8" s="2" customFormat="1" ht="16.9" customHeight="1">
      <c r="A1440" s="33"/>
      <c r="B1440" s="34"/>
      <c r="C1440" s="226" t="s">
        <v>0</v>
      </c>
      <c r="D1440" s="226" t="s">
        <v>2091</v>
      </c>
      <c r="E1440" s="18" t="s">
        <v>0</v>
      </c>
      <c r="F1440" s="227">
        <v>0</v>
      </c>
      <c r="G1440" s="33"/>
      <c r="H1440" s="34"/>
    </row>
    <row r="1441" spans="1:8" s="2" customFormat="1" ht="16.9" customHeight="1">
      <c r="A1441" s="33"/>
      <c r="B1441" s="34"/>
      <c r="C1441" s="226" t="s">
        <v>0</v>
      </c>
      <c r="D1441" s="226" t="s">
        <v>2092</v>
      </c>
      <c r="E1441" s="18" t="s">
        <v>0</v>
      </c>
      <c r="F1441" s="227">
        <v>5.357</v>
      </c>
      <c r="G1441" s="33"/>
      <c r="H1441" s="34"/>
    </row>
    <row r="1442" spans="1:8" s="2" customFormat="1" ht="16.9" customHeight="1">
      <c r="A1442" s="33"/>
      <c r="B1442" s="34"/>
      <c r="C1442" s="226" t="s">
        <v>1036</v>
      </c>
      <c r="D1442" s="226" t="s">
        <v>2093</v>
      </c>
      <c r="E1442" s="18" t="s">
        <v>0</v>
      </c>
      <c r="F1442" s="227">
        <v>7.936</v>
      </c>
      <c r="G1442" s="33"/>
      <c r="H1442" s="34"/>
    </row>
    <row r="1443" spans="1:8" s="2" customFormat="1" ht="16.9" customHeight="1">
      <c r="A1443" s="33"/>
      <c r="B1443" s="34"/>
      <c r="C1443" s="226" t="s">
        <v>268</v>
      </c>
      <c r="D1443" s="226" t="s">
        <v>171</v>
      </c>
      <c r="E1443" s="18" t="s">
        <v>0</v>
      </c>
      <c r="F1443" s="227">
        <v>13.293</v>
      </c>
      <c r="G1443" s="33"/>
      <c r="H1443" s="34"/>
    </row>
    <row r="1444" spans="1:8" s="2" customFormat="1" ht="16.9" customHeight="1">
      <c r="A1444" s="33"/>
      <c r="B1444" s="34"/>
      <c r="C1444" s="228" t="s">
        <v>2351</v>
      </c>
      <c r="D1444" s="33"/>
      <c r="E1444" s="33"/>
      <c r="F1444" s="33"/>
      <c r="G1444" s="33"/>
      <c r="H1444" s="34"/>
    </row>
    <row r="1445" spans="1:8" s="2" customFormat="1" ht="16.9" customHeight="1">
      <c r="A1445" s="33"/>
      <c r="B1445" s="34"/>
      <c r="C1445" s="226" t="s">
        <v>368</v>
      </c>
      <c r="D1445" s="226" t="s">
        <v>2411</v>
      </c>
      <c r="E1445" s="18" t="s">
        <v>185</v>
      </c>
      <c r="F1445" s="227">
        <v>13.293</v>
      </c>
      <c r="G1445" s="33"/>
      <c r="H1445" s="34"/>
    </row>
    <row r="1446" spans="1:8" s="2" customFormat="1" ht="16.9" customHeight="1">
      <c r="A1446" s="33"/>
      <c r="B1446" s="34"/>
      <c r="C1446" s="226" t="s">
        <v>348</v>
      </c>
      <c r="D1446" s="226" t="s">
        <v>2412</v>
      </c>
      <c r="E1446" s="18" t="s">
        <v>185</v>
      </c>
      <c r="F1446" s="227">
        <v>70.115</v>
      </c>
      <c r="G1446" s="33"/>
      <c r="H1446" s="34"/>
    </row>
    <row r="1447" spans="1:8" s="2" customFormat="1" ht="16.9" customHeight="1">
      <c r="A1447" s="33"/>
      <c r="B1447" s="34"/>
      <c r="C1447" s="226" t="s">
        <v>356</v>
      </c>
      <c r="D1447" s="226" t="s">
        <v>2413</v>
      </c>
      <c r="E1447" s="18" t="s">
        <v>185</v>
      </c>
      <c r="F1447" s="227">
        <v>136.58</v>
      </c>
      <c r="G1447" s="33"/>
      <c r="H1447" s="34"/>
    </row>
    <row r="1448" spans="1:8" s="2" customFormat="1" ht="16.9" customHeight="1">
      <c r="A1448" s="33"/>
      <c r="B1448" s="34"/>
      <c r="C1448" s="226" t="s">
        <v>404</v>
      </c>
      <c r="D1448" s="226" t="s">
        <v>2372</v>
      </c>
      <c r="E1448" s="18" t="s">
        <v>185</v>
      </c>
      <c r="F1448" s="227">
        <v>19.377</v>
      </c>
      <c r="G1448" s="33"/>
      <c r="H1448" s="34"/>
    </row>
    <row r="1449" spans="1:8" s="2" customFormat="1" ht="16.9" customHeight="1">
      <c r="A1449" s="33"/>
      <c r="B1449" s="34"/>
      <c r="C1449" s="226" t="s">
        <v>422</v>
      </c>
      <c r="D1449" s="226" t="s">
        <v>2377</v>
      </c>
      <c r="E1449" s="18" t="s">
        <v>185</v>
      </c>
      <c r="F1449" s="227">
        <v>200.611</v>
      </c>
      <c r="G1449" s="33"/>
      <c r="H1449" s="34"/>
    </row>
    <row r="1450" spans="1:8" s="2" customFormat="1" ht="16.9" customHeight="1">
      <c r="A1450" s="33"/>
      <c r="B1450" s="34"/>
      <c r="C1450" s="222" t="s">
        <v>1036</v>
      </c>
      <c r="D1450" s="223" t="s">
        <v>1036</v>
      </c>
      <c r="E1450" s="224" t="s">
        <v>0</v>
      </c>
      <c r="F1450" s="225">
        <v>7.936</v>
      </c>
      <c r="G1450" s="33"/>
      <c r="H1450" s="34"/>
    </row>
    <row r="1451" spans="1:8" s="2" customFormat="1" ht="16.9" customHeight="1">
      <c r="A1451" s="33"/>
      <c r="B1451" s="34"/>
      <c r="C1451" s="226" t="s">
        <v>1036</v>
      </c>
      <c r="D1451" s="226" t="s">
        <v>2093</v>
      </c>
      <c r="E1451" s="18" t="s">
        <v>0</v>
      </c>
      <c r="F1451" s="227">
        <v>7.936</v>
      </c>
      <c r="G1451" s="33"/>
      <c r="H1451" s="34"/>
    </row>
    <row r="1452" spans="1:8" s="2" customFormat="1" ht="16.9" customHeight="1">
      <c r="A1452" s="33"/>
      <c r="B1452" s="34"/>
      <c r="C1452" s="222" t="s">
        <v>276</v>
      </c>
      <c r="D1452" s="223" t="s">
        <v>276</v>
      </c>
      <c r="E1452" s="224" t="s">
        <v>0</v>
      </c>
      <c r="F1452" s="225">
        <v>136.58</v>
      </c>
      <c r="G1452" s="33"/>
      <c r="H1452" s="34"/>
    </row>
    <row r="1453" spans="1:8" s="2" customFormat="1" ht="16.9" customHeight="1">
      <c r="A1453" s="33"/>
      <c r="B1453" s="34"/>
      <c r="C1453" s="226" t="s">
        <v>0</v>
      </c>
      <c r="D1453" s="226" t="s">
        <v>355</v>
      </c>
      <c r="E1453" s="18" t="s">
        <v>0</v>
      </c>
      <c r="F1453" s="227">
        <v>93.051</v>
      </c>
      <c r="G1453" s="33"/>
      <c r="H1453" s="34"/>
    </row>
    <row r="1454" spans="1:8" s="2" customFormat="1" ht="16.9" customHeight="1">
      <c r="A1454" s="33"/>
      <c r="B1454" s="34"/>
      <c r="C1454" s="226" t="s">
        <v>2075</v>
      </c>
      <c r="D1454" s="226" t="s">
        <v>2089</v>
      </c>
      <c r="E1454" s="18" t="s">
        <v>0</v>
      </c>
      <c r="F1454" s="227">
        <v>9.225</v>
      </c>
      <c r="G1454" s="33"/>
      <c r="H1454" s="34"/>
    </row>
    <row r="1455" spans="1:8" s="2" customFormat="1" ht="16.9" customHeight="1">
      <c r="A1455" s="33"/>
      <c r="B1455" s="34"/>
      <c r="C1455" s="226" t="s">
        <v>0</v>
      </c>
      <c r="D1455" s="226" t="s">
        <v>2079</v>
      </c>
      <c r="E1455" s="18" t="s">
        <v>0</v>
      </c>
      <c r="F1455" s="227">
        <v>34.304</v>
      </c>
      <c r="G1455" s="33"/>
      <c r="H1455" s="34"/>
    </row>
    <row r="1456" spans="1:8" s="2" customFormat="1" ht="16.9" customHeight="1">
      <c r="A1456" s="33"/>
      <c r="B1456" s="34"/>
      <c r="C1456" s="226" t="s">
        <v>276</v>
      </c>
      <c r="D1456" s="226" t="s">
        <v>171</v>
      </c>
      <c r="E1456" s="18" t="s">
        <v>0</v>
      </c>
      <c r="F1456" s="227">
        <v>136.58</v>
      </c>
      <c r="G1456" s="33"/>
      <c r="H1456" s="34"/>
    </row>
    <row r="1457" spans="1:8" s="2" customFormat="1" ht="16.9" customHeight="1">
      <c r="A1457" s="33"/>
      <c r="B1457" s="34"/>
      <c r="C1457" s="228" t="s">
        <v>2351</v>
      </c>
      <c r="D1457" s="33"/>
      <c r="E1457" s="33"/>
      <c r="F1457" s="33"/>
      <c r="G1457" s="33"/>
      <c r="H1457" s="34"/>
    </row>
    <row r="1458" spans="1:8" s="2" customFormat="1" ht="16.9" customHeight="1">
      <c r="A1458" s="33"/>
      <c r="B1458" s="34"/>
      <c r="C1458" s="226" t="s">
        <v>356</v>
      </c>
      <c r="D1458" s="226" t="s">
        <v>2413</v>
      </c>
      <c r="E1458" s="18" t="s">
        <v>185</v>
      </c>
      <c r="F1458" s="227">
        <v>136.58</v>
      </c>
      <c r="G1458" s="33"/>
      <c r="H1458" s="34"/>
    </row>
    <row r="1459" spans="1:8" s="2" customFormat="1" ht="16.9" customHeight="1">
      <c r="A1459" s="33"/>
      <c r="B1459" s="34"/>
      <c r="C1459" s="226" t="s">
        <v>404</v>
      </c>
      <c r="D1459" s="226" t="s">
        <v>2372</v>
      </c>
      <c r="E1459" s="18" t="s">
        <v>185</v>
      </c>
      <c r="F1459" s="227">
        <v>19.377</v>
      </c>
      <c r="G1459" s="33"/>
      <c r="H1459" s="34"/>
    </row>
    <row r="1460" spans="1:8" s="2" customFormat="1" ht="16.9" customHeight="1">
      <c r="A1460" s="33"/>
      <c r="B1460" s="34"/>
      <c r="C1460" s="226" t="s">
        <v>422</v>
      </c>
      <c r="D1460" s="226" t="s">
        <v>2377</v>
      </c>
      <c r="E1460" s="18" t="s">
        <v>185</v>
      </c>
      <c r="F1460" s="227">
        <v>200.611</v>
      </c>
      <c r="G1460" s="33"/>
      <c r="H1460" s="34"/>
    </row>
    <row r="1461" spans="1:8" s="2" customFormat="1" ht="16.9" customHeight="1">
      <c r="A1461" s="33"/>
      <c r="B1461" s="34"/>
      <c r="C1461" s="222" t="s">
        <v>2075</v>
      </c>
      <c r="D1461" s="223" t="s">
        <v>2075</v>
      </c>
      <c r="E1461" s="224" t="s">
        <v>0</v>
      </c>
      <c r="F1461" s="225">
        <v>9.225</v>
      </c>
      <c r="G1461" s="33"/>
      <c r="H1461" s="34"/>
    </row>
    <row r="1462" spans="1:8" s="2" customFormat="1" ht="16.9" customHeight="1">
      <c r="A1462" s="33"/>
      <c r="B1462" s="34"/>
      <c r="C1462" s="226" t="s">
        <v>2075</v>
      </c>
      <c r="D1462" s="226" t="s">
        <v>2089</v>
      </c>
      <c r="E1462" s="18" t="s">
        <v>0</v>
      </c>
      <c r="F1462" s="227">
        <v>9.225</v>
      </c>
      <c r="G1462" s="33"/>
      <c r="H1462" s="34"/>
    </row>
    <row r="1463" spans="1:8" s="2" customFormat="1" ht="16.9" customHeight="1">
      <c r="A1463" s="33"/>
      <c r="B1463" s="34"/>
      <c r="C1463" s="228" t="s">
        <v>2351</v>
      </c>
      <c r="D1463" s="33"/>
      <c r="E1463" s="33"/>
      <c r="F1463" s="33"/>
      <c r="G1463" s="33"/>
      <c r="H1463" s="34"/>
    </row>
    <row r="1464" spans="1:8" s="2" customFormat="1" ht="16.9" customHeight="1">
      <c r="A1464" s="33"/>
      <c r="B1464" s="34"/>
      <c r="C1464" s="226" t="s">
        <v>356</v>
      </c>
      <c r="D1464" s="226" t="s">
        <v>2413</v>
      </c>
      <c r="E1464" s="18" t="s">
        <v>185</v>
      </c>
      <c r="F1464" s="227">
        <v>136.58</v>
      </c>
      <c r="G1464" s="33"/>
      <c r="H1464" s="34"/>
    </row>
    <row r="1465" spans="1:8" s="2" customFormat="1" ht="16.9" customHeight="1">
      <c r="A1465" s="33"/>
      <c r="B1465" s="34"/>
      <c r="C1465" s="226" t="s">
        <v>348</v>
      </c>
      <c r="D1465" s="226" t="s">
        <v>2412</v>
      </c>
      <c r="E1465" s="18" t="s">
        <v>185</v>
      </c>
      <c r="F1465" s="227">
        <v>70.115</v>
      </c>
      <c r="G1465" s="33"/>
      <c r="H1465" s="34"/>
    </row>
    <row r="1466" spans="1:8" s="2" customFormat="1" ht="16.9" customHeight="1">
      <c r="A1466" s="33"/>
      <c r="B1466" s="34"/>
      <c r="C1466" s="222" t="s">
        <v>294</v>
      </c>
      <c r="D1466" s="223" t="s">
        <v>294</v>
      </c>
      <c r="E1466" s="224" t="s">
        <v>0</v>
      </c>
      <c r="F1466" s="225">
        <v>70.115</v>
      </c>
      <c r="G1466" s="33"/>
      <c r="H1466" s="34"/>
    </row>
    <row r="1467" spans="1:8" s="2" customFormat="1" ht="16.9" customHeight="1">
      <c r="A1467" s="33"/>
      <c r="B1467" s="34"/>
      <c r="C1467" s="226" t="s">
        <v>0</v>
      </c>
      <c r="D1467" s="226" t="s">
        <v>347</v>
      </c>
      <c r="E1467" s="18" t="s">
        <v>0</v>
      </c>
      <c r="F1467" s="227">
        <v>26.586</v>
      </c>
      <c r="G1467" s="33"/>
      <c r="H1467" s="34"/>
    </row>
    <row r="1468" spans="1:8" s="2" customFormat="1" ht="16.9" customHeight="1">
      <c r="A1468" s="33"/>
      <c r="B1468" s="34"/>
      <c r="C1468" s="226" t="s">
        <v>0</v>
      </c>
      <c r="D1468" s="226" t="s">
        <v>2075</v>
      </c>
      <c r="E1468" s="18" t="s">
        <v>0</v>
      </c>
      <c r="F1468" s="227">
        <v>9.225</v>
      </c>
      <c r="G1468" s="33"/>
      <c r="H1468" s="34"/>
    </row>
    <row r="1469" spans="1:8" s="2" customFormat="1" ht="16.9" customHeight="1">
      <c r="A1469" s="33"/>
      <c r="B1469" s="34"/>
      <c r="C1469" s="226" t="s">
        <v>0</v>
      </c>
      <c r="D1469" s="226" t="s">
        <v>2087</v>
      </c>
      <c r="E1469" s="18" t="s">
        <v>0</v>
      </c>
      <c r="F1469" s="227">
        <v>0</v>
      </c>
      <c r="G1469" s="33"/>
      <c r="H1469" s="34"/>
    </row>
    <row r="1470" spans="1:8" s="2" customFormat="1" ht="16.9" customHeight="1">
      <c r="A1470" s="33"/>
      <c r="B1470" s="34"/>
      <c r="C1470" s="226" t="s">
        <v>2079</v>
      </c>
      <c r="D1470" s="226" t="s">
        <v>2088</v>
      </c>
      <c r="E1470" s="18" t="s">
        <v>0</v>
      </c>
      <c r="F1470" s="227">
        <v>34.304</v>
      </c>
      <c r="G1470" s="33"/>
      <c r="H1470" s="34"/>
    </row>
    <row r="1471" spans="1:8" s="2" customFormat="1" ht="16.9" customHeight="1">
      <c r="A1471" s="33"/>
      <c r="B1471" s="34"/>
      <c r="C1471" s="226" t="s">
        <v>294</v>
      </c>
      <c r="D1471" s="226" t="s">
        <v>171</v>
      </c>
      <c r="E1471" s="18" t="s">
        <v>0</v>
      </c>
      <c r="F1471" s="227">
        <v>70.115</v>
      </c>
      <c r="G1471" s="33"/>
      <c r="H1471" s="34"/>
    </row>
    <row r="1472" spans="1:8" s="2" customFormat="1" ht="16.9" customHeight="1">
      <c r="A1472" s="33"/>
      <c r="B1472" s="34"/>
      <c r="C1472" s="228" t="s">
        <v>2351</v>
      </c>
      <c r="D1472" s="33"/>
      <c r="E1472" s="33"/>
      <c r="F1472" s="33"/>
      <c r="G1472" s="33"/>
      <c r="H1472" s="34"/>
    </row>
    <row r="1473" spans="1:8" s="2" customFormat="1" ht="16.9" customHeight="1">
      <c r="A1473" s="33"/>
      <c r="B1473" s="34"/>
      <c r="C1473" s="226" t="s">
        <v>348</v>
      </c>
      <c r="D1473" s="226" t="s">
        <v>2412</v>
      </c>
      <c r="E1473" s="18" t="s">
        <v>185</v>
      </c>
      <c r="F1473" s="227">
        <v>70.115</v>
      </c>
      <c r="G1473" s="33"/>
      <c r="H1473" s="34"/>
    </row>
    <row r="1474" spans="1:8" s="2" customFormat="1" ht="16.9" customHeight="1">
      <c r="A1474" s="33"/>
      <c r="B1474" s="34"/>
      <c r="C1474" s="226" t="s">
        <v>404</v>
      </c>
      <c r="D1474" s="226" t="s">
        <v>2372</v>
      </c>
      <c r="E1474" s="18" t="s">
        <v>185</v>
      </c>
      <c r="F1474" s="227">
        <v>19.377</v>
      </c>
      <c r="G1474" s="33"/>
      <c r="H1474" s="34"/>
    </row>
    <row r="1475" spans="1:8" s="2" customFormat="1" ht="16.9" customHeight="1">
      <c r="A1475" s="33"/>
      <c r="B1475" s="34"/>
      <c r="C1475" s="226" t="s">
        <v>422</v>
      </c>
      <c r="D1475" s="226" t="s">
        <v>2377</v>
      </c>
      <c r="E1475" s="18" t="s">
        <v>185</v>
      </c>
      <c r="F1475" s="227">
        <v>200.611</v>
      </c>
      <c r="G1475" s="33"/>
      <c r="H1475" s="34"/>
    </row>
    <row r="1476" spans="1:8" s="2" customFormat="1" ht="16.9" customHeight="1">
      <c r="A1476" s="33"/>
      <c r="B1476" s="34"/>
      <c r="C1476" s="222" t="s">
        <v>2079</v>
      </c>
      <c r="D1476" s="223" t="s">
        <v>2079</v>
      </c>
      <c r="E1476" s="224" t="s">
        <v>0</v>
      </c>
      <c r="F1476" s="225">
        <v>34.304</v>
      </c>
      <c r="G1476" s="33"/>
      <c r="H1476" s="34"/>
    </row>
    <row r="1477" spans="1:8" s="2" customFormat="1" ht="16.9" customHeight="1">
      <c r="A1477" s="33"/>
      <c r="B1477" s="34"/>
      <c r="C1477" s="226" t="s">
        <v>0</v>
      </c>
      <c r="D1477" s="226" t="s">
        <v>2087</v>
      </c>
      <c r="E1477" s="18" t="s">
        <v>0</v>
      </c>
      <c r="F1477" s="227">
        <v>0</v>
      </c>
      <c r="G1477" s="33"/>
      <c r="H1477" s="34"/>
    </row>
    <row r="1478" spans="1:8" s="2" customFormat="1" ht="16.9" customHeight="1">
      <c r="A1478" s="33"/>
      <c r="B1478" s="34"/>
      <c r="C1478" s="226" t="s">
        <v>2079</v>
      </c>
      <c r="D1478" s="226" t="s">
        <v>2088</v>
      </c>
      <c r="E1478" s="18" t="s">
        <v>0</v>
      </c>
      <c r="F1478" s="227">
        <v>34.304</v>
      </c>
      <c r="G1478" s="33"/>
      <c r="H1478" s="34"/>
    </row>
    <row r="1479" spans="1:8" s="2" customFormat="1" ht="16.9" customHeight="1">
      <c r="A1479" s="33"/>
      <c r="B1479" s="34"/>
      <c r="C1479" s="228" t="s">
        <v>2351</v>
      </c>
      <c r="D1479" s="33"/>
      <c r="E1479" s="33"/>
      <c r="F1479" s="33"/>
      <c r="G1479" s="33"/>
      <c r="H1479" s="34"/>
    </row>
    <row r="1480" spans="1:8" s="2" customFormat="1" ht="16.9" customHeight="1">
      <c r="A1480" s="33"/>
      <c r="B1480" s="34"/>
      <c r="C1480" s="226" t="s">
        <v>348</v>
      </c>
      <c r="D1480" s="226" t="s">
        <v>2412</v>
      </c>
      <c r="E1480" s="18" t="s">
        <v>185</v>
      </c>
      <c r="F1480" s="227">
        <v>70.115</v>
      </c>
      <c r="G1480" s="33"/>
      <c r="H1480" s="34"/>
    </row>
    <row r="1481" spans="1:8" s="2" customFormat="1" ht="16.9" customHeight="1">
      <c r="A1481" s="33"/>
      <c r="B1481" s="34"/>
      <c r="C1481" s="226" t="s">
        <v>356</v>
      </c>
      <c r="D1481" s="226" t="s">
        <v>2413</v>
      </c>
      <c r="E1481" s="18" t="s">
        <v>185</v>
      </c>
      <c r="F1481" s="227">
        <v>136.58</v>
      </c>
      <c r="G1481" s="33"/>
      <c r="H1481" s="34"/>
    </row>
    <row r="1482" spans="1:8" s="2" customFormat="1" ht="16.9" customHeight="1">
      <c r="A1482" s="33"/>
      <c r="B1482" s="34"/>
      <c r="C1482" s="222" t="s">
        <v>2464</v>
      </c>
      <c r="D1482" s="223" t="s">
        <v>2464</v>
      </c>
      <c r="E1482" s="224" t="s">
        <v>0</v>
      </c>
      <c r="F1482" s="225">
        <v>1.518</v>
      </c>
      <c r="G1482" s="33"/>
      <c r="H1482" s="34"/>
    </row>
    <row r="1483" spans="1:8" s="2" customFormat="1" ht="16.9" customHeight="1">
      <c r="A1483" s="33"/>
      <c r="B1483" s="34"/>
      <c r="C1483" s="226" t="s">
        <v>0</v>
      </c>
      <c r="D1483" s="226" t="s">
        <v>2090</v>
      </c>
      <c r="E1483" s="18" t="s">
        <v>0</v>
      </c>
      <c r="F1483" s="227">
        <v>0</v>
      </c>
      <c r="G1483" s="33"/>
      <c r="H1483" s="34"/>
    </row>
    <row r="1484" spans="1:8" s="2" customFormat="1" ht="16.9" customHeight="1">
      <c r="A1484" s="33"/>
      <c r="B1484" s="34"/>
      <c r="C1484" s="226" t="s">
        <v>0</v>
      </c>
      <c r="D1484" s="226" t="s">
        <v>2091</v>
      </c>
      <c r="E1484" s="18" t="s">
        <v>0</v>
      </c>
      <c r="F1484" s="227">
        <v>0</v>
      </c>
      <c r="G1484" s="33"/>
      <c r="H1484" s="34"/>
    </row>
    <row r="1485" spans="1:8" s="2" customFormat="1" ht="16.9" customHeight="1">
      <c r="A1485" s="33"/>
      <c r="B1485" s="34"/>
      <c r="C1485" s="226" t="s">
        <v>0</v>
      </c>
      <c r="D1485" s="226" t="s">
        <v>2094</v>
      </c>
      <c r="E1485" s="18" t="s">
        <v>0</v>
      </c>
      <c r="F1485" s="227">
        <v>0.918</v>
      </c>
      <c r="G1485" s="33"/>
      <c r="H1485" s="34"/>
    </row>
    <row r="1486" spans="1:8" s="2" customFormat="1" ht="16.9" customHeight="1">
      <c r="A1486" s="33"/>
      <c r="B1486" s="34"/>
      <c r="C1486" s="226" t="s">
        <v>0</v>
      </c>
      <c r="D1486" s="226" t="s">
        <v>2095</v>
      </c>
      <c r="E1486" s="18" t="s">
        <v>0</v>
      </c>
      <c r="F1486" s="227">
        <v>0.6</v>
      </c>
      <c r="G1486" s="33"/>
      <c r="H1486" s="34"/>
    </row>
    <row r="1487" spans="1:8" s="2" customFormat="1" ht="16.9" customHeight="1">
      <c r="A1487" s="33"/>
      <c r="B1487" s="34"/>
      <c r="C1487" s="226" t="s">
        <v>2464</v>
      </c>
      <c r="D1487" s="226" t="s">
        <v>171</v>
      </c>
      <c r="E1487" s="18" t="s">
        <v>0</v>
      </c>
      <c r="F1487" s="227">
        <v>1.518</v>
      </c>
      <c r="G1487" s="33"/>
      <c r="H1487" s="34"/>
    </row>
    <row r="1488" spans="1:8" s="2" customFormat="1" ht="16.9" customHeight="1">
      <c r="A1488" s="33"/>
      <c r="B1488" s="34"/>
      <c r="C1488" s="222" t="s">
        <v>2076</v>
      </c>
      <c r="D1488" s="223" t="s">
        <v>2076</v>
      </c>
      <c r="E1488" s="224" t="s">
        <v>0</v>
      </c>
      <c r="F1488" s="225">
        <v>1.518</v>
      </c>
      <c r="G1488" s="33"/>
      <c r="H1488" s="34"/>
    </row>
    <row r="1489" spans="1:8" s="2" customFormat="1" ht="16.9" customHeight="1">
      <c r="A1489" s="33"/>
      <c r="B1489" s="34"/>
      <c r="C1489" s="226" t="s">
        <v>0</v>
      </c>
      <c r="D1489" s="226" t="s">
        <v>2090</v>
      </c>
      <c r="E1489" s="18" t="s">
        <v>0</v>
      </c>
      <c r="F1489" s="227">
        <v>0</v>
      </c>
      <c r="G1489" s="33"/>
      <c r="H1489" s="34"/>
    </row>
    <row r="1490" spans="1:8" s="2" customFormat="1" ht="16.9" customHeight="1">
      <c r="A1490" s="33"/>
      <c r="B1490" s="34"/>
      <c r="C1490" s="226" t="s">
        <v>0</v>
      </c>
      <c r="D1490" s="226" t="s">
        <v>2091</v>
      </c>
      <c r="E1490" s="18" t="s">
        <v>0</v>
      </c>
      <c r="F1490" s="227">
        <v>0</v>
      </c>
      <c r="G1490" s="33"/>
      <c r="H1490" s="34"/>
    </row>
    <row r="1491" spans="1:8" s="2" customFormat="1" ht="16.9" customHeight="1">
      <c r="A1491" s="33"/>
      <c r="B1491" s="34"/>
      <c r="C1491" s="226" t="s">
        <v>0</v>
      </c>
      <c r="D1491" s="226" t="s">
        <v>2094</v>
      </c>
      <c r="E1491" s="18" t="s">
        <v>0</v>
      </c>
      <c r="F1491" s="227">
        <v>0.918</v>
      </c>
      <c r="G1491" s="33"/>
      <c r="H1491" s="34"/>
    </row>
    <row r="1492" spans="1:8" s="2" customFormat="1" ht="16.9" customHeight="1">
      <c r="A1492" s="33"/>
      <c r="B1492" s="34"/>
      <c r="C1492" s="226" t="s">
        <v>0</v>
      </c>
      <c r="D1492" s="226" t="s">
        <v>2095</v>
      </c>
      <c r="E1492" s="18" t="s">
        <v>0</v>
      </c>
      <c r="F1492" s="227">
        <v>0.6</v>
      </c>
      <c r="G1492" s="33"/>
      <c r="H1492" s="34"/>
    </row>
    <row r="1493" spans="1:8" s="2" customFormat="1" ht="16.9" customHeight="1">
      <c r="A1493" s="33"/>
      <c r="B1493" s="34"/>
      <c r="C1493" s="226" t="s">
        <v>2076</v>
      </c>
      <c r="D1493" s="226" t="s">
        <v>171</v>
      </c>
      <c r="E1493" s="18" t="s">
        <v>0</v>
      </c>
      <c r="F1493" s="227">
        <v>1.518</v>
      </c>
      <c r="G1493" s="33"/>
      <c r="H1493" s="34"/>
    </row>
    <row r="1494" spans="1:8" s="2" customFormat="1" ht="16.9" customHeight="1">
      <c r="A1494" s="33"/>
      <c r="B1494" s="34"/>
      <c r="C1494" s="228" t="s">
        <v>2351</v>
      </c>
      <c r="D1494" s="33"/>
      <c r="E1494" s="33"/>
      <c r="F1494" s="33"/>
      <c r="G1494" s="33"/>
      <c r="H1494" s="34"/>
    </row>
    <row r="1495" spans="1:8" s="2" customFormat="1" ht="16.9" customHeight="1">
      <c r="A1495" s="33"/>
      <c r="B1495" s="34"/>
      <c r="C1495" s="226" t="s">
        <v>1433</v>
      </c>
      <c r="D1495" s="226" t="s">
        <v>2434</v>
      </c>
      <c r="E1495" s="18" t="s">
        <v>185</v>
      </c>
      <c r="F1495" s="227">
        <v>1.518</v>
      </c>
      <c r="G1495" s="33"/>
      <c r="H1495" s="34"/>
    </row>
    <row r="1496" spans="1:8" s="2" customFormat="1" ht="16.9" customHeight="1">
      <c r="A1496" s="33"/>
      <c r="B1496" s="34"/>
      <c r="C1496" s="226" t="s">
        <v>409</v>
      </c>
      <c r="D1496" s="226" t="s">
        <v>2374</v>
      </c>
      <c r="E1496" s="18" t="s">
        <v>185</v>
      </c>
      <c r="F1496" s="227">
        <v>1.518</v>
      </c>
      <c r="G1496" s="33"/>
      <c r="H1496" s="34"/>
    </row>
    <row r="1497" spans="1:8" s="2" customFormat="1" ht="16.9" customHeight="1">
      <c r="A1497" s="33"/>
      <c r="B1497" s="34"/>
      <c r="C1497" s="226" t="s">
        <v>417</v>
      </c>
      <c r="D1497" s="226" t="s">
        <v>2375</v>
      </c>
      <c r="E1497" s="18" t="s">
        <v>232</v>
      </c>
      <c r="F1497" s="227">
        <v>216.79</v>
      </c>
      <c r="G1497" s="33"/>
      <c r="H1497" s="34"/>
    </row>
    <row r="1498" spans="1:8" s="2" customFormat="1" ht="16.9" customHeight="1">
      <c r="A1498" s="33"/>
      <c r="B1498" s="34"/>
      <c r="C1498" s="226" t="s">
        <v>192</v>
      </c>
      <c r="D1498" s="226" t="s">
        <v>2363</v>
      </c>
      <c r="E1498" s="18" t="s">
        <v>185</v>
      </c>
      <c r="F1498" s="227">
        <v>120.27</v>
      </c>
      <c r="G1498" s="33"/>
      <c r="H1498" s="34"/>
    </row>
    <row r="1499" spans="1:8" s="2" customFormat="1" ht="16.9" customHeight="1">
      <c r="A1499" s="33"/>
      <c r="B1499" s="34"/>
      <c r="C1499" s="226" t="s">
        <v>422</v>
      </c>
      <c r="D1499" s="226" t="s">
        <v>2377</v>
      </c>
      <c r="E1499" s="18" t="s">
        <v>185</v>
      </c>
      <c r="F1499" s="227">
        <v>200.611</v>
      </c>
      <c r="G1499" s="33"/>
      <c r="H1499" s="34"/>
    </row>
    <row r="1500" spans="1:8" s="2" customFormat="1" ht="16.9" customHeight="1">
      <c r="A1500" s="33"/>
      <c r="B1500" s="34"/>
      <c r="C1500" s="222" t="s">
        <v>108</v>
      </c>
      <c r="D1500" s="223" t="s">
        <v>108</v>
      </c>
      <c r="E1500" s="224" t="s">
        <v>0</v>
      </c>
      <c r="F1500" s="225">
        <v>99.375</v>
      </c>
      <c r="G1500" s="33"/>
      <c r="H1500" s="34"/>
    </row>
    <row r="1501" spans="1:8" s="2" customFormat="1" ht="16.9" customHeight="1">
      <c r="A1501" s="33"/>
      <c r="B1501" s="34"/>
      <c r="C1501" s="226" t="s">
        <v>0</v>
      </c>
      <c r="D1501" s="226" t="s">
        <v>2006</v>
      </c>
      <c r="E1501" s="18" t="s">
        <v>0</v>
      </c>
      <c r="F1501" s="227">
        <v>0</v>
      </c>
      <c r="G1501" s="33"/>
      <c r="H1501" s="34"/>
    </row>
    <row r="1502" spans="1:8" s="2" customFormat="1" ht="16.9" customHeight="1">
      <c r="A1502" s="33"/>
      <c r="B1502" s="34"/>
      <c r="C1502" s="226" t="s">
        <v>0</v>
      </c>
      <c r="D1502" s="226" t="s">
        <v>2087</v>
      </c>
      <c r="E1502" s="18" t="s">
        <v>0</v>
      </c>
      <c r="F1502" s="227">
        <v>0</v>
      </c>
      <c r="G1502" s="33"/>
      <c r="H1502" s="34"/>
    </row>
    <row r="1503" spans="1:8" s="2" customFormat="1" ht="16.9" customHeight="1">
      <c r="A1503" s="33"/>
      <c r="B1503" s="34"/>
      <c r="C1503" s="226" t="s">
        <v>108</v>
      </c>
      <c r="D1503" s="226" t="s">
        <v>2096</v>
      </c>
      <c r="E1503" s="18" t="s">
        <v>0</v>
      </c>
      <c r="F1503" s="227">
        <v>99.375</v>
      </c>
      <c r="G1503" s="33"/>
      <c r="H1503" s="34"/>
    </row>
    <row r="1504" spans="1:8" s="2" customFormat="1" ht="16.9" customHeight="1">
      <c r="A1504" s="33"/>
      <c r="B1504" s="34"/>
      <c r="C1504" s="228" t="s">
        <v>2351</v>
      </c>
      <c r="D1504" s="33"/>
      <c r="E1504" s="33"/>
      <c r="F1504" s="33"/>
      <c r="G1504" s="33"/>
      <c r="H1504" s="34"/>
    </row>
    <row r="1505" spans="1:8" s="2" customFormat="1" ht="16.9" customHeight="1">
      <c r="A1505" s="33"/>
      <c r="B1505" s="34"/>
      <c r="C1505" s="226" t="s">
        <v>2012</v>
      </c>
      <c r="D1505" s="226" t="s">
        <v>2450</v>
      </c>
      <c r="E1505" s="18" t="s">
        <v>185</v>
      </c>
      <c r="F1505" s="227">
        <v>99.375</v>
      </c>
      <c r="G1505" s="33"/>
      <c r="H1505" s="34"/>
    </row>
    <row r="1506" spans="1:8" s="2" customFormat="1" ht="16.9" customHeight="1">
      <c r="A1506" s="33"/>
      <c r="B1506" s="34"/>
      <c r="C1506" s="226" t="s">
        <v>417</v>
      </c>
      <c r="D1506" s="226" t="s">
        <v>2375</v>
      </c>
      <c r="E1506" s="18" t="s">
        <v>232</v>
      </c>
      <c r="F1506" s="227">
        <v>216.79</v>
      </c>
      <c r="G1506" s="33"/>
      <c r="H1506" s="34"/>
    </row>
    <row r="1507" spans="1:8" s="2" customFormat="1" ht="16.9" customHeight="1">
      <c r="A1507" s="33"/>
      <c r="B1507" s="34"/>
      <c r="C1507" s="226" t="s">
        <v>192</v>
      </c>
      <c r="D1507" s="226" t="s">
        <v>2363</v>
      </c>
      <c r="E1507" s="18" t="s">
        <v>185</v>
      </c>
      <c r="F1507" s="227">
        <v>120.27</v>
      </c>
      <c r="G1507" s="33"/>
      <c r="H1507" s="34"/>
    </row>
    <row r="1508" spans="1:8" s="2" customFormat="1" ht="16.9" customHeight="1">
      <c r="A1508" s="33"/>
      <c r="B1508" s="34"/>
      <c r="C1508" s="222" t="s">
        <v>300</v>
      </c>
      <c r="D1508" s="223" t="s">
        <v>300</v>
      </c>
      <c r="E1508" s="224" t="s">
        <v>0</v>
      </c>
      <c r="F1508" s="225">
        <v>19.377</v>
      </c>
      <c r="G1508" s="33"/>
      <c r="H1508" s="34"/>
    </row>
    <row r="1509" spans="1:8" s="2" customFormat="1" ht="16.9" customHeight="1">
      <c r="A1509" s="33"/>
      <c r="B1509" s="34"/>
      <c r="C1509" s="226" t="s">
        <v>0</v>
      </c>
      <c r="D1509" s="226" t="s">
        <v>268</v>
      </c>
      <c r="E1509" s="18" t="s">
        <v>0</v>
      </c>
      <c r="F1509" s="227">
        <v>13.293</v>
      </c>
      <c r="G1509" s="33"/>
      <c r="H1509" s="34"/>
    </row>
    <row r="1510" spans="1:8" s="2" customFormat="1" ht="16.9" customHeight="1">
      <c r="A1510" s="33"/>
      <c r="B1510" s="34"/>
      <c r="C1510" s="226" t="s">
        <v>0</v>
      </c>
      <c r="D1510" s="226" t="s">
        <v>276</v>
      </c>
      <c r="E1510" s="18" t="s">
        <v>0</v>
      </c>
      <c r="F1510" s="227">
        <v>136.58</v>
      </c>
      <c r="G1510" s="33"/>
      <c r="H1510" s="34"/>
    </row>
    <row r="1511" spans="1:8" s="2" customFormat="1" ht="16.9" customHeight="1">
      <c r="A1511" s="33"/>
      <c r="B1511" s="34"/>
      <c r="C1511" s="226" t="s">
        <v>0</v>
      </c>
      <c r="D1511" s="226" t="s">
        <v>1459</v>
      </c>
      <c r="E1511" s="18" t="s">
        <v>0</v>
      </c>
      <c r="F1511" s="227">
        <v>-130.496</v>
      </c>
      <c r="G1511" s="33"/>
      <c r="H1511" s="34"/>
    </row>
    <row r="1512" spans="1:8" s="2" customFormat="1" ht="16.9" customHeight="1">
      <c r="A1512" s="33"/>
      <c r="B1512" s="34"/>
      <c r="C1512" s="226" t="s">
        <v>300</v>
      </c>
      <c r="D1512" s="226" t="s">
        <v>171</v>
      </c>
      <c r="E1512" s="18" t="s">
        <v>0</v>
      </c>
      <c r="F1512" s="227">
        <v>19.377</v>
      </c>
      <c r="G1512" s="33"/>
      <c r="H1512" s="34"/>
    </row>
    <row r="1513" spans="1:8" s="2" customFormat="1" ht="16.9" customHeight="1">
      <c r="A1513" s="33"/>
      <c r="B1513" s="34"/>
      <c r="C1513" s="228" t="s">
        <v>2351</v>
      </c>
      <c r="D1513" s="33"/>
      <c r="E1513" s="33"/>
      <c r="F1513" s="33"/>
      <c r="G1513" s="33"/>
      <c r="H1513" s="34"/>
    </row>
    <row r="1514" spans="1:8" s="2" customFormat="1" ht="16.9" customHeight="1">
      <c r="A1514" s="33"/>
      <c r="B1514" s="34"/>
      <c r="C1514" s="226" t="s">
        <v>404</v>
      </c>
      <c r="D1514" s="226" t="s">
        <v>2372</v>
      </c>
      <c r="E1514" s="18" t="s">
        <v>185</v>
      </c>
      <c r="F1514" s="227">
        <v>19.377</v>
      </c>
      <c r="G1514" s="33"/>
      <c r="H1514" s="34"/>
    </row>
    <row r="1515" spans="1:8" s="2" customFormat="1" ht="16.9" customHeight="1">
      <c r="A1515" s="33"/>
      <c r="B1515" s="34"/>
      <c r="C1515" s="226" t="s">
        <v>417</v>
      </c>
      <c r="D1515" s="226" t="s">
        <v>2375</v>
      </c>
      <c r="E1515" s="18" t="s">
        <v>232</v>
      </c>
      <c r="F1515" s="227">
        <v>216.79</v>
      </c>
      <c r="G1515" s="33"/>
      <c r="H1515" s="34"/>
    </row>
    <row r="1516" spans="1:8" s="2" customFormat="1" ht="16.9" customHeight="1">
      <c r="A1516" s="33"/>
      <c r="B1516" s="34"/>
      <c r="C1516" s="226" t="s">
        <v>192</v>
      </c>
      <c r="D1516" s="226" t="s">
        <v>2363</v>
      </c>
      <c r="E1516" s="18" t="s">
        <v>185</v>
      </c>
      <c r="F1516" s="227">
        <v>120.27</v>
      </c>
      <c r="G1516" s="33"/>
      <c r="H1516" s="34"/>
    </row>
    <row r="1517" spans="1:8" s="2" customFormat="1" ht="16.9" customHeight="1">
      <c r="A1517" s="33"/>
      <c r="B1517" s="34"/>
      <c r="C1517" s="222" t="s">
        <v>2077</v>
      </c>
      <c r="D1517" s="223" t="s">
        <v>2077</v>
      </c>
      <c r="E1517" s="224" t="s">
        <v>0</v>
      </c>
      <c r="F1517" s="225">
        <v>12</v>
      </c>
      <c r="G1517" s="33"/>
      <c r="H1517" s="34"/>
    </row>
    <row r="1518" spans="1:8" s="2" customFormat="1" ht="16.9" customHeight="1">
      <c r="A1518" s="33"/>
      <c r="B1518" s="34"/>
      <c r="C1518" s="226" t="s">
        <v>0</v>
      </c>
      <c r="D1518" s="226" t="s">
        <v>2090</v>
      </c>
      <c r="E1518" s="18" t="s">
        <v>0</v>
      </c>
      <c r="F1518" s="227">
        <v>0</v>
      </c>
      <c r="G1518" s="33"/>
      <c r="H1518" s="34"/>
    </row>
    <row r="1519" spans="1:8" s="2" customFormat="1" ht="16.9" customHeight="1">
      <c r="A1519" s="33"/>
      <c r="B1519" s="34"/>
      <c r="C1519" s="226" t="s">
        <v>0</v>
      </c>
      <c r="D1519" s="226" t="s">
        <v>2091</v>
      </c>
      <c r="E1519" s="18" t="s">
        <v>0</v>
      </c>
      <c r="F1519" s="227">
        <v>0</v>
      </c>
      <c r="G1519" s="33"/>
      <c r="H1519" s="34"/>
    </row>
    <row r="1520" spans="1:8" s="2" customFormat="1" ht="16.9" customHeight="1">
      <c r="A1520" s="33"/>
      <c r="B1520" s="34"/>
      <c r="C1520" s="226" t="s">
        <v>2077</v>
      </c>
      <c r="D1520" s="226" t="s">
        <v>175</v>
      </c>
      <c r="E1520" s="18" t="s">
        <v>0</v>
      </c>
      <c r="F1520" s="227">
        <v>12</v>
      </c>
      <c r="G1520" s="33"/>
      <c r="H1520" s="34"/>
    </row>
    <row r="1521" spans="1:8" s="2" customFormat="1" ht="16.9" customHeight="1">
      <c r="A1521" s="33"/>
      <c r="B1521" s="34"/>
      <c r="C1521" s="228" t="s">
        <v>2351</v>
      </c>
      <c r="D1521" s="33"/>
      <c r="E1521" s="33"/>
      <c r="F1521" s="33"/>
      <c r="G1521" s="33"/>
      <c r="H1521" s="34"/>
    </row>
    <row r="1522" spans="1:8" s="2" customFormat="1" ht="16.9" customHeight="1">
      <c r="A1522" s="33"/>
      <c r="B1522" s="34"/>
      <c r="C1522" s="226" t="s">
        <v>2121</v>
      </c>
      <c r="D1522" s="226" t="s">
        <v>2122</v>
      </c>
      <c r="E1522" s="18" t="s">
        <v>215</v>
      </c>
      <c r="F1522" s="227">
        <v>12</v>
      </c>
      <c r="G1522" s="33"/>
      <c r="H1522" s="34"/>
    </row>
    <row r="1523" spans="1:8" s="2" customFormat="1" ht="16.9" customHeight="1">
      <c r="A1523" s="33"/>
      <c r="B1523" s="34"/>
      <c r="C1523" s="226" t="s">
        <v>2131</v>
      </c>
      <c r="D1523" s="226" t="s">
        <v>2132</v>
      </c>
      <c r="E1523" s="18" t="s">
        <v>215</v>
      </c>
      <c r="F1523" s="227">
        <v>12</v>
      </c>
      <c r="G1523" s="33"/>
      <c r="H1523" s="34"/>
    </row>
    <row r="1524" spans="1:8" s="2" customFormat="1" ht="16.9" customHeight="1">
      <c r="A1524" s="33"/>
      <c r="B1524" s="34"/>
      <c r="C1524" s="226" t="s">
        <v>1565</v>
      </c>
      <c r="D1524" s="226" t="s">
        <v>1566</v>
      </c>
      <c r="E1524" s="18" t="s">
        <v>485</v>
      </c>
      <c r="F1524" s="227">
        <v>48</v>
      </c>
      <c r="G1524" s="33"/>
      <c r="H1524" s="34"/>
    </row>
    <row r="1525" spans="1:8" s="2" customFormat="1" ht="16.9" customHeight="1">
      <c r="A1525" s="33"/>
      <c r="B1525" s="34"/>
      <c r="C1525" s="226" t="s">
        <v>2134</v>
      </c>
      <c r="D1525" s="226" t="s">
        <v>2465</v>
      </c>
      <c r="E1525" s="18" t="s">
        <v>215</v>
      </c>
      <c r="F1525" s="227">
        <v>12</v>
      </c>
      <c r="G1525" s="33"/>
      <c r="H1525" s="34"/>
    </row>
    <row r="1526" spans="1:8" s="2" customFormat="1" ht="16.9" customHeight="1">
      <c r="A1526" s="33"/>
      <c r="B1526" s="34"/>
      <c r="C1526" s="226" t="s">
        <v>2133</v>
      </c>
      <c r="D1526" s="226" t="s">
        <v>2466</v>
      </c>
      <c r="E1526" s="18" t="s">
        <v>215</v>
      </c>
      <c r="F1526" s="227">
        <v>12</v>
      </c>
      <c r="G1526" s="33"/>
      <c r="H1526" s="34"/>
    </row>
    <row r="1527" spans="1:8" s="2" customFormat="1" ht="16.9" customHeight="1">
      <c r="A1527" s="33"/>
      <c r="B1527" s="34"/>
      <c r="C1527" s="226" t="s">
        <v>2123</v>
      </c>
      <c r="D1527" s="226" t="s">
        <v>2124</v>
      </c>
      <c r="E1527" s="18" t="s">
        <v>215</v>
      </c>
      <c r="F1527" s="227">
        <v>12</v>
      </c>
      <c r="G1527" s="33"/>
      <c r="H1527" s="34"/>
    </row>
    <row r="1528" spans="1:8" s="2" customFormat="1" ht="16.9" customHeight="1">
      <c r="A1528" s="33"/>
      <c r="B1528" s="34"/>
      <c r="C1528" s="226" t="s">
        <v>2125</v>
      </c>
      <c r="D1528" s="226" t="s">
        <v>2126</v>
      </c>
      <c r="E1528" s="18" t="s">
        <v>215</v>
      </c>
      <c r="F1528" s="227">
        <v>12</v>
      </c>
      <c r="G1528" s="33"/>
      <c r="H1528" s="34"/>
    </row>
    <row r="1529" spans="1:8" s="2" customFormat="1" ht="16.9" customHeight="1">
      <c r="A1529" s="33"/>
      <c r="B1529" s="34"/>
      <c r="C1529" s="226" t="s">
        <v>2129</v>
      </c>
      <c r="D1529" s="226" t="s">
        <v>2130</v>
      </c>
      <c r="E1529" s="18" t="s">
        <v>215</v>
      </c>
      <c r="F1529" s="227">
        <v>12</v>
      </c>
      <c r="G1529" s="33"/>
      <c r="H1529" s="34"/>
    </row>
    <row r="1530" spans="1:8" s="2" customFormat="1" ht="16.9" customHeight="1">
      <c r="A1530" s="33"/>
      <c r="B1530" s="34"/>
      <c r="C1530" s="226" t="s">
        <v>2127</v>
      </c>
      <c r="D1530" s="226" t="s">
        <v>2128</v>
      </c>
      <c r="E1530" s="18" t="s">
        <v>215</v>
      </c>
      <c r="F1530" s="227">
        <v>12</v>
      </c>
      <c r="G1530" s="33"/>
      <c r="H1530" s="34"/>
    </row>
    <row r="1531" spans="1:8" s="2" customFormat="1" ht="16.9" customHeight="1">
      <c r="A1531" s="33"/>
      <c r="B1531" s="34"/>
      <c r="C1531" s="226" t="s">
        <v>1571</v>
      </c>
      <c r="D1531" s="226" t="s">
        <v>2467</v>
      </c>
      <c r="E1531" s="18" t="s">
        <v>215</v>
      </c>
      <c r="F1531" s="227">
        <v>48</v>
      </c>
      <c r="G1531" s="33"/>
      <c r="H1531" s="34"/>
    </row>
    <row r="1532" spans="1:8" s="2" customFormat="1" ht="16.9" customHeight="1">
      <c r="A1532" s="33"/>
      <c r="B1532" s="34"/>
      <c r="C1532" s="222" t="s">
        <v>296</v>
      </c>
      <c r="D1532" s="223" t="s">
        <v>296</v>
      </c>
      <c r="E1532" s="224" t="s">
        <v>0</v>
      </c>
      <c r="F1532" s="225">
        <v>200.611</v>
      </c>
      <c r="G1532" s="33"/>
      <c r="H1532" s="34"/>
    </row>
    <row r="1533" spans="1:8" s="2" customFormat="1" ht="16.9" customHeight="1">
      <c r="A1533" s="33"/>
      <c r="B1533" s="34"/>
      <c r="C1533" s="226" t="s">
        <v>0</v>
      </c>
      <c r="D1533" s="226" t="s">
        <v>268</v>
      </c>
      <c r="E1533" s="18" t="s">
        <v>0</v>
      </c>
      <c r="F1533" s="227">
        <v>13.293</v>
      </c>
      <c r="G1533" s="33"/>
      <c r="H1533" s="34"/>
    </row>
    <row r="1534" spans="1:8" s="2" customFormat="1" ht="16.9" customHeight="1">
      <c r="A1534" s="33"/>
      <c r="B1534" s="34"/>
      <c r="C1534" s="226" t="s">
        <v>0</v>
      </c>
      <c r="D1534" s="226" t="s">
        <v>276</v>
      </c>
      <c r="E1534" s="18" t="s">
        <v>0</v>
      </c>
      <c r="F1534" s="227">
        <v>136.58</v>
      </c>
      <c r="G1534" s="33"/>
      <c r="H1534" s="34"/>
    </row>
    <row r="1535" spans="1:8" s="2" customFormat="1" ht="16.9" customHeight="1">
      <c r="A1535" s="33"/>
      <c r="B1535" s="34"/>
      <c r="C1535" s="226" t="s">
        <v>0</v>
      </c>
      <c r="D1535" s="226" t="s">
        <v>294</v>
      </c>
      <c r="E1535" s="18" t="s">
        <v>0</v>
      </c>
      <c r="F1535" s="227">
        <v>70.115</v>
      </c>
      <c r="G1535" s="33"/>
      <c r="H1535" s="34"/>
    </row>
    <row r="1536" spans="1:8" s="2" customFormat="1" ht="16.9" customHeight="1">
      <c r="A1536" s="33"/>
      <c r="B1536" s="34"/>
      <c r="C1536" s="226" t="s">
        <v>0</v>
      </c>
      <c r="D1536" s="226" t="s">
        <v>2076</v>
      </c>
      <c r="E1536" s="18" t="s">
        <v>0</v>
      </c>
      <c r="F1536" s="227">
        <v>1.518</v>
      </c>
      <c r="G1536" s="33"/>
      <c r="H1536" s="34"/>
    </row>
    <row r="1537" spans="1:8" s="2" customFormat="1" ht="16.9" customHeight="1">
      <c r="A1537" s="33"/>
      <c r="B1537" s="34"/>
      <c r="C1537" s="226" t="s">
        <v>0</v>
      </c>
      <c r="D1537" s="226" t="s">
        <v>425</v>
      </c>
      <c r="E1537" s="18" t="s">
        <v>0</v>
      </c>
      <c r="F1537" s="227">
        <v>-22.725</v>
      </c>
      <c r="G1537" s="33"/>
      <c r="H1537" s="34"/>
    </row>
    <row r="1538" spans="1:8" s="2" customFormat="1" ht="16.9" customHeight="1">
      <c r="A1538" s="33"/>
      <c r="B1538" s="34"/>
      <c r="C1538" s="226" t="s">
        <v>0</v>
      </c>
      <c r="D1538" s="226" t="s">
        <v>426</v>
      </c>
      <c r="E1538" s="18" t="s">
        <v>0</v>
      </c>
      <c r="F1538" s="227">
        <v>-6.818</v>
      </c>
      <c r="G1538" s="33"/>
      <c r="H1538" s="34"/>
    </row>
    <row r="1539" spans="1:8" s="2" customFormat="1" ht="16.9" customHeight="1">
      <c r="A1539" s="33"/>
      <c r="B1539" s="34"/>
      <c r="C1539" s="226" t="s">
        <v>0</v>
      </c>
      <c r="D1539" s="226" t="s">
        <v>2087</v>
      </c>
      <c r="E1539" s="18" t="s">
        <v>0</v>
      </c>
      <c r="F1539" s="227">
        <v>0</v>
      </c>
      <c r="G1539" s="33"/>
      <c r="H1539" s="34"/>
    </row>
    <row r="1540" spans="1:8" s="2" customFormat="1" ht="16.9" customHeight="1">
      <c r="A1540" s="33"/>
      <c r="B1540" s="34"/>
      <c r="C1540" s="226" t="s">
        <v>0</v>
      </c>
      <c r="D1540" s="226" t="s">
        <v>2097</v>
      </c>
      <c r="E1540" s="18" t="s">
        <v>0</v>
      </c>
      <c r="F1540" s="227">
        <v>8.648</v>
      </c>
      <c r="G1540" s="33"/>
      <c r="H1540" s="34"/>
    </row>
    <row r="1541" spans="1:8" s="2" customFormat="1" ht="16.9" customHeight="1">
      <c r="A1541" s="33"/>
      <c r="B1541" s="34"/>
      <c r="C1541" s="226" t="s">
        <v>296</v>
      </c>
      <c r="D1541" s="226" t="s">
        <v>171</v>
      </c>
      <c r="E1541" s="18" t="s">
        <v>0</v>
      </c>
      <c r="F1541" s="227">
        <v>200.611</v>
      </c>
      <c r="G1541" s="33"/>
      <c r="H1541" s="34"/>
    </row>
    <row r="1542" spans="1:8" s="2" customFormat="1" ht="16.9" customHeight="1">
      <c r="A1542" s="33"/>
      <c r="B1542" s="34"/>
      <c r="C1542" s="228" t="s">
        <v>2351</v>
      </c>
      <c r="D1542" s="33"/>
      <c r="E1542" s="33"/>
      <c r="F1542" s="33"/>
      <c r="G1542" s="33"/>
      <c r="H1542" s="34"/>
    </row>
    <row r="1543" spans="1:8" s="2" customFormat="1" ht="16.9" customHeight="1">
      <c r="A1543" s="33"/>
      <c r="B1543" s="34"/>
      <c r="C1543" s="226" t="s">
        <v>422</v>
      </c>
      <c r="D1543" s="226" t="s">
        <v>2377</v>
      </c>
      <c r="E1543" s="18" t="s">
        <v>185</v>
      </c>
      <c r="F1543" s="227">
        <v>200.611</v>
      </c>
      <c r="G1543" s="33"/>
      <c r="H1543" s="34"/>
    </row>
    <row r="1544" spans="1:8" s="2" customFormat="1" ht="16.9" customHeight="1">
      <c r="A1544" s="33"/>
      <c r="B1544" s="34"/>
      <c r="C1544" s="226" t="s">
        <v>404</v>
      </c>
      <c r="D1544" s="226" t="s">
        <v>2372</v>
      </c>
      <c r="E1544" s="18" t="s">
        <v>185</v>
      </c>
      <c r="F1544" s="227">
        <v>19.377</v>
      </c>
      <c r="G1544" s="33"/>
      <c r="H1544" s="34"/>
    </row>
    <row r="1545" spans="1:8" s="2" customFormat="1" ht="16.9" customHeight="1">
      <c r="A1545" s="33"/>
      <c r="B1545" s="34"/>
      <c r="C1545" s="222" t="s">
        <v>2112</v>
      </c>
      <c r="D1545" s="223" t="s">
        <v>2112</v>
      </c>
      <c r="E1545" s="224" t="s">
        <v>0</v>
      </c>
      <c r="F1545" s="225">
        <v>40.145</v>
      </c>
      <c r="G1545" s="33"/>
      <c r="H1545" s="34"/>
    </row>
    <row r="1546" spans="1:8" s="2" customFormat="1" ht="16.9" customHeight="1">
      <c r="A1546" s="33"/>
      <c r="B1546" s="34"/>
      <c r="C1546" s="226" t="s">
        <v>0</v>
      </c>
      <c r="D1546" s="226" t="s">
        <v>2000</v>
      </c>
      <c r="E1546" s="18" t="s">
        <v>0</v>
      </c>
      <c r="F1546" s="227">
        <v>0</v>
      </c>
      <c r="G1546" s="33"/>
      <c r="H1546" s="34"/>
    </row>
    <row r="1547" spans="1:8" s="2" customFormat="1" ht="16.9" customHeight="1">
      <c r="A1547" s="33"/>
      <c r="B1547" s="34"/>
      <c r="C1547" s="226" t="s">
        <v>0</v>
      </c>
      <c r="D1547" s="226" t="s">
        <v>2006</v>
      </c>
      <c r="E1547" s="18" t="s">
        <v>0</v>
      </c>
      <c r="F1547" s="227">
        <v>0</v>
      </c>
      <c r="G1547" s="33"/>
      <c r="H1547" s="34"/>
    </row>
    <row r="1548" spans="1:8" s="2" customFormat="1" ht="16.9" customHeight="1">
      <c r="A1548" s="33"/>
      <c r="B1548" s="34"/>
      <c r="C1548" s="226" t="s">
        <v>0</v>
      </c>
      <c r="D1548" s="226" t="s">
        <v>2110</v>
      </c>
      <c r="E1548" s="18" t="s">
        <v>0</v>
      </c>
      <c r="F1548" s="227">
        <v>18.135</v>
      </c>
      <c r="G1548" s="33"/>
      <c r="H1548" s="34"/>
    </row>
    <row r="1549" spans="1:8" s="2" customFormat="1" ht="16.9" customHeight="1">
      <c r="A1549" s="33"/>
      <c r="B1549" s="34"/>
      <c r="C1549" s="226" t="s">
        <v>0</v>
      </c>
      <c r="D1549" s="226" t="s">
        <v>2111</v>
      </c>
      <c r="E1549" s="18" t="s">
        <v>0</v>
      </c>
      <c r="F1549" s="227">
        <v>22.01</v>
      </c>
      <c r="G1549" s="33"/>
      <c r="H1549" s="34"/>
    </row>
    <row r="1550" spans="1:8" s="2" customFormat="1" ht="16.9" customHeight="1">
      <c r="A1550" s="33"/>
      <c r="B1550" s="34"/>
      <c r="C1550" s="226" t="s">
        <v>2112</v>
      </c>
      <c r="D1550" s="226" t="s">
        <v>171</v>
      </c>
      <c r="E1550" s="18" t="s">
        <v>0</v>
      </c>
      <c r="F1550" s="227">
        <v>40.145</v>
      </c>
      <c r="G1550" s="33"/>
      <c r="H1550" s="34"/>
    </row>
    <row r="1551" spans="1:8" s="2" customFormat="1" ht="26.45" customHeight="1">
      <c r="A1551" s="33"/>
      <c r="B1551" s="34"/>
      <c r="C1551" s="221"/>
      <c r="D1551" s="221" t="s">
        <v>97</v>
      </c>
      <c r="E1551" s="33"/>
      <c r="F1551" s="33"/>
      <c r="G1551" s="33"/>
      <c r="H1551" s="34"/>
    </row>
    <row r="1552" spans="1:8" s="2" customFormat="1" ht="16.9" customHeight="1">
      <c r="A1552" s="33"/>
      <c r="B1552" s="34"/>
      <c r="C1552" s="222" t="s">
        <v>1979</v>
      </c>
      <c r="D1552" s="223" t="s">
        <v>1979</v>
      </c>
      <c r="E1552" s="224" t="s">
        <v>0</v>
      </c>
      <c r="F1552" s="225">
        <v>45.2</v>
      </c>
      <c r="G1552" s="33"/>
      <c r="H1552" s="34"/>
    </row>
    <row r="1553" spans="1:8" s="2" customFormat="1" ht="16.9" customHeight="1">
      <c r="A1553" s="33"/>
      <c r="B1553" s="34"/>
      <c r="C1553" s="226" t="s">
        <v>0</v>
      </c>
      <c r="D1553" s="226" t="s">
        <v>2000</v>
      </c>
      <c r="E1553" s="18" t="s">
        <v>0</v>
      </c>
      <c r="F1553" s="227">
        <v>0</v>
      </c>
      <c r="G1553" s="33"/>
      <c r="H1553" s="34"/>
    </row>
    <row r="1554" spans="1:8" s="2" customFormat="1" ht="16.9" customHeight="1">
      <c r="A1554" s="33"/>
      <c r="B1554" s="34"/>
      <c r="C1554" s="226" t="s">
        <v>1979</v>
      </c>
      <c r="D1554" s="226" t="s">
        <v>2158</v>
      </c>
      <c r="E1554" s="18" t="s">
        <v>0</v>
      </c>
      <c r="F1554" s="227">
        <v>45.2</v>
      </c>
      <c r="G1554" s="33"/>
      <c r="H1554" s="34"/>
    </row>
    <row r="1555" spans="1:8" s="2" customFormat="1" ht="16.9" customHeight="1">
      <c r="A1555" s="33"/>
      <c r="B1555" s="34"/>
      <c r="C1555" s="228" t="s">
        <v>2351</v>
      </c>
      <c r="D1555" s="33"/>
      <c r="E1555" s="33"/>
      <c r="F1555" s="33"/>
      <c r="G1555" s="33"/>
      <c r="H1555" s="34"/>
    </row>
    <row r="1556" spans="1:8" s="2" customFormat="1" ht="16.9" customHeight="1">
      <c r="A1556" s="33"/>
      <c r="B1556" s="34"/>
      <c r="C1556" s="226" t="s">
        <v>2040</v>
      </c>
      <c r="D1556" s="226" t="s">
        <v>2447</v>
      </c>
      <c r="E1556" s="18" t="s">
        <v>226</v>
      </c>
      <c r="F1556" s="227">
        <v>45.2</v>
      </c>
      <c r="G1556" s="33"/>
      <c r="H1556" s="34"/>
    </row>
    <row r="1557" spans="1:8" s="2" customFormat="1" ht="16.9" customHeight="1">
      <c r="A1557" s="33"/>
      <c r="B1557" s="34"/>
      <c r="C1557" s="226" t="s">
        <v>2032</v>
      </c>
      <c r="D1557" s="226" t="s">
        <v>2448</v>
      </c>
      <c r="E1557" s="18" t="s">
        <v>154</v>
      </c>
      <c r="F1557" s="227">
        <v>94.92</v>
      </c>
      <c r="G1557" s="33"/>
      <c r="H1557" s="34"/>
    </row>
    <row r="1558" spans="1:8" s="2" customFormat="1" ht="16.9" customHeight="1">
      <c r="A1558" s="33"/>
      <c r="B1558" s="34"/>
      <c r="C1558" s="222" t="s">
        <v>1981</v>
      </c>
      <c r="D1558" s="223" t="s">
        <v>1981</v>
      </c>
      <c r="E1558" s="224" t="s">
        <v>0</v>
      </c>
      <c r="F1558" s="225">
        <v>94.92</v>
      </c>
      <c r="G1558" s="33"/>
      <c r="H1558" s="34"/>
    </row>
    <row r="1559" spans="1:8" s="2" customFormat="1" ht="16.9" customHeight="1">
      <c r="A1559" s="33"/>
      <c r="B1559" s="34"/>
      <c r="C1559" s="226" t="s">
        <v>1981</v>
      </c>
      <c r="D1559" s="226" t="s">
        <v>2035</v>
      </c>
      <c r="E1559" s="18" t="s">
        <v>0</v>
      </c>
      <c r="F1559" s="227">
        <v>94.92</v>
      </c>
      <c r="G1559" s="33"/>
      <c r="H1559" s="34"/>
    </row>
    <row r="1560" spans="1:8" s="2" customFormat="1" ht="16.9" customHeight="1">
      <c r="A1560" s="33"/>
      <c r="B1560" s="34"/>
      <c r="C1560" s="228" t="s">
        <v>2351</v>
      </c>
      <c r="D1560" s="33"/>
      <c r="E1560" s="33"/>
      <c r="F1560" s="33"/>
      <c r="G1560" s="33"/>
      <c r="H1560" s="34"/>
    </row>
    <row r="1561" spans="1:8" s="2" customFormat="1" ht="16.9" customHeight="1">
      <c r="A1561" s="33"/>
      <c r="B1561" s="34"/>
      <c r="C1561" s="226" t="s">
        <v>2032</v>
      </c>
      <c r="D1561" s="226" t="s">
        <v>2448</v>
      </c>
      <c r="E1561" s="18" t="s">
        <v>154</v>
      </c>
      <c r="F1561" s="227">
        <v>94.92</v>
      </c>
      <c r="G1561" s="33"/>
      <c r="H1561" s="34"/>
    </row>
    <row r="1562" spans="1:8" s="2" customFormat="1" ht="16.9" customHeight="1">
      <c r="A1562" s="33"/>
      <c r="B1562" s="34"/>
      <c r="C1562" s="226" t="s">
        <v>2036</v>
      </c>
      <c r="D1562" s="226" t="s">
        <v>2037</v>
      </c>
      <c r="E1562" s="18" t="s">
        <v>154</v>
      </c>
      <c r="F1562" s="227">
        <v>113.904</v>
      </c>
      <c r="G1562" s="33"/>
      <c r="H1562" s="34"/>
    </row>
    <row r="1563" spans="1:8" s="2" customFormat="1" ht="16.9" customHeight="1">
      <c r="A1563" s="33"/>
      <c r="B1563" s="34"/>
      <c r="C1563" s="222" t="s">
        <v>1973</v>
      </c>
      <c r="D1563" s="223" t="s">
        <v>1973</v>
      </c>
      <c r="E1563" s="224" t="s">
        <v>0</v>
      </c>
      <c r="F1563" s="225">
        <v>91.35</v>
      </c>
      <c r="G1563" s="33"/>
      <c r="H1563" s="34"/>
    </row>
    <row r="1564" spans="1:8" s="2" customFormat="1" ht="16.9" customHeight="1">
      <c r="A1564" s="33"/>
      <c r="B1564" s="34"/>
      <c r="C1564" s="226" t="s">
        <v>0</v>
      </c>
      <c r="D1564" s="226" t="s">
        <v>2000</v>
      </c>
      <c r="E1564" s="18" t="s">
        <v>0</v>
      </c>
      <c r="F1564" s="227">
        <v>0</v>
      </c>
      <c r="G1564" s="33"/>
      <c r="H1564" s="34"/>
    </row>
    <row r="1565" spans="1:8" s="2" customFormat="1" ht="16.9" customHeight="1">
      <c r="A1565" s="33"/>
      <c r="B1565" s="34"/>
      <c r="C1565" s="226" t="s">
        <v>0</v>
      </c>
      <c r="D1565" s="226" t="s">
        <v>2006</v>
      </c>
      <c r="E1565" s="18" t="s">
        <v>0</v>
      </c>
      <c r="F1565" s="227">
        <v>0</v>
      </c>
      <c r="G1565" s="33"/>
      <c r="H1565" s="34"/>
    </row>
    <row r="1566" spans="1:8" s="2" customFormat="1" ht="16.9" customHeight="1">
      <c r="A1566" s="33"/>
      <c r="B1566" s="34"/>
      <c r="C1566" s="226" t="s">
        <v>0</v>
      </c>
      <c r="D1566" s="226" t="s">
        <v>2001</v>
      </c>
      <c r="E1566" s="18" t="s">
        <v>0</v>
      </c>
      <c r="F1566" s="227">
        <v>0</v>
      </c>
      <c r="G1566" s="33"/>
      <c r="H1566" s="34"/>
    </row>
    <row r="1567" spans="1:8" s="2" customFormat="1" ht="16.9" customHeight="1">
      <c r="A1567" s="33"/>
      <c r="B1567" s="34"/>
      <c r="C1567" s="226" t="s">
        <v>1973</v>
      </c>
      <c r="D1567" s="226" t="s">
        <v>2163</v>
      </c>
      <c r="E1567" s="18" t="s">
        <v>0</v>
      </c>
      <c r="F1567" s="227">
        <v>91.35</v>
      </c>
      <c r="G1567" s="33"/>
      <c r="H1567" s="34"/>
    </row>
    <row r="1568" spans="1:8" s="2" customFormat="1" ht="16.9" customHeight="1">
      <c r="A1568" s="33"/>
      <c r="B1568" s="34"/>
      <c r="C1568" s="228" t="s">
        <v>2351</v>
      </c>
      <c r="D1568" s="33"/>
      <c r="E1568" s="33"/>
      <c r="F1568" s="33"/>
      <c r="G1568" s="33"/>
      <c r="H1568" s="34"/>
    </row>
    <row r="1569" spans="1:8" s="2" customFormat="1" ht="16.9" customHeight="1">
      <c r="A1569" s="33"/>
      <c r="B1569" s="34"/>
      <c r="C1569" s="226" t="s">
        <v>1997</v>
      </c>
      <c r="D1569" s="226" t="s">
        <v>2449</v>
      </c>
      <c r="E1569" s="18" t="s">
        <v>185</v>
      </c>
      <c r="F1569" s="227">
        <v>91.35</v>
      </c>
      <c r="G1569" s="33"/>
      <c r="H1569" s="34"/>
    </row>
    <row r="1570" spans="1:8" s="2" customFormat="1" ht="16.9" customHeight="1">
      <c r="A1570" s="33"/>
      <c r="B1570" s="34"/>
      <c r="C1570" s="226" t="s">
        <v>2012</v>
      </c>
      <c r="D1570" s="226" t="s">
        <v>2450</v>
      </c>
      <c r="E1570" s="18" t="s">
        <v>185</v>
      </c>
      <c r="F1570" s="227">
        <v>101.14</v>
      </c>
      <c r="G1570" s="33"/>
      <c r="H1570" s="34"/>
    </row>
    <row r="1571" spans="1:8" s="2" customFormat="1" ht="16.9" customHeight="1">
      <c r="A1571" s="33"/>
      <c r="B1571" s="34"/>
      <c r="C1571" s="222" t="s">
        <v>2224</v>
      </c>
      <c r="D1571" s="223" t="s">
        <v>2224</v>
      </c>
      <c r="E1571" s="224" t="s">
        <v>0</v>
      </c>
      <c r="F1571" s="225">
        <v>456.75</v>
      </c>
      <c r="G1571" s="33"/>
      <c r="H1571" s="34"/>
    </row>
    <row r="1572" spans="1:8" s="2" customFormat="1" ht="16.9" customHeight="1">
      <c r="A1572" s="33"/>
      <c r="B1572" s="34"/>
      <c r="C1572" s="226" t="s">
        <v>0</v>
      </c>
      <c r="D1572" s="226" t="s">
        <v>2000</v>
      </c>
      <c r="E1572" s="18" t="s">
        <v>0</v>
      </c>
      <c r="F1572" s="227">
        <v>0</v>
      </c>
      <c r="G1572" s="33"/>
      <c r="H1572" s="34"/>
    </row>
    <row r="1573" spans="1:8" s="2" customFormat="1" ht="16.9" customHeight="1">
      <c r="A1573" s="33"/>
      <c r="B1573" s="34"/>
      <c r="C1573" s="226" t="s">
        <v>0</v>
      </c>
      <c r="D1573" s="226" t="s">
        <v>2006</v>
      </c>
      <c r="E1573" s="18" t="s">
        <v>0</v>
      </c>
      <c r="F1573" s="227">
        <v>0</v>
      </c>
      <c r="G1573" s="33"/>
      <c r="H1573" s="34"/>
    </row>
    <row r="1574" spans="1:8" s="2" customFormat="1" ht="16.9" customHeight="1">
      <c r="A1574" s="33"/>
      <c r="B1574" s="34"/>
      <c r="C1574" s="226" t="s">
        <v>0</v>
      </c>
      <c r="D1574" s="226" t="s">
        <v>2001</v>
      </c>
      <c r="E1574" s="18" t="s">
        <v>0</v>
      </c>
      <c r="F1574" s="227">
        <v>0</v>
      </c>
      <c r="G1574" s="33"/>
      <c r="H1574" s="34"/>
    </row>
    <row r="1575" spans="1:8" s="2" customFormat="1" ht="16.9" customHeight="1">
      <c r="A1575" s="33"/>
      <c r="B1575" s="34"/>
      <c r="C1575" s="226" t="s">
        <v>2224</v>
      </c>
      <c r="D1575" s="226" t="s">
        <v>2179</v>
      </c>
      <c r="E1575" s="18" t="s">
        <v>0</v>
      </c>
      <c r="F1575" s="227">
        <v>456.75</v>
      </c>
      <c r="G1575" s="33"/>
      <c r="H1575" s="34"/>
    </row>
    <row r="1576" spans="1:8" s="2" customFormat="1" ht="16.9" customHeight="1">
      <c r="A1576" s="33"/>
      <c r="B1576" s="34"/>
      <c r="C1576" s="222" t="s">
        <v>2160</v>
      </c>
      <c r="D1576" s="223" t="s">
        <v>2160</v>
      </c>
      <c r="E1576" s="224" t="s">
        <v>0</v>
      </c>
      <c r="F1576" s="225">
        <v>456.75</v>
      </c>
      <c r="G1576" s="33"/>
      <c r="H1576" s="34"/>
    </row>
    <row r="1577" spans="1:8" s="2" customFormat="1" ht="16.9" customHeight="1">
      <c r="A1577" s="33"/>
      <c r="B1577" s="34"/>
      <c r="C1577" s="226" t="s">
        <v>0</v>
      </c>
      <c r="D1577" s="226" t="s">
        <v>2000</v>
      </c>
      <c r="E1577" s="18" t="s">
        <v>0</v>
      </c>
      <c r="F1577" s="227">
        <v>0</v>
      </c>
      <c r="G1577" s="33"/>
      <c r="H1577" s="34"/>
    </row>
    <row r="1578" spans="1:8" s="2" customFormat="1" ht="16.9" customHeight="1">
      <c r="A1578" s="33"/>
      <c r="B1578" s="34"/>
      <c r="C1578" s="226" t="s">
        <v>0</v>
      </c>
      <c r="D1578" s="226" t="s">
        <v>2006</v>
      </c>
      <c r="E1578" s="18" t="s">
        <v>0</v>
      </c>
      <c r="F1578" s="227">
        <v>0</v>
      </c>
      <c r="G1578" s="33"/>
      <c r="H1578" s="34"/>
    </row>
    <row r="1579" spans="1:8" s="2" customFormat="1" ht="16.9" customHeight="1">
      <c r="A1579" s="33"/>
      <c r="B1579" s="34"/>
      <c r="C1579" s="226" t="s">
        <v>0</v>
      </c>
      <c r="D1579" s="226" t="s">
        <v>2001</v>
      </c>
      <c r="E1579" s="18" t="s">
        <v>0</v>
      </c>
      <c r="F1579" s="227">
        <v>0</v>
      </c>
      <c r="G1579" s="33"/>
      <c r="H1579" s="34"/>
    </row>
    <row r="1580" spans="1:8" s="2" customFormat="1" ht="16.9" customHeight="1">
      <c r="A1580" s="33"/>
      <c r="B1580" s="34"/>
      <c r="C1580" s="226" t="s">
        <v>2160</v>
      </c>
      <c r="D1580" s="226" t="s">
        <v>2179</v>
      </c>
      <c r="E1580" s="18" t="s">
        <v>0</v>
      </c>
      <c r="F1580" s="227">
        <v>456.75</v>
      </c>
      <c r="G1580" s="33"/>
      <c r="H1580" s="34"/>
    </row>
    <row r="1581" spans="1:8" s="2" customFormat="1" ht="16.9" customHeight="1">
      <c r="A1581" s="33"/>
      <c r="B1581" s="34"/>
      <c r="C1581" s="228" t="s">
        <v>2351</v>
      </c>
      <c r="D1581" s="33"/>
      <c r="E1581" s="33"/>
      <c r="F1581" s="33"/>
      <c r="G1581" s="33"/>
      <c r="H1581" s="34"/>
    </row>
    <row r="1582" spans="1:8" s="2" customFormat="1" ht="16.9" customHeight="1">
      <c r="A1582" s="33"/>
      <c r="B1582" s="34"/>
      <c r="C1582" s="226" t="s">
        <v>1113</v>
      </c>
      <c r="D1582" s="226" t="s">
        <v>2419</v>
      </c>
      <c r="E1582" s="18" t="s">
        <v>154</v>
      </c>
      <c r="F1582" s="227">
        <v>456.75</v>
      </c>
      <c r="G1582" s="33"/>
      <c r="H1582" s="34"/>
    </row>
    <row r="1583" spans="1:8" s="2" customFormat="1" ht="16.9" customHeight="1">
      <c r="A1583" s="33"/>
      <c r="B1583" s="34"/>
      <c r="C1583" s="226" t="s">
        <v>2047</v>
      </c>
      <c r="D1583" s="226" t="s">
        <v>2452</v>
      </c>
      <c r="E1583" s="18" t="s">
        <v>154</v>
      </c>
      <c r="F1583" s="227">
        <v>456.75</v>
      </c>
      <c r="G1583" s="33"/>
      <c r="H1583" s="34"/>
    </row>
    <row r="1584" spans="1:8" s="2" customFormat="1" ht="16.9" customHeight="1">
      <c r="A1584" s="33"/>
      <c r="B1584" s="34"/>
      <c r="C1584" s="222" t="s">
        <v>268</v>
      </c>
      <c r="D1584" s="223" t="s">
        <v>268</v>
      </c>
      <c r="E1584" s="224" t="s">
        <v>0</v>
      </c>
      <c r="F1584" s="225">
        <v>6.78</v>
      </c>
      <c r="G1584" s="33"/>
      <c r="H1584" s="34"/>
    </row>
    <row r="1585" spans="1:8" s="2" customFormat="1" ht="16.9" customHeight="1">
      <c r="A1585" s="33"/>
      <c r="B1585" s="34"/>
      <c r="C1585" s="226" t="s">
        <v>0</v>
      </c>
      <c r="D1585" s="226" t="s">
        <v>2000</v>
      </c>
      <c r="E1585" s="18" t="s">
        <v>0</v>
      </c>
      <c r="F1585" s="227">
        <v>0</v>
      </c>
      <c r="G1585" s="33"/>
      <c r="H1585" s="34"/>
    </row>
    <row r="1586" spans="1:8" s="2" customFormat="1" ht="16.9" customHeight="1">
      <c r="A1586" s="33"/>
      <c r="B1586" s="34"/>
      <c r="C1586" s="226" t="s">
        <v>268</v>
      </c>
      <c r="D1586" s="226" t="s">
        <v>2165</v>
      </c>
      <c r="E1586" s="18" t="s">
        <v>0</v>
      </c>
      <c r="F1586" s="227">
        <v>6.78</v>
      </c>
      <c r="G1586" s="33"/>
      <c r="H1586" s="34"/>
    </row>
    <row r="1587" spans="1:8" s="2" customFormat="1" ht="16.9" customHeight="1">
      <c r="A1587" s="33"/>
      <c r="B1587" s="34"/>
      <c r="C1587" s="228" t="s">
        <v>2351</v>
      </c>
      <c r="D1587" s="33"/>
      <c r="E1587" s="33"/>
      <c r="F1587" s="33"/>
      <c r="G1587" s="33"/>
      <c r="H1587" s="34"/>
    </row>
    <row r="1588" spans="1:8" s="2" customFormat="1" ht="16.9" customHeight="1">
      <c r="A1588" s="33"/>
      <c r="B1588" s="34"/>
      <c r="C1588" s="226" t="s">
        <v>344</v>
      </c>
      <c r="D1588" s="226" t="s">
        <v>2409</v>
      </c>
      <c r="E1588" s="18" t="s">
        <v>185</v>
      </c>
      <c r="F1588" s="227">
        <v>6.78</v>
      </c>
      <c r="G1588" s="33"/>
      <c r="H1588" s="34"/>
    </row>
    <row r="1589" spans="1:8" s="2" customFormat="1" ht="16.9" customHeight="1">
      <c r="A1589" s="33"/>
      <c r="B1589" s="34"/>
      <c r="C1589" s="226" t="s">
        <v>2012</v>
      </c>
      <c r="D1589" s="226" t="s">
        <v>2450</v>
      </c>
      <c r="E1589" s="18" t="s">
        <v>185</v>
      </c>
      <c r="F1589" s="227">
        <v>101.14</v>
      </c>
      <c r="G1589" s="33"/>
      <c r="H1589" s="34"/>
    </row>
    <row r="1590" spans="1:8" s="2" customFormat="1" ht="16.9" customHeight="1">
      <c r="A1590" s="33"/>
      <c r="B1590" s="34"/>
      <c r="C1590" s="226" t="s">
        <v>404</v>
      </c>
      <c r="D1590" s="226" t="s">
        <v>2372</v>
      </c>
      <c r="E1590" s="18" t="s">
        <v>185</v>
      </c>
      <c r="F1590" s="227">
        <v>6.78</v>
      </c>
      <c r="G1590" s="33"/>
      <c r="H1590" s="34"/>
    </row>
    <row r="1591" spans="1:8" s="2" customFormat="1" ht="16.9" customHeight="1">
      <c r="A1591" s="33"/>
      <c r="B1591" s="34"/>
      <c r="C1591" s="222" t="s">
        <v>270</v>
      </c>
      <c r="D1591" s="223" t="s">
        <v>270</v>
      </c>
      <c r="E1591" s="224" t="s">
        <v>0</v>
      </c>
      <c r="F1591" s="225">
        <v>3.01</v>
      </c>
      <c r="G1591" s="33"/>
      <c r="H1591" s="34"/>
    </row>
    <row r="1592" spans="1:8" s="2" customFormat="1" ht="16.9" customHeight="1">
      <c r="A1592" s="33"/>
      <c r="B1592" s="34"/>
      <c r="C1592" s="226" t="s">
        <v>0</v>
      </c>
      <c r="D1592" s="226" t="s">
        <v>2000</v>
      </c>
      <c r="E1592" s="18" t="s">
        <v>0</v>
      </c>
      <c r="F1592" s="227">
        <v>0</v>
      </c>
      <c r="G1592" s="33"/>
      <c r="H1592" s="34"/>
    </row>
    <row r="1593" spans="1:8" s="2" customFormat="1" ht="16.9" customHeight="1">
      <c r="A1593" s="33"/>
      <c r="B1593" s="34"/>
      <c r="C1593" s="226" t="s">
        <v>270</v>
      </c>
      <c r="D1593" s="226" t="s">
        <v>2167</v>
      </c>
      <c r="E1593" s="18" t="s">
        <v>0</v>
      </c>
      <c r="F1593" s="227">
        <v>3.01</v>
      </c>
      <c r="G1593" s="33"/>
      <c r="H1593" s="34"/>
    </row>
    <row r="1594" spans="1:8" s="2" customFormat="1" ht="16.9" customHeight="1">
      <c r="A1594" s="33"/>
      <c r="B1594" s="34"/>
      <c r="C1594" s="228" t="s">
        <v>2351</v>
      </c>
      <c r="D1594" s="33"/>
      <c r="E1594" s="33"/>
      <c r="F1594" s="33"/>
      <c r="G1594" s="33"/>
      <c r="H1594" s="34"/>
    </row>
    <row r="1595" spans="1:8" s="2" customFormat="1" ht="16.9" customHeight="1">
      <c r="A1595" s="33"/>
      <c r="B1595" s="34"/>
      <c r="C1595" s="226" t="s">
        <v>348</v>
      </c>
      <c r="D1595" s="226" t="s">
        <v>2412</v>
      </c>
      <c r="E1595" s="18" t="s">
        <v>185</v>
      </c>
      <c r="F1595" s="227">
        <v>3.01</v>
      </c>
      <c r="G1595" s="33"/>
      <c r="H1595" s="34"/>
    </row>
    <row r="1596" spans="1:8" s="2" customFormat="1" ht="16.9" customHeight="1">
      <c r="A1596" s="33"/>
      <c r="B1596" s="34"/>
      <c r="C1596" s="226" t="s">
        <v>356</v>
      </c>
      <c r="D1596" s="226" t="s">
        <v>2413</v>
      </c>
      <c r="E1596" s="18" t="s">
        <v>185</v>
      </c>
      <c r="F1596" s="227">
        <v>3.01</v>
      </c>
      <c r="G1596" s="33"/>
      <c r="H1596" s="34"/>
    </row>
    <row r="1597" spans="1:8" s="2" customFormat="1" ht="16.9" customHeight="1">
      <c r="A1597" s="33"/>
      <c r="B1597" s="34"/>
      <c r="C1597" s="226" t="s">
        <v>2012</v>
      </c>
      <c r="D1597" s="226" t="s">
        <v>2450</v>
      </c>
      <c r="E1597" s="18" t="s">
        <v>185</v>
      </c>
      <c r="F1597" s="227">
        <v>101.14</v>
      </c>
      <c r="G1597" s="33"/>
      <c r="H1597" s="34"/>
    </row>
    <row r="1598" spans="1:8" s="2" customFormat="1" ht="16.9" customHeight="1">
      <c r="A1598" s="33"/>
      <c r="B1598" s="34"/>
      <c r="C1598" s="226" t="s">
        <v>417</v>
      </c>
      <c r="D1598" s="226" t="s">
        <v>2375</v>
      </c>
      <c r="E1598" s="18" t="s">
        <v>232</v>
      </c>
      <c r="F1598" s="227">
        <v>187.47</v>
      </c>
      <c r="G1598" s="33"/>
      <c r="H1598" s="34"/>
    </row>
    <row r="1599" spans="1:8" s="2" customFormat="1" ht="16.9" customHeight="1">
      <c r="A1599" s="33"/>
      <c r="B1599" s="34"/>
      <c r="C1599" s="226" t="s">
        <v>192</v>
      </c>
      <c r="D1599" s="226" t="s">
        <v>2363</v>
      </c>
      <c r="E1599" s="18" t="s">
        <v>185</v>
      </c>
      <c r="F1599" s="227">
        <v>104.15</v>
      </c>
      <c r="G1599" s="33"/>
      <c r="H1599" s="34"/>
    </row>
    <row r="1600" spans="1:8" s="2" customFormat="1" ht="16.9" customHeight="1">
      <c r="A1600" s="33"/>
      <c r="B1600" s="34"/>
      <c r="C1600" s="222" t="s">
        <v>108</v>
      </c>
      <c r="D1600" s="223" t="s">
        <v>108</v>
      </c>
      <c r="E1600" s="224" t="s">
        <v>0</v>
      </c>
      <c r="F1600" s="225">
        <v>101.14</v>
      </c>
      <c r="G1600" s="33"/>
      <c r="H1600" s="34"/>
    </row>
    <row r="1601" spans="1:8" s="2" customFormat="1" ht="16.9" customHeight="1">
      <c r="A1601" s="33"/>
      <c r="B1601" s="34"/>
      <c r="C1601" s="226" t="s">
        <v>0</v>
      </c>
      <c r="D1601" s="226" t="s">
        <v>1973</v>
      </c>
      <c r="E1601" s="18" t="s">
        <v>0</v>
      </c>
      <c r="F1601" s="227">
        <v>91.35</v>
      </c>
      <c r="G1601" s="33"/>
      <c r="H1601" s="34"/>
    </row>
    <row r="1602" spans="1:8" s="2" customFormat="1" ht="16.9" customHeight="1">
      <c r="A1602" s="33"/>
      <c r="B1602" s="34"/>
      <c r="C1602" s="226" t="s">
        <v>0</v>
      </c>
      <c r="D1602" s="226" t="s">
        <v>268</v>
      </c>
      <c r="E1602" s="18" t="s">
        <v>0</v>
      </c>
      <c r="F1602" s="227">
        <v>6.78</v>
      </c>
      <c r="G1602" s="33"/>
      <c r="H1602" s="34"/>
    </row>
    <row r="1603" spans="1:8" s="2" customFormat="1" ht="16.9" customHeight="1">
      <c r="A1603" s="33"/>
      <c r="B1603" s="34"/>
      <c r="C1603" s="226" t="s">
        <v>0</v>
      </c>
      <c r="D1603" s="226" t="s">
        <v>270</v>
      </c>
      <c r="E1603" s="18" t="s">
        <v>0</v>
      </c>
      <c r="F1603" s="227">
        <v>3.01</v>
      </c>
      <c r="G1603" s="33"/>
      <c r="H1603" s="34"/>
    </row>
    <row r="1604" spans="1:8" s="2" customFormat="1" ht="16.9" customHeight="1">
      <c r="A1604" s="33"/>
      <c r="B1604" s="34"/>
      <c r="C1604" s="226" t="s">
        <v>108</v>
      </c>
      <c r="D1604" s="226" t="s">
        <v>171</v>
      </c>
      <c r="E1604" s="18" t="s">
        <v>0</v>
      </c>
      <c r="F1604" s="227">
        <v>101.14</v>
      </c>
      <c r="G1604" s="33"/>
      <c r="H1604" s="34"/>
    </row>
    <row r="1605" spans="1:8" s="2" customFormat="1" ht="16.9" customHeight="1">
      <c r="A1605" s="33"/>
      <c r="B1605" s="34"/>
      <c r="C1605" s="228" t="s">
        <v>2351</v>
      </c>
      <c r="D1605" s="33"/>
      <c r="E1605" s="33"/>
      <c r="F1605" s="33"/>
      <c r="G1605" s="33"/>
      <c r="H1605" s="34"/>
    </row>
    <row r="1606" spans="1:8" s="2" customFormat="1" ht="16.9" customHeight="1">
      <c r="A1606" s="33"/>
      <c r="B1606" s="34"/>
      <c r="C1606" s="226" t="s">
        <v>2012</v>
      </c>
      <c r="D1606" s="226" t="s">
        <v>2450</v>
      </c>
      <c r="E1606" s="18" t="s">
        <v>185</v>
      </c>
      <c r="F1606" s="227">
        <v>101.14</v>
      </c>
      <c r="G1606" s="33"/>
      <c r="H1606" s="34"/>
    </row>
    <row r="1607" spans="1:8" s="2" customFormat="1" ht="16.9" customHeight="1">
      <c r="A1607" s="33"/>
      <c r="B1607" s="34"/>
      <c r="C1607" s="226" t="s">
        <v>417</v>
      </c>
      <c r="D1607" s="226" t="s">
        <v>2375</v>
      </c>
      <c r="E1607" s="18" t="s">
        <v>232</v>
      </c>
      <c r="F1607" s="227">
        <v>187.47</v>
      </c>
      <c r="G1607" s="33"/>
      <c r="H1607" s="34"/>
    </row>
    <row r="1608" spans="1:8" s="2" customFormat="1" ht="16.9" customHeight="1">
      <c r="A1608" s="33"/>
      <c r="B1608" s="34"/>
      <c r="C1608" s="226" t="s">
        <v>192</v>
      </c>
      <c r="D1608" s="226" t="s">
        <v>2363</v>
      </c>
      <c r="E1608" s="18" t="s">
        <v>185</v>
      </c>
      <c r="F1608" s="227">
        <v>104.15</v>
      </c>
      <c r="G1608" s="33"/>
      <c r="H1608" s="34"/>
    </row>
    <row r="1609" spans="1:8" s="2" customFormat="1" ht="26.45" customHeight="1">
      <c r="A1609" s="33"/>
      <c r="B1609" s="34"/>
      <c r="C1609" s="221"/>
      <c r="D1609" s="221" t="s">
        <v>99</v>
      </c>
      <c r="E1609" s="33"/>
      <c r="F1609" s="33"/>
      <c r="G1609" s="33"/>
      <c r="H1609" s="34"/>
    </row>
    <row r="1610" spans="1:8" s="2" customFormat="1" ht="16.9" customHeight="1">
      <c r="A1610" s="33"/>
      <c r="B1610" s="34"/>
      <c r="C1610" s="222" t="s">
        <v>2080</v>
      </c>
      <c r="D1610" s="223" t="s">
        <v>2080</v>
      </c>
      <c r="E1610" s="224" t="s">
        <v>0</v>
      </c>
      <c r="F1610" s="225">
        <v>1364</v>
      </c>
      <c r="G1610" s="33"/>
      <c r="H1610" s="34"/>
    </row>
    <row r="1611" spans="1:8" s="2" customFormat="1" ht="16.9" customHeight="1">
      <c r="A1611" s="33"/>
      <c r="B1611" s="34"/>
      <c r="C1611" s="226" t="s">
        <v>0</v>
      </c>
      <c r="D1611" s="226" t="s">
        <v>2000</v>
      </c>
      <c r="E1611" s="18" t="s">
        <v>0</v>
      </c>
      <c r="F1611" s="227">
        <v>0</v>
      </c>
      <c r="G1611" s="33"/>
      <c r="H1611" s="34"/>
    </row>
    <row r="1612" spans="1:8" s="2" customFormat="1" ht="16.9" customHeight="1">
      <c r="A1612" s="33"/>
      <c r="B1612" s="34"/>
      <c r="C1612" s="226" t="s">
        <v>0</v>
      </c>
      <c r="D1612" s="226" t="s">
        <v>2006</v>
      </c>
      <c r="E1612" s="18" t="s">
        <v>0</v>
      </c>
      <c r="F1612" s="227">
        <v>0</v>
      </c>
      <c r="G1612" s="33"/>
      <c r="H1612" s="34"/>
    </row>
    <row r="1613" spans="1:8" s="2" customFormat="1" ht="16.9" customHeight="1">
      <c r="A1613" s="33"/>
      <c r="B1613" s="34"/>
      <c r="C1613" s="226" t="s">
        <v>0</v>
      </c>
      <c r="D1613" s="226" t="s">
        <v>2001</v>
      </c>
      <c r="E1613" s="18" t="s">
        <v>0</v>
      </c>
      <c r="F1613" s="227">
        <v>0</v>
      </c>
      <c r="G1613" s="33"/>
      <c r="H1613" s="34"/>
    </row>
    <row r="1614" spans="1:8" s="2" customFormat="1" ht="16.9" customHeight="1">
      <c r="A1614" s="33"/>
      <c r="B1614" s="34"/>
      <c r="C1614" s="226" t="s">
        <v>0</v>
      </c>
      <c r="D1614" s="226" t="s">
        <v>2113</v>
      </c>
      <c r="E1614" s="18" t="s">
        <v>0</v>
      </c>
      <c r="F1614" s="227">
        <v>1364</v>
      </c>
      <c r="G1614" s="33"/>
      <c r="H1614" s="34"/>
    </row>
    <row r="1615" spans="1:8" s="2" customFormat="1" ht="16.9" customHeight="1">
      <c r="A1615" s="33"/>
      <c r="B1615" s="34"/>
      <c r="C1615" s="226" t="s">
        <v>2080</v>
      </c>
      <c r="D1615" s="226" t="s">
        <v>171</v>
      </c>
      <c r="E1615" s="18" t="s">
        <v>0</v>
      </c>
      <c r="F1615" s="227">
        <v>1364</v>
      </c>
      <c r="G1615" s="33"/>
      <c r="H1615" s="34"/>
    </row>
    <row r="1616" spans="1:8" s="2" customFormat="1" ht="16.9" customHeight="1">
      <c r="A1616" s="33"/>
      <c r="B1616" s="34"/>
      <c r="C1616" s="222" t="s">
        <v>2078</v>
      </c>
      <c r="D1616" s="223" t="s">
        <v>2078</v>
      </c>
      <c r="E1616" s="224" t="s">
        <v>0</v>
      </c>
      <c r="F1616" s="225">
        <v>30.3</v>
      </c>
      <c r="G1616" s="33"/>
      <c r="H1616" s="34"/>
    </row>
    <row r="1617" spans="1:8" s="2" customFormat="1" ht="16.9" customHeight="1">
      <c r="A1617" s="33"/>
      <c r="B1617" s="34"/>
      <c r="C1617" s="226" t="s">
        <v>0</v>
      </c>
      <c r="D1617" s="226" t="s">
        <v>2087</v>
      </c>
      <c r="E1617" s="18" t="s">
        <v>0</v>
      </c>
      <c r="F1617" s="227">
        <v>0</v>
      </c>
      <c r="G1617" s="33"/>
      <c r="H1617" s="34"/>
    </row>
    <row r="1618" spans="1:8" s="2" customFormat="1" ht="16.9" customHeight="1">
      <c r="A1618" s="33"/>
      <c r="B1618" s="34"/>
      <c r="C1618" s="226" t="s">
        <v>0</v>
      </c>
      <c r="D1618" s="226" t="s">
        <v>2101</v>
      </c>
      <c r="E1618" s="18" t="s">
        <v>0</v>
      </c>
      <c r="F1618" s="227">
        <v>30.3</v>
      </c>
      <c r="G1618" s="33"/>
      <c r="H1618" s="34"/>
    </row>
    <row r="1619" spans="1:8" s="2" customFormat="1" ht="16.9" customHeight="1">
      <c r="A1619" s="33"/>
      <c r="B1619" s="34"/>
      <c r="C1619" s="226" t="s">
        <v>2078</v>
      </c>
      <c r="D1619" s="226" t="s">
        <v>171</v>
      </c>
      <c r="E1619" s="18" t="s">
        <v>0</v>
      </c>
      <c r="F1619" s="227">
        <v>30.3</v>
      </c>
      <c r="G1619" s="33"/>
      <c r="H1619" s="34"/>
    </row>
    <row r="1620" spans="1:8" s="2" customFormat="1" ht="16.9" customHeight="1">
      <c r="A1620" s="33"/>
      <c r="B1620" s="34"/>
      <c r="C1620" s="222" t="s">
        <v>2203</v>
      </c>
      <c r="D1620" s="223" t="s">
        <v>2203</v>
      </c>
      <c r="E1620" s="224" t="s">
        <v>0</v>
      </c>
      <c r="F1620" s="225">
        <v>12.154</v>
      </c>
      <c r="G1620" s="33"/>
      <c r="H1620" s="34"/>
    </row>
    <row r="1621" spans="1:8" s="2" customFormat="1" ht="16.9" customHeight="1">
      <c r="A1621" s="33"/>
      <c r="B1621" s="34"/>
      <c r="C1621" s="226" t="s">
        <v>0</v>
      </c>
      <c r="D1621" s="226" t="s">
        <v>2000</v>
      </c>
      <c r="E1621" s="18" t="s">
        <v>0</v>
      </c>
      <c r="F1621" s="227">
        <v>0</v>
      </c>
      <c r="G1621" s="33"/>
      <c r="H1621" s="34"/>
    </row>
    <row r="1622" spans="1:8" s="2" customFormat="1" ht="16.9" customHeight="1">
      <c r="A1622" s="33"/>
      <c r="B1622" s="34"/>
      <c r="C1622" s="226" t="s">
        <v>0</v>
      </c>
      <c r="D1622" s="226" t="s">
        <v>2006</v>
      </c>
      <c r="E1622" s="18" t="s">
        <v>0</v>
      </c>
      <c r="F1622" s="227">
        <v>0</v>
      </c>
      <c r="G1622" s="33"/>
      <c r="H1622" s="34"/>
    </row>
    <row r="1623" spans="1:8" s="2" customFormat="1" ht="16.9" customHeight="1">
      <c r="A1623" s="33"/>
      <c r="B1623" s="34"/>
      <c r="C1623" s="226" t="s">
        <v>0</v>
      </c>
      <c r="D1623" s="226" t="s">
        <v>2219</v>
      </c>
      <c r="E1623" s="18" t="s">
        <v>0</v>
      </c>
      <c r="F1623" s="227">
        <v>12.154</v>
      </c>
      <c r="G1623" s="33"/>
      <c r="H1623" s="34"/>
    </row>
    <row r="1624" spans="1:8" s="2" customFormat="1" ht="16.9" customHeight="1">
      <c r="A1624" s="33"/>
      <c r="B1624" s="34"/>
      <c r="C1624" s="226" t="s">
        <v>2203</v>
      </c>
      <c r="D1624" s="226" t="s">
        <v>171</v>
      </c>
      <c r="E1624" s="18" t="s">
        <v>0</v>
      </c>
      <c r="F1624" s="227">
        <v>12.154</v>
      </c>
      <c r="G1624" s="33"/>
      <c r="H1624" s="34"/>
    </row>
    <row r="1625" spans="1:8" s="2" customFormat="1" ht="16.9" customHeight="1">
      <c r="A1625" s="33"/>
      <c r="B1625" s="34"/>
      <c r="C1625" s="228" t="s">
        <v>2351</v>
      </c>
      <c r="D1625" s="33"/>
      <c r="E1625" s="33"/>
      <c r="F1625" s="33"/>
      <c r="G1625" s="33"/>
      <c r="H1625" s="34"/>
    </row>
    <row r="1626" spans="1:8" s="2" customFormat="1" ht="16.9" customHeight="1">
      <c r="A1626" s="33"/>
      <c r="B1626" s="34"/>
      <c r="C1626" s="226" t="s">
        <v>2217</v>
      </c>
      <c r="D1626" s="226" t="s">
        <v>2218</v>
      </c>
      <c r="E1626" s="18" t="s">
        <v>154</v>
      </c>
      <c r="F1626" s="227">
        <v>12.154</v>
      </c>
      <c r="G1626" s="33"/>
      <c r="H1626" s="34"/>
    </row>
    <row r="1627" spans="1:8" s="2" customFormat="1" ht="16.9" customHeight="1">
      <c r="A1627" s="33"/>
      <c r="B1627" s="34"/>
      <c r="C1627" s="226" t="s">
        <v>2115</v>
      </c>
      <c r="D1627" s="226" t="s">
        <v>2116</v>
      </c>
      <c r="E1627" s="18" t="s">
        <v>154</v>
      </c>
      <c r="F1627" s="227">
        <v>294.786</v>
      </c>
      <c r="G1627" s="33"/>
      <c r="H1627" s="34"/>
    </row>
    <row r="1628" spans="1:8" s="2" customFormat="1" ht="16.9" customHeight="1">
      <c r="A1628" s="33"/>
      <c r="B1628" s="34"/>
      <c r="C1628" s="222" t="s">
        <v>282</v>
      </c>
      <c r="D1628" s="223" t="s">
        <v>282</v>
      </c>
      <c r="E1628" s="224" t="s">
        <v>0</v>
      </c>
      <c r="F1628" s="225">
        <v>6.818</v>
      </c>
      <c r="G1628" s="33"/>
      <c r="H1628" s="34"/>
    </row>
    <row r="1629" spans="1:8" s="2" customFormat="1" ht="16.9" customHeight="1">
      <c r="A1629" s="33"/>
      <c r="B1629" s="34"/>
      <c r="C1629" s="226" t="s">
        <v>0</v>
      </c>
      <c r="D1629" s="226" t="s">
        <v>2090</v>
      </c>
      <c r="E1629" s="18" t="s">
        <v>0</v>
      </c>
      <c r="F1629" s="227">
        <v>0</v>
      </c>
      <c r="G1629" s="33"/>
      <c r="H1629" s="34"/>
    </row>
    <row r="1630" spans="1:8" s="2" customFormat="1" ht="16.9" customHeight="1">
      <c r="A1630" s="33"/>
      <c r="B1630" s="34"/>
      <c r="C1630" s="226" t="s">
        <v>0</v>
      </c>
      <c r="D1630" s="226" t="s">
        <v>2091</v>
      </c>
      <c r="E1630" s="18" t="s">
        <v>0</v>
      </c>
      <c r="F1630" s="227">
        <v>0</v>
      </c>
      <c r="G1630" s="33"/>
      <c r="H1630" s="34"/>
    </row>
    <row r="1631" spans="1:8" s="2" customFormat="1" ht="16.9" customHeight="1">
      <c r="A1631" s="33"/>
      <c r="B1631" s="34"/>
      <c r="C1631" s="226" t="s">
        <v>0</v>
      </c>
      <c r="D1631" s="226" t="s">
        <v>2102</v>
      </c>
      <c r="E1631" s="18" t="s">
        <v>0</v>
      </c>
      <c r="F1631" s="227">
        <v>4.05</v>
      </c>
      <c r="G1631" s="33"/>
      <c r="H1631" s="34"/>
    </row>
    <row r="1632" spans="1:8" s="2" customFormat="1" ht="16.9" customHeight="1">
      <c r="A1632" s="33"/>
      <c r="B1632" s="34"/>
      <c r="C1632" s="226" t="s">
        <v>0</v>
      </c>
      <c r="D1632" s="226" t="s">
        <v>2103</v>
      </c>
      <c r="E1632" s="18" t="s">
        <v>0</v>
      </c>
      <c r="F1632" s="227">
        <v>2.768</v>
      </c>
      <c r="G1632" s="33"/>
      <c r="H1632" s="34"/>
    </row>
    <row r="1633" spans="1:8" s="2" customFormat="1" ht="16.9" customHeight="1">
      <c r="A1633" s="33"/>
      <c r="B1633" s="34"/>
      <c r="C1633" s="226" t="s">
        <v>282</v>
      </c>
      <c r="D1633" s="226" t="s">
        <v>171</v>
      </c>
      <c r="E1633" s="18" t="s">
        <v>0</v>
      </c>
      <c r="F1633" s="227">
        <v>6.818</v>
      </c>
      <c r="G1633" s="33"/>
      <c r="H1633" s="34"/>
    </row>
    <row r="1634" spans="1:8" s="2" customFormat="1" ht="16.9" customHeight="1">
      <c r="A1634" s="33"/>
      <c r="B1634" s="34"/>
      <c r="C1634" s="222" t="s">
        <v>2197</v>
      </c>
      <c r="D1634" s="223" t="s">
        <v>2197</v>
      </c>
      <c r="E1634" s="224" t="s">
        <v>0</v>
      </c>
      <c r="F1634" s="225">
        <v>0.54</v>
      </c>
      <c r="G1634" s="33"/>
      <c r="H1634" s="34"/>
    </row>
    <row r="1635" spans="1:8" s="2" customFormat="1" ht="16.9" customHeight="1">
      <c r="A1635" s="33"/>
      <c r="B1635" s="34"/>
      <c r="C1635" s="226" t="s">
        <v>0</v>
      </c>
      <c r="D1635" s="226" t="s">
        <v>2208</v>
      </c>
      <c r="E1635" s="18" t="s">
        <v>0</v>
      </c>
      <c r="F1635" s="227">
        <v>0</v>
      </c>
      <c r="G1635" s="33"/>
      <c r="H1635" s="34"/>
    </row>
    <row r="1636" spans="1:8" s="2" customFormat="1" ht="16.9" customHeight="1">
      <c r="A1636" s="33"/>
      <c r="B1636" s="34"/>
      <c r="C1636" s="226" t="s">
        <v>2197</v>
      </c>
      <c r="D1636" s="226" t="s">
        <v>2215</v>
      </c>
      <c r="E1636" s="18" t="s">
        <v>0</v>
      </c>
      <c r="F1636" s="227">
        <v>0.54</v>
      </c>
      <c r="G1636" s="33"/>
      <c r="H1636" s="34"/>
    </row>
    <row r="1637" spans="1:8" s="2" customFormat="1" ht="16.9" customHeight="1">
      <c r="A1637" s="33"/>
      <c r="B1637" s="34"/>
      <c r="C1637" s="228" t="s">
        <v>2351</v>
      </c>
      <c r="D1637" s="33"/>
      <c r="E1637" s="33"/>
      <c r="F1637" s="33"/>
      <c r="G1637" s="33"/>
      <c r="H1637" s="34"/>
    </row>
    <row r="1638" spans="1:8" s="2" customFormat="1" ht="16.9" customHeight="1">
      <c r="A1638" s="33"/>
      <c r="B1638" s="34"/>
      <c r="C1638" s="226" t="s">
        <v>501</v>
      </c>
      <c r="D1638" s="226" t="s">
        <v>2376</v>
      </c>
      <c r="E1638" s="18" t="s">
        <v>185</v>
      </c>
      <c r="F1638" s="227">
        <v>0.54</v>
      </c>
      <c r="G1638" s="33"/>
      <c r="H1638" s="34"/>
    </row>
    <row r="1639" spans="1:8" s="2" customFormat="1" ht="16.9" customHeight="1">
      <c r="A1639" s="33"/>
      <c r="B1639" s="34"/>
      <c r="C1639" s="226" t="s">
        <v>422</v>
      </c>
      <c r="D1639" s="226" t="s">
        <v>2377</v>
      </c>
      <c r="E1639" s="18" t="s">
        <v>185</v>
      </c>
      <c r="F1639" s="227">
        <v>16.22</v>
      </c>
      <c r="G1639" s="33"/>
      <c r="H1639" s="34"/>
    </row>
    <row r="1640" spans="1:8" s="2" customFormat="1" ht="16.9" customHeight="1">
      <c r="A1640" s="33"/>
      <c r="B1640" s="34"/>
      <c r="C1640" s="222" t="s">
        <v>2081</v>
      </c>
      <c r="D1640" s="223" t="s">
        <v>2081</v>
      </c>
      <c r="E1640" s="224" t="s">
        <v>0</v>
      </c>
      <c r="F1640" s="225">
        <v>44</v>
      </c>
      <c r="G1640" s="33"/>
      <c r="H1640" s="34"/>
    </row>
    <row r="1641" spans="1:8" s="2" customFormat="1" ht="16.9" customHeight="1">
      <c r="A1641" s="33"/>
      <c r="B1641" s="34"/>
      <c r="C1641" s="226" t="s">
        <v>0</v>
      </c>
      <c r="D1641" s="226" t="s">
        <v>2000</v>
      </c>
      <c r="E1641" s="18" t="s">
        <v>0</v>
      </c>
      <c r="F1641" s="227">
        <v>0</v>
      </c>
      <c r="G1641" s="33"/>
      <c r="H1641" s="34"/>
    </row>
    <row r="1642" spans="1:8" s="2" customFormat="1" ht="16.9" customHeight="1">
      <c r="A1642" s="33"/>
      <c r="B1642" s="34"/>
      <c r="C1642" s="226" t="s">
        <v>0</v>
      </c>
      <c r="D1642" s="226" t="s">
        <v>2006</v>
      </c>
      <c r="E1642" s="18" t="s">
        <v>0</v>
      </c>
      <c r="F1642" s="227">
        <v>0</v>
      </c>
      <c r="G1642" s="33"/>
      <c r="H1642" s="34"/>
    </row>
    <row r="1643" spans="1:8" s="2" customFormat="1" ht="16.9" customHeight="1">
      <c r="A1643" s="33"/>
      <c r="B1643" s="34"/>
      <c r="C1643" s="226" t="s">
        <v>0</v>
      </c>
      <c r="D1643" s="226" t="s">
        <v>2001</v>
      </c>
      <c r="E1643" s="18" t="s">
        <v>0</v>
      </c>
      <c r="F1643" s="227">
        <v>0</v>
      </c>
      <c r="G1643" s="33"/>
      <c r="H1643" s="34"/>
    </row>
    <row r="1644" spans="1:8" s="2" customFormat="1" ht="16.9" customHeight="1">
      <c r="A1644" s="33"/>
      <c r="B1644" s="34"/>
      <c r="C1644" s="226" t="s">
        <v>2081</v>
      </c>
      <c r="D1644" s="226" t="s">
        <v>2150</v>
      </c>
      <c r="E1644" s="18" t="s">
        <v>0</v>
      </c>
      <c r="F1644" s="227">
        <v>44</v>
      </c>
      <c r="G1644" s="33"/>
      <c r="H1644" s="34"/>
    </row>
    <row r="1645" spans="1:8" s="2" customFormat="1" ht="16.9" customHeight="1">
      <c r="A1645" s="33"/>
      <c r="B1645" s="34"/>
      <c r="C1645" s="222" t="s">
        <v>2206</v>
      </c>
      <c r="D1645" s="223" t="s">
        <v>2206</v>
      </c>
      <c r="E1645" s="224" t="s">
        <v>0</v>
      </c>
      <c r="F1645" s="225">
        <v>148.8</v>
      </c>
      <c r="G1645" s="33"/>
      <c r="H1645" s="34"/>
    </row>
    <row r="1646" spans="1:8" s="2" customFormat="1" ht="16.9" customHeight="1">
      <c r="A1646" s="33"/>
      <c r="B1646" s="34"/>
      <c r="C1646" s="226" t="s">
        <v>0</v>
      </c>
      <c r="D1646" s="226" t="s">
        <v>2000</v>
      </c>
      <c r="E1646" s="18" t="s">
        <v>0</v>
      </c>
      <c r="F1646" s="227">
        <v>0</v>
      </c>
      <c r="G1646" s="33"/>
      <c r="H1646" s="34"/>
    </row>
    <row r="1647" spans="1:8" s="2" customFormat="1" ht="16.9" customHeight="1">
      <c r="A1647" s="33"/>
      <c r="B1647" s="34"/>
      <c r="C1647" s="226" t="s">
        <v>0</v>
      </c>
      <c r="D1647" s="226" t="s">
        <v>2006</v>
      </c>
      <c r="E1647" s="18" t="s">
        <v>0</v>
      </c>
      <c r="F1647" s="227">
        <v>0</v>
      </c>
      <c r="G1647" s="33"/>
      <c r="H1647" s="34"/>
    </row>
    <row r="1648" spans="1:8" s="2" customFormat="1" ht="16.9" customHeight="1">
      <c r="A1648" s="33"/>
      <c r="B1648" s="34"/>
      <c r="C1648" s="226" t="s">
        <v>2206</v>
      </c>
      <c r="D1648" s="226" t="s">
        <v>2221</v>
      </c>
      <c r="E1648" s="18" t="s">
        <v>0</v>
      </c>
      <c r="F1648" s="227">
        <v>148.8</v>
      </c>
      <c r="G1648" s="33"/>
      <c r="H1648" s="34"/>
    </row>
    <row r="1649" spans="1:8" s="2" customFormat="1" ht="16.9" customHeight="1">
      <c r="A1649" s="33"/>
      <c r="B1649" s="34"/>
      <c r="C1649" s="228" t="s">
        <v>2351</v>
      </c>
      <c r="D1649" s="33"/>
      <c r="E1649" s="33"/>
      <c r="F1649" s="33"/>
      <c r="G1649" s="33"/>
      <c r="H1649" s="34"/>
    </row>
    <row r="1650" spans="1:8" s="2" customFormat="1" ht="16.9" customHeight="1">
      <c r="A1650" s="33"/>
      <c r="B1650" s="34"/>
      <c r="C1650" s="226" t="s">
        <v>2139</v>
      </c>
      <c r="D1650" s="226" t="s">
        <v>2460</v>
      </c>
      <c r="E1650" s="18" t="s">
        <v>226</v>
      </c>
      <c r="F1650" s="227">
        <v>148.8</v>
      </c>
      <c r="G1650" s="33"/>
      <c r="H1650" s="34"/>
    </row>
    <row r="1651" spans="1:8" s="2" customFormat="1" ht="16.9" customHeight="1">
      <c r="A1651" s="33"/>
      <c r="B1651" s="34"/>
      <c r="C1651" s="226" t="s">
        <v>2153</v>
      </c>
      <c r="D1651" s="226" t="s">
        <v>2459</v>
      </c>
      <c r="E1651" s="18" t="s">
        <v>185</v>
      </c>
      <c r="F1651" s="227">
        <v>8.115</v>
      </c>
      <c r="G1651" s="33"/>
      <c r="H1651" s="34"/>
    </row>
    <row r="1652" spans="1:8" s="2" customFormat="1" ht="16.9" customHeight="1">
      <c r="A1652" s="33"/>
      <c r="B1652" s="34"/>
      <c r="C1652" s="226" t="s">
        <v>2147</v>
      </c>
      <c r="D1652" s="226" t="s">
        <v>2148</v>
      </c>
      <c r="E1652" s="18" t="s">
        <v>226</v>
      </c>
      <c r="F1652" s="227">
        <v>106.764</v>
      </c>
      <c r="G1652" s="33"/>
      <c r="H1652" s="34"/>
    </row>
    <row r="1653" spans="1:8" s="2" customFormat="1" ht="16.9" customHeight="1">
      <c r="A1653" s="33"/>
      <c r="B1653" s="34"/>
      <c r="C1653" s="222" t="s">
        <v>2207</v>
      </c>
      <c r="D1653" s="223" t="s">
        <v>2207</v>
      </c>
      <c r="E1653" s="224" t="s">
        <v>0</v>
      </c>
      <c r="F1653" s="225">
        <v>42.5</v>
      </c>
      <c r="G1653" s="33"/>
      <c r="H1653" s="34"/>
    </row>
    <row r="1654" spans="1:8" s="2" customFormat="1" ht="16.9" customHeight="1">
      <c r="A1654" s="33"/>
      <c r="B1654" s="34"/>
      <c r="C1654" s="226" t="s">
        <v>0</v>
      </c>
      <c r="D1654" s="226" t="s">
        <v>2000</v>
      </c>
      <c r="E1654" s="18" t="s">
        <v>0</v>
      </c>
      <c r="F1654" s="227">
        <v>0</v>
      </c>
      <c r="G1654" s="33"/>
      <c r="H1654" s="34"/>
    </row>
    <row r="1655" spans="1:8" s="2" customFormat="1" ht="16.9" customHeight="1">
      <c r="A1655" s="33"/>
      <c r="B1655" s="34"/>
      <c r="C1655" s="226" t="s">
        <v>0</v>
      </c>
      <c r="D1655" s="226" t="s">
        <v>2006</v>
      </c>
      <c r="E1655" s="18" t="s">
        <v>0</v>
      </c>
      <c r="F1655" s="227">
        <v>0</v>
      </c>
      <c r="G1655" s="33"/>
      <c r="H1655" s="34"/>
    </row>
    <row r="1656" spans="1:8" s="2" customFormat="1" ht="16.9" customHeight="1">
      <c r="A1656" s="33"/>
      <c r="B1656" s="34"/>
      <c r="C1656" s="226" t="s">
        <v>2207</v>
      </c>
      <c r="D1656" s="226" t="s">
        <v>2222</v>
      </c>
      <c r="E1656" s="18" t="s">
        <v>0</v>
      </c>
      <c r="F1656" s="227">
        <v>42.5</v>
      </c>
      <c r="G1656" s="33"/>
      <c r="H1656" s="34"/>
    </row>
    <row r="1657" spans="1:8" s="2" customFormat="1" ht="16.9" customHeight="1">
      <c r="A1657" s="33"/>
      <c r="B1657" s="34"/>
      <c r="C1657" s="228" t="s">
        <v>2351</v>
      </c>
      <c r="D1657" s="33"/>
      <c r="E1657" s="33"/>
      <c r="F1657" s="33"/>
      <c r="G1657" s="33"/>
      <c r="H1657" s="34"/>
    </row>
    <row r="1658" spans="1:8" s="2" customFormat="1" ht="16.9" customHeight="1">
      <c r="A1658" s="33"/>
      <c r="B1658" s="34"/>
      <c r="C1658" s="226" t="s">
        <v>2144</v>
      </c>
      <c r="D1658" s="226" t="s">
        <v>2145</v>
      </c>
      <c r="E1658" s="18" t="s">
        <v>226</v>
      </c>
      <c r="F1658" s="227">
        <v>42.5</v>
      </c>
      <c r="G1658" s="33"/>
      <c r="H1658" s="34"/>
    </row>
    <row r="1659" spans="1:8" s="2" customFormat="1" ht="16.9" customHeight="1">
      <c r="A1659" s="33"/>
      <c r="B1659" s="34"/>
      <c r="C1659" s="226" t="s">
        <v>2147</v>
      </c>
      <c r="D1659" s="226" t="s">
        <v>2148</v>
      </c>
      <c r="E1659" s="18" t="s">
        <v>226</v>
      </c>
      <c r="F1659" s="227">
        <v>106.764</v>
      </c>
      <c r="G1659" s="33"/>
      <c r="H1659" s="34"/>
    </row>
    <row r="1660" spans="1:8" s="2" customFormat="1" ht="16.9" customHeight="1">
      <c r="A1660" s="33"/>
      <c r="B1660" s="34"/>
      <c r="C1660" s="222" t="s">
        <v>2082</v>
      </c>
      <c r="D1660" s="223" t="s">
        <v>2082</v>
      </c>
      <c r="E1660" s="224" t="s">
        <v>0</v>
      </c>
      <c r="F1660" s="225">
        <v>757.1</v>
      </c>
      <c r="G1660" s="33"/>
      <c r="H1660" s="34"/>
    </row>
    <row r="1661" spans="1:8" s="2" customFormat="1" ht="16.9" customHeight="1">
      <c r="A1661" s="33"/>
      <c r="B1661" s="34"/>
      <c r="C1661" s="226" t="s">
        <v>0</v>
      </c>
      <c r="D1661" s="226" t="s">
        <v>2000</v>
      </c>
      <c r="E1661" s="18" t="s">
        <v>0</v>
      </c>
      <c r="F1661" s="227">
        <v>0</v>
      </c>
      <c r="G1661" s="33"/>
      <c r="H1661" s="34"/>
    </row>
    <row r="1662" spans="1:8" s="2" customFormat="1" ht="16.9" customHeight="1">
      <c r="A1662" s="33"/>
      <c r="B1662" s="34"/>
      <c r="C1662" s="226" t="s">
        <v>0</v>
      </c>
      <c r="D1662" s="226" t="s">
        <v>2006</v>
      </c>
      <c r="E1662" s="18" t="s">
        <v>0</v>
      </c>
      <c r="F1662" s="227">
        <v>0</v>
      </c>
      <c r="G1662" s="33"/>
      <c r="H1662" s="34"/>
    </row>
    <row r="1663" spans="1:8" s="2" customFormat="1" ht="16.9" customHeight="1">
      <c r="A1663" s="33"/>
      <c r="B1663" s="34"/>
      <c r="C1663" s="226" t="s">
        <v>0</v>
      </c>
      <c r="D1663" s="226" t="s">
        <v>2001</v>
      </c>
      <c r="E1663" s="18" t="s">
        <v>0</v>
      </c>
      <c r="F1663" s="227">
        <v>0</v>
      </c>
      <c r="G1663" s="33"/>
      <c r="H1663" s="34"/>
    </row>
    <row r="1664" spans="1:8" s="2" customFormat="1" ht="16.9" customHeight="1">
      <c r="A1664" s="33"/>
      <c r="B1664" s="34"/>
      <c r="C1664" s="226" t="s">
        <v>2082</v>
      </c>
      <c r="D1664" s="226" t="s">
        <v>2140</v>
      </c>
      <c r="E1664" s="18" t="s">
        <v>0</v>
      </c>
      <c r="F1664" s="227">
        <v>757.1</v>
      </c>
      <c r="G1664" s="33"/>
      <c r="H1664" s="34"/>
    </row>
    <row r="1665" spans="1:8" s="2" customFormat="1" ht="16.9" customHeight="1">
      <c r="A1665" s="33"/>
      <c r="B1665" s="34"/>
      <c r="C1665" s="222" t="s">
        <v>2083</v>
      </c>
      <c r="D1665" s="223" t="s">
        <v>2083</v>
      </c>
      <c r="E1665" s="224" t="s">
        <v>0</v>
      </c>
      <c r="F1665" s="225">
        <v>80</v>
      </c>
      <c r="G1665" s="33"/>
      <c r="H1665" s="34"/>
    </row>
    <row r="1666" spans="1:8" s="2" customFormat="1" ht="16.9" customHeight="1">
      <c r="A1666" s="33"/>
      <c r="B1666" s="34"/>
      <c r="C1666" s="226" t="s">
        <v>0</v>
      </c>
      <c r="D1666" s="226" t="s">
        <v>2000</v>
      </c>
      <c r="E1666" s="18" t="s">
        <v>0</v>
      </c>
      <c r="F1666" s="227">
        <v>0</v>
      </c>
      <c r="G1666" s="33"/>
      <c r="H1666" s="34"/>
    </row>
    <row r="1667" spans="1:8" s="2" customFormat="1" ht="16.9" customHeight="1">
      <c r="A1667" s="33"/>
      <c r="B1667" s="34"/>
      <c r="C1667" s="226" t="s">
        <v>0</v>
      </c>
      <c r="D1667" s="226" t="s">
        <v>2006</v>
      </c>
      <c r="E1667" s="18" t="s">
        <v>0</v>
      </c>
      <c r="F1667" s="227">
        <v>0</v>
      </c>
      <c r="G1667" s="33"/>
      <c r="H1667" s="34"/>
    </row>
    <row r="1668" spans="1:8" s="2" customFormat="1" ht="16.9" customHeight="1">
      <c r="A1668" s="33"/>
      <c r="B1668" s="34"/>
      <c r="C1668" s="226" t="s">
        <v>2083</v>
      </c>
      <c r="D1668" s="226" t="s">
        <v>2143</v>
      </c>
      <c r="E1668" s="18" t="s">
        <v>0</v>
      </c>
      <c r="F1668" s="227">
        <v>80</v>
      </c>
      <c r="G1668" s="33"/>
      <c r="H1668" s="34"/>
    </row>
    <row r="1669" spans="1:8" s="2" customFormat="1" ht="16.9" customHeight="1">
      <c r="A1669" s="33"/>
      <c r="B1669" s="34"/>
      <c r="C1669" s="222" t="s">
        <v>2084</v>
      </c>
      <c r="D1669" s="223" t="s">
        <v>2084</v>
      </c>
      <c r="E1669" s="224" t="s">
        <v>0</v>
      </c>
      <c r="F1669" s="225">
        <v>278.5</v>
      </c>
      <c r="G1669" s="33"/>
      <c r="H1669" s="34"/>
    </row>
    <row r="1670" spans="1:8" s="2" customFormat="1" ht="16.9" customHeight="1">
      <c r="A1670" s="33"/>
      <c r="B1670" s="34"/>
      <c r="C1670" s="226" t="s">
        <v>0</v>
      </c>
      <c r="D1670" s="226" t="s">
        <v>2000</v>
      </c>
      <c r="E1670" s="18" t="s">
        <v>0</v>
      </c>
      <c r="F1670" s="227">
        <v>0</v>
      </c>
      <c r="G1670" s="33"/>
      <c r="H1670" s="34"/>
    </row>
    <row r="1671" spans="1:8" s="2" customFormat="1" ht="16.9" customHeight="1">
      <c r="A1671" s="33"/>
      <c r="B1671" s="34"/>
      <c r="C1671" s="226" t="s">
        <v>0</v>
      </c>
      <c r="D1671" s="226" t="s">
        <v>2006</v>
      </c>
      <c r="E1671" s="18" t="s">
        <v>0</v>
      </c>
      <c r="F1671" s="227">
        <v>0</v>
      </c>
      <c r="G1671" s="33"/>
      <c r="H1671" s="34"/>
    </row>
    <row r="1672" spans="1:8" s="2" customFormat="1" ht="16.9" customHeight="1">
      <c r="A1672" s="33"/>
      <c r="B1672" s="34"/>
      <c r="C1672" s="226" t="s">
        <v>2084</v>
      </c>
      <c r="D1672" s="226" t="s">
        <v>2146</v>
      </c>
      <c r="E1672" s="18" t="s">
        <v>0</v>
      </c>
      <c r="F1672" s="227">
        <v>278.5</v>
      </c>
      <c r="G1672" s="33"/>
      <c r="H1672" s="34"/>
    </row>
    <row r="1673" spans="1:8" s="2" customFormat="1" ht="16.9" customHeight="1">
      <c r="A1673" s="33"/>
      <c r="B1673" s="34"/>
      <c r="C1673" s="222" t="s">
        <v>2204</v>
      </c>
      <c r="D1673" s="223" t="s">
        <v>2204</v>
      </c>
      <c r="E1673" s="224" t="s">
        <v>0</v>
      </c>
      <c r="F1673" s="225">
        <v>22.5</v>
      </c>
      <c r="G1673" s="33"/>
      <c r="H1673" s="34"/>
    </row>
    <row r="1674" spans="1:8" s="2" customFormat="1" ht="16.9" customHeight="1">
      <c r="A1674" s="33"/>
      <c r="B1674" s="34"/>
      <c r="C1674" s="226" t="s">
        <v>0</v>
      </c>
      <c r="D1674" s="226" t="s">
        <v>2000</v>
      </c>
      <c r="E1674" s="18" t="s">
        <v>0</v>
      </c>
      <c r="F1674" s="227">
        <v>0</v>
      </c>
      <c r="G1674" s="33"/>
      <c r="H1674" s="34"/>
    </row>
    <row r="1675" spans="1:8" s="2" customFormat="1" ht="16.9" customHeight="1">
      <c r="A1675" s="33"/>
      <c r="B1675" s="34"/>
      <c r="C1675" s="226" t="s">
        <v>0</v>
      </c>
      <c r="D1675" s="226" t="s">
        <v>2006</v>
      </c>
      <c r="E1675" s="18" t="s">
        <v>0</v>
      </c>
      <c r="F1675" s="227">
        <v>0</v>
      </c>
      <c r="G1675" s="33"/>
      <c r="H1675" s="34"/>
    </row>
    <row r="1676" spans="1:8" s="2" customFormat="1" ht="16.9" customHeight="1">
      <c r="A1676" s="33"/>
      <c r="B1676" s="34"/>
      <c r="C1676" s="226" t="s">
        <v>2204</v>
      </c>
      <c r="D1676" s="226" t="s">
        <v>2223</v>
      </c>
      <c r="E1676" s="18" t="s">
        <v>0</v>
      </c>
      <c r="F1676" s="227">
        <v>22.5</v>
      </c>
      <c r="G1676" s="33"/>
      <c r="H1676" s="34"/>
    </row>
    <row r="1677" spans="1:8" s="2" customFormat="1" ht="16.9" customHeight="1">
      <c r="A1677" s="33"/>
      <c r="B1677" s="34"/>
      <c r="C1677" s="228" t="s">
        <v>2351</v>
      </c>
      <c r="D1677" s="33"/>
      <c r="E1677" s="33"/>
      <c r="F1677" s="33"/>
      <c r="G1677" s="33"/>
      <c r="H1677" s="34"/>
    </row>
    <row r="1678" spans="1:8" s="2" customFormat="1" ht="16.9" customHeight="1">
      <c r="A1678" s="33"/>
      <c r="B1678" s="34"/>
      <c r="C1678" s="226" t="s">
        <v>2149</v>
      </c>
      <c r="D1678" s="226" t="s">
        <v>2458</v>
      </c>
      <c r="E1678" s="18" t="s">
        <v>226</v>
      </c>
      <c r="F1678" s="227">
        <v>22.5</v>
      </c>
      <c r="G1678" s="33"/>
      <c r="H1678" s="34"/>
    </row>
    <row r="1679" spans="1:8" s="2" customFormat="1" ht="16.9" customHeight="1">
      <c r="A1679" s="33"/>
      <c r="B1679" s="34"/>
      <c r="C1679" s="226" t="s">
        <v>2153</v>
      </c>
      <c r="D1679" s="226" t="s">
        <v>2459</v>
      </c>
      <c r="E1679" s="18" t="s">
        <v>185</v>
      </c>
      <c r="F1679" s="227">
        <v>8.115</v>
      </c>
      <c r="G1679" s="33"/>
      <c r="H1679" s="34"/>
    </row>
    <row r="1680" spans="1:8" s="2" customFormat="1" ht="16.9" customHeight="1">
      <c r="A1680" s="33"/>
      <c r="B1680" s="34"/>
      <c r="C1680" s="226" t="s">
        <v>2151</v>
      </c>
      <c r="D1680" s="226" t="s">
        <v>2152</v>
      </c>
      <c r="E1680" s="18" t="s">
        <v>226</v>
      </c>
      <c r="F1680" s="227">
        <v>23.175</v>
      </c>
      <c r="G1680" s="33"/>
      <c r="H1680" s="34"/>
    </row>
    <row r="1681" spans="1:8" s="2" customFormat="1" ht="16.9" customHeight="1">
      <c r="A1681" s="33"/>
      <c r="B1681" s="34"/>
      <c r="C1681" s="222" t="s">
        <v>2086</v>
      </c>
      <c r="D1681" s="223" t="s">
        <v>2086</v>
      </c>
      <c r="E1681" s="224" t="s">
        <v>0</v>
      </c>
      <c r="F1681" s="225">
        <v>29.5</v>
      </c>
      <c r="G1681" s="33"/>
      <c r="H1681" s="34"/>
    </row>
    <row r="1682" spans="1:8" s="2" customFormat="1" ht="16.9" customHeight="1">
      <c r="A1682" s="33"/>
      <c r="B1682" s="34"/>
      <c r="C1682" s="226" t="s">
        <v>0</v>
      </c>
      <c r="D1682" s="226" t="s">
        <v>2000</v>
      </c>
      <c r="E1682" s="18" t="s">
        <v>0</v>
      </c>
      <c r="F1682" s="227">
        <v>0</v>
      </c>
      <c r="G1682" s="33"/>
      <c r="H1682" s="34"/>
    </row>
    <row r="1683" spans="1:8" s="2" customFormat="1" ht="16.9" customHeight="1">
      <c r="A1683" s="33"/>
      <c r="B1683" s="34"/>
      <c r="C1683" s="226" t="s">
        <v>0</v>
      </c>
      <c r="D1683" s="226" t="s">
        <v>2006</v>
      </c>
      <c r="E1683" s="18" t="s">
        <v>0</v>
      </c>
      <c r="F1683" s="227">
        <v>0</v>
      </c>
      <c r="G1683" s="33"/>
      <c r="H1683" s="34"/>
    </row>
    <row r="1684" spans="1:8" s="2" customFormat="1" ht="16.9" customHeight="1">
      <c r="A1684" s="33"/>
      <c r="B1684" s="34"/>
      <c r="C1684" s="226" t="s">
        <v>2086</v>
      </c>
      <c r="D1684" s="226" t="s">
        <v>1166</v>
      </c>
      <c r="E1684" s="18" t="s">
        <v>0</v>
      </c>
      <c r="F1684" s="227">
        <v>29.5</v>
      </c>
      <c r="G1684" s="33"/>
      <c r="H1684" s="34"/>
    </row>
    <row r="1685" spans="1:8" s="2" customFormat="1" ht="16.9" customHeight="1">
      <c r="A1685" s="33"/>
      <c r="B1685" s="34"/>
      <c r="C1685" s="222" t="s">
        <v>2205</v>
      </c>
      <c r="D1685" s="223" t="s">
        <v>2205</v>
      </c>
      <c r="E1685" s="224" t="s">
        <v>0</v>
      </c>
      <c r="F1685" s="225">
        <v>4</v>
      </c>
      <c r="G1685" s="33"/>
      <c r="H1685" s="34"/>
    </row>
    <row r="1686" spans="1:8" s="2" customFormat="1" ht="16.9" customHeight="1">
      <c r="A1686" s="33"/>
      <c r="B1686" s="34"/>
      <c r="C1686" s="226" t="s">
        <v>0</v>
      </c>
      <c r="D1686" s="226" t="s">
        <v>2000</v>
      </c>
      <c r="E1686" s="18" t="s">
        <v>0</v>
      </c>
      <c r="F1686" s="227">
        <v>0</v>
      </c>
      <c r="G1686" s="33"/>
      <c r="H1686" s="34"/>
    </row>
    <row r="1687" spans="1:8" s="2" customFormat="1" ht="16.9" customHeight="1">
      <c r="A1687" s="33"/>
      <c r="B1687" s="34"/>
      <c r="C1687" s="226" t="s">
        <v>0</v>
      </c>
      <c r="D1687" s="226" t="s">
        <v>2006</v>
      </c>
      <c r="E1687" s="18" t="s">
        <v>0</v>
      </c>
      <c r="F1687" s="227">
        <v>0</v>
      </c>
      <c r="G1687" s="33"/>
      <c r="H1687" s="34"/>
    </row>
    <row r="1688" spans="1:8" s="2" customFormat="1" ht="16.9" customHeight="1">
      <c r="A1688" s="33"/>
      <c r="B1688" s="34"/>
      <c r="C1688" s="226" t="s">
        <v>2205</v>
      </c>
      <c r="D1688" s="226" t="s">
        <v>1422</v>
      </c>
      <c r="E1688" s="18" t="s">
        <v>0</v>
      </c>
      <c r="F1688" s="227">
        <v>4</v>
      </c>
      <c r="G1688" s="33"/>
      <c r="H1688" s="34"/>
    </row>
    <row r="1689" spans="1:8" s="2" customFormat="1" ht="16.9" customHeight="1">
      <c r="A1689" s="33"/>
      <c r="B1689" s="34"/>
      <c r="C1689" s="228" t="s">
        <v>2351</v>
      </c>
      <c r="D1689" s="33"/>
      <c r="E1689" s="33"/>
      <c r="F1689" s="33"/>
      <c r="G1689" s="33"/>
      <c r="H1689" s="34"/>
    </row>
    <row r="1690" spans="1:8" s="2" customFormat="1" ht="16.9" customHeight="1">
      <c r="A1690" s="33"/>
      <c r="B1690" s="34"/>
      <c r="C1690" s="226" t="s">
        <v>2141</v>
      </c>
      <c r="D1690" s="226" t="s">
        <v>2142</v>
      </c>
      <c r="E1690" s="18" t="s">
        <v>226</v>
      </c>
      <c r="F1690" s="227">
        <v>4</v>
      </c>
      <c r="G1690" s="33"/>
      <c r="H1690" s="34"/>
    </row>
    <row r="1691" spans="1:8" s="2" customFormat="1" ht="16.9" customHeight="1">
      <c r="A1691" s="33"/>
      <c r="B1691" s="34"/>
      <c r="C1691" s="226" t="s">
        <v>2147</v>
      </c>
      <c r="D1691" s="226" t="s">
        <v>2148</v>
      </c>
      <c r="E1691" s="18" t="s">
        <v>226</v>
      </c>
      <c r="F1691" s="227">
        <v>106.764</v>
      </c>
      <c r="G1691" s="33"/>
      <c r="H1691" s="34"/>
    </row>
    <row r="1692" spans="1:8" s="2" customFormat="1" ht="16.9" customHeight="1">
      <c r="A1692" s="33"/>
      <c r="B1692" s="34"/>
      <c r="C1692" s="222" t="s">
        <v>280</v>
      </c>
      <c r="D1692" s="223" t="s">
        <v>280</v>
      </c>
      <c r="E1692" s="224" t="s">
        <v>0</v>
      </c>
      <c r="F1692" s="225">
        <v>22.725</v>
      </c>
      <c r="G1692" s="33"/>
      <c r="H1692" s="34"/>
    </row>
    <row r="1693" spans="1:8" s="2" customFormat="1" ht="16.9" customHeight="1">
      <c r="A1693" s="33"/>
      <c r="B1693" s="34"/>
      <c r="C1693" s="226" t="s">
        <v>0</v>
      </c>
      <c r="D1693" s="226" t="s">
        <v>2090</v>
      </c>
      <c r="E1693" s="18" t="s">
        <v>0</v>
      </c>
      <c r="F1693" s="227">
        <v>0</v>
      </c>
      <c r="G1693" s="33"/>
      <c r="H1693" s="34"/>
    </row>
    <row r="1694" spans="1:8" s="2" customFormat="1" ht="16.9" customHeight="1">
      <c r="A1694" s="33"/>
      <c r="B1694" s="34"/>
      <c r="C1694" s="226" t="s">
        <v>0</v>
      </c>
      <c r="D1694" s="226" t="s">
        <v>2091</v>
      </c>
      <c r="E1694" s="18" t="s">
        <v>0</v>
      </c>
      <c r="F1694" s="227">
        <v>0</v>
      </c>
      <c r="G1694" s="33"/>
      <c r="H1694" s="34"/>
    </row>
    <row r="1695" spans="1:8" s="2" customFormat="1" ht="16.9" customHeight="1">
      <c r="A1695" s="33"/>
      <c r="B1695" s="34"/>
      <c r="C1695" s="226" t="s">
        <v>0</v>
      </c>
      <c r="D1695" s="226" t="s">
        <v>2098</v>
      </c>
      <c r="E1695" s="18" t="s">
        <v>0</v>
      </c>
      <c r="F1695" s="227">
        <v>13.5</v>
      </c>
      <c r="G1695" s="33"/>
      <c r="H1695" s="34"/>
    </row>
    <row r="1696" spans="1:8" s="2" customFormat="1" ht="16.9" customHeight="1">
      <c r="A1696" s="33"/>
      <c r="B1696" s="34"/>
      <c r="C1696" s="226" t="s">
        <v>0</v>
      </c>
      <c r="D1696" s="226" t="s">
        <v>2099</v>
      </c>
      <c r="E1696" s="18" t="s">
        <v>0</v>
      </c>
      <c r="F1696" s="227">
        <v>9.225</v>
      </c>
      <c r="G1696" s="33"/>
      <c r="H1696" s="34"/>
    </row>
    <row r="1697" spans="1:8" s="2" customFormat="1" ht="16.9" customHeight="1">
      <c r="A1697" s="33"/>
      <c r="B1697" s="34"/>
      <c r="C1697" s="226" t="s">
        <v>280</v>
      </c>
      <c r="D1697" s="226" t="s">
        <v>171</v>
      </c>
      <c r="E1697" s="18" t="s">
        <v>0</v>
      </c>
      <c r="F1697" s="227">
        <v>22.725</v>
      </c>
      <c r="G1697" s="33"/>
      <c r="H1697" s="34"/>
    </row>
    <row r="1698" spans="1:8" s="2" customFormat="1" ht="16.9" customHeight="1">
      <c r="A1698" s="33"/>
      <c r="B1698" s="34"/>
      <c r="C1698" s="222" t="s">
        <v>2196</v>
      </c>
      <c r="D1698" s="223" t="s">
        <v>2196</v>
      </c>
      <c r="E1698" s="224" t="s">
        <v>0</v>
      </c>
      <c r="F1698" s="225">
        <v>1.8</v>
      </c>
      <c r="G1698" s="33"/>
      <c r="H1698" s="34"/>
    </row>
    <row r="1699" spans="1:8" s="2" customFormat="1" ht="16.9" customHeight="1">
      <c r="A1699" s="33"/>
      <c r="B1699" s="34"/>
      <c r="C1699" s="226" t="s">
        <v>0</v>
      </c>
      <c r="D1699" s="226" t="s">
        <v>2208</v>
      </c>
      <c r="E1699" s="18" t="s">
        <v>0</v>
      </c>
      <c r="F1699" s="227">
        <v>0</v>
      </c>
      <c r="G1699" s="33"/>
      <c r="H1699" s="34"/>
    </row>
    <row r="1700" spans="1:8" s="2" customFormat="1" ht="16.9" customHeight="1">
      <c r="A1700" s="33"/>
      <c r="B1700" s="34"/>
      <c r="C1700" s="226" t="s">
        <v>2196</v>
      </c>
      <c r="D1700" s="226" t="s">
        <v>2214</v>
      </c>
      <c r="E1700" s="18" t="s">
        <v>0</v>
      </c>
      <c r="F1700" s="227">
        <v>1.8</v>
      </c>
      <c r="G1700" s="33"/>
      <c r="H1700" s="34"/>
    </row>
    <row r="1701" spans="1:8" s="2" customFormat="1" ht="16.9" customHeight="1">
      <c r="A1701" s="33"/>
      <c r="B1701" s="34"/>
      <c r="C1701" s="228" t="s">
        <v>2351</v>
      </c>
      <c r="D1701" s="33"/>
      <c r="E1701" s="33"/>
      <c r="F1701" s="33"/>
      <c r="G1701" s="33"/>
      <c r="H1701" s="34"/>
    </row>
    <row r="1702" spans="1:8" s="2" customFormat="1" ht="16.9" customHeight="1">
      <c r="A1702" s="33"/>
      <c r="B1702" s="34"/>
      <c r="C1702" s="226" t="s">
        <v>431</v>
      </c>
      <c r="D1702" s="226" t="s">
        <v>2386</v>
      </c>
      <c r="E1702" s="18" t="s">
        <v>185</v>
      </c>
      <c r="F1702" s="227">
        <v>1.8</v>
      </c>
      <c r="G1702" s="33"/>
      <c r="H1702" s="34"/>
    </row>
    <row r="1703" spans="1:8" s="2" customFormat="1" ht="16.9" customHeight="1">
      <c r="A1703" s="33"/>
      <c r="B1703" s="34"/>
      <c r="C1703" s="226" t="s">
        <v>422</v>
      </c>
      <c r="D1703" s="226" t="s">
        <v>2377</v>
      </c>
      <c r="E1703" s="18" t="s">
        <v>185</v>
      </c>
      <c r="F1703" s="227">
        <v>16.22</v>
      </c>
      <c r="G1703" s="33"/>
      <c r="H1703" s="34"/>
    </row>
    <row r="1704" spans="1:8" s="2" customFormat="1" ht="16.9" customHeight="1">
      <c r="A1704" s="33"/>
      <c r="B1704" s="34"/>
      <c r="C1704" s="226" t="s">
        <v>439</v>
      </c>
      <c r="D1704" s="226" t="s">
        <v>440</v>
      </c>
      <c r="E1704" s="18" t="s">
        <v>232</v>
      </c>
      <c r="F1704" s="227">
        <v>3.6</v>
      </c>
      <c r="G1704" s="33"/>
      <c r="H1704" s="34"/>
    </row>
    <row r="1705" spans="1:8" s="2" customFormat="1" ht="16.9" customHeight="1">
      <c r="A1705" s="33"/>
      <c r="B1705" s="34"/>
      <c r="C1705" s="222" t="s">
        <v>1051</v>
      </c>
      <c r="D1705" s="223" t="s">
        <v>1051</v>
      </c>
      <c r="E1705" s="224" t="s">
        <v>0</v>
      </c>
      <c r="F1705" s="225">
        <v>77</v>
      </c>
      <c r="G1705" s="33"/>
      <c r="H1705" s="34"/>
    </row>
    <row r="1706" spans="1:8" s="2" customFormat="1" ht="16.9" customHeight="1">
      <c r="A1706" s="33"/>
      <c r="B1706" s="34"/>
      <c r="C1706" s="226" t="s">
        <v>0</v>
      </c>
      <c r="D1706" s="226" t="s">
        <v>2000</v>
      </c>
      <c r="E1706" s="18" t="s">
        <v>0</v>
      </c>
      <c r="F1706" s="227">
        <v>0</v>
      </c>
      <c r="G1706" s="33"/>
      <c r="H1706" s="34"/>
    </row>
    <row r="1707" spans="1:8" s="2" customFormat="1" ht="16.9" customHeight="1">
      <c r="A1707" s="33"/>
      <c r="B1707" s="34"/>
      <c r="C1707" s="226" t="s">
        <v>0</v>
      </c>
      <c r="D1707" s="226" t="s">
        <v>2006</v>
      </c>
      <c r="E1707" s="18" t="s">
        <v>0</v>
      </c>
      <c r="F1707" s="227">
        <v>0</v>
      </c>
      <c r="G1707" s="33"/>
      <c r="H1707" s="34"/>
    </row>
    <row r="1708" spans="1:8" s="2" customFormat="1" ht="16.9" customHeight="1">
      <c r="A1708" s="33"/>
      <c r="B1708" s="34"/>
      <c r="C1708" s="226" t="s">
        <v>0</v>
      </c>
      <c r="D1708" s="226" t="s">
        <v>2001</v>
      </c>
      <c r="E1708" s="18" t="s">
        <v>0</v>
      </c>
      <c r="F1708" s="227">
        <v>0</v>
      </c>
      <c r="G1708" s="33"/>
      <c r="H1708" s="34"/>
    </row>
    <row r="1709" spans="1:8" s="2" customFormat="1" ht="16.9" customHeight="1">
      <c r="A1709" s="33"/>
      <c r="B1709" s="34"/>
      <c r="C1709" s="226" t="s">
        <v>1051</v>
      </c>
      <c r="D1709" s="226" t="s">
        <v>2107</v>
      </c>
      <c r="E1709" s="18" t="s">
        <v>0</v>
      </c>
      <c r="F1709" s="227">
        <v>77</v>
      </c>
      <c r="G1709" s="33"/>
      <c r="H1709" s="34"/>
    </row>
    <row r="1710" spans="1:8" s="2" customFormat="1" ht="16.9" customHeight="1">
      <c r="A1710" s="33"/>
      <c r="B1710" s="34"/>
      <c r="C1710" s="222" t="s">
        <v>304</v>
      </c>
      <c r="D1710" s="223" t="s">
        <v>304</v>
      </c>
      <c r="E1710" s="224" t="s">
        <v>0</v>
      </c>
      <c r="F1710" s="225">
        <v>80.02</v>
      </c>
      <c r="G1710" s="33"/>
      <c r="H1710" s="34"/>
    </row>
    <row r="1711" spans="1:8" s="2" customFormat="1" ht="16.9" customHeight="1">
      <c r="A1711" s="33"/>
      <c r="B1711" s="34"/>
      <c r="C1711" s="226" t="s">
        <v>0</v>
      </c>
      <c r="D1711" s="226" t="s">
        <v>2090</v>
      </c>
      <c r="E1711" s="18" t="s">
        <v>0</v>
      </c>
      <c r="F1711" s="227">
        <v>0</v>
      </c>
      <c r="G1711" s="33"/>
      <c r="H1711" s="34"/>
    </row>
    <row r="1712" spans="1:8" s="2" customFormat="1" ht="16.9" customHeight="1">
      <c r="A1712" s="33"/>
      <c r="B1712" s="34"/>
      <c r="C1712" s="226" t="s">
        <v>0</v>
      </c>
      <c r="D1712" s="226" t="s">
        <v>2091</v>
      </c>
      <c r="E1712" s="18" t="s">
        <v>0</v>
      </c>
      <c r="F1712" s="227">
        <v>0</v>
      </c>
      <c r="G1712" s="33"/>
      <c r="H1712" s="34"/>
    </row>
    <row r="1713" spans="1:8" s="2" customFormat="1" ht="16.9" customHeight="1">
      <c r="A1713" s="33"/>
      <c r="B1713" s="34"/>
      <c r="C1713" s="226" t="s">
        <v>0</v>
      </c>
      <c r="D1713" s="226" t="s">
        <v>2118</v>
      </c>
      <c r="E1713" s="18" t="s">
        <v>0</v>
      </c>
      <c r="F1713" s="227">
        <v>59.52</v>
      </c>
      <c r="G1713" s="33"/>
      <c r="H1713" s="34"/>
    </row>
    <row r="1714" spans="1:8" s="2" customFormat="1" ht="16.9" customHeight="1">
      <c r="A1714" s="33"/>
      <c r="B1714" s="34"/>
      <c r="C1714" s="226" t="s">
        <v>0</v>
      </c>
      <c r="D1714" s="226" t="s">
        <v>2119</v>
      </c>
      <c r="E1714" s="18" t="s">
        <v>0</v>
      </c>
      <c r="F1714" s="227">
        <v>20.5</v>
      </c>
      <c r="G1714" s="33"/>
      <c r="H1714" s="34"/>
    </row>
    <row r="1715" spans="1:8" s="2" customFormat="1" ht="16.9" customHeight="1">
      <c r="A1715" s="33"/>
      <c r="B1715" s="34"/>
      <c r="C1715" s="226" t="s">
        <v>304</v>
      </c>
      <c r="D1715" s="226" t="s">
        <v>171</v>
      </c>
      <c r="E1715" s="18" t="s">
        <v>0</v>
      </c>
      <c r="F1715" s="227">
        <v>80.02</v>
      </c>
      <c r="G1715" s="33"/>
      <c r="H1715" s="34"/>
    </row>
    <row r="1716" spans="1:8" s="2" customFormat="1" ht="16.9" customHeight="1">
      <c r="A1716" s="33"/>
      <c r="B1716" s="34"/>
      <c r="C1716" s="222" t="s">
        <v>1047</v>
      </c>
      <c r="D1716" s="223" t="s">
        <v>1047</v>
      </c>
      <c r="E1716" s="224" t="s">
        <v>0</v>
      </c>
      <c r="F1716" s="225">
        <v>4</v>
      </c>
      <c r="G1716" s="33"/>
      <c r="H1716" s="34"/>
    </row>
    <row r="1717" spans="1:8" s="2" customFormat="1" ht="16.9" customHeight="1">
      <c r="A1717" s="33"/>
      <c r="B1717" s="34"/>
      <c r="C1717" s="226" t="s">
        <v>0</v>
      </c>
      <c r="D1717" s="226" t="s">
        <v>2090</v>
      </c>
      <c r="E1717" s="18" t="s">
        <v>0</v>
      </c>
      <c r="F1717" s="227">
        <v>0</v>
      </c>
      <c r="G1717" s="33"/>
      <c r="H1717" s="34"/>
    </row>
    <row r="1718" spans="1:8" s="2" customFormat="1" ht="16.9" customHeight="1">
      <c r="A1718" s="33"/>
      <c r="B1718" s="34"/>
      <c r="C1718" s="226" t="s">
        <v>0</v>
      </c>
      <c r="D1718" s="226" t="s">
        <v>2208</v>
      </c>
      <c r="E1718" s="18" t="s">
        <v>0</v>
      </c>
      <c r="F1718" s="227">
        <v>0</v>
      </c>
      <c r="G1718" s="33"/>
      <c r="H1718" s="34"/>
    </row>
    <row r="1719" spans="1:8" s="2" customFormat="1" ht="16.9" customHeight="1">
      <c r="A1719" s="33"/>
      <c r="B1719" s="34"/>
      <c r="C1719" s="226" t="s">
        <v>1047</v>
      </c>
      <c r="D1719" s="226" t="s">
        <v>1422</v>
      </c>
      <c r="E1719" s="18" t="s">
        <v>0</v>
      </c>
      <c r="F1719" s="227">
        <v>4</v>
      </c>
      <c r="G1719" s="33"/>
      <c r="H1719" s="34"/>
    </row>
    <row r="1720" spans="1:8" s="2" customFormat="1" ht="16.9" customHeight="1">
      <c r="A1720" s="33"/>
      <c r="B1720" s="34"/>
      <c r="C1720" s="228" t="s">
        <v>2351</v>
      </c>
      <c r="D1720" s="33"/>
      <c r="E1720" s="33"/>
      <c r="F1720" s="33"/>
      <c r="G1720" s="33"/>
      <c r="H1720" s="34"/>
    </row>
    <row r="1721" spans="1:8" s="2" customFormat="1" ht="16.9" customHeight="1">
      <c r="A1721" s="33"/>
      <c r="B1721" s="34"/>
      <c r="C1721" s="226" t="s">
        <v>2117</v>
      </c>
      <c r="D1721" s="226" t="s">
        <v>2463</v>
      </c>
      <c r="E1721" s="18" t="s">
        <v>226</v>
      </c>
      <c r="F1721" s="227">
        <v>4</v>
      </c>
      <c r="G1721" s="33"/>
      <c r="H1721" s="34"/>
    </row>
    <row r="1722" spans="1:8" s="2" customFormat="1" ht="16.9" customHeight="1">
      <c r="A1722" s="33"/>
      <c r="B1722" s="34"/>
      <c r="C1722" s="226" t="s">
        <v>2120</v>
      </c>
      <c r="D1722" s="226" t="s">
        <v>2443</v>
      </c>
      <c r="E1722" s="18" t="s">
        <v>226</v>
      </c>
      <c r="F1722" s="227">
        <v>4.372</v>
      </c>
      <c r="G1722" s="33"/>
      <c r="H1722" s="34"/>
    </row>
    <row r="1723" spans="1:8" s="2" customFormat="1" ht="16.9" customHeight="1">
      <c r="A1723" s="33"/>
      <c r="B1723" s="34"/>
      <c r="C1723" s="222" t="s">
        <v>268</v>
      </c>
      <c r="D1723" s="223" t="s">
        <v>268</v>
      </c>
      <c r="E1723" s="224" t="s">
        <v>0</v>
      </c>
      <c r="F1723" s="225">
        <v>13.293</v>
      </c>
      <c r="G1723" s="33"/>
      <c r="H1723" s="34"/>
    </row>
    <row r="1724" spans="1:8" s="2" customFormat="1" ht="16.9" customHeight="1">
      <c r="A1724" s="33"/>
      <c r="B1724" s="34"/>
      <c r="C1724" s="226" t="s">
        <v>0</v>
      </c>
      <c r="D1724" s="226" t="s">
        <v>2090</v>
      </c>
      <c r="E1724" s="18" t="s">
        <v>0</v>
      </c>
      <c r="F1724" s="227">
        <v>0</v>
      </c>
      <c r="G1724" s="33"/>
      <c r="H1724" s="34"/>
    </row>
    <row r="1725" spans="1:8" s="2" customFormat="1" ht="16.9" customHeight="1">
      <c r="A1725" s="33"/>
      <c r="B1725" s="34"/>
      <c r="C1725" s="226" t="s">
        <v>0</v>
      </c>
      <c r="D1725" s="226" t="s">
        <v>2091</v>
      </c>
      <c r="E1725" s="18" t="s">
        <v>0</v>
      </c>
      <c r="F1725" s="227">
        <v>0</v>
      </c>
      <c r="G1725" s="33"/>
      <c r="H1725" s="34"/>
    </row>
    <row r="1726" spans="1:8" s="2" customFormat="1" ht="16.9" customHeight="1">
      <c r="A1726" s="33"/>
      <c r="B1726" s="34"/>
      <c r="C1726" s="226" t="s">
        <v>0</v>
      </c>
      <c r="D1726" s="226" t="s">
        <v>2092</v>
      </c>
      <c r="E1726" s="18" t="s">
        <v>0</v>
      </c>
      <c r="F1726" s="227">
        <v>5.357</v>
      </c>
      <c r="G1726" s="33"/>
      <c r="H1726" s="34"/>
    </row>
    <row r="1727" spans="1:8" s="2" customFormat="1" ht="16.9" customHeight="1">
      <c r="A1727" s="33"/>
      <c r="B1727" s="34"/>
      <c r="C1727" s="226" t="s">
        <v>1036</v>
      </c>
      <c r="D1727" s="226" t="s">
        <v>2093</v>
      </c>
      <c r="E1727" s="18" t="s">
        <v>0</v>
      </c>
      <c r="F1727" s="227">
        <v>7.936</v>
      </c>
      <c r="G1727" s="33"/>
      <c r="H1727" s="34"/>
    </row>
    <row r="1728" spans="1:8" s="2" customFormat="1" ht="16.9" customHeight="1">
      <c r="A1728" s="33"/>
      <c r="B1728" s="34"/>
      <c r="C1728" s="226" t="s">
        <v>268</v>
      </c>
      <c r="D1728" s="226" t="s">
        <v>171</v>
      </c>
      <c r="E1728" s="18" t="s">
        <v>0</v>
      </c>
      <c r="F1728" s="227">
        <v>13.293</v>
      </c>
      <c r="G1728" s="33"/>
      <c r="H1728" s="34"/>
    </row>
    <row r="1729" spans="1:8" s="2" customFormat="1" ht="16.9" customHeight="1">
      <c r="A1729" s="33"/>
      <c r="B1729" s="34"/>
      <c r="C1729" s="222" t="s">
        <v>2195</v>
      </c>
      <c r="D1729" s="223" t="s">
        <v>2195</v>
      </c>
      <c r="E1729" s="224" t="s">
        <v>0</v>
      </c>
      <c r="F1729" s="225">
        <v>3.712</v>
      </c>
      <c r="G1729" s="33"/>
      <c r="H1729" s="34"/>
    </row>
    <row r="1730" spans="1:8" s="2" customFormat="1" ht="16.9" customHeight="1">
      <c r="A1730" s="33"/>
      <c r="B1730" s="34"/>
      <c r="C1730" s="226" t="s">
        <v>2195</v>
      </c>
      <c r="D1730" s="226" t="s">
        <v>351</v>
      </c>
      <c r="E1730" s="18" t="s">
        <v>0</v>
      </c>
      <c r="F1730" s="227">
        <v>3.712</v>
      </c>
      <c r="G1730" s="33"/>
      <c r="H1730" s="34"/>
    </row>
    <row r="1731" spans="1:8" s="2" customFormat="1" ht="16.9" customHeight="1">
      <c r="A1731" s="33"/>
      <c r="B1731" s="34"/>
      <c r="C1731" s="228" t="s">
        <v>2351</v>
      </c>
      <c r="D1731" s="33"/>
      <c r="E1731" s="33"/>
      <c r="F1731" s="33"/>
      <c r="G1731" s="33"/>
      <c r="H1731" s="34"/>
    </row>
    <row r="1732" spans="1:8" s="2" customFormat="1" ht="16.9" customHeight="1">
      <c r="A1732" s="33"/>
      <c r="B1732" s="34"/>
      <c r="C1732" s="226" t="s">
        <v>348</v>
      </c>
      <c r="D1732" s="226" t="s">
        <v>2412</v>
      </c>
      <c r="E1732" s="18" t="s">
        <v>185</v>
      </c>
      <c r="F1732" s="227">
        <v>3.712</v>
      </c>
      <c r="G1732" s="33"/>
      <c r="H1732" s="34"/>
    </row>
    <row r="1733" spans="1:8" s="2" customFormat="1" ht="16.9" customHeight="1">
      <c r="A1733" s="33"/>
      <c r="B1733" s="34"/>
      <c r="C1733" s="226" t="s">
        <v>404</v>
      </c>
      <c r="D1733" s="226" t="s">
        <v>2372</v>
      </c>
      <c r="E1733" s="18" t="s">
        <v>185</v>
      </c>
      <c r="F1733" s="227">
        <v>2.34</v>
      </c>
      <c r="G1733" s="33"/>
      <c r="H1733" s="34"/>
    </row>
    <row r="1734" spans="1:8" s="2" customFormat="1" ht="16.9" customHeight="1">
      <c r="A1734" s="33"/>
      <c r="B1734" s="34"/>
      <c r="C1734" s="226" t="s">
        <v>422</v>
      </c>
      <c r="D1734" s="226" t="s">
        <v>2377</v>
      </c>
      <c r="E1734" s="18" t="s">
        <v>185</v>
      </c>
      <c r="F1734" s="227">
        <v>16.22</v>
      </c>
      <c r="G1734" s="33"/>
      <c r="H1734" s="34"/>
    </row>
    <row r="1735" spans="1:8" s="2" customFormat="1" ht="16.9" customHeight="1">
      <c r="A1735" s="33"/>
      <c r="B1735" s="34"/>
      <c r="C1735" s="222" t="s">
        <v>1036</v>
      </c>
      <c r="D1735" s="223" t="s">
        <v>1036</v>
      </c>
      <c r="E1735" s="224" t="s">
        <v>0</v>
      </c>
      <c r="F1735" s="225">
        <v>7.936</v>
      </c>
      <c r="G1735" s="33"/>
      <c r="H1735" s="34"/>
    </row>
    <row r="1736" spans="1:8" s="2" customFormat="1" ht="16.9" customHeight="1">
      <c r="A1736" s="33"/>
      <c r="B1736" s="34"/>
      <c r="C1736" s="226" t="s">
        <v>1036</v>
      </c>
      <c r="D1736" s="226" t="s">
        <v>2093</v>
      </c>
      <c r="E1736" s="18" t="s">
        <v>0</v>
      </c>
      <c r="F1736" s="227">
        <v>7.936</v>
      </c>
      <c r="G1736" s="33"/>
      <c r="H1736" s="34"/>
    </row>
    <row r="1737" spans="1:8" s="2" customFormat="1" ht="16.9" customHeight="1">
      <c r="A1737" s="33"/>
      <c r="B1737" s="34"/>
      <c r="C1737" s="222" t="s">
        <v>274</v>
      </c>
      <c r="D1737" s="223" t="s">
        <v>274</v>
      </c>
      <c r="E1737" s="224" t="s">
        <v>0</v>
      </c>
      <c r="F1737" s="225">
        <v>1.856</v>
      </c>
      <c r="G1737" s="33"/>
      <c r="H1737" s="34"/>
    </row>
    <row r="1738" spans="1:8" s="2" customFormat="1" ht="16.9" customHeight="1">
      <c r="A1738" s="33"/>
      <c r="B1738" s="34"/>
      <c r="C1738" s="226" t="s">
        <v>0</v>
      </c>
      <c r="D1738" s="226" t="s">
        <v>2208</v>
      </c>
      <c r="E1738" s="18" t="s">
        <v>0</v>
      </c>
      <c r="F1738" s="227">
        <v>0</v>
      </c>
      <c r="G1738" s="33"/>
      <c r="H1738" s="34"/>
    </row>
    <row r="1739" spans="1:8" s="2" customFormat="1" ht="16.9" customHeight="1">
      <c r="A1739" s="33"/>
      <c r="B1739" s="34"/>
      <c r="C1739" s="226" t="s">
        <v>0</v>
      </c>
      <c r="D1739" s="226" t="s">
        <v>2209</v>
      </c>
      <c r="E1739" s="18" t="s">
        <v>0</v>
      </c>
      <c r="F1739" s="227">
        <v>0.576</v>
      </c>
      <c r="G1739" s="33"/>
      <c r="H1739" s="34"/>
    </row>
    <row r="1740" spans="1:8" s="2" customFormat="1" ht="16.9" customHeight="1">
      <c r="A1740" s="33"/>
      <c r="B1740" s="34"/>
      <c r="C1740" s="226" t="s">
        <v>2193</v>
      </c>
      <c r="D1740" s="226" t="s">
        <v>2210</v>
      </c>
      <c r="E1740" s="18" t="s">
        <v>0</v>
      </c>
      <c r="F1740" s="227">
        <v>1.28</v>
      </c>
      <c r="G1740" s="33"/>
      <c r="H1740" s="34"/>
    </row>
    <row r="1741" spans="1:8" s="2" customFormat="1" ht="16.9" customHeight="1">
      <c r="A1741" s="33"/>
      <c r="B1741" s="34"/>
      <c r="C1741" s="226" t="s">
        <v>274</v>
      </c>
      <c r="D1741" s="226" t="s">
        <v>171</v>
      </c>
      <c r="E1741" s="18" t="s">
        <v>0</v>
      </c>
      <c r="F1741" s="227">
        <v>1.856</v>
      </c>
      <c r="G1741" s="33"/>
      <c r="H1741" s="34"/>
    </row>
    <row r="1742" spans="1:8" s="2" customFormat="1" ht="16.9" customHeight="1">
      <c r="A1742" s="33"/>
      <c r="B1742" s="34"/>
      <c r="C1742" s="228" t="s">
        <v>2351</v>
      </c>
      <c r="D1742" s="33"/>
      <c r="E1742" s="33"/>
      <c r="F1742" s="33"/>
      <c r="G1742" s="33"/>
      <c r="H1742" s="34"/>
    </row>
    <row r="1743" spans="1:8" s="2" customFormat="1" ht="16.9" customHeight="1">
      <c r="A1743" s="33"/>
      <c r="B1743" s="34"/>
      <c r="C1743" s="226" t="s">
        <v>368</v>
      </c>
      <c r="D1743" s="226" t="s">
        <v>2411</v>
      </c>
      <c r="E1743" s="18" t="s">
        <v>185</v>
      </c>
      <c r="F1743" s="227">
        <v>1.856</v>
      </c>
      <c r="G1743" s="33"/>
      <c r="H1743" s="34"/>
    </row>
    <row r="1744" spans="1:8" s="2" customFormat="1" ht="16.9" customHeight="1">
      <c r="A1744" s="33"/>
      <c r="B1744" s="34"/>
      <c r="C1744" s="226" t="s">
        <v>348</v>
      </c>
      <c r="D1744" s="226" t="s">
        <v>2412</v>
      </c>
      <c r="E1744" s="18" t="s">
        <v>185</v>
      </c>
      <c r="F1744" s="227">
        <v>3.712</v>
      </c>
      <c r="G1744" s="33"/>
      <c r="H1744" s="34"/>
    </row>
    <row r="1745" spans="1:8" s="2" customFormat="1" ht="16.9" customHeight="1">
      <c r="A1745" s="33"/>
      <c r="B1745" s="34"/>
      <c r="C1745" s="226" t="s">
        <v>356</v>
      </c>
      <c r="D1745" s="226" t="s">
        <v>2413</v>
      </c>
      <c r="E1745" s="18" t="s">
        <v>185</v>
      </c>
      <c r="F1745" s="227">
        <v>12.992</v>
      </c>
      <c r="G1745" s="33"/>
      <c r="H1745" s="34"/>
    </row>
    <row r="1746" spans="1:8" s="2" customFormat="1" ht="16.9" customHeight="1">
      <c r="A1746" s="33"/>
      <c r="B1746" s="34"/>
      <c r="C1746" s="226" t="s">
        <v>404</v>
      </c>
      <c r="D1746" s="226" t="s">
        <v>2372</v>
      </c>
      <c r="E1746" s="18" t="s">
        <v>185</v>
      </c>
      <c r="F1746" s="227">
        <v>2.34</v>
      </c>
      <c r="G1746" s="33"/>
      <c r="H1746" s="34"/>
    </row>
    <row r="1747" spans="1:8" s="2" customFormat="1" ht="16.9" customHeight="1">
      <c r="A1747" s="33"/>
      <c r="B1747" s="34"/>
      <c r="C1747" s="226" t="s">
        <v>422</v>
      </c>
      <c r="D1747" s="226" t="s">
        <v>2377</v>
      </c>
      <c r="E1747" s="18" t="s">
        <v>185</v>
      </c>
      <c r="F1747" s="227">
        <v>16.22</v>
      </c>
      <c r="G1747" s="33"/>
      <c r="H1747" s="34"/>
    </row>
    <row r="1748" spans="1:8" s="2" customFormat="1" ht="16.9" customHeight="1">
      <c r="A1748" s="33"/>
      <c r="B1748" s="34"/>
      <c r="C1748" s="222" t="s">
        <v>2193</v>
      </c>
      <c r="D1748" s="223" t="s">
        <v>2193</v>
      </c>
      <c r="E1748" s="224" t="s">
        <v>0</v>
      </c>
      <c r="F1748" s="225">
        <v>1.28</v>
      </c>
      <c r="G1748" s="33"/>
      <c r="H1748" s="34"/>
    </row>
    <row r="1749" spans="1:8" s="2" customFormat="1" ht="16.9" customHeight="1">
      <c r="A1749" s="33"/>
      <c r="B1749" s="34"/>
      <c r="C1749" s="226" t="s">
        <v>2193</v>
      </c>
      <c r="D1749" s="226" t="s">
        <v>2210</v>
      </c>
      <c r="E1749" s="18" t="s">
        <v>0</v>
      </c>
      <c r="F1749" s="227">
        <v>1.28</v>
      </c>
      <c r="G1749" s="33"/>
      <c r="H1749" s="34"/>
    </row>
    <row r="1750" spans="1:8" s="2" customFormat="1" ht="16.9" customHeight="1">
      <c r="A1750" s="33"/>
      <c r="B1750" s="34"/>
      <c r="C1750" s="228" t="s">
        <v>2351</v>
      </c>
      <c r="D1750" s="33"/>
      <c r="E1750" s="33"/>
      <c r="F1750" s="33"/>
      <c r="G1750" s="33"/>
      <c r="H1750" s="34"/>
    </row>
    <row r="1751" spans="1:8" s="2" customFormat="1" ht="16.9" customHeight="1">
      <c r="A1751" s="33"/>
      <c r="B1751" s="34"/>
      <c r="C1751" s="226" t="s">
        <v>368</v>
      </c>
      <c r="D1751" s="226" t="s">
        <v>2411</v>
      </c>
      <c r="E1751" s="18" t="s">
        <v>185</v>
      </c>
      <c r="F1751" s="227">
        <v>1.856</v>
      </c>
      <c r="G1751" s="33"/>
      <c r="H1751" s="34"/>
    </row>
    <row r="1752" spans="1:8" s="2" customFormat="1" ht="16.9" customHeight="1">
      <c r="A1752" s="33"/>
      <c r="B1752" s="34"/>
      <c r="C1752" s="226" t="s">
        <v>1447</v>
      </c>
      <c r="D1752" s="226" t="s">
        <v>2430</v>
      </c>
      <c r="E1752" s="18" t="s">
        <v>154</v>
      </c>
      <c r="F1752" s="227">
        <v>2.56</v>
      </c>
      <c r="G1752" s="33"/>
      <c r="H1752" s="34"/>
    </row>
    <row r="1753" spans="1:8" s="2" customFormat="1" ht="16.9" customHeight="1">
      <c r="A1753" s="33"/>
      <c r="B1753" s="34"/>
      <c r="C1753" s="226" t="s">
        <v>1455</v>
      </c>
      <c r="D1753" s="226" t="s">
        <v>2431</v>
      </c>
      <c r="E1753" s="18" t="s">
        <v>154</v>
      </c>
      <c r="F1753" s="227">
        <v>2.56</v>
      </c>
      <c r="G1753" s="33"/>
      <c r="H1753" s="34"/>
    </row>
    <row r="1754" spans="1:8" s="2" customFormat="1" ht="16.9" customHeight="1">
      <c r="A1754" s="33"/>
      <c r="B1754" s="34"/>
      <c r="C1754" s="222" t="s">
        <v>276</v>
      </c>
      <c r="D1754" s="223" t="s">
        <v>276</v>
      </c>
      <c r="E1754" s="224" t="s">
        <v>0</v>
      </c>
      <c r="F1754" s="225">
        <v>136.58</v>
      </c>
      <c r="G1754" s="33"/>
      <c r="H1754" s="34"/>
    </row>
    <row r="1755" spans="1:8" s="2" customFormat="1" ht="16.9" customHeight="1">
      <c r="A1755" s="33"/>
      <c r="B1755" s="34"/>
      <c r="C1755" s="226" t="s">
        <v>0</v>
      </c>
      <c r="D1755" s="226" t="s">
        <v>355</v>
      </c>
      <c r="E1755" s="18" t="s">
        <v>0</v>
      </c>
      <c r="F1755" s="227">
        <v>93.051</v>
      </c>
      <c r="G1755" s="33"/>
      <c r="H1755" s="34"/>
    </row>
    <row r="1756" spans="1:8" s="2" customFormat="1" ht="16.9" customHeight="1">
      <c r="A1756" s="33"/>
      <c r="B1756" s="34"/>
      <c r="C1756" s="226" t="s">
        <v>2075</v>
      </c>
      <c r="D1756" s="226" t="s">
        <v>2089</v>
      </c>
      <c r="E1756" s="18" t="s">
        <v>0</v>
      </c>
      <c r="F1756" s="227">
        <v>9.225</v>
      </c>
      <c r="G1756" s="33"/>
      <c r="H1756" s="34"/>
    </row>
    <row r="1757" spans="1:8" s="2" customFormat="1" ht="16.9" customHeight="1">
      <c r="A1757" s="33"/>
      <c r="B1757" s="34"/>
      <c r="C1757" s="226" t="s">
        <v>0</v>
      </c>
      <c r="D1757" s="226" t="s">
        <v>2079</v>
      </c>
      <c r="E1757" s="18" t="s">
        <v>0</v>
      </c>
      <c r="F1757" s="227">
        <v>34.304</v>
      </c>
      <c r="G1757" s="33"/>
      <c r="H1757" s="34"/>
    </row>
    <row r="1758" spans="1:8" s="2" customFormat="1" ht="16.9" customHeight="1">
      <c r="A1758" s="33"/>
      <c r="B1758" s="34"/>
      <c r="C1758" s="226" t="s">
        <v>276</v>
      </c>
      <c r="D1758" s="226" t="s">
        <v>171</v>
      </c>
      <c r="E1758" s="18" t="s">
        <v>0</v>
      </c>
      <c r="F1758" s="227">
        <v>136.58</v>
      </c>
      <c r="G1758" s="33"/>
      <c r="H1758" s="34"/>
    </row>
    <row r="1759" spans="1:8" s="2" customFormat="1" ht="16.9" customHeight="1">
      <c r="A1759" s="33"/>
      <c r="B1759" s="34"/>
      <c r="C1759" s="222" t="s">
        <v>2075</v>
      </c>
      <c r="D1759" s="223" t="s">
        <v>2075</v>
      </c>
      <c r="E1759" s="224" t="s">
        <v>0</v>
      </c>
      <c r="F1759" s="225">
        <v>9.225</v>
      </c>
      <c r="G1759" s="33"/>
      <c r="H1759" s="34"/>
    </row>
    <row r="1760" spans="1:8" s="2" customFormat="1" ht="16.9" customHeight="1">
      <c r="A1760" s="33"/>
      <c r="B1760" s="34"/>
      <c r="C1760" s="226" t="s">
        <v>2075</v>
      </c>
      <c r="D1760" s="226" t="s">
        <v>2089</v>
      </c>
      <c r="E1760" s="18" t="s">
        <v>0</v>
      </c>
      <c r="F1760" s="227">
        <v>9.225</v>
      </c>
      <c r="G1760" s="33"/>
      <c r="H1760" s="34"/>
    </row>
    <row r="1761" spans="1:8" s="2" customFormat="1" ht="16.9" customHeight="1">
      <c r="A1761" s="33"/>
      <c r="B1761" s="34"/>
      <c r="C1761" s="222" t="s">
        <v>294</v>
      </c>
      <c r="D1761" s="223" t="s">
        <v>294</v>
      </c>
      <c r="E1761" s="224" t="s">
        <v>0</v>
      </c>
      <c r="F1761" s="225">
        <v>70.115</v>
      </c>
      <c r="G1761" s="33"/>
      <c r="H1761" s="34"/>
    </row>
    <row r="1762" spans="1:8" s="2" customFormat="1" ht="16.9" customHeight="1">
      <c r="A1762" s="33"/>
      <c r="B1762" s="34"/>
      <c r="C1762" s="226" t="s">
        <v>0</v>
      </c>
      <c r="D1762" s="226" t="s">
        <v>347</v>
      </c>
      <c r="E1762" s="18" t="s">
        <v>0</v>
      </c>
      <c r="F1762" s="227">
        <v>26.586</v>
      </c>
      <c r="G1762" s="33"/>
      <c r="H1762" s="34"/>
    </row>
    <row r="1763" spans="1:8" s="2" customFormat="1" ht="16.9" customHeight="1">
      <c r="A1763" s="33"/>
      <c r="B1763" s="34"/>
      <c r="C1763" s="226" t="s">
        <v>0</v>
      </c>
      <c r="D1763" s="226" t="s">
        <v>2075</v>
      </c>
      <c r="E1763" s="18" t="s">
        <v>0</v>
      </c>
      <c r="F1763" s="227">
        <v>9.225</v>
      </c>
      <c r="G1763" s="33"/>
      <c r="H1763" s="34"/>
    </row>
    <row r="1764" spans="1:8" s="2" customFormat="1" ht="16.9" customHeight="1">
      <c r="A1764" s="33"/>
      <c r="B1764" s="34"/>
      <c r="C1764" s="226" t="s">
        <v>0</v>
      </c>
      <c r="D1764" s="226" t="s">
        <v>2087</v>
      </c>
      <c r="E1764" s="18" t="s">
        <v>0</v>
      </c>
      <c r="F1764" s="227">
        <v>0</v>
      </c>
      <c r="G1764" s="33"/>
      <c r="H1764" s="34"/>
    </row>
    <row r="1765" spans="1:8" s="2" customFormat="1" ht="16.9" customHeight="1">
      <c r="A1765" s="33"/>
      <c r="B1765" s="34"/>
      <c r="C1765" s="226" t="s">
        <v>2079</v>
      </c>
      <c r="D1765" s="226" t="s">
        <v>2088</v>
      </c>
      <c r="E1765" s="18" t="s">
        <v>0</v>
      </c>
      <c r="F1765" s="227">
        <v>34.304</v>
      </c>
      <c r="G1765" s="33"/>
      <c r="H1765" s="34"/>
    </row>
    <row r="1766" spans="1:8" s="2" customFormat="1" ht="16.9" customHeight="1">
      <c r="A1766" s="33"/>
      <c r="B1766" s="34"/>
      <c r="C1766" s="226" t="s">
        <v>294</v>
      </c>
      <c r="D1766" s="226" t="s">
        <v>171</v>
      </c>
      <c r="E1766" s="18" t="s">
        <v>0</v>
      </c>
      <c r="F1766" s="227">
        <v>70.115</v>
      </c>
      <c r="G1766" s="33"/>
      <c r="H1766" s="34"/>
    </row>
    <row r="1767" spans="1:8" s="2" customFormat="1" ht="16.9" customHeight="1">
      <c r="A1767" s="33"/>
      <c r="B1767" s="34"/>
      <c r="C1767" s="222" t="s">
        <v>2079</v>
      </c>
      <c r="D1767" s="223" t="s">
        <v>2079</v>
      </c>
      <c r="E1767" s="224" t="s">
        <v>0</v>
      </c>
      <c r="F1767" s="225">
        <v>34.304</v>
      </c>
      <c r="G1767" s="33"/>
      <c r="H1767" s="34"/>
    </row>
    <row r="1768" spans="1:8" s="2" customFormat="1" ht="16.9" customHeight="1">
      <c r="A1768" s="33"/>
      <c r="B1768" s="34"/>
      <c r="C1768" s="226" t="s">
        <v>0</v>
      </c>
      <c r="D1768" s="226" t="s">
        <v>2087</v>
      </c>
      <c r="E1768" s="18" t="s">
        <v>0</v>
      </c>
      <c r="F1768" s="227">
        <v>0</v>
      </c>
      <c r="G1768" s="33"/>
      <c r="H1768" s="34"/>
    </row>
    <row r="1769" spans="1:8" s="2" customFormat="1" ht="16.9" customHeight="1">
      <c r="A1769" s="33"/>
      <c r="B1769" s="34"/>
      <c r="C1769" s="226" t="s">
        <v>2079</v>
      </c>
      <c r="D1769" s="226" t="s">
        <v>2088</v>
      </c>
      <c r="E1769" s="18" t="s">
        <v>0</v>
      </c>
      <c r="F1769" s="227">
        <v>34.304</v>
      </c>
      <c r="G1769" s="33"/>
      <c r="H1769" s="34"/>
    </row>
    <row r="1770" spans="1:8" s="2" customFormat="1" ht="16.9" customHeight="1">
      <c r="A1770" s="33"/>
      <c r="B1770" s="34"/>
      <c r="C1770" s="222" t="s">
        <v>2076</v>
      </c>
      <c r="D1770" s="223" t="s">
        <v>2076</v>
      </c>
      <c r="E1770" s="224" t="s">
        <v>0</v>
      </c>
      <c r="F1770" s="225">
        <v>1.518</v>
      </c>
      <c r="G1770" s="33"/>
      <c r="H1770" s="34"/>
    </row>
    <row r="1771" spans="1:8" s="2" customFormat="1" ht="16.9" customHeight="1">
      <c r="A1771" s="33"/>
      <c r="B1771" s="34"/>
      <c r="C1771" s="226" t="s">
        <v>0</v>
      </c>
      <c r="D1771" s="226" t="s">
        <v>2090</v>
      </c>
      <c r="E1771" s="18" t="s">
        <v>0</v>
      </c>
      <c r="F1771" s="227">
        <v>0</v>
      </c>
      <c r="G1771" s="33"/>
      <c r="H1771" s="34"/>
    </row>
    <row r="1772" spans="1:8" s="2" customFormat="1" ht="16.9" customHeight="1">
      <c r="A1772" s="33"/>
      <c r="B1772" s="34"/>
      <c r="C1772" s="226" t="s">
        <v>0</v>
      </c>
      <c r="D1772" s="226" t="s">
        <v>2091</v>
      </c>
      <c r="E1772" s="18" t="s">
        <v>0</v>
      </c>
      <c r="F1772" s="227">
        <v>0</v>
      </c>
      <c r="G1772" s="33"/>
      <c r="H1772" s="34"/>
    </row>
    <row r="1773" spans="1:8" s="2" customFormat="1" ht="16.9" customHeight="1">
      <c r="A1773" s="33"/>
      <c r="B1773" s="34"/>
      <c r="C1773" s="226" t="s">
        <v>0</v>
      </c>
      <c r="D1773" s="226" t="s">
        <v>2094</v>
      </c>
      <c r="E1773" s="18" t="s">
        <v>0</v>
      </c>
      <c r="F1773" s="227">
        <v>0.918</v>
      </c>
      <c r="G1773" s="33"/>
      <c r="H1773" s="34"/>
    </row>
    <row r="1774" spans="1:8" s="2" customFormat="1" ht="16.9" customHeight="1">
      <c r="A1774" s="33"/>
      <c r="B1774" s="34"/>
      <c r="C1774" s="226" t="s">
        <v>0</v>
      </c>
      <c r="D1774" s="226" t="s">
        <v>2095</v>
      </c>
      <c r="E1774" s="18" t="s">
        <v>0</v>
      </c>
      <c r="F1774" s="227">
        <v>0.6</v>
      </c>
      <c r="G1774" s="33"/>
      <c r="H1774" s="34"/>
    </row>
    <row r="1775" spans="1:8" s="2" customFormat="1" ht="16.9" customHeight="1">
      <c r="A1775" s="33"/>
      <c r="B1775" s="34"/>
      <c r="C1775" s="226" t="s">
        <v>2076</v>
      </c>
      <c r="D1775" s="226" t="s">
        <v>171</v>
      </c>
      <c r="E1775" s="18" t="s">
        <v>0</v>
      </c>
      <c r="F1775" s="227">
        <v>1.518</v>
      </c>
      <c r="G1775" s="33"/>
      <c r="H1775" s="34"/>
    </row>
    <row r="1776" spans="1:8" s="2" customFormat="1" ht="16.9" customHeight="1">
      <c r="A1776" s="33"/>
      <c r="B1776" s="34"/>
      <c r="C1776" s="222" t="s">
        <v>2194</v>
      </c>
      <c r="D1776" s="223" t="s">
        <v>2194</v>
      </c>
      <c r="E1776" s="224" t="s">
        <v>0</v>
      </c>
      <c r="F1776" s="225">
        <v>12.992</v>
      </c>
      <c r="G1776" s="33"/>
      <c r="H1776" s="34"/>
    </row>
    <row r="1777" spans="1:8" s="2" customFormat="1" ht="16.9" customHeight="1">
      <c r="A1777" s="33"/>
      <c r="B1777" s="34"/>
      <c r="C1777" s="226" t="s">
        <v>2194</v>
      </c>
      <c r="D1777" s="226" t="s">
        <v>359</v>
      </c>
      <c r="E1777" s="18" t="s">
        <v>0</v>
      </c>
      <c r="F1777" s="227">
        <v>12.992</v>
      </c>
      <c r="G1777" s="33"/>
      <c r="H1777" s="34"/>
    </row>
    <row r="1778" spans="1:8" s="2" customFormat="1" ht="16.9" customHeight="1">
      <c r="A1778" s="33"/>
      <c r="B1778" s="34"/>
      <c r="C1778" s="228" t="s">
        <v>2351</v>
      </c>
      <c r="D1778" s="33"/>
      <c r="E1778" s="33"/>
      <c r="F1778" s="33"/>
      <c r="G1778" s="33"/>
      <c r="H1778" s="34"/>
    </row>
    <row r="1779" spans="1:8" s="2" customFormat="1" ht="16.9" customHeight="1">
      <c r="A1779" s="33"/>
      <c r="B1779" s="34"/>
      <c r="C1779" s="226" t="s">
        <v>356</v>
      </c>
      <c r="D1779" s="226" t="s">
        <v>2413</v>
      </c>
      <c r="E1779" s="18" t="s">
        <v>185</v>
      </c>
      <c r="F1779" s="227">
        <v>12.992</v>
      </c>
      <c r="G1779" s="33"/>
      <c r="H1779" s="34"/>
    </row>
    <row r="1780" spans="1:8" s="2" customFormat="1" ht="16.9" customHeight="1">
      <c r="A1780" s="33"/>
      <c r="B1780" s="34"/>
      <c r="C1780" s="226" t="s">
        <v>404</v>
      </c>
      <c r="D1780" s="226" t="s">
        <v>2372</v>
      </c>
      <c r="E1780" s="18" t="s">
        <v>185</v>
      </c>
      <c r="F1780" s="227">
        <v>2.34</v>
      </c>
      <c r="G1780" s="33"/>
      <c r="H1780" s="34"/>
    </row>
    <row r="1781" spans="1:8" s="2" customFormat="1" ht="16.9" customHeight="1">
      <c r="A1781" s="33"/>
      <c r="B1781" s="34"/>
      <c r="C1781" s="226" t="s">
        <v>422</v>
      </c>
      <c r="D1781" s="226" t="s">
        <v>2377</v>
      </c>
      <c r="E1781" s="18" t="s">
        <v>185</v>
      </c>
      <c r="F1781" s="227">
        <v>16.22</v>
      </c>
      <c r="G1781" s="33"/>
      <c r="H1781" s="34"/>
    </row>
    <row r="1782" spans="1:8" s="2" customFormat="1" ht="16.9" customHeight="1">
      <c r="A1782" s="33"/>
      <c r="B1782" s="34"/>
      <c r="C1782" s="222" t="s">
        <v>2201</v>
      </c>
      <c r="D1782" s="223" t="s">
        <v>2201</v>
      </c>
      <c r="E1782" s="224" t="s">
        <v>0</v>
      </c>
      <c r="F1782" s="225">
        <v>298</v>
      </c>
      <c r="G1782" s="33"/>
      <c r="H1782" s="34"/>
    </row>
    <row r="1783" spans="1:8" s="2" customFormat="1" ht="16.9" customHeight="1">
      <c r="A1783" s="33"/>
      <c r="B1783" s="34"/>
      <c r="C1783" s="226" t="s">
        <v>0</v>
      </c>
      <c r="D1783" s="226" t="s">
        <v>2000</v>
      </c>
      <c r="E1783" s="18" t="s">
        <v>0</v>
      </c>
      <c r="F1783" s="227">
        <v>0</v>
      </c>
      <c r="G1783" s="33"/>
      <c r="H1783" s="34"/>
    </row>
    <row r="1784" spans="1:8" s="2" customFormat="1" ht="16.9" customHeight="1">
      <c r="A1784" s="33"/>
      <c r="B1784" s="34"/>
      <c r="C1784" s="226" t="s">
        <v>0</v>
      </c>
      <c r="D1784" s="226" t="s">
        <v>2006</v>
      </c>
      <c r="E1784" s="18" t="s">
        <v>0</v>
      </c>
      <c r="F1784" s="227">
        <v>0</v>
      </c>
      <c r="G1784" s="33"/>
      <c r="H1784" s="34"/>
    </row>
    <row r="1785" spans="1:8" s="2" customFormat="1" ht="16.9" customHeight="1">
      <c r="A1785" s="33"/>
      <c r="B1785" s="34"/>
      <c r="C1785" s="226" t="s">
        <v>2201</v>
      </c>
      <c r="D1785" s="226" t="s">
        <v>2202</v>
      </c>
      <c r="E1785" s="18" t="s">
        <v>0</v>
      </c>
      <c r="F1785" s="227">
        <v>298</v>
      </c>
      <c r="G1785" s="33"/>
      <c r="H1785" s="34"/>
    </row>
    <row r="1786" spans="1:8" s="2" customFormat="1" ht="16.9" customHeight="1">
      <c r="A1786" s="33"/>
      <c r="B1786" s="34"/>
      <c r="C1786" s="228" t="s">
        <v>2351</v>
      </c>
      <c r="D1786" s="33"/>
      <c r="E1786" s="33"/>
      <c r="F1786" s="33"/>
      <c r="G1786" s="33"/>
      <c r="H1786" s="34"/>
    </row>
    <row r="1787" spans="1:8" s="2" customFormat="1" ht="16.9" customHeight="1">
      <c r="A1787" s="33"/>
      <c r="B1787" s="34"/>
      <c r="C1787" s="226" t="s">
        <v>2105</v>
      </c>
      <c r="D1787" s="226" t="s">
        <v>2454</v>
      </c>
      <c r="E1787" s="18" t="s">
        <v>154</v>
      </c>
      <c r="F1787" s="227">
        <v>298</v>
      </c>
      <c r="G1787" s="33"/>
      <c r="H1787" s="34"/>
    </row>
    <row r="1788" spans="1:8" s="2" customFormat="1" ht="16.9" customHeight="1">
      <c r="A1788" s="33"/>
      <c r="B1788" s="34"/>
      <c r="C1788" s="226" t="s">
        <v>2216</v>
      </c>
      <c r="D1788" s="226" t="s">
        <v>2468</v>
      </c>
      <c r="E1788" s="18" t="s">
        <v>154</v>
      </c>
      <c r="F1788" s="227">
        <v>298</v>
      </c>
      <c r="G1788" s="33"/>
      <c r="H1788" s="34"/>
    </row>
    <row r="1789" spans="1:8" s="2" customFormat="1" ht="16.9" customHeight="1">
      <c r="A1789" s="33"/>
      <c r="B1789" s="34"/>
      <c r="C1789" s="226" t="s">
        <v>2220</v>
      </c>
      <c r="D1789" s="226" t="s">
        <v>2469</v>
      </c>
      <c r="E1789" s="18" t="s">
        <v>154</v>
      </c>
      <c r="F1789" s="227">
        <v>298</v>
      </c>
      <c r="G1789" s="33"/>
      <c r="H1789" s="34"/>
    </row>
    <row r="1790" spans="1:8" s="2" customFormat="1" ht="16.9" customHeight="1">
      <c r="A1790" s="33"/>
      <c r="B1790" s="34"/>
      <c r="C1790" s="226" t="s">
        <v>2115</v>
      </c>
      <c r="D1790" s="226" t="s">
        <v>2116</v>
      </c>
      <c r="E1790" s="18" t="s">
        <v>154</v>
      </c>
      <c r="F1790" s="227">
        <v>294.786</v>
      </c>
      <c r="G1790" s="33"/>
      <c r="H1790" s="34"/>
    </row>
    <row r="1791" spans="1:8" s="2" customFormat="1" ht="16.9" customHeight="1">
      <c r="A1791" s="33"/>
      <c r="B1791" s="34"/>
      <c r="C1791" s="222" t="s">
        <v>108</v>
      </c>
      <c r="D1791" s="223" t="s">
        <v>108</v>
      </c>
      <c r="E1791" s="224" t="s">
        <v>0</v>
      </c>
      <c r="F1791" s="225">
        <v>99.375</v>
      </c>
      <c r="G1791" s="33"/>
      <c r="H1791" s="34"/>
    </row>
    <row r="1792" spans="1:8" s="2" customFormat="1" ht="16.9" customHeight="1">
      <c r="A1792" s="33"/>
      <c r="B1792" s="34"/>
      <c r="C1792" s="226" t="s">
        <v>0</v>
      </c>
      <c r="D1792" s="226" t="s">
        <v>2006</v>
      </c>
      <c r="E1792" s="18" t="s">
        <v>0</v>
      </c>
      <c r="F1792" s="227">
        <v>0</v>
      </c>
      <c r="G1792" s="33"/>
      <c r="H1792" s="34"/>
    </row>
    <row r="1793" spans="1:8" s="2" customFormat="1" ht="16.9" customHeight="1">
      <c r="A1793" s="33"/>
      <c r="B1793" s="34"/>
      <c r="C1793" s="226" t="s">
        <v>0</v>
      </c>
      <c r="D1793" s="226" t="s">
        <v>2087</v>
      </c>
      <c r="E1793" s="18" t="s">
        <v>0</v>
      </c>
      <c r="F1793" s="227">
        <v>0</v>
      </c>
      <c r="G1793" s="33"/>
      <c r="H1793" s="34"/>
    </row>
    <row r="1794" spans="1:8" s="2" customFormat="1" ht="16.9" customHeight="1">
      <c r="A1794" s="33"/>
      <c r="B1794" s="34"/>
      <c r="C1794" s="226" t="s">
        <v>108</v>
      </c>
      <c r="D1794" s="226" t="s">
        <v>2096</v>
      </c>
      <c r="E1794" s="18" t="s">
        <v>0</v>
      </c>
      <c r="F1794" s="227">
        <v>99.375</v>
      </c>
      <c r="G1794" s="33"/>
      <c r="H1794" s="34"/>
    </row>
    <row r="1795" spans="1:8" s="2" customFormat="1" ht="16.9" customHeight="1">
      <c r="A1795" s="33"/>
      <c r="B1795" s="34"/>
      <c r="C1795" s="222" t="s">
        <v>300</v>
      </c>
      <c r="D1795" s="223" t="s">
        <v>300</v>
      </c>
      <c r="E1795" s="224" t="s">
        <v>0</v>
      </c>
      <c r="F1795" s="225">
        <v>19.377</v>
      </c>
      <c r="G1795" s="33"/>
      <c r="H1795" s="34"/>
    </row>
    <row r="1796" spans="1:8" s="2" customFormat="1" ht="16.9" customHeight="1">
      <c r="A1796" s="33"/>
      <c r="B1796" s="34"/>
      <c r="C1796" s="226" t="s">
        <v>0</v>
      </c>
      <c r="D1796" s="226" t="s">
        <v>268</v>
      </c>
      <c r="E1796" s="18" t="s">
        <v>0</v>
      </c>
      <c r="F1796" s="227">
        <v>13.293</v>
      </c>
      <c r="G1796" s="33"/>
      <c r="H1796" s="34"/>
    </row>
    <row r="1797" spans="1:8" s="2" customFormat="1" ht="16.9" customHeight="1">
      <c r="A1797" s="33"/>
      <c r="B1797" s="34"/>
      <c r="C1797" s="226" t="s">
        <v>0</v>
      </c>
      <c r="D1797" s="226" t="s">
        <v>276</v>
      </c>
      <c r="E1797" s="18" t="s">
        <v>0</v>
      </c>
      <c r="F1797" s="227">
        <v>136.58</v>
      </c>
      <c r="G1797" s="33"/>
      <c r="H1797" s="34"/>
    </row>
    <row r="1798" spans="1:8" s="2" customFormat="1" ht="16.9" customHeight="1">
      <c r="A1798" s="33"/>
      <c r="B1798" s="34"/>
      <c r="C1798" s="226" t="s">
        <v>0</v>
      </c>
      <c r="D1798" s="226" t="s">
        <v>1459</v>
      </c>
      <c r="E1798" s="18" t="s">
        <v>0</v>
      </c>
      <c r="F1798" s="227">
        <v>-130.496</v>
      </c>
      <c r="G1798" s="33"/>
      <c r="H1798" s="34"/>
    </row>
    <row r="1799" spans="1:8" s="2" customFormat="1" ht="16.9" customHeight="1">
      <c r="A1799" s="33"/>
      <c r="B1799" s="34"/>
      <c r="C1799" s="226" t="s">
        <v>300</v>
      </c>
      <c r="D1799" s="226" t="s">
        <v>171</v>
      </c>
      <c r="E1799" s="18" t="s">
        <v>0</v>
      </c>
      <c r="F1799" s="227">
        <v>19.377</v>
      </c>
      <c r="G1799" s="33"/>
      <c r="H1799" s="34"/>
    </row>
    <row r="1800" spans="1:8" s="2" customFormat="1" ht="16.9" customHeight="1">
      <c r="A1800" s="33"/>
      <c r="B1800" s="34"/>
      <c r="C1800" s="222" t="s">
        <v>2199</v>
      </c>
      <c r="D1800" s="223" t="s">
        <v>2199</v>
      </c>
      <c r="E1800" s="224" t="s">
        <v>0</v>
      </c>
      <c r="F1800" s="225">
        <v>2.34</v>
      </c>
      <c r="G1800" s="33"/>
      <c r="H1800" s="34"/>
    </row>
    <row r="1801" spans="1:8" s="2" customFormat="1" ht="16.9" customHeight="1">
      <c r="A1801" s="33"/>
      <c r="B1801" s="34"/>
      <c r="C1801" s="226" t="s">
        <v>0</v>
      </c>
      <c r="D1801" s="226" t="s">
        <v>274</v>
      </c>
      <c r="E1801" s="18" t="s">
        <v>0</v>
      </c>
      <c r="F1801" s="227">
        <v>1.856</v>
      </c>
      <c r="G1801" s="33"/>
      <c r="H1801" s="34"/>
    </row>
    <row r="1802" spans="1:8" s="2" customFormat="1" ht="16.9" customHeight="1">
      <c r="A1802" s="33"/>
      <c r="B1802" s="34"/>
      <c r="C1802" s="226" t="s">
        <v>0</v>
      </c>
      <c r="D1802" s="226" t="s">
        <v>2194</v>
      </c>
      <c r="E1802" s="18" t="s">
        <v>0</v>
      </c>
      <c r="F1802" s="227">
        <v>12.992</v>
      </c>
      <c r="G1802" s="33"/>
      <c r="H1802" s="34"/>
    </row>
    <row r="1803" spans="1:8" s="2" customFormat="1" ht="16.9" customHeight="1">
      <c r="A1803" s="33"/>
      <c r="B1803" s="34"/>
      <c r="C1803" s="226" t="s">
        <v>0</v>
      </c>
      <c r="D1803" s="226" t="s">
        <v>2211</v>
      </c>
      <c r="E1803" s="18" t="s">
        <v>0</v>
      </c>
      <c r="F1803" s="227">
        <v>-12.508</v>
      </c>
      <c r="G1803" s="33"/>
      <c r="H1803" s="34"/>
    </row>
    <row r="1804" spans="1:8" s="2" customFormat="1" ht="16.9" customHeight="1">
      <c r="A1804" s="33"/>
      <c r="B1804" s="34"/>
      <c r="C1804" s="226" t="s">
        <v>2199</v>
      </c>
      <c r="D1804" s="226" t="s">
        <v>171</v>
      </c>
      <c r="E1804" s="18" t="s">
        <v>0</v>
      </c>
      <c r="F1804" s="227">
        <v>2.34</v>
      </c>
      <c r="G1804" s="33"/>
      <c r="H1804" s="34"/>
    </row>
    <row r="1805" spans="1:8" s="2" customFormat="1" ht="16.9" customHeight="1">
      <c r="A1805" s="33"/>
      <c r="B1805" s="34"/>
      <c r="C1805" s="228" t="s">
        <v>2351</v>
      </c>
      <c r="D1805" s="33"/>
      <c r="E1805" s="33"/>
      <c r="F1805" s="33"/>
      <c r="G1805" s="33"/>
      <c r="H1805" s="34"/>
    </row>
    <row r="1806" spans="1:8" s="2" customFormat="1" ht="16.9" customHeight="1">
      <c r="A1806" s="33"/>
      <c r="B1806" s="34"/>
      <c r="C1806" s="226" t="s">
        <v>404</v>
      </c>
      <c r="D1806" s="226" t="s">
        <v>2372</v>
      </c>
      <c r="E1806" s="18" t="s">
        <v>185</v>
      </c>
      <c r="F1806" s="227">
        <v>2.34</v>
      </c>
      <c r="G1806" s="33"/>
      <c r="H1806" s="34"/>
    </row>
    <row r="1807" spans="1:8" s="2" customFormat="1" ht="16.9" customHeight="1">
      <c r="A1807" s="33"/>
      <c r="B1807" s="34"/>
      <c r="C1807" s="226" t="s">
        <v>417</v>
      </c>
      <c r="D1807" s="226" t="s">
        <v>2375</v>
      </c>
      <c r="E1807" s="18" t="s">
        <v>232</v>
      </c>
      <c r="F1807" s="227">
        <v>4.212</v>
      </c>
      <c r="G1807" s="33"/>
      <c r="H1807" s="34"/>
    </row>
    <row r="1808" spans="1:8" s="2" customFormat="1" ht="16.9" customHeight="1">
      <c r="A1808" s="33"/>
      <c r="B1808" s="34"/>
      <c r="C1808" s="226" t="s">
        <v>192</v>
      </c>
      <c r="D1808" s="226" t="s">
        <v>2363</v>
      </c>
      <c r="E1808" s="18" t="s">
        <v>185</v>
      </c>
      <c r="F1808" s="227">
        <v>2.34</v>
      </c>
      <c r="G1808" s="33"/>
      <c r="H1808" s="34"/>
    </row>
    <row r="1809" spans="1:8" s="2" customFormat="1" ht="16.9" customHeight="1">
      <c r="A1809" s="33"/>
      <c r="B1809" s="34"/>
      <c r="C1809" s="222" t="s">
        <v>2077</v>
      </c>
      <c r="D1809" s="223" t="s">
        <v>2077</v>
      </c>
      <c r="E1809" s="224" t="s">
        <v>0</v>
      </c>
      <c r="F1809" s="225">
        <v>12</v>
      </c>
      <c r="G1809" s="33"/>
      <c r="H1809" s="34"/>
    </row>
    <row r="1810" spans="1:8" s="2" customFormat="1" ht="16.9" customHeight="1">
      <c r="A1810" s="33"/>
      <c r="B1810" s="34"/>
      <c r="C1810" s="226" t="s">
        <v>0</v>
      </c>
      <c r="D1810" s="226" t="s">
        <v>2090</v>
      </c>
      <c r="E1810" s="18" t="s">
        <v>0</v>
      </c>
      <c r="F1810" s="227">
        <v>0</v>
      </c>
      <c r="G1810" s="33"/>
      <c r="H1810" s="34"/>
    </row>
    <row r="1811" spans="1:8" s="2" customFormat="1" ht="16.9" customHeight="1">
      <c r="A1811" s="33"/>
      <c r="B1811" s="34"/>
      <c r="C1811" s="226" t="s">
        <v>0</v>
      </c>
      <c r="D1811" s="226" t="s">
        <v>2091</v>
      </c>
      <c r="E1811" s="18" t="s">
        <v>0</v>
      </c>
      <c r="F1811" s="227">
        <v>0</v>
      </c>
      <c r="G1811" s="33"/>
      <c r="H1811" s="34"/>
    </row>
    <row r="1812" spans="1:8" s="2" customFormat="1" ht="16.9" customHeight="1">
      <c r="A1812" s="33"/>
      <c r="B1812" s="34"/>
      <c r="C1812" s="226" t="s">
        <v>2077</v>
      </c>
      <c r="D1812" s="226" t="s">
        <v>175</v>
      </c>
      <c r="E1812" s="18" t="s">
        <v>0</v>
      </c>
      <c r="F1812" s="227">
        <v>12</v>
      </c>
      <c r="G1812" s="33"/>
      <c r="H1812" s="34"/>
    </row>
    <row r="1813" spans="1:8" s="2" customFormat="1" ht="16.9" customHeight="1">
      <c r="A1813" s="33"/>
      <c r="B1813" s="34"/>
      <c r="C1813" s="222" t="s">
        <v>2200</v>
      </c>
      <c r="D1813" s="223" t="s">
        <v>2200</v>
      </c>
      <c r="E1813" s="224" t="s">
        <v>0</v>
      </c>
      <c r="F1813" s="225">
        <v>2</v>
      </c>
      <c r="G1813" s="33"/>
      <c r="H1813" s="34"/>
    </row>
    <row r="1814" spans="1:8" s="2" customFormat="1" ht="16.9" customHeight="1">
      <c r="A1814" s="33"/>
      <c r="B1814" s="34"/>
      <c r="C1814" s="226" t="s">
        <v>0</v>
      </c>
      <c r="D1814" s="226" t="s">
        <v>2090</v>
      </c>
      <c r="E1814" s="18" t="s">
        <v>0</v>
      </c>
      <c r="F1814" s="227">
        <v>0</v>
      </c>
      <c r="G1814" s="33"/>
      <c r="H1814" s="34"/>
    </row>
    <row r="1815" spans="1:8" s="2" customFormat="1" ht="16.9" customHeight="1">
      <c r="A1815" s="33"/>
      <c r="B1815" s="34"/>
      <c r="C1815" s="226" t="s">
        <v>0</v>
      </c>
      <c r="D1815" s="226" t="s">
        <v>2208</v>
      </c>
      <c r="E1815" s="18" t="s">
        <v>0</v>
      </c>
      <c r="F1815" s="227">
        <v>0</v>
      </c>
      <c r="G1815" s="33"/>
      <c r="H1815" s="34"/>
    </row>
    <row r="1816" spans="1:8" s="2" customFormat="1" ht="16.9" customHeight="1">
      <c r="A1816" s="33"/>
      <c r="B1816" s="34"/>
      <c r="C1816" s="226" t="s">
        <v>2200</v>
      </c>
      <c r="D1816" s="226" t="s">
        <v>77</v>
      </c>
      <c r="E1816" s="18" t="s">
        <v>0</v>
      </c>
      <c r="F1816" s="227">
        <v>2</v>
      </c>
      <c r="G1816" s="33"/>
      <c r="H1816" s="34"/>
    </row>
    <row r="1817" spans="1:8" s="2" customFormat="1" ht="16.9" customHeight="1">
      <c r="A1817" s="33"/>
      <c r="B1817" s="34"/>
      <c r="C1817" s="228" t="s">
        <v>2351</v>
      </c>
      <c r="D1817" s="33"/>
      <c r="E1817" s="33"/>
      <c r="F1817" s="33"/>
      <c r="G1817" s="33"/>
      <c r="H1817" s="34"/>
    </row>
    <row r="1818" spans="1:8" s="2" customFormat="1" ht="16.9" customHeight="1">
      <c r="A1818" s="33"/>
      <c r="B1818" s="34"/>
      <c r="C1818" s="226" t="s">
        <v>2121</v>
      </c>
      <c r="D1818" s="226" t="s">
        <v>2122</v>
      </c>
      <c r="E1818" s="18" t="s">
        <v>215</v>
      </c>
      <c r="F1818" s="227">
        <v>2</v>
      </c>
      <c r="G1818" s="33"/>
      <c r="H1818" s="34"/>
    </row>
    <row r="1819" spans="1:8" s="2" customFormat="1" ht="16.9" customHeight="1">
      <c r="A1819" s="33"/>
      <c r="B1819" s="34"/>
      <c r="C1819" s="226" t="s">
        <v>2131</v>
      </c>
      <c r="D1819" s="226" t="s">
        <v>2132</v>
      </c>
      <c r="E1819" s="18" t="s">
        <v>215</v>
      </c>
      <c r="F1819" s="227">
        <v>2</v>
      </c>
      <c r="G1819" s="33"/>
      <c r="H1819" s="34"/>
    </row>
    <row r="1820" spans="1:8" s="2" customFormat="1" ht="16.9" customHeight="1">
      <c r="A1820" s="33"/>
      <c r="B1820" s="34"/>
      <c r="C1820" s="226" t="s">
        <v>2134</v>
      </c>
      <c r="D1820" s="226" t="s">
        <v>2465</v>
      </c>
      <c r="E1820" s="18" t="s">
        <v>215</v>
      </c>
      <c r="F1820" s="227">
        <v>2</v>
      </c>
      <c r="G1820" s="33"/>
      <c r="H1820" s="34"/>
    </row>
    <row r="1821" spans="1:8" s="2" customFormat="1" ht="16.9" customHeight="1">
      <c r="A1821" s="33"/>
      <c r="B1821" s="34"/>
      <c r="C1821" s="226" t="s">
        <v>2133</v>
      </c>
      <c r="D1821" s="226" t="s">
        <v>2466</v>
      </c>
      <c r="E1821" s="18" t="s">
        <v>215</v>
      </c>
      <c r="F1821" s="227">
        <v>2</v>
      </c>
      <c r="G1821" s="33"/>
      <c r="H1821" s="34"/>
    </row>
    <row r="1822" spans="1:8" s="2" customFormat="1" ht="16.9" customHeight="1">
      <c r="A1822" s="33"/>
      <c r="B1822" s="34"/>
      <c r="C1822" s="226" t="s">
        <v>2123</v>
      </c>
      <c r="D1822" s="226" t="s">
        <v>2124</v>
      </c>
      <c r="E1822" s="18" t="s">
        <v>215</v>
      </c>
      <c r="F1822" s="227">
        <v>2</v>
      </c>
      <c r="G1822" s="33"/>
      <c r="H1822" s="34"/>
    </row>
    <row r="1823" spans="1:8" s="2" customFormat="1" ht="16.9" customHeight="1">
      <c r="A1823" s="33"/>
      <c r="B1823" s="34"/>
      <c r="C1823" s="226" t="s">
        <v>2125</v>
      </c>
      <c r="D1823" s="226" t="s">
        <v>2126</v>
      </c>
      <c r="E1823" s="18" t="s">
        <v>215</v>
      </c>
      <c r="F1823" s="227">
        <v>2</v>
      </c>
      <c r="G1823" s="33"/>
      <c r="H1823" s="34"/>
    </row>
    <row r="1824" spans="1:8" s="2" customFormat="1" ht="16.9" customHeight="1">
      <c r="A1824" s="33"/>
      <c r="B1824" s="34"/>
      <c r="C1824" s="226" t="s">
        <v>2129</v>
      </c>
      <c r="D1824" s="226" t="s">
        <v>2130</v>
      </c>
      <c r="E1824" s="18" t="s">
        <v>215</v>
      </c>
      <c r="F1824" s="227">
        <v>2</v>
      </c>
      <c r="G1824" s="33"/>
      <c r="H1824" s="34"/>
    </row>
    <row r="1825" spans="1:8" s="2" customFormat="1" ht="16.9" customHeight="1">
      <c r="A1825" s="33"/>
      <c r="B1825" s="34"/>
      <c r="C1825" s="226" t="s">
        <v>2127</v>
      </c>
      <c r="D1825" s="226" t="s">
        <v>2128</v>
      </c>
      <c r="E1825" s="18" t="s">
        <v>215</v>
      </c>
      <c r="F1825" s="227">
        <v>2</v>
      </c>
      <c r="G1825" s="33"/>
      <c r="H1825" s="34"/>
    </row>
    <row r="1826" spans="1:8" s="2" customFormat="1" ht="16.9" customHeight="1">
      <c r="A1826" s="33"/>
      <c r="B1826" s="34"/>
      <c r="C1826" s="222" t="s">
        <v>296</v>
      </c>
      <c r="D1826" s="223" t="s">
        <v>296</v>
      </c>
      <c r="E1826" s="224" t="s">
        <v>0</v>
      </c>
      <c r="F1826" s="225">
        <v>200.611</v>
      </c>
      <c r="G1826" s="33"/>
      <c r="H1826" s="34"/>
    </row>
    <row r="1827" spans="1:8" s="2" customFormat="1" ht="16.9" customHeight="1">
      <c r="A1827" s="33"/>
      <c r="B1827" s="34"/>
      <c r="C1827" s="226" t="s">
        <v>0</v>
      </c>
      <c r="D1827" s="226" t="s">
        <v>268</v>
      </c>
      <c r="E1827" s="18" t="s">
        <v>0</v>
      </c>
      <c r="F1827" s="227">
        <v>13.293</v>
      </c>
      <c r="G1827" s="33"/>
      <c r="H1827" s="34"/>
    </row>
    <row r="1828" spans="1:8" s="2" customFormat="1" ht="16.9" customHeight="1">
      <c r="A1828" s="33"/>
      <c r="B1828" s="34"/>
      <c r="C1828" s="226" t="s">
        <v>0</v>
      </c>
      <c r="D1828" s="226" t="s">
        <v>276</v>
      </c>
      <c r="E1828" s="18" t="s">
        <v>0</v>
      </c>
      <c r="F1828" s="227">
        <v>136.58</v>
      </c>
      <c r="G1828" s="33"/>
      <c r="H1828" s="34"/>
    </row>
    <row r="1829" spans="1:8" s="2" customFormat="1" ht="16.9" customHeight="1">
      <c r="A1829" s="33"/>
      <c r="B1829" s="34"/>
      <c r="C1829" s="226" t="s">
        <v>0</v>
      </c>
      <c r="D1829" s="226" t="s">
        <v>294</v>
      </c>
      <c r="E1829" s="18" t="s">
        <v>0</v>
      </c>
      <c r="F1829" s="227">
        <v>70.115</v>
      </c>
      <c r="G1829" s="33"/>
      <c r="H1829" s="34"/>
    </row>
    <row r="1830" spans="1:8" s="2" customFormat="1" ht="16.9" customHeight="1">
      <c r="A1830" s="33"/>
      <c r="B1830" s="34"/>
      <c r="C1830" s="226" t="s">
        <v>0</v>
      </c>
      <c r="D1830" s="226" t="s">
        <v>2076</v>
      </c>
      <c r="E1830" s="18" t="s">
        <v>0</v>
      </c>
      <c r="F1830" s="227">
        <v>1.518</v>
      </c>
      <c r="G1830" s="33"/>
      <c r="H1830" s="34"/>
    </row>
    <row r="1831" spans="1:8" s="2" customFormat="1" ht="16.9" customHeight="1">
      <c r="A1831" s="33"/>
      <c r="B1831" s="34"/>
      <c r="C1831" s="226" t="s">
        <v>0</v>
      </c>
      <c r="D1831" s="226" t="s">
        <v>425</v>
      </c>
      <c r="E1831" s="18" t="s">
        <v>0</v>
      </c>
      <c r="F1831" s="227">
        <v>-22.725</v>
      </c>
      <c r="G1831" s="33"/>
      <c r="H1831" s="34"/>
    </row>
    <row r="1832" spans="1:8" s="2" customFormat="1" ht="16.9" customHeight="1">
      <c r="A1832" s="33"/>
      <c r="B1832" s="34"/>
      <c r="C1832" s="226" t="s">
        <v>0</v>
      </c>
      <c r="D1832" s="226" t="s">
        <v>426</v>
      </c>
      <c r="E1832" s="18" t="s">
        <v>0</v>
      </c>
      <c r="F1832" s="227">
        <v>-6.818</v>
      </c>
      <c r="G1832" s="33"/>
      <c r="H1832" s="34"/>
    </row>
    <row r="1833" spans="1:8" s="2" customFormat="1" ht="16.9" customHeight="1">
      <c r="A1833" s="33"/>
      <c r="B1833" s="34"/>
      <c r="C1833" s="226" t="s">
        <v>0</v>
      </c>
      <c r="D1833" s="226" t="s">
        <v>2087</v>
      </c>
      <c r="E1833" s="18" t="s">
        <v>0</v>
      </c>
      <c r="F1833" s="227">
        <v>0</v>
      </c>
      <c r="G1833" s="33"/>
      <c r="H1833" s="34"/>
    </row>
    <row r="1834" spans="1:8" s="2" customFormat="1" ht="16.9" customHeight="1">
      <c r="A1834" s="33"/>
      <c r="B1834" s="34"/>
      <c r="C1834" s="226" t="s">
        <v>0</v>
      </c>
      <c r="D1834" s="226" t="s">
        <v>2097</v>
      </c>
      <c r="E1834" s="18" t="s">
        <v>0</v>
      </c>
      <c r="F1834" s="227">
        <v>8.648</v>
      </c>
      <c r="G1834" s="33"/>
      <c r="H1834" s="34"/>
    </row>
    <row r="1835" spans="1:8" s="2" customFormat="1" ht="16.9" customHeight="1">
      <c r="A1835" s="33"/>
      <c r="B1835" s="34"/>
      <c r="C1835" s="226" t="s">
        <v>296</v>
      </c>
      <c r="D1835" s="226" t="s">
        <v>171</v>
      </c>
      <c r="E1835" s="18" t="s">
        <v>0</v>
      </c>
      <c r="F1835" s="227">
        <v>200.611</v>
      </c>
      <c r="G1835" s="33"/>
      <c r="H1835" s="34"/>
    </row>
    <row r="1836" spans="1:8" s="2" customFormat="1" ht="16.9" customHeight="1">
      <c r="A1836" s="33"/>
      <c r="B1836" s="34"/>
      <c r="C1836" s="222" t="s">
        <v>2198</v>
      </c>
      <c r="D1836" s="223" t="s">
        <v>2198</v>
      </c>
      <c r="E1836" s="224" t="s">
        <v>0</v>
      </c>
      <c r="F1836" s="225">
        <v>16.22</v>
      </c>
      <c r="G1836" s="33"/>
      <c r="H1836" s="34"/>
    </row>
    <row r="1837" spans="1:8" s="2" customFormat="1" ht="16.9" customHeight="1">
      <c r="A1837" s="33"/>
      <c r="B1837" s="34"/>
      <c r="C1837" s="226" t="s">
        <v>0</v>
      </c>
      <c r="D1837" s="226" t="s">
        <v>274</v>
      </c>
      <c r="E1837" s="18" t="s">
        <v>0</v>
      </c>
      <c r="F1837" s="227">
        <v>1.856</v>
      </c>
      <c r="G1837" s="33"/>
      <c r="H1837" s="34"/>
    </row>
    <row r="1838" spans="1:8" s="2" customFormat="1" ht="16.9" customHeight="1">
      <c r="A1838" s="33"/>
      <c r="B1838" s="34"/>
      <c r="C1838" s="226" t="s">
        <v>0</v>
      </c>
      <c r="D1838" s="226" t="s">
        <v>2194</v>
      </c>
      <c r="E1838" s="18" t="s">
        <v>0</v>
      </c>
      <c r="F1838" s="227">
        <v>12.992</v>
      </c>
      <c r="G1838" s="33"/>
      <c r="H1838" s="34"/>
    </row>
    <row r="1839" spans="1:8" s="2" customFormat="1" ht="16.9" customHeight="1">
      <c r="A1839" s="33"/>
      <c r="B1839" s="34"/>
      <c r="C1839" s="226" t="s">
        <v>0</v>
      </c>
      <c r="D1839" s="226" t="s">
        <v>2195</v>
      </c>
      <c r="E1839" s="18" t="s">
        <v>0</v>
      </c>
      <c r="F1839" s="227">
        <v>3.712</v>
      </c>
      <c r="G1839" s="33"/>
      <c r="H1839" s="34"/>
    </row>
    <row r="1840" spans="1:8" s="2" customFormat="1" ht="16.9" customHeight="1">
      <c r="A1840" s="33"/>
      <c r="B1840" s="34"/>
      <c r="C1840" s="226" t="s">
        <v>0</v>
      </c>
      <c r="D1840" s="226" t="s">
        <v>2212</v>
      </c>
      <c r="E1840" s="18" t="s">
        <v>0</v>
      </c>
      <c r="F1840" s="227">
        <v>-1.8</v>
      </c>
      <c r="G1840" s="33"/>
      <c r="H1840" s="34"/>
    </row>
    <row r="1841" spans="1:8" s="2" customFormat="1" ht="16.9" customHeight="1">
      <c r="A1841" s="33"/>
      <c r="B1841" s="34"/>
      <c r="C1841" s="226" t="s">
        <v>0</v>
      </c>
      <c r="D1841" s="226" t="s">
        <v>2213</v>
      </c>
      <c r="E1841" s="18" t="s">
        <v>0</v>
      </c>
      <c r="F1841" s="227">
        <v>-0.54</v>
      </c>
      <c r="G1841" s="33"/>
      <c r="H1841" s="34"/>
    </row>
    <row r="1842" spans="1:8" s="2" customFormat="1" ht="16.9" customHeight="1">
      <c r="A1842" s="33"/>
      <c r="B1842" s="34"/>
      <c r="C1842" s="226" t="s">
        <v>2198</v>
      </c>
      <c r="D1842" s="226" t="s">
        <v>171</v>
      </c>
      <c r="E1842" s="18" t="s">
        <v>0</v>
      </c>
      <c r="F1842" s="227">
        <v>16.22</v>
      </c>
      <c r="G1842" s="33"/>
      <c r="H1842" s="34"/>
    </row>
    <row r="1843" spans="1:8" s="2" customFormat="1" ht="16.9" customHeight="1">
      <c r="A1843" s="33"/>
      <c r="B1843" s="34"/>
      <c r="C1843" s="228" t="s">
        <v>2351</v>
      </c>
      <c r="D1843" s="33"/>
      <c r="E1843" s="33"/>
      <c r="F1843" s="33"/>
      <c r="G1843" s="33"/>
      <c r="H1843" s="34"/>
    </row>
    <row r="1844" spans="1:8" s="2" customFormat="1" ht="16.9" customHeight="1">
      <c r="A1844" s="33"/>
      <c r="B1844" s="34"/>
      <c r="C1844" s="226" t="s">
        <v>422</v>
      </c>
      <c r="D1844" s="226" t="s">
        <v>2377</v>
      </c>
      <c r="E1844" s="18" t="s">
        <v>185</v>
      </c>
      <c r="F1844" s="227">
        <v>16.22</v>
      </c>
      <c r="G1844" s="33"/>
      <c r="H1844" s="34"/>
    </row>
    <row r="1845" spans="1:8" s="2" customFormat="1" ht="16.9" customHeight="1">
      <c r="A1845" s="33"/>
      <c r="B1845" s="34"/>
      <c r="C1845" s="226" t="s">
        <v>404</v>
      </c>
      <c r="D1845" s="226" t="s">
        <v>2372</v>
      </c>
      <c r="E1845" s="18" t="s">
        <v>185</v>
      </c>
      <c r="F1845" s="227">
        <v>2.34</v>
      </c>
      <c r="G1845" s="33"/>
      <c r="H1845" s="34"/>
    </row>
    <row r="1846" spans="1:8" s="2" customFormat="1" ht="16.9" customHeight="1">
      <c r="A1846" s="33"/>
      <c r="B1846" s="34"/>
      <c r="C1846" s="222" t="s">
        <v>2112</v>
      </c>
      <c r="D1846" s="223" t="s">
        <v>2112</v>
      </c>
      <c r="E1846" s="224" t="s">
        <v>0</v>
      </c>
      <c r="F1846" s="225">
        <v>40.145</v>
      </c>
      <c r="G1846" s="33"/>
      <c r="H1846" s="34"/>
    </row>
    <row r="1847" spans="1:8" s="2" customFormat="1" ht="16.9" customHeight="1">
      <c r="A1847" s="33"/>
      <c r="B1847" s="34"/>
      <c r="C1847" s="226" t="s">
        <v>0</v>
      </c>
      <c r="D1847" s="226" t="s">
        <v>2000</v>
      </c>
      <c r="E1847" s="18" t="s">
        <v>0</v>
      </c>
      <c r="F1847" s="227">
        <v>0</v>
      </c>
      <c r="G1847" s="33"/>
      <c r="H1847" s="34"/>
    </row>
    <row r="1848" spans="1:8" s="2" customFormat="1" ht="16.9" customHeight="1">
      <c r="A1848" s="33"/>
      <c r="B1848" s="34"/>
      <c r="C1848" s="226" t="s">
        <v>0</v>
      </c>
      <c r="D1848" s="226" t="s">
        <v>2006</v>
      </c>
      <c r="E1848" s="18" t="s">
        <v>0</v>
      </c>
      <c r="F1848" s="227">
        <v>0</v>
      </c>
      <c r="G1848" s="33"/>
      <c r="H1848" s="34"/>
    </row>
    <row r="1849" spans="1:8" s="2" customFormat="1" ht="16.9" customHeight="1">
      <c r="A1849" s="33"/>
      <c r="B1849" s="34"/>
      <c r="C1849" s="226" t="s">
        <v>0</v>
      </c>
      <c r="D1849" s="226" t="s">
        <v>2110</v>
      </c>
      <c r="E1849" s="18" t="s">
        <v>0</v>
      </c>
      <c r="F1849" s="227">
        <v>18.135</v>
      </c>
      <c r="G1849" s="33"/>
      <c r="H1849" s="34"/>
    </row>
    <row r="1850" spans="1:8" s="2" customFormat="1" ht="16.9" customHeight="1">
      <c r="A1850" s="33"/>
      <c r="B1850" s="34"/>
      <c r="C1850" s="226" t="s">
        <v>0</v>
      </c>
      <c r="D1850" s="226" t="s">
        <v>2111</v>
      </c>
      <c r="E1850" s="18" t="s">
        <v>0</v>
      </c>
      <c r="F1850" s="227">
        <v>22.01</v>
      </c>
      <c r="G1850" s="33"/>
      <c r="H1850" s="34"/>
    </row>
    <row r="1851" spans="1:8" s="2" customFormat="1" ht="16.9" customHeight="1">
      <c r="A1851" s="33"/>
      <c r="B1851" s="34"/>
      <c r="C1851" s="226" t="s">
        <v>2112</v>
      </c>
      <c r="D1851" s="226" t="s">
        <v>171</v>
      </c>
      <c r="E1851" s="18" t="s">
        <v>0</v>
      </c>
      <c r="F1851" s="227">
        <v>40.145</v>
      </c>
      <c r="G1851" s="33"/>
      <c r="H1851" s="34"/>
    </row>
    <row r="1852" spans="1:8" s="2" customFormat="1" ht="26.45" customHeight="1">
      <c r="A1852" s="33"/>
      <c r="B1852" s="34"/>
      <c r="C1852" s="221"/>
      <c r="D1852" s="221" t="s">
        <v>100</v>
      </c>
      <c r="E1852" s="33"/>
      <c r="F1852" s="33"/>
      <c r="G1852" s="33"/>
      <c r="H1852" s="34"/>
    </row>
    <row r="1853" spans="1:8" s="2" customFormat="1" ht="16.9" customHeight="1">
      <c r="A1853" s="33"/>
      <c r="B1853" s="34"/>
      <c r="C1853" s="222" t="s">
        <v>2203</v>
      </c>
      <c r="D1853" s="223" t="s">
        <v>2203</v>
      </c>
      <c r="E1853" s="224" t="s">
        <v>0</v>
      </c>
      <c r="F1853" s="225">
        <v>60.976</v>
      </c>
      <c r="G1853" s="33"/>
      <c r="H1853" s="34"/>
    </row>
    <row r="1854" spans="1:8" s="2" customFormat="1" ht="16.9" customHeight="1">
      <c r="A1854" s="33"/>
      <c r="B1854" s="34"/>
      <c r="C1854" s="226" t="s">
        <v>0</v>
      </c>
      <c r="D1854" s="226" t="s">
        <v>2000</v>
      </c>
      <c r="E1854" s="18" t="s">
        <v>0</v>
      </c>
      <c r="F1854" s="227">
        <v>0</v>
      </c>
      <c r="G1854" s="33"/>
      <c r="H1854" s="34"/>
    </row>
    <row r="1855" spans="1:8" s="2" customFormat="1" ht="16.9" customHeight="1">
      <c r="A1855" s="33"/>
      <c r="B1855" s="34"/>
      <c r="C1855" s="226" t="s">
        <v>0</v>
      </c>
      <c r="D1855" s="226" t="s">
        <v>2006</v>
      </c>
      <c r="E1855" s="18" t="s">
        <v>0</v>
      </c>
      <c r="F1855" s="227">
        <v>0</v>
      </c>
      <c r="G1855" s="33"/>
      <c r="H1855" s="34"/>
    </row>
    <row r="1856" spans="1:8" s="2" customFormat="1" ht="16.9" customHeight="1">
      <c r="A1856" s="33"/>
      <c r="B1856" s="34"/>
      <c r="C1856" s="226" t="s">
        <v>2203</v>
      </c>
      <c r="D1856" s="226" t="s">
        <v>2239</v>
      </c>
      <c r="E1856" s="18" t="s">
        <v>0</v>
      </c>
      <c r="F1856" s="227">
        <v>60.976</v>
      </c>
      <c r="G1856" s="33"/>
      <c r="H1856" s="34"/>
    </row>
    <row r="1857" spans="1:8" s="2" customFormat="1" ht="16.9" customHeight="1">
      <c r="A1857" s="33"/>
      <c r="B1857" s="34"/>
      <c r="C1857" s="228" t="s">
        <v>2351</v>
      </c>
      <c r="D1857" s="33"/>
      <c r="E1857" s="33"/>
      <c r="F1857" s="33"/>
      <c r="G1857" s="33"/>
      <c r="H1857" s="34"/>
    </row>
    <row r="1858" spans="1:8" s="2" customFormat="1" ht="16.9" customHeight="1">
      <c r="A1858" s="33"/>
      <c r="B1858" s="34"/>
      <c r="C1858" s="226" t="s">
        <v>2217</v>
      </c>
      <c r="D1858" s="226" t="s">
        <v>2218</v>
      </c>
      <c r="E1858" s="18" t="s">
        <v>154</v>
      </c>
      <c r="F1858" s="227">
        <v>60.976</v>
      </c>
      <c r="G1858" s="33"/>
      <c r="H1858" s="34"/>
    </row>
    <row r="1859" spans="1:8" s="2" customFormat="1" ht="16.9" customHeight="1">
      <c r="A1859" s="33"/>
      <c r="B1859" s="34"/>
      <c r="C1859" s="226" t="s">
        <v>2240</v>
      </c>
      <c r="D1859" s="226" t="s">
        <v>2470</v>
      </c>
      <c r="E1859" s="18" t="s">
        <v>154</v>
      </c>
      <c r="F1859" s="227">
        <v>121.952</v>
      </c>
      <c r="G1859" s="33"/>
      <c r="H1859" s="34"/>
    </row>
    <row r="1860" spans="1:8" s="2" customFormat="1" ht="16.9" customHeight="1">
      <c r="A1860" s="33"/>
      <c r="B1860" s="34"/>
      <c r="C1860" s="226" t="s">
        <v>2115</v>
      </c>
      <c r="D1860" s="226" t="s">
        <v>2116</v>
      </c>
      <c r="E1860" s="18" t="s">
        <v>154</v>
      </c>
      <c r="F1860" s="227">
        <v>1085.826</v>
      </c>
      <c r="G1860" s="33"/>
      <c r="H1860" s="34"/>
    </row>
    <row r="1861" spans="1:8" s="2" customFormat="1" ht="16.9" customHeight="1">
      <c r="A1861" s="33"/>
      <c r="B1861" s="34"/>
      <c r="C1861" s="222" t="s">
        <v>2081</v>
      </c>
      <c r="D1861" s="223" t="s">
        <v>2081</v>
      </c>
      <c r="E1861" s="224" t="s">
        <v>0</v>
      </c>
      <c r="F1861" s="225">
        <v>463.2</v>
      </c>
      <c r="G1861" s="33"/>
      <c r="H1861" s="34"/>
    </row>
    <row r="1862" spans="1:8" s="2" customFormat="1" ht="16.9" customHeight="1">
      <c r="A1862" s="33"/>
      <c r="B1862" s="34"/>
      <c r="C1862" s="226" t="s">
        <v>0</v>
      </c>
      <c r="D1862" s="226" t="s">
        <v>2000</v>
      </c>
      <c r="E1862" s="18" t="s">
        <v>0</v>
      </c>
      <c r="F1862" s="227">
        <v>0</v>
      </c>
      <c r="G1862" s="33"/>
      <c r="H1862" s="34"/>
    </row>
    <row r="1863" spans="1:8" s="2" customFormat="1" ht="16.9" customHeight="1">
      <c r="A1863" s="33"/>
      <c r="B1863" s="34"/>
      <c r="C1863" s="226" t="s">
        <v>0</v>
      </c>
      <c r="D1863" s="226" t="s">
        <v>2006</v>
      </c>
      <c r="E1863" s="18" t="s">
        <v>0</v>
      </c>
      <c r="F1863" s="227">
        <v>0</v>
      </c>
      <c r="G1863" s="33"/>
      <c r="H1863" s="34"/>
    </row>
    <row r="1864" spans="1:8" s="2" customFormat="1" ht="16.9" customHeight="1">
      <c r="A1864" s="33"/>
      <c r="B1864" s="34"/>
      <c r="C1864" s="226" t="s">
        <v>2081</v>
      </c>
      <c r="D1864" s="226" t="s">
        <v>2242</v>
      </c>
      <c r="E1864" s="18" t="s">
        <v>0</v>
      </c>
      <c r="F1864" s="227">
        <v>463.2</v>
      </c>
      <c r="G1864" s="33"/>
      <c r="H1864" s="34"/>
    </row>
    <row r="1865" spans="1:8" s="2" customFormat="1" ht="16.9" customHeight="1">
      <c r="A1865" s="33"/>
      <c r="B1865" s="34"/>
      <c r="C1865" s="228" t="s">
        <v>2351</v>
      </c>
      <c r="D1865" s="33"/>
      <c r="E1865" s="33"/>
      <c r="F1865" s="33"/>
      <c r="G1865" s="33"/>
      <c r="H1865" s="34"/>
    </row>
    <row r="1866" spans="1:8" s="2" customFormat="1" ht="16.9" customHeight="1">
      <c r="A1866" s="33"/>
      <c r="B1866" s="34"/>
      <c r="C1866" s="226" t="s">
        <v>2149</v>
      </c>
      <c r="D1866" s="226" t="s">
        <v>2458</v>
      </c>
      <c r="E1866" s="18" t="s">
        <v>226</v>
      </c>
      <c r="F1866" s="227">
        <v>463.2</v>
      </c>
      <c r="G1866" s="33"/>
      <c r="H1866" s="34"/>
    </row>
    <row r="1867" spans="1:8" s="2" customFormat="1" ht="16.9" customHeight="1">
      <c r="A1867" s="33"/>
      <c r="B1867" s="34"/>
      <c r="C1867" s="226" t="s">
        <v>2153</v>
      </c>
      <c r="D1867" s="226" t="s">
        <v>2459</v>
      </c>
      <c r="E1867" s="18" t="s">
        <v>185</v>
      </c>
      <c r="F1867" s="227">
        <v>17.096</v>
      </c>
      <c r="G1867" s="33"/>
      <c r="H1867" s="34"/>
    </row>
    <row r="1868" spans="1:8" s="2" customFormat="1" ht="16.9" customHeight="1">
      <c r="A1868" s="33"/>
      <c r="B1868" s="34"/>
      <c r="C1868" s="226" t="s">
        <v>2151</v>
      </c>
      <c r="D1868" s="226" t="s">
        <v>2152</v>
      </c>
      <c r="E1868" s="18" t="s">
        <v>226</v>
      </c>
      <c r="F1868" s="227">
        <v>477.096</v>
      </c>
      <c r="G1868" s="33"/>
      <c r="H1868" s="34"/>
    </row>
    <row r="1869" spans="1:8" s="2" customFormat="1" ht="16.9" customHeight="1">
      <c r="A1869" s="33"/>
      <c r="B1869" s="34"/>
      <c r="C1869" s="222" t="s">
        <v>2082</v>
      </c>
      <c r="D1869" s="223" t="s">
        <v>2082</v>
      </c>
      <c r="E1869" s="224" t="s">
        <v>0</v>
      </c>
      <c r="F1869" s="225">
        <v>64</v>
      </c>
      <c r="G1869" s="33"/>
      <c r="H1869" s="34"/>
    </row>
    <row r="1870" spans="1:8" s="2" customFormat="1" ht="16.9" customHeight="1">
      <c r="A1870" s="33"/>
      <c r="B1870" s="34"/>
      <c r="C1870" s="226" t="s">
        <v>0</v>
      </c>
      <c r="D1870" s="226" t="s">
        <v>2000</v>
      </c>
      <c r="E1870" s="18" t="s">
        <v>0</v>
      </c>
      <c r="F1870" s="227">
        <v>0</v>
      </c>
      <c r="G1870" s="33"/>
      <c r="H1870" s="34"/>
    </row>
    <row r="1871" spans="1:8" s="2" customFormat="1" ht="16.9" customHeight="1">
      <c r="A1871" s="33"/>
      <c r="B1871" s="34"/>
      <c r="C1871" s="226" t="s">
        <v>0</v>
      </c>
      <c r="D1871" s="226" t="s">
        <v>2006</v>
      </c>
      <c r="E1871" s="18" t="s">
        <v>0</v>
      </c>
      <c r="F1871" s="227">
        <v>0</v>
      </c>
      <c r="G1871" s="33"/>
      <c r="H1871" s="34"/>
    </row>
    <row r="1872" spans="1:8" s="2" customFormat="1" ht="16.9" customHeight="1">
      <c r="A1872" s="33"/>
      <c r="B1872" s="34"/>
      <c r="C1872" s="226" t="s">
        <v>2082</v>
      </c>
      <c r="D1872" s="226" t="s">
        <v>2241</v>
      </c>
      <c r="E1872" s="18" t="s">
        <v>0</v>
      </c>
      <c r="F1872" s="227">
        <v>64</v>
      </c>
      <c r="G1872" s="33"/>
      <c r="H1872" s="34"/>
    </row>
    <row r="1873" spans="1:8" s="2" customFormat="1" ht="16.9" customHeight="1">
      <c r="A1873" s="33"/>
      <c r="B1873" s="34"/>
      <c r="C1873" s="228" t="s">
        <v>2351</v>
      </c>
      <c r="D1873" s="33"/>
      <c r="E1873" s="33"/>
      <c r="F1873" s="33"/>
      <c r="G1873" s="33"/>
      <c r="H1873" s="34"/>
    </row>
    <row r="1874" spans="1:8" s="2" customFormat="1" ht="16.9" customHeight="1">
      <c r="A1874" s="33"/>
      <c r="B1874" s="34"/>
      <c r="C1874" s="226" t="s">
        <v>2139</v>
      </c>
      <c r="D1874" s="226" t="s">
        <v>2460</v>
      </c>
      <c r="E1874" s="18" t="s">
        <v>226</v>
      </c>
      <c r="F1874" s="227">
        <v>64</v>
      </c>
      <c r="G1874" s="33"/>
      <c r="H1874" s="34"/>
    </row>
    <row r="1875" spans="1:8" s="2" customFormat="1" ht="16.9" customHeight="1">
      <c r="A1875" s="33"/>
      <c r="B1875" s="34"/>
      <c r="C1875" s="226" t="s">
        <v>2085</v>
      </c>
      <c r="D1875" s="226" t="s">
        <v>2471</v>
      </c>
      <c r="E1875" s="18" t="s">
        <v>226</v>
      </c>
      <c r="F1875" s="227">
        <v>64</v>
      </c>
      <c r="G1875" s="33"/>
      <c r="H1875" s="34"/>
    </row>
    <row r="1876" spans="1:8" s="2" customFormat="1" ht="16.9" customHeight="1">
      <c r="A1876" s="33"/>
      <c r="B1876" s="34"/>
      <c r="C1876" s="226" t="s">
        <v>2153</v>
      </c>
      <c r="D1876" s="226" t="s">
        <v>2459</v>
      </c>
      <c r="E1876" s="18" t="s">
        <v>185</v>
      </c>
      <c r="F1876" s="227">
        <v>17.096</v>
      </c>
      <c r="G1876" s="33"/>
      <c r="H1876" s="34"/>
    </row>
    <row r="1877" spans="1:8" s="2" customFormat="1" ht="16.9" customHeight="1">
      <c r="A1877" s="33"/>
      <c r="B1877" s="34"/>
      <c r="C1877" s="222" t="s">
        <v>1973</v>
      </c>
      <c r="D1877" s="223" t="s">
        <v>1973</v>
      </c>
      <c r="E1877" s="224" t="s">
        <v>0</v>
      </c>
      <c r="F1877" s="225">
        <v>341.1</v>
      </c>
      <c r="G1877" s="33"/>
      <c r="H1877" s="34"/>
    </row>
    <row r="1878" spans="1:8" s="2" customFormat="1" ht="16.9" customHeight="1">
      <c r="A1878" s="33"/>
      <c r="B1878" s="34"/>
      <c r="C1878" s="226" t="s">
        <v>0</v>
      </c>
      <c r="D1878" s="226" t="s">
        <v>2000</v>
      </c>
      <c r="E1878" s="18" t="s">
        <v>0</v>
      </c>
      <c r="F1878" s="227">
        <v>0</v>
      </c>
      <c r="G1878" s="33"/>
      <c r="H1878" s="34"/>
    </row>
    <row r="1879" spans="1:8" s="2" customFormat="1" ht="16.9" customHeight="1">
      <c r="A1879" s="33"/>
      <c r="B1879" s="34"/>
      <c r="C1879" s="226" t="s">
        <v>0</v>
      </c>
      <c r="D1879" s="226" t="s">
        <v>2006</v>
      </c>
      <c r="E1879" s="18" t="s">
        <v>0</v>
      </c>
      <c r="F1879" s="227">
        <v>0</v>
      </c>
      <c r="G1879" s="33"/>
      <c r="H1879" s="34"/>
    </row>
    <row r="1880" spans="1:8" s="2" customFormat="1" ht="16.9" customHeight="1">
      <c r="A1880" s="33"/>
      <c r="B1880" s="34"/>
      <c r="C1880" s="226" t="s">
        <v>2226</v>
      </c>
      <c r="D1880" s="226" t="s">
        <v>2227</v>
      </c>
      <c r="E1880" s="18" t="s">
        <v>0</v>
      </c>
      <c r="F1880" s="227">
        <v>222.68</v>
      </c>
      <c r="G1880" s="33"/>
      <c r="H1880" s="34"/>
    </row>
    <row r="1881" spans="1:8" s="2" customFormat="1" ht="16.9" customHeight="1">
      <c r="A1881" s="33"/>
      <c r="B1881" s="34"/>
      <c r="C1881" s="226" t="s">
        <v>0</v>
      </c>
      <c r="D1881" s="226" t="s">
        <v>2228</v>
      </c>
      <c r="E1881" s="18" t="s">
        <v>0</v>
      </c>
      <c r="F1881" s="227">
        <v>22.62</v>
      </c>
      <c r="G1881" s="33"/>
      <c r="H1881" s="34"/>
    </row>
    <row r="1882" spans="1:8" s="2" customFormat="1" ht="16.9" customHeight="1">
      <c r="A1882" s="33"/>
      <c r="B1882" s="34"/>
      <c r="C1882" s="226" t="s">
        <v>0</v>
      </c>
      <c r="D1882" s="226" t="s">
        <v>2229</v>
      </c>
      <c r="E1882" s="18" t="s">
        <v>0</v>
      </c>
      <c r="F1882" s="227">
        <v>1.4</v>
      </c>
      <c r="G1882" s="33"/>
      <c r="H1882" s="34"/>
    </row>
    <row r="1883" spans="1:8" s="2" customFormat="1" ht="16.9" customHeight="1">
      <c r="A1883" s="33"/>
      <c r="B1883" s="34"/>
      <c r="C1883" s="226" t="s">
        <v>0</v>
      </c>
      <c r="D1883" s="226" t="s">
        <v>2230</v>
      </c>
      <c r="E1883" s="18" t="s">
        <v>0</v>
      </c>
      <c r="F1883" s="227">
        <v>94.4</v>
      </c>
      <c r="G1883" s="33"/>
      <c r="H1883" s="34"/>
    </row>
    <row r="1884" spans="1:8" s="2" customFormat="1" ht="16.9" customHeight="1">
      <c r="A1884" s="33"/>
      <c r="B1884" s="34"/>
      <c r="C1884" s="226" t="s">
        <v>1973</v>
      </c>
      <c r="D1884" s="226" t="s">
        <v>171</v>
      </c>
      <c r="E1884" s="18" t="s">
        <v>0</v>
      </c>
      <c r="F1884" s="227">
        <v>341.1</v>
      </c>
      <c r="G1884" s="33"/>
      <c r="H1884" s="34"/>
    </row>
    <row r="1885" spans="1:8" s="2" customFormat="1" ht="16.9" customHeight="1">
      <c r="A1885" s="33"/>
      <c r="B1885" s="34"/>
      <c r="C1885" s="228" t="s">
        <v>2351</v>
      </c>
      <c r="D1885" s="33"/>
      <c r="E1885" s="33"/>
      <c r="F1885" s="33"/>
      <c r="G1885" s="33"/>
      <c r="H1885" s="34"/>
    </row>
    <row r="1886" spans="1:8" s="2" customFormat="1" ht="16.9" customHeight="1">
      <c r="A1886" s="33"/>
      <c r="B1886" s="34"/>
      <c r="C1886" s="226" t="s">
        <v>1997</v>
      </c>
      <c r="D1886" s="226" t="s">
        <v>2449</v>
      </c>
      <c r="E1886" s="18" t="s">
        <v>185</v>
      </c>
      <c r="F1886" s="227">
        <v>341.1</v>
      </c>
      <c r="G1886" s="33"/>
      <c r="H1886" s="34"/>
    </row>
    <row r="1887" spans="1:8" s="2" customFormat="1" ht="16.9" customHeight="1">
      <c r="A1887" s="33"/>
      <c r="B1887" s="34"/>
      <c r="C1887" s="226" t="s">
        <v>2012</v>
      </c>
      <c r="D1887" s="226" t="s">
        <v>2450</v>
      </c>
      <c r="E1887" s="18" t="s">
        <v>185</v>
      </c>
      <c r="F1887" s="227">
        <v>157.549</v>
      </c>
      <c r="G1887" s="33"/>
      <c r="H1887" s="34"/>
    </row>
    <row r="1888" spans="1:8" s="2" customFormat="1" ht="16.9" customHeight="1">
      <c r="A1888" s="33"/>
      <c r="B1888" s="34"/>
      <c r="C1888" s="222" t="s">
        <v>2226</v>
      </c>
      <c r="D1888" s="223" t="s">
        <v>2226</v>
      </c>
      <c r="E1888" s="224" t="s">
        <v>0</v>
      </c>
      <c r="F1888" s="225">
        <v>222.68</v>
      </c>
      <c r="G1888" s="33"/>
      <c r="H1888" s="34"/>
    </row>
    <row r="1889" spans="1:8" s="2" customFormat="1" ht="16.9" customHeight="1">
      <c r="A1889" s="33"/>
      <c r="B1889" s="34"/>
      <c r="C1889" s="226" t="s">
        <v>0</v>
      </c>
      <c r="D1889" s="226" t="s">
        <v>2000</v>
      </c>
      <c r="E1889" s="18" t="s">
        <v>0</v>
      </c>
      <c r="F1889" s="227">
        <v>0</v>
      </c>
      <c r="G1889" s="33"/>
      <c r="H1889" s="34"/>
    </row>
    <row r="1890" spans="1:8" s="2" customFormat="1" ht="16.9" customHeight="1">
      <c r="A1890" s="33"/>
      <c r="B1890" s="34"/>
      <c r="C1890" s="226" t="s">
        <v>0</v>
      </c>
      <c r="D1890" s="226" t="s">
        <v>2006</v>
      </c>
      <c r="E1890" s="18" t="s">
        <v>0</v>
      </c>
      <c r="F1890" s="227">
        <v>0</v>
      </c>
      <c r="G1890" s="33"/>
      <c r="H1890" s="34"/>
    </row>
    <row r="1891" spans="1:8" s="2" customFormat="1" ht="16.9" customHeight="1">
      <c r="A1891" s="33"/>
      <c r="B1891" s="34"/>
      <c r="C1891" s="226" t="s">
        <v>2226</v>
      </c>
      <c r="D1891" s="226" t="s">
        <v>2227</v>
      </c>
      <c r="E1891" s="18" t="s">
        <v>0</v>
      </c>
      <c r="F1891" s="227">
        <v>222.68</v>
      </c>
      <c r="G1891" s="33"/>
      <c r="H1891" s="34"/>
    </row>
    <row r="1892" spans="1:8" s="2" customFormat="1" ht="16.9" customHeight="1">
      <c r="A1892" s="33"/>
      <c r="B1892" s="34"/>
      <c r="C1892" s="222" t="s">
        <v>2224</v>
      </c>
      <c r="D1892" s="223" t="s">
        <v>2224</v>
      </c>
      <c r="E1892" s="224" t="s">
        <v>0</v>
      </c>
      <c r="F1892" s="225">
        <v>1705.5</v>
      </c>
      <c r="G1892" s="33"/>
      <c r="H1892" s="34"/>
    </row>
    <row r="1893" spans="1:8" s="2" customFormat="1" ht="16.9" customHeight="1">
      <c r="A1893" s="33"/>
      <c r="B1893" s="34"/>
      <c r="C1893" s="226" t="s">
        <v>0</v>
      </c>
      <c r="D1893" s="226" t="s">
        <v>2000</v>
      </c>
      <c r="E1893" s="18" t="s">
        <v>0</v>
      </c>
      <c r="F1893" s="227">
        <v>0</v>
      </c>
      <c r="G1893" s="33"/>
      <c r="H1893" s="34"/>
    </row>
    <row r="1894" spans="1:8" s="2" customFormat="1" ht="16.9" customHeight="1">
      <c r="A1894" s="33"/>
      <c r="B1894" s="34"/>
      <c r="C1894" s="226" t="s">
        <v>0</v>
      </c>
      <c r="D1894" s="226" t="s">
        <v>2006</v>
      </c>
      <c r="E1894" s="18" t="s">
        <v>0</v>
      </c>
      <c r="F1894" s="227">
        <v>0</v>
      </c>
      <c r="G1894" s="33"/>
      <c r="H1894" s="34"/>
    </row>
    <row r="1895" spans="1:8" s="2" customFormat="1" ht="16.9" customHeight="1">
      <c r="A1895" s="33"/>
      <c r="B1895" s="34"/>
      <c r="C1895" s="226" t="s">
        <v>0</v>
      </c>
      <c r="D1895" s="226" t="s">
        <v>2225</v>
      </c>
      <c r="E1895" s="18" t="s">
        <v>0</v>
      </c>
      <c r="F1895" s="227">
        <v>1113.4</v>
      </c>
      <c r="G1895" s="33"/>
      <c r="H1895" s="34"/>
    </row>
    <row r="1896" spans="1:8" s="2" customFormat="1" ht="16.9" customHeight="1">
      <c r="A1896" s="33"/>
      <c r="B1896" s="34"/>
      <c r="C1896" s="226" t="s">
        <v>0</v>
      </c>
      <c r="D1896" s="226" t="s">
        <v>2232</v>
      </c>
      <c r="E1896" s="18" t="s">
        <v>0</v>
      </c>
      <c r="F1896" s="227">
        <v>113.1</v>
      </c>
      <c r="G1896" s="33"/>
      <c r="H1896" s="34"/>
    </row>
    <row r="1897" spans="1:8" s="2" customFormat="1" ht="16.9" customHeight="1">
      <c r="A1897" s="33"/>
      <c r="B1897" s="34"/>
      <c r="C1897" s="226" t="s">
        <v>0</v>
      </c>
      <c r="D1897" s="226" t="s">
        <v>2233</v>
      </c>
      <c r="E1897" s="18" t="s">
        <v>0</v>
      </c>
      <c r="F1897" s="227">
        <v>7</v>
      </c>
      <c r="G1897" s="33"/>
      <c r="H1897" s="34"/>
    </row>
    <row r="1898" spans="1:8" s="2" customFormat="1" ht="16.9" customHeight="1">
      <c r="A1898" s="33"/>
      <c r="B1898" s="34"/>
      <c r="C1898" s="226" t="s">
        <v>0</v>
      </c>
      <c r="D1898" s="226" t="s">
        <v>2234</v>
      </c>
      <c r="E1898" s="18" t="s">
        <v>0</v>
      </c>
      <c r="F1898" s="227">
        <v>472</v>
      </c>
      <c r="G1898" s="33"/>
      <c r="H1898" s="34"/>
    </row>
    <row r="1899" spans="1:8" s="2" customFormat="1" ht="16.9" customHeight="1">
      <c r="A1899" s="33"/>
      <c r="B1899" s="34"/>
      <c r="C1899" s="226" t="s">
        <v>2224</v>
      </c>
      <c r="D1899" s="226" t="s">
        <v>171</v>
      </c>
      <c r="E1899" s="18" t="s">
        <v>0</v>
      </c>
      <c r="F1899" s="227">
        <v>1705.5</v>
      </c>
      <c r="G1899" s="33"/>
      <c r="H1899" s="34"/>
    </row>
    <row r="1900" spans="1:8" s="2" customFormat="1" ht="16.9" customHeight="1">
      <c r="A1900" s="33"/>
      <c r="B1900" s="34"/>
      <c r="C1900" s="228" t="s">
        <v>2351</v>
      </c>
      <c r="D1900" s="33"/>
      <c r="E1900" s="33"/>
      <c r="F1900" s="33"/>
      <c r="G1900" s="33"/>
      <c r="H1900" s="34"/>
    </row>
    <row r="1901" spans="1:8" s="2" customFormat="1" ht="16.9" customHeight="1">
      <c r="A1901" s="33"/>
      <c r="B1901" s="34"/>
      <c r="C1901" s="226" t="s">
        <v>1113</v>
      </c>
      <c r="D1901" s="226" t="s">
        <v>2419</v>
      </c>
      <c r="E1901" s="18" t="s">
        <v>154</v>
      </c>
      <c r="F1901" s="227">
        <v>1705.5</v>
      </c>
      <c r="G1901" s="33"/>
      <c r="H1901" s="34"/>
    </row>
    <row r="1902" spans="1:8" s="2" customFormat="1" ht="16.9" customHeight="1">
      <c r="A1902" s="33"/>
      <c r="B1902" s="34"/>
      <c r="C1902" s="226" t="s">
        <v>2235</v>
      </c>
      <c r="D1902" s="226" t="s">
        <v>2454</v>
      </c>
      <c r="E1902" s="18" t="s">
        <v>154</v>
      </c>
      <c r="F1902" s="227">
        <v>1705.5</v>
      </c>
      <c r="G1902" s="33"/>
      <c r="H1902" s="34"/>
    </row>
    <row r="1903" spans="1:8" s="2" customFormat="1" ht="16.9" customHeight="1">
      <c r="A1903" s="33"/>
      <c r="B1903" s="34"/>
      <c r="C1903" s="222" t="s">
        <v>2201</v>
      </c>
      <c r="D1903" s="223" t="s">
        <v>2201</v>
      </c>
      <c r="E1903" s="224" t="s">
        <v>0</v>
      </c>
      <c r="F1903" s="225">
        <v>1113.4</v>
      </c>
      <c r="G1903" s="33"/>
      <c r="H1903" s="34"/>
    </row>
    <row r="1904" spans="1:8" s="2" customFormat="1" ht="16.9" customHeight="1">
      <c r="A1904" s="33"/>
      <c r="B1904" s="34"/>
      <c r="C1904" s="226" t="s">
        <v>0</v>
      </c>
      <c r="D1904" s="226" t="s">
        <v>2000</v>
      </c>
      <c r="E1904" s="18" t="s">
        <v>0</v>
      </c>
      <c r="F1904" s="227">
        <v>0</v>
      </c>
      <c r="G1904" s="33"/>
      <c r="H1904" s="34"/>
    </row>
    <row r="1905" spans="1:8" s="2" customFormat="1" ht="16.9" customHeight="1">
      <c r="A1905" s="33"/>
      <c r="B1905" s="34"/>
      <c r="C1905" s="226" t="s">
        <v>0</v>
      </c>
      <c r="D1905" s="226" t="s">
        <v>2006</v>
      </c>
      <c r="E1905" s="18" t="s">
        <v>0</v>
      </c>
      <c r="F1905" s="227">
        <v>0</v>
      </c>
      <c r="G1905" s="33"/>
      <c r="H1905" s="34"/>
    </row>
    <row r="1906" spans="1:8" s="2" customFormat="1" ht="16.9" customHeight="1">
      <c r="A1906" s="33"/>
      <c r="B1906" s="34"/>
      <c r="C1906" s="226" t="s">
        <v>2201</v>
      </c>
      <c r="D1906" s="226" t="s">
        <v>2225</v>
      </c>
      <c r="E1906" s="18" t="s">
        <v>0</v>
      </c>
      <c r="F1906" s="227">
        <v>1113.4</v>
      </c>
      <c r="G1906" s="33"/>
      <c r="H1906" s="34"/>
    </row>
    <row r="1907" spans="1:8" s="2" customFormat="1" ht="16.9" customHeight="1">
      <c r="A1907" s="33"/>
      <c r="B1907" s="34"/>
      <c r="C1907" s="228" t="s">
        <v>2351</v>
      </c>
      <c r="D1907" s="33"/>
      <c r="E1907" s="33"/>
      <c r="F1907" s="33"/>
      <c r="G1907" s="33"/>
      <c r="H1907" s="34"/>
    </row>
    <row r="1908" spans="1:8" s="2" customFormat="1" ht="16.9" customHeight="1">
      <c r="A1908" s="33"/>
      <c r="B1908" s="34"/>
      <c r="C1908" s="226" t="s">
        <v>2105</v>
      </c>
      <c r="D1908" s="226" t="s">
        <v>2454</v>
      </c>
      <c r="E1908" s="18" t="s">
        <v>154</v>
      </c>
      <c r="F1908" s="227">
        <v>1113.4</v>
      </c>
      <c r="G1908" s="33"/>
      <c r="H1908" s="34"/>
    </row>
    <row r="1909" spans="1:8" s="2" customFormat="1" ht="16.9" customHeight="1">
      <c r="A1909" s="33"/>
      <c r="B1909" s="34"/>
      <c r="C1909" s="226" t="s">
        <v>2114</v>
      </c>
      <c r="D1909" s="226" t="s">
        <v>2462</v>
      </c>
      <c r="E1909" s="18" t="s">
        <v>154</v>
      </c>
      <c r="F1909" s="227">
        <v>1113.4</v>
      </c>
      <c r="G1909" s="33"/>
      <c r="H1909" s="34"/>
    </row>
    <row r="1910" spans="1:8" s="2" customFormat="1" ht="16.9" customHeight="1">
      <c r="A1910" s="33"/>
      <c r="B1910" s="34"/>
      <c r="C1910" s="226" t="s">
        <v>2115</v>
      </c>
      <c r="D1910" s="226" t="s">
        <v>2116</v>
      </c>
      <c r="E1910" s="18" t="s">
        <v>154</v>
      </c>
      <c r="F1910" s="227">
        <v>1085.826</v>
      </c>
      <c r="G1910" s="33"/>
      <c r="H1910" s="34"/>
    </row>
    <row r="1911" spans="1:8" s="2" customFormat="1" ht="16.9" customHeight="1">
      <c r="A1911" s="33"/>
      <c r="B1911" s="34"/>
      <c r="C1911" s="222" t="s">
        <v>108</v>
      </c>
      <c r="D1911" s="223" t="s">
        <v>108</v>
      </c>
      <c r="E1911" s="224" t="s">
        <v>0</v>
      </c>
      <c r="F1911" s="225">
        <v>157.549</v>
      </c>
      <c r="G1911" s="33"/>
      <c r="H1911" s="34"/>
    </row>
    <row r="1912" spans="1:8" s="2" customFormat="1" ht="16.9" customHeight="1">
      <c r="A1912" s="33"/>
      <c r="B1912" s="34"/>
      <c r="C1912" s="226" t="s">
        <v>0</v>
      </c>
      <c r="D1912" s="226" t="s">
        <v>1973</v>
      </c>
      <c r="E1912" s="18" t="s">
        <v>0</v>
      </c>
      <c r="F1912" s="227">
        <v>341.1</v>
      </c>
      <c r="G1912" s="33"/>
      <c r="H1912" s="34"/>
    </row>
    <row r="1913" spans="1:8" s="2" customFormat="1" ht="16.9" customHeight="1">
      <c r="A1913" s="33"/>
      <c r="B1913" s="34"/>
      <c r="C1913" s="226" t="s">
        <v>0</v>
      </c>
      <c r="D1913" s="226" t="s">
        <v>2231</v>
      </c>
      <c r="E1913" s="18" t="s">
        <v>0</v>
      </c>
      <c r="F1913" s="227">
        <v>-183.551</v>
      </c>
      <c r="G1913" s="33"/>
      <c r="H1913" s="34"/>
    </row>
    <row r="1914" spans="1:8" s="2" customFormat="1" ht="16.9" customHeight="1">
      <c r="A1914" s="33"/>
      <c r="B1914" s="34"/>
      <c r="C1914" s="226" t="s">
        <v>108</v>
      </c>
      <c r="D1914" s="226" t="s">
        <v>171</v>
      </c>
      <c r="E1914" s="18" t="s">
        <v>0</v>
      </c>
      <c r="F1914" s="227">
        <v>157.549</v>
      </c>
      <c r="G1914" s="33"/>
      <c r="H1914" s="34"/>
    </row>
    <row r="1915" spans="1:8" s="2" customFormat="1" ht="16.9" customHeight="1">
      <c r="A1915" s="33"/>
      <c r="B1915" s="34"/>
      <c r="C1915" s="228" t="s">
        <v>2351</v>
      </c>
      <c r="D1915" s="33"/>
      <c r="E1915" s="33"/>
      <c r="F1915" s="33"/>
      <c r="G1915" s="33"/>
      <c r="H1915" s="34"/>
    </row>
    <row r="1916" spans="1:8" s="2" customFormat="1" ht="16.9" customHeight="1">
      <c r="A1916" s="33"/>
      <c r="B1916" s="34"/>
      <c r="C1916" s="226" t="s">
        <v>2012</v>
      </c>
      <c r="D1916" s="226" t="s">
        <v>2450</v>
      </c>
      <c r="E1916" s="18" t="s">
        <v>185</v>
      </c>
      <c r="F1916" s="227">
        <v>157.549</v>
      </c>
      <c r="G1916" s="33"/>
      <c r="H1916" s="34"/>
    </row>
    <row r="1917" spans="1:8" s="2" customFormat="1" ht="16.9" customHeight="1">
      <c r="A1917" s="33"/>
      <c r="B1917" s="34"/>
      <c r="C1917" s="226" t="s">
        <v>417</v>
      </c>
      <c r="D1917" s="226" t="s">
        <v>2375</v>
      </c>
      <c r="E1917" s="18" t="s">
        <v>232</v>
      </c>
      <c r="F1917" s="227">
        <v>283.588</v>
      </c>
      <c r="G1917" s="33"/>
      <c r="H1917" s="34"/>
    </row>
    <row r="1918" spans="1:8" s="2" customFormat="1" ht="16.9" customHeight="1">
      <c r="A1918" s="33"/>
      <c r="B1918" s="34"/>
      <c r="C1918" s="226" t="s">
        <v>192</v>
      </c>
      <c r="D1918" s="226" t="s">
        <v>2363</v>
      </c>
      <c r="E1918" s="18" t="s">
        <v>185</v>
      </c>
      <c r="F1918" s="227">
        <v>157.549</v>
      </c>
      <c r="G1918" s="33"/>
      <c r="H1918" s="34"/>
    </row>
    <row r="1919" spans="1:8" s="2" customFormat="1" ht="16.9" customHeight="1">
      <c r="A1919" s="33"/>
      <c r="B1919" s="34"/>
      <c r="C1919" s="222" t="s">
        <v>2112</v>
      </c>
      <c r="D1919" s="223" t="s">
        <v>2112</v>
      </c>
      <c r="E1919" s="224" t="s">
        <v>0</v>
      </c>
      <c r="F1919" s="225">
        <v>183.551</v>
      </c>
      <c r="G1919" s="33"/>
      <c r="H1919" s="34"/>
    </row>
    <row r="1920" spans="1:8" s="2" customFormat="1" ht="16.9" customHeight="1">
      <c r="A1920" s="33"/>
      <c r="B1920" s="34"/>
      <c r="C1920" s="226" t="s">
        <v>0</v>
      </c>
      <c r="D1920" s="226" t="s">
        <v>2000</v>
      </c>
      <c r="E1920" s="18" t="s">
        <v>0</v>
      </c>
      <c r="F1920" s="227">
        <v>0</v>
      </c>
      <c r="G1920" s="33"/>
      <c r="H1920" s="34"/>
    </row>
    <row r="1921" spans="1:8" s="2" customFormat="1" ht="16.9" customHeight="1">
      <c r="A1921" s="33"/>
      <c r="B1921" s="34"/>
      <c r="C1921" s="226" t="s">
        <v>0</v>
      </c>
      <c r="D1921" s="226" t="s">
        <v>2006</v>
      </c>
      <c r="E1921" s="18" t="s">
        <v>0</v>
      </c>
      <c r="F1921" s="227">
        <v>0</v>
      </c>
      <c r="G1921" s="33"/>
      <c r="H1921" s="34"/>
    </row>
    <row r="1922" spans="1:8" s="2" customFormat="1" ht="16.9" customHeight="1">
      <c r="A1922" s="33"/>
      <c r="B1922" s="34"/>
      <c r="C1922" s="226" t="s">
        <v>0</v>
      </c>
      <c r="D1922" s="226" t="s">
        <v>2236</v>
      </c>
      <c r="E1922" s="18" t="s">
        <v>0</v>
      </c>
      <c r="F1922" s="227">
        <v>35.061</v>
      </c>
      <c r="G1922" s="33"/>
      <c r="H1922" s="34"/>
    </row>
    <row r="1923" spans="1:8" s="2" customFormat="1" ht="16.9" customHeight="1">
      <c r="A1923" s="33"/>
      <c r="B1923" s="34"/>
      <c r="C1923" s="226" t="s">
        <v>0</v>
      </c>
      <c r="D1923" s="226" t="s">
        <v>2237</v>
      </c>
      <c r="E1923" s="18" t="s">
        <v>0</v>
      </c>
      <c r="F1923" s="227">
        <v>2.17</v>
      </c>
      <c r="G1923" s="33"/>
      <c r="H1923" s="34"/>
    </row>
    <row r="1924" spans="1:8" s="2" customFormat="1" ht="16.9" customHeight="1">
      <c r="A1924" s="33"/>
      <c r="B1924" s="34"/>
      <c r="C1924" s="226" t="s">
        <v>0</v>
      </c>
      <c r="D1924" s="226" t="s">
        <v>2238</v>
      </c>
      <c r="E1924" s="18" t="s">
        <v>0</v>
      </c>
      <c r="F1924" s="227">
        <v>146.32</v>
      </c>
      <c r="G1924" s="33"/>
      <c r="H1924" s="34"/>
    </row>
    <row r="1925" spans="1:8" s="2" customFormat="1" ht="16.9" customHeight="1">
      <c r="A1925" s="33"/>
      <c r="B1925" s="34"/>
      <c r="C1925" s="226" t="s">
        <v>2112</v>
      </c>
      <c r="D1925" s="226" t="s">
        <v>171</v>
      </c>
      <c r="E1925" s="18" t="s">
        <v>0</v>
      </c>
      <c r="F1925" s="227">
        <v>183.551</v>
      </c>
      <c r="G1925" s="33"/>
      <c r="H1925" s="34"/>
    </row>
    <row r="1926" spans="1:8" s="2" customFormat="1" ht="16.9" customHeight="1">
      <c r="A1926" s="33"/>
      <c r="B1926" s="34"/>
      <c r="C1926" s="228" t="s">
        <v>2351</v>
      </c>
      <c r="D1926" s="33"/>
      <c r="E1926" s="33"/>
      <c r="F1926" s="33"/>
      <c r="G1926" s="33"/>
      <c r="H1926" s="34"/>
    </row>
    <row r="1927" spans="1:8" s="2" customFormat="1" ht="16.9" customHeight="1">
      <c r="A1927" s="33"/>
      <c r="B1927" s="34"/>
      <c r="C1927" s="226" t="s">
        <v>2109</v>
      </c>
      <c r="D1927" s="226" t="s">
        <v>2472</v>
      </c>
      <c r="E1927" s="18" t="s">
        <v>185</v>
      </c>
      <c r="F1927" s="227">
        <v>183.551</v>
      </c>
      <c r="G1927" s="33"/>
      <c r="H1927" s="34"/>
    </row>
    <row r="1928" spans="1:8" s="2" customFormat="1" ht="16.9" customHeight="1">
      <c r="A1928" s="33"/>
      <c r="B1928" s="34"/>
      <c r="C1928" s="226" t="s">
        <v>2012</v>
      </c>
      <c r="D1928" s="226" t="s">
        <v>2450</v>
      </c>
      <c r="E1928" s="18" t="s">
        <v>185</v>
      </c>
      <c r="F1928" s="227">
        <v>157.549</v>
      </c>
      <c r="G1928" s="33"/>
      <c r="H1928" s="34"/>
    </row>
    <row r="1929" spans="1:8" s="2" customFormat="1" ht="26.45" customHeight="1">
      <c r="A1929" s="33"/>
      <c r="B1929" s="34"/>
      <c r="C1929" s="221"/>
      <c r="D1929" s="221" t="s">
        <v>101</v>
      </c>
      <c r="E1929" s="33"/>
      <c r="F1929" s="33"/>
      <c r="G1929" s="33"/>
      <c r="H1929" s="34"/>
    </row>
    <row r="1930" spans="1:8" s="2" customFormat="1" ht="16.9" customHeight="1">
      <c r="A1930" s="33"/>
      <c r="B1930" s="34"/>
      <c r="C1930" s="222" t="s">
        <v>2203</v>
      </c>
      <c r="D1930" s="223" t="s">
        <v>2203</v>
      </c>
      <c r="E1930" s="224" t="s">
        <v>0</v>
      </c>
      <c r="F1930" s="225">
        <v>2.884</v>
      </c>
      <c r="G1930" s="33"/>
      <c r="H1930" s="34"/>
    </row>
    <row r="1931" spans="1:8" s="2" customFormat="1" ht="16.9" customHeight="1">
      <c r="A1931" s="33"/>
      <c r="B1931" s="34"/>
      <c r="C1931" s="226" t="s">
        <v>0</v>
      </c>
      <c r="D1931" s="226" t="s">
        <v>2000</v>
      </c>
      <c r="E1931" s="18" t="s">
        <v>0</v>
      </c>
      <c r="F1931" s="227">
        <v>0</v>
      </c>
      <c r="G1931" s="33"/>
      <c r="H1931" s="34"/>
    </row>
    <row r="1932" spans="1:8" s="2" customFormat="1" ht="16.9" customHeight="1">
      <c r="A1932" s="33"/>
      <c r="B1932" s="34"/>
      <c r="C1932" s="226" t="s">
        <v>0</v>
      </c>
      <c r="D1932" s="226" t="s">
        <v>2006</v>
      </c>
      <c r="E1932" s="18" t="s">
        <v>0</v>
      </c>
      <c r="F1932" s="227">
        <v>0</v>
      </c>
      <c r="G1932" s="33"/>
      <c r="H1932" s="34"/>
    </row>
    <row r="1933" spans="1:8" s="2" customFormat="1" ht="16.9" customHeight="1">
      <c r="A1933" s="33"/>
      <c r="B1933" s="34"/>
      <c r="C1933" s="226" t="s">
        <v>2203</v>
      </c>
      <c r="D1933" s="226" t="s">
        <v>2250</v>
      </c>
      <c r="E1933" s="18" t="s">
        <v>0</v>
      </c>
      <c r="F1933" s="227">
        <v>2.884</v>
      </c>
      <c r="G1933" s="33"/>
      <c r="H1933" s="34"/>
    </row>
    <row r="1934" spans="1:8" s="2" customFormat="1" ht="16.9" customHeight="1">
      <c r="A1934" s="33"/>
      <c r="B1934" s="34"/>
      <c r="C1934" s="228" t="s">
        <v>2351</v>
      </c>
      <c r="D1934" s="33"/>
      <c r="E1934" s="33"/>
      <c r="F1934" s="33"/>
      <c r="G1934" s="33"/>
      <c r="H1934" s="34"/>
    </row>
    <row r="1935" spans="1:8" s="2" customFormat="1" ht="16.9" customHeight="1">
      <c r="A1935" s="33"/>
      <c r="B1935" s="34"/>
      <c r="C1935" s="226" t="s">
        <v>2217</v>
      </c>
      <c r="D1935" s="226" t="s">
        <v>2218</v>
      </c>
      <c r="E1935" s="18" t="s">
        <v>154</v>
      </c>
      <c r="F1935" s="227">
        <v>2.884</v>
      </c>
      <c r="G1935" s="33"/>
      <c r="H1935" s="34"/>
    </row>
    <row r="1936" spans="1:8" s="2" customFormat="1" ht="16.9" customHeight="1">
      <c r="A1936" s="33"/>
      <c r="B1936" s="34"/>
      <c r="C1936" s="226" t="s">
        <v>2240</v>
      </c>
      <c r="D1936" s="226" t="s">
        <v>2470</v>
      </c>
      <c r="E1936" s="18" t="s">
        <v>154</v>
      </c>
      <c r="F1936" s="227">
        <v>5.768</v>
      </c>
      <c r="G1936" s="33"/>
      <c r="H1936" s="34"/>
    </row>
    <row r="1937" spans="1:8" s="2" customFormat="1" ht="16.9" customHeight="1">
      <c r="A1937" s="33"/>
      <c r="B1937" s="34"/>
      <c r="C1937" s="226" t="s">
        <v>2115</v>
      </c>
      <c r="D1937" s="226" t="s">
        <v>2116</v>
      </c>
      <c r="E1937" s="18" t="s">
        <v>154</v>
      </c>
      <c r="F1937" s="227">
        <v>348.449</v>
      </c>
      <c r="G1937" s="33"/>
      <c r="H1937" s="34"/>
    </row>
    <row r="1938" spans="1:8" s="2" customFormat="1" ht="16.9" customHeight="1">
      <c r="A1938" s="33"/>
      <c r="B1938" s="34"/>
      <c r="C1938" s="222" t="s">
        <v>2082</v>
      </c>
      <c r="D1938" s="223" t="s">
        <v>2082</v>
      </c>
      <c r="E1938" s="224" t="s">
        <v>0</v>
      </c>
      <c r="F1938" s="225">
        <v>283</v>
      </c>
      <c r="G1938" s="33"/>
      <c r="H1938" s="34"/>
    </row>
    <row r="1939" spans="1:8" s="2" customFormat="1" ht="16.9" customHeight="1">
      <c r="A1939" s="33"/>
      <c r="B1939" s="34"/>
      <c r="C1939" s="226" t="s">
        <v>0</v>
      </c>
      <c r="D1939" s="226" t="s">
        <v>2000</v>
      </c>
      <c r="E1939" s="18" t="s">
        <v>0</v>
      </c>
      <c r="F1939" s="227">
        <v>0</v>
      </c>
      <c r="G1939" s="33"/>
      <c r="H1939" s="34"/>
    </row>
    <row r="1940" spans="1:8" s="2" customFormat="1" ht="16.9" customHeight="1">
      <c r="A1940" s="33"/>
      <c r="B1940" s="34"/>
      <c r="C1940" s="226" t="s">
        <v>0</v>
      </c>
      <c r="D1940" s="226" t="s">
        <v>2006</v>
      </c>
      <c r="E1940" s="18" t="s">
        <v>0</v>
      </c>
      <c r="F1940" s="227">
        <v>0</v>
      </c>
      <c r="G1940" s="33"/>
      <c r="H1940" s="34"/>
    </row>
    <row r="1941" spans="1:8" s="2" customFormat="1" ht="16.9" customHeight="1">
      <c r="A1941" s="33"/>
      <c r="B1941" s="34"/>
      <c r="C1941" s="226" t="s">
        <v>0</v>
      </c>
      <c r="D1941" s="226" t="s">
        <v>2252</v>
      </c>
      <c r="E1941" s="18" t="s">
        <v>0</v>
      </c>
      <c r="F1941" s="227">
        <v>257.2</v>
      </c>
      <c r="G1941" s="33"/>
      <c r="H1941" s="34"/>
    </row>
    <row r="1942" spans="1:8" s="2" customFormat="1" ht="16.9" customHeight="1">
      <c r="A1942" s="33"/>
      <c r="B1942" s="34"/>
      <c r="C1942" s="226" t="s">
        <v>0</v>
      </c>
      <c r="D1942" s="226" t="s">
        <v>2253</v>
      </c>
      <c r="E1942" s="18" t="s">
        <v>0</v>
      </c>
      <c r="F1942" s="227">
        <v>25.8</v>
      </c>
      <c r="G1942" s="33"/>
      <c r="H1942" s="34"/>
    </row>
    <row r="1943" spans="1:8" s="2" customFormat="1" ht="16.9" customHeight="1">
      <c r="A1943" s="33"/>
      <c r="B1943" s="34"/>
      <c r="C1943" s="226" t="s">
        <v>2082</v>
      </c>
      <c r="D1943" s="226" t="s">
        <v>171</v>
      </c>
      <c r="E1943" s="18" t="s">
        <v>0</v>
      </c>
      <c r="F1943" s="227">
        <v>283</v>
      </c>
      <c r="G1943" s="33"/>
      <c r="H1943" s="34"/>
    </row>
    <row r="1944" spans="1:8" s="2" customFormat="1" ht="16.9" customHeight="1">
      <c r="A1944" s="33"/>
      <c r="B1944" s="34"/>
      <c r="C1944" s="228" t="s">
        <v>2351</v>
      </c>
      <c r="D1944" s="33"/>
      <c r="E1944" s="33"/>
      <c r="F1944" s="33"/>
      <c r="G1944" s="33"/>
      <c r="H1944" s="34"/>
    </row>
    <row r="1945" spans="1:8" s="2" customFormat="1" ht="16.9" customHeight="1">
      <c r="A1945" s="33"/>
      <c r="B1945" s="34"/>
      <c r="C1945" s="226" t="s">
        <v>2139</v>
      </c>
      <c r="D1945" s="226" t="s">
        <v>2460</v>
      </c>
      <c r="E1945" s="18" t="s">
        <v>226</v>
      </c>
      <c r="F1945" s="227">
        <v>283</v>
      </c>
      <c r="G1945" s="33"/>
      <c r="H1945" s="34"/>
    </row>
    <row r="1946" spans="1:8" s="2" customFormat="1" ht="16.9" customHeight="1">
      <c r="A1946" s="33"/>
      <c r="B1946" s="34"/>
      <c r="C1946" s="226" t="s">
        <v>2153</v>
      </c>
      <c r="D1946" s="226" t="s">
        <v>2459</v>
      </c>
      <c r="E1946" s="18" t="s">
        <v>185</v>
      </c>
      <c r="F1946" s="227">
        <v>14.15</v>
      </c>
      <c r="G1946" s="33"/>
      <c r="H1946" s="34"/>
    </row>
    <row r="1947" spans="1:8" s="2" customFormat="1" ht="16.9" customHeight="1">
      <c r="A1947" s="33"/>
      <c r="B1947" s="34"/>
      <c r="C1947" s="226" t="s">
        <v>2147</v>
      </c>
      <c r="D1947" s="226" t="s">
        <v>2148</v>
      </c>
      <c r="E1947" s="18" t="s">
        <v>226</v>
      </c>
      <c r="F1947" s="227">
        <v>208.49</v>
      </c>
      <c r="G1947" s="33"/>
      <c r="H1947" s="34"/>
    </row>
    <row r="1948" spans="1:8" s="2" customFormat="1" ht="16.9" customHeight="1">
      <c r="A1948" s="33"/>
      <c r="B1948" s="34"/>
      <c r="C1948" s="222" t="s">
        <v>2083</v>
      </c>
      <c r="D1948" s="223" t="s">
        <v>2083</v>
      </c>
      <c r="E1948" s="224" t="s">
        <v>0</v>
      </c>
      <c r="F1948" s="225">
        <v>36</v>
      </c>
      <c r="G1948" s="33"/>
      <c r="H1948" s="34"/>
    </row>
    <row r="1949" spans="1:8" s="2" customFormat="1" ht="16.9" customHeight="1">
      <c r="A1949" s="33"/>
      <c r="B1949" s="34"/>
      <c r="C1949" s="226" t="s">
        <v>0</v>
      </c>
      <c r="D1949" s="226" t="s">
        <v>2000</v>
      </c>
      <c r="E1949" s="18" t="s">
        <v>0</v>
      </c>
      <c r="F1949" s="227">
        <v>0</v>
      </c>
      <c r="G1949" s="33"/>
      <c r="H1949" s="34"/>
    </row>
    <row r="1950" spans="1:8" s="2" customFormat="1" ht="16.9" customHeight="1">
      <c r="A1950" s="33"/>
      <c r="B1950" s="34"/>
      <c r="C1950" s="226" t="s">
        <v>0</v>
      </c>
      <c r="D1950" s="226" t="s">
        <v>2006</v>
      </c>
      <c r="E1950" s="18" t="s">
        <v>0</v>
      </c>
      <c r="F1950" s="227">
        <v>0</v>
      </c>
      <c r="G1950" s="33"/>
      <c r="H1950" s="34"/>
    </row>
    <row r="1951" spans="1:8" s="2" customFormat="1" ht="16.9" customHeight="1">
      <c r="A1951" s="33"/>
      <c r="B1951" s="34"/>
      <c r="C1951" s="226" t="s">
        <v>2083</v>
      </c>
      <c r="D1951" s="226" t="s">
        <v>2254</v>
      </c>
      <c r="E1951" s="18" t="s">
        <v>0</v>
      </c>
      <c r="F1951" s="227">
        <v>36</v>
      </c>
      <c r="G1951" s="33"/>
      <c r="H1951" s="34"/>
    </row>
    <row r="1952" spans="1:8" s="2" customFormat="1" ht="16.9" customHeight="1">
      <c r="A1952" s="33"/>
      <c r="B1952" s="34"/>
      <c r="C1952" s="228" t="s">
        <v>2351</v>
      </c>
      <c r="D1952" s="33"/>
      <c r="E1952" s="33"/>
      <c r="F1952" s="33"/>
      <c r="G1952" s="33"/>
      <c r="H1952" s="34"/>
    </row>
    <row r="1953" spans="1:8" s="2" customFormat="1" ht="16.9" customHeight="1">
      <c r="A1953" s="33"/>
      <c r="B1953" s="34"/>
      <c r="C1953" s="226" t="s">
        <v>2141</v>
      </c>
      <c r="D1953" s="226" t="s">
        <v>2142</v>
      </c>
      <c r="E1953" s="18" t="s">
        <v>226</v>
      </c>
      <c r="F1953" s="227">
        <v>36</v>
      </c>
      <c r="G1953" s="33"/>
      <c r="H1953" s="34"/>
    </row>
    <row r="1954" spans="1:8" s="2" customFormat="1" ht="16.9" customHeight="1">
      <c r="A1954" s="33"/>
      <c r="B1954" s="34"/>
      <c r="C1954" s="226" t="s">
        <v>2147</v>
      </c>
      <c r="D1954" s="226" t="s">
        <v>2148</v>
      </c>
      <c r="E1954" s="18" t="s">
        <v>226</v>
      </c>
      <c r="F1954" s="227">
        <v>208.49</v>
      </c>
      <c r="G1954" s="33"/>
      <c r="H1954" s="34"/>
    </row>
    <row r="1955" spans="1:8" s="2" customFormat="1" ht="16.9" customHeight="1">
      <c r="A1955" s="33"/>
      <c r="B1955" s="34"/>
      <c r="C1955" s="222" t="s">
        <v>2084</v>
      </c>
      <c r="D1955" s="223" t="s">
        <v>2084</v>
      </c>
      <c r="E1955" s="224" t="s">
        <v>0</v>
      </c>
      <c r="F1955" s="225">
        <v>47</v>
      </c>
      <c r="G1955" s="33"/>
      <c r="H1955" s="34"/>
    </row>
    <row r="1956" spans="1:8" s="2" customFormat="1" ht="16.9" customHeight="1">
      <c r="A1956" s="33"/>
      <c r="B1956" s="34"/>
      <c r="C1956" s="226" t="s">
        <v>0</v>
      </c>
      <c r="D1956" s="226" t="s">
        <v>2255</v>
      </c>
      <c r="E1956" s="18" t="s">
        <v>0</v>
      </c>
      <c r="F1956" s="227">
        <v>20</v>
      </c>
      <c r="G1956" s="33"/>
      <c r="H1956" s="34"/>
    </row>
    <row r="1957" spans="1:8" s="2" customFormat="1" ht="16.9" customHeight="1">
      <c r="A1957" s="33"/>
      <c r="B1957" s="34"/>
      <c r="C1957" s="226" t="s">
        <v>0</v>
      </c>
      <c r="D1957" s="226" t="s">
        <v>2244</v>
      </c>
      <c r="E1957" s="18" t="s">
        <v>0</v>
      </c>
      <c r="F1957" s="227">
        <v>27</v>
      </c>
      <c r="G1957" s="33"/>
      <c r="H1957" s="34"/>
    </row>
    <row r="1958" spans="1:8" s="2" customFormat="1" ht="16.9" customHeight="1">
      <c r="A1958" s="33"/>
      <c r="B1958" s="34"/>
      <c r="C1958" s="226" t="s">
        <v>2084</v>
      </c>
      <c r="D1958" s="226" t="s">
        <v>171</v>
      </c>
      <c r="E1958" s="18" t="s">
        <v>0</v>
      </c>
      <c r="F1958" s="227">
        <v>47</v>
      </c>
      <c r="G1958" s="33"/>
      <c r="H1958" s="34"/>
    </row>
    <row r="1959" spans="1:8" s="2" customFormat="1" ht="16.9" customHeight="1">
      <c r="A1959" s="33"/>
      <c r="B1959" s="34"/>
      <c r="C1959" s="228" t="s">
        <v>2351</v>
      </c>
      <c r="D1959" s="33"/>
      <c r="E1959" s="33"/>
      <c r="F1959" s="33"/>
      <c r="G1959" s="33"/>
      <c r="H1959" s="34"/>
    </row>
    <row r="1960" spans="1:8" s="2" customFormat="1" ht="16.9" customHeight="1">
      <c r="A1960" s="33"/>
      <c r="B1960" s="34"/>
      <c r="C1960" s="226" t="s">
        <v>2144</v>
      </c>
      <c r="D1960" s="226" t="s">
        <v>2145</v>
      </c>
      <c r="E1960" s="18" t="s">
        <v>226</v>
      </c>
      <c r="F1960" s="227">
        <v>47</v>
      </c>
      <c r="G1960" s="33"/>
      <c r="H1960" s="34"/>
    </row>
    <row r="1961" spans="1:8" s="2" customFormat="1" ht="16.9" customHeight="1">
      <c r="A1961" s="33"/>
      <c r="B1961" s="34"/>
      <c r="C1961" s="226" t="s">
        <v>2147</v>
      </c>
      <c r="D1961" s="226" t="s">
        <v>2148</v>
      </c>
      <c r="E1961" s="18" t="s">
        <v>226</v>
      </c>
      <c r="F1961" s="227">
        <v>208.49</v>
      </c>
      <c r="G1961" s="33"/>
      <c r="H1961" s="34"/>
    </row>
    <row r="1962" spans="1:8" s="2" customFormat="1" ht="16.9" customHeight="1">
      <c r="A1962" s="33"/>
      <c r="B1962" s="34"/>
      <c r="C1962" s="222" t="s">
        <v>1973</v>
      </c>
      <c r="D1962" s="223" t="s">
        <v>1973</v>
      </c>
      <c r="E1962" s="224" t="s">
        <v>0</v>
      </c>
      <c r="F1962" s="225">
        <v>93.94</v>
      </c>
      <c r="G1962" s="33"/>
      <c r="H1962" s="34"/>
    </row>
    <row r="1963" spans="1:8" s="2" customFormat="1" ht="16.9" customHeight="1">
      <c r="A1963" s="33"/>
      <c r="B1963" s="34"/>
      <c r="C1963" s="226" t="s">
        <v>0</v>
      </c>
      <c r="D1963" s="226" t="s">
        <v>2000</v>
      </c>
      <c r="E1963" s="18" t="s">
        <v>0</v>
      </c>
      <c r="F1963" s="227">
        <v>0</v>
      </c>
      <c r="G1963" s="33"/>
      <c r="H1963" s="34"/>
    </row>
    <row r="1964" spans="1:8" s="2" customFormat="1" ht="16.9" customHeight="1">
      <c r="A1964" s="33"/>
      <c r="B1964" s="34"/>
      <c r="C1964" s="226" t="s">
        <v>0</v>
      </c>
      <c r="D1964" s="226" t="s">
        <v>2006</v>
      </c>
      <c r="E1964" s="18" t="s">
        <v>0</v>
      </c>
      <c r="F1964" s="227">
        <v>0</v>
      </c>
      <c r="G1964" s="33"/>
      <c r="H1964" s="34"/>
    </row>
    <row r="1965" spans="1:8" s="2" customFormat="1" ht="16.9" customHeight="1">
      <c r="A1965" s="33"/>
      <c r="B1965" s="34"/>
      <c r="C1965" s="226" t="s">
        <v>0</v>
      </c>
      <c r="D1965" s="226" t="s">
        <v>2245</v>
      </c>
      <c r="E1965" s="18" t="s">
        <v>0</v>
      </c>
      <c r="F1965" s="227">
        <v>68.22</v>
      </c>
      <c r="G1965" s="33"/>
      <c r="H1965" s="34"/>
    </row>
    <row r="1966" spans="1:8" s="2" customFormat="1" ht="16.9" customHeight="1">
      <c r="A1966" s="33"/>
      <c r="B1966" s="34"/>
      <c r="C1966" s="226" t="s">
        <v>0</v>
      </c>
      <c r="D1966" s="226" t="s">
        <v>2246</v>
      </c>
      <c r="E1966" s="18" t="s">
        <v>0</v>
      </c>
      <c r="F1966" s="227">
        <v>25.72</v>
      </c>
      <c r="G1966" s="33"/>
      <c r="H1966" s="34"/>
    </row>
    <row r="1967" spans="1:8" s="2" customFormat="1" ht="16.9" customHeight="1">
      <c r="A1967" s="33"/>
      <c r="B1967" s="34"/>
      <c r="C1967" s="226" t="s">
        <v>1973</v>
      </c>
      <c r="D1967" s="226" t="s">
        <v>171</v>
      </c>
      <c r="E1967" s="18" t="s">
        <v>0</v>
      </c>
      <c r="F1967" s="227">
        <v>93.94</v>
      </c>
      <c r="G1967" s="33"/>
      <c r="H1967" s="34"/>
    </row>
    <row r="1968" spans="1:8" s="2" customFormat="1" ht="16.9" customHeight="1">
      <c r="A1968" s="33"/>
      <c r="B1968" s="34"/>
      <c r="C1968" s="228" t="s">
        <v>2351</v>
      </c>
      <c r="D1968" s="33"/>
      <c r="E1968" s="33"/>
      <c r="F1968" s="33"/>
      <c r="G1968" s="33"/>
      <c r="H1968" s="34"/>
    </row>
    <row r="1969" spans="1:8" s="2" customFormat="1" ht="16.9" customHeight="1">
      <c r="A1969" s="33"/>
      <c r="B1969" s="34"/>
      <c r="C1969" s="226" t="s">
        <v>1997</v>
      </c>
      <c r="D1969" s="226" t="s">
        <v>2449</v>
      </c>
      <c r="E1969" s="18" t="s">
        <v>185</v>
      </c>
      <c r="F1969" s="227">
        <v>93.94</v>
      </c>
      <c r="G1969" s="33"/>
      <c r="H1969" s="34"/>
    </row>
    <row r="1970" spans="1:8" s="2" customFormat="1" ht="16.9" customHeight="1">
      <c r="A1970" s="33"/>
      <c r="B1970" s="34"/>
      <c r="C1970" s="226" t="s">
        <v>2012</v>
      </c>
      <c r="D1970" s="226" t="s">
        <v>2450</v>
      </c>
      <c r="E1970" s="18" t="s">
        <v>185</v>
      </c>
      <c r="F1970" s="227">
        <v>76.394</v>
      </c>
      <c r="G1970" s="33"/>
      <c r="H1970" s="34"/>
    </row>
    <row r="1971" spans="1:8" s="2" customFormat="1" ht="16.9" customHeight="1">
      <c r="A1971" s="33"/>
      <c r="B1971" s="34"/>
      <c r="C1971" s="222" t="s">
        <v>2224</v>
      </c>
      <c r="D1971" s="223" t="s">
        <v>2224</v>
      </c>
      <c r="E1971" s="224" t="s">
        <v>0</v>
      </c>
      <c r="F1971" s="225">
        <v>469.7</v>
      </c>
      <c r="G1971" s="33"/>
      <c r="H1971" s="34"/>
    </row>
    <row r="1972" spans="1:8" s="2" customFormat="1" ht="16.9" customHeight="1">
      <c r="A1972" s="33"/>
      <c r="B1972" s="34"/>
      <c r="C1972" s="226" t="s">
        <v>0</v>
      </c>
      <c r="D1972" s="226" t="s">
        <v>2000</v>
      </c>
      <c r="E1972" s="18" t="s">
        <v>0</v>
      </c>
      <c r="F1972" s="227">
        <v>0</v>
      </c>
      <c r="G1972" s="33"/>
      <c r="H1972" s="34"/>
    </row>
    <row r="1973" spans="1:8" s="2" customFormat="1" ht="16.9" customHeight="1">
      <c r="A1973" s="33"/>
      <c r="B1973" s="34"/>
      <c r="C1973" s="226" t="s">
        <v>0</v>
      </c>
      <c r="D1973" s="226" t="s">
        <v>2006</v>
      </c>
      <c r="E1973" s="18" t="s">
        <v>0</v>
      </c>
      <c r="F1973" s="227">
        <v>0</v>
      </c>
      <c r="G1973" s="33"/>
      <c r="H1973" s="34"/>
    </row>
    <row r="1974" spans="1:8" s="2" customFormat="1" ht="16.9" customHeight="1">
      <c r="A1974" s="33"/>
      <c r="B1974" s="34"/>
      <c r="C1974" s="226" t="s">
        <v>0</v>
      </c>
      <c r="D1974" s="226" t="s">
        <v>2247</v>
      </c>
      <c r="E1974" s="18" t="s">
        <v>0</v>
      </c>
      <c r="F1974" s="227">
        <v>341.1</v>
      </c>
      <c r="G1974" s="33"/>
      <c r="H1974" s="34"/>
    </row>
    <row r="1975" spans="1:8" s="2" customFormat="1" ht="16.9" customHeight="1">
      <c r="A1975" s="33"/>
      <c r="B1975" s="34"/>
      <c r="C1975" s="226" t="s">
        <v>0</v>
      </c>
      <c r="D1975" s="226" t="s">
        <v>2248</v>
      </c>
      <c r="E1975" s="18" t="s">
        <v>0</v>
      </c>
      <c r="F1975" s="227">
        <v>128.6</v>
      </c>
      <c r="G1975" s="33"/>
      <c r="H1975" s="34"/>
    </row>
    <row r="1976" spans="1:8" s="2" customFormat="1" ht="16.9" customHeight="1">
      <c r="A1976" s="33"/>
      <c r="B1976" s="34"/>
      <c r="C1976" s="226" t="s">
        <v>2224</v>
      </c>
      <c r="D1976" s="226" t="s">
        <v>171</v>
      </c>
      <c r="E1976" s="18" t="s">
        <v>0</v>
      </c>
      <c r="F1976" s="227">
        <v>469.7</v>
      </c>
      <c r="G1976" s="33"/>
      <c r="H1976" s="34"/>
    </row>
    <row r="1977" spans="1:8" s="2" customFormat="1" ht="16.9" customHeight="1">
      <c r="A1977" s="33"/>
      <c r="B1977" s="34"/>
      <c r="C1977" s="228" t="s">
        <v>2351</v>
      </c>
      <c r="D1977" s="33"/>
      <c r="E1977" s="33"/>
      <c r="F1977" s="33"/>
      <c r="G1977" s="33"/>
      <c r="H1977" s="34"/>
    </row>
    <row r="1978" spans="1:8" s="2" customFormat="1" ht="16.9" customHeight="1">
      <c r="A1978" s="33"/>
      <c r="B1978" s="34"/>
      <c r="C1978" s="226" t="s">
        <v>1113</v>
      </c>
      <c r="D1978" s="226" t="s">
        <v>2419</v>
      </c>
      <c r="E1978" s="18" t="s">
        <v>154</v>
      </c>
      <c r="F1978" s="227">
        <v>469.7</v>
      </c>
      <c r="G1978" s="33"/>
      <c r="H1978" s="34"/>
    </row>
    <row r="1979" spans="1:8" s="2" customFormat="1" ht="16.9" customHeight="1">
      <c r="A1979" s="33"/>
      <c r="B1979" s="34"/>
      <c r="C1979" s="226" t="s">
        <v>2235</v>
      </c>
      <c r="D1979" s="226" t="s">
        <v>2454</v>
      </c>
      <c r="E1979" s="18" t="s">
        <v>154</v>
      </c>
      <c r="F1979" s="227">
        <v>469.7</v>
      </c>
      <c r="G1979" s="33"/>
      <c r="H1979" s="34"/>
    </row>
    <row r="1980" spans="1:8" s="2" customFormat="1" ht="16.9" customHeight="1">
      <c r="A1980" s="33"/>
      <c r="B1980" s="34"/>
      <c r="C1980" s="222" t="s">
        <v>2201</v>
      </c>
      <c r="D1980" s="223" t="s">
        <v>2201</v>
      </c>
      <c r="E1980" s="224" t="s">
        <v>0</v>
      </c>
      <c r="F1980" s="225">
        <v>341.1</v>
      </c>
      <c r="G1980" s="33"/>
      <c r="H1980" s="34"/>
    </row>
    <row r="1981" spans="1:8" s="2" customFormat="1" ht="16.9" customHeight="1">
      <c r="A1981" s="33"/>
      <c r="B1981" s="34"/>
      <c r="C1981" s="226" t="s">
        <v>0</v>
      </c>
      <c r="D1981" s="226" t="s">
        <v>2000</v>
      </c>
      <c r="E1981" s="18" t="s">
        <v>0</v>
      </c>
      <c r="F1981" s="227">
        <v>0</v>
      </c>
      <c r="G1981" s="33"/>
      <c r="H1981" s="34"/>
    </row>
    <row r="1982" spans="1:8" s="2" customFormat="1" ht="16.9" customHeight="1">
      <c r="A1982" s="33"/>
      <c r="B1982" s="34"/>
      <c r="C1982" s="226" t="s">
        <v>0</v>
      </c>
      <c r="D1982" s="226" t="s">
        <v>2006</v>
      </c>
      <c r="E1982" s="18" t="s">
        <v>0</v>
      </c>
      <c r="F1982" s="227">
        <v>0</v>
      </c>
      <c r="G1982" s="33"/>
      <c r="H1982" s="34"/>
    </row>
    <row r="1983" spans="1:8" s="2" customFormat="1" ht="16.9" customHeight="1">
      <c r="A1983" s="33"/>
      <c r="B1983" s="34"/>
      <c r="C1983" s="226" t="s">
        <v>2201</v>
      </c>
      <c r="D1983" s="226" t="s">
        <v>2247</v>
      </c>
      <c r="E1983" s="18" t="s">
        <v>0</v>
      </c>
      <c r="F1983" s="227">
        <v>341.1</v>
      </c>
      <c r="G1983" s="33"/>
      <c r="H1983" s="34"/>
    </row>
    <row r="1984" spans="1:8" s="2" customFormat="1" ht="16.9" customHeight="1">
      <c r="A1984" s="33"/>
      <c r="B1984" s="34"/>
      <c r="C1984" s="228" t="s">
        <v>2351</v>
      </c>
      <c r="D1984" s="33"/>
      <c r="E1984" s="33"/>
      <c r="F1984" s="33"/>
      <c r="G1984" s="33"/>
      <c r="H1984" s="34"/>
    </row>
    <row r="1985" spans="1:8" s="2" customFormat="1" ht="16.9" customHeight="1">
      <c r="A1985" s="33"/>
      <c r="B1985" s="34"/>
      <c r="C1985" s="226" t="s">
        <v>2105</v>
      </c>
      <c r="D1985" s="226" t="s">
        <v>2454</v>
      </c>
      <c r="E1985" s="18" t="s">
        <v>154</v>
      </c>
      <c r="F1985" s="227">
        <v>341.1</v>
      </c>
      <c r="G1985" s="33"/>
      <c r="H1985" s="34"/>
    </row>
    <row r="1986" spans="1:8" s="2" customFormat="1" ht="16.9" customHeight="1">
      <c r="A1986" s="33"/>
      <c r="B1986" s="34"/>
      <c r="C1986" s="226" t="s">
        <v>2114</v>
      </c>
      <c r="D1986" s="226" t="s">
        <v>2462</v>
      </c>
      <c r="E1986" s="18" t="s">
        <v>154</v>
      </c>
      <c r="F1986" s="227">
        <v>341.1</v>
      </c>
      <c r="G1986" s="33"/>
      <c r="H1986" s="34"/>
    </row>
    <row r="1987" spans="1:8" s="2" customFormat="1" ht="16.9" customHeight="1">
      <c r="A1987" s="33"/>
      <c r="B1987" s="34"/>
      <c r="C1987" s="226" t="s">
        <v>2115</v>
      </c>
      <c r="D1987" s="226" t="s">
        <v>2116</v>
      </c>
      <c r="E1987" s="18" t="s">
        <v>154</v>
      </c>
      <c r="F1987" s="227">
        <v>348.449</v>
      </c>
      <c r="G1987" s="33"/>
      <c r="H1987" s="34"/>
    </row>
    <row r="1988" spans="1:8" s="2" customFormat="1" ht="16.9" customHeight="1">
      <c r="A1988" s="33"/>
      <c r="B1988" s="34"/>
      <c r="C1988" s="222" t="s">
        <v>108</v>
      </c>
      <c r="D1988" s="223" t="s">
        <v>108</v>
      </c>
      <c r="E1988" s="224" t="s">
        <v>0</v>
      </c>
      <c r="F1988" s="225">
        <v>76.394</v>
      </c>
      <c r="G1988" s="33"/>
      <c r="H1988" s="34"/>
    </row>
    <row r="1989" spans="1:8" s="2" customFormat="1" ht="16.9" customHeight="1">
      <c r="A1989" s="33"/>
      <c r="B1989" s="34"/>
      <c r="C1989" s="226" t="s">
        <v>0</v>
      </c>
      <c r="D1989" s="226" t="s">
        <v>1973</v>
      </c>
      <c r="E1989" s="18" t="s">
        <v>0</v>
      </c>
      <c r="F1989" s="227">
        <v>93.94</v>
      </c>
      <c r="G1989" s="33"/>
      <c r="H1989" s="34"/>
    </row>
    <row r="1990" spans="1:8" s="2" customFormat="1" ht="16.9" customHeight="1">
      <c r="A1990" s="33"/>
      <c r="B1990" s="34"/>
      <c r="C1990" s="226" t="s">
        <v>0</v>
      </c>
      <c r="D1990" s="226" t="s">
        <v>2231</v>
      </c>
      <c r="E1990" s="18" t="s">
        <v>0</v>
      </c>
      <c r="F1990" s="227">
        <v>-17.546</v>
      </c>
      <c r="G1990" s="33"/>
      <c r="H1990" s="34"/>
    </row>
    <row r="1991" spans="1:8" s="2" customFormat="1" ht="16.9" customHeight="1">
      <c r="A1991" s="33"/>
      <c r="B1991" s="34"/>
      <c r="C1991" s="226" t="s">
        <v>108</v>
      </c>
      <c r="D1991" s="226" t="s">
        <v>171</v>
      </c>
      <c r="E1991" s="18" t="s">
        <v>0</v>
      </c>
      <c r="F1991" s="227">
        <v>76.394</v>
      </c>
      <c r="G1991" s="33"/>
      <c r="H1991" s="34"/>
    </row>
    <row r="1992" spans="1:8" s="2" customFormat="1" ht="16.9" customHeight="1">
      <c r="A1992" s="33"/>
      <c r="B1992" s="34"/>
      <c r="C1992" s="228" t="s">
        <v>2351</v>
      </c>
      <c r="D1992" s="33"/>
      <c r="E1992" s="33"/>
      <c r="F1992" s="33"/>
      <c r="G1992" s="33"/>
      <c r="H1992" s="34"/>
    </row>
    <row r="1993" spans="1:8" s="2" customFormat="1" ht="16.9" customHeight="1">
      <c r="A1993" s="33"/>
      <c r="B1993" s="34"/>
      <c r="C1993" s="226" t="s">
        <v>2012</v>
      </c>
      <c r="D1993" s="226" t="s">
        <v>2450</v>
      </c>
      <c r="E1993" s="18" t="s">
        <v>185</v>
      </c>
      <c r="F1993" s="227">
        <v>76.394</v>
      </c>
      <c r="G1993" s="33"/>
      <c r="H1993" s="34"/>
    </row>
    <row r="1994" spans="1:8" s="2" customFormat="1" ht="16.9" customHeight="1">
      <c r="A1994" s="33"/>
      <c r="B1994" s="34"/>
      <c r="C1994" s="226" t="s">
        <v>417</v>
      </c>
      <c r="D1994" s="226" t="s">
        <v>2375</v>
      </c>
      <c r="E1994" s="18" t="s">
        <v>232</v>
      </c>
      <c r="F1994" s="227">
        <v>137.509</v>
      </c>
      <c r="G1994" s="33"/>
      <c r="H1994" s="34"/>
    </row>
    <row r="1995" spans="1:8" s="2" customFormat="1" ht="16.9" customHeight="1">
      <c r="A1995" s="33"/>
      <c r="B1995" s="34"/>
      <c r="C1995" s="226" t="s">
        <v>192</v>
      </c>
      <c r="D1995" s="226" t="s">
        <v>2363</v>
      </c>
      <c r="E1995" s="18" t="s">
        <v>185</v>
      </c>
      <c r="F1995" s="227">
        <v>76.394</v>
      </c>
      <c r="G1995" s="33"/>
      <c r="H1995" s="34"/>
    </row>
    <row r="1996" spans="1:8" s="2" customFormat="1" ht="16.9" customHeight="1">
      <c r="A1996" s="33"/>
      <c r="B1996" s="34"/>
      <c r="C1996" s="222" t="s">
        <v>2112</v>
      </c>
      <c r="D1996" s="223" t="s">
        <v>2112</v>
      </c>
      <c r="E1996" s="224" t="s">
        <v>0</v>
      </c>
      <c r="F1996" s="225">
        <v>17.546</v>
      </c>
      <c r="G1996" s="33"/>
      <c r="H1996" s="34"/>
    </row>
    <row r="1997" spans="1:8" s="2" customFormat="1" ht="16.9" customHeight="1">
      <c r="A1997" s="33"/>
      <c r="B1997" s="34"/>
      <c r="C1997" s="226" t="s">
        <v>0</v>
      </c>
      <c r="D1997" s="226" t="s">
        <v>2000</v>
      </c>
      <c r="E1997" s="18" t="s">
        <v>0</v>
      </c>
      <c r="F1997" s="227">
        <v>0</v>
      </c>
      <c r="G1997" s="33"/>
      <c r="H1997" s="34"/>
    </row>
    <row r="1998" spans="1:8" s="2" customFormat="1" ht="16.9" customHeight="1">
      <c r="A1998" s="33"/>
      <c r="B1998" s="34"/>
      <c r="C1998" s="226" t="s">
        <v>0</v>
      </c>
      <c r="D1998" s="226" t="s">
        <v>2006</v>
      </c>
      <c r="E1998" s="18" t="s">
        <v>0</v>
      </c>
      <c r="F1998" s="227">
        <v>0</v>
      </c>
      <c r="G1998" s="33"/>
      <c r="H1998" s="34"/>
    </row>
    <row r="1999" spans="1:8" s="2" customFormat="1" ht="16.9" customHeight="1">
      <c r="A1999" s="33"/>
      <c r="B1999" s="34"/>
      <c r="C1999" s="226" t="s">
        <v>2112</v>
      </c>
      <c r="D1999" s="226" t="s">
        <v>2249</v>
      </c>
      <c r="E1999" s="18" t="s">
        <v>0</v>
      </c>
      <c r="F1999" s="227">
        <v>17.546</v>
      </c>
      <c r="G1999" s="33"/>
      <c r="H1999" s="34"/>
    </row>
    <row r="2000" spans="1:8" s="2" customFormat="1" ht="16.9" customHeight="1">
      <c r="A2000" s="33"/>
      <c r="B2000" s="34"/>
      <c r="C2000" s="228" t="s">
        <v>2351</v>
      </c>
      <c r="D2000" s="33"/>
      <c r="E2000" s="33"/>
      <c r="F2000" s="33"/>
      <c r="G2000" s="33"/>
      <c r="H2000" s="34"/>
    </row>
    <row r="2001" spans="1:8" s="2" customFormat="1" ht="16.9" customHeight="1">
      <c r="A2001" s="33"/>
      <c r="B2001" s="34"/>
      <c r="C2001" s="226" t="s">
        <v>2109</v>
      </c>
      <c r="D2001" s="226" t="s">
        <v>2472</v>
      </c>
      <c r="E2001" s="18" t="s">
        <v>185</v>
      </c>
      <c r="F2001" s="227">
        <v>17.546</v>
      </c>
      <c r="G2001" s="33"/>
      <c r="H2001" s="34"/>
    </row>
    <row r="2002" spans="1:8" s="2" customFormat="1" ht="16.9" customHeight="1">
      <c r="A2002" s="33"/>
      <c r="B2002" s="34"/>
      <c r="C2002" s="226" t="s">
        <v>2012</v>
      </c>
      <c r="D2002" s="226" t="s">
        <v>2450</v>
      </c>
      <c r="E2002" s="18" t="s">
        <v>185</v>
      </c>
      <c r="F2002" s="227">
        <v>76.394</v>
      </c>
      <c r="G2002" s="33"/>
      <c r="H2002" s="34"/>
    </row>
    <row r="2003" spans="1:8" s="2" customFormat="1" ht="16.9" customHeight="1">
      <c r="A2003" s="33"/>
      <c r="B2003" s="34"/>
      <c r="C2003" s="222" t="s">
        <v>2243</v>
      </c>
      <c r="D2003" s="223" t="s">
        <v>2243</v>
      </c>
      <c r="E2003" s="224" t="s">
        <v>0</v>
      </c>
      <c r="F2003" s="225">
        <v>1</v>
      </c>
      <c r="G2003" s="33"/>
      <c r="H2003" s="34"/>
    </row>
    <row r="2004" spans="1:8" s="2" customFormat="1" ht="16.9" customHeight="1">
      <c r="A2004" s="33"/>
      <c r="B2004" s="34"/>
      <c r="C2004" s="226" t="s">
        <v>0</v>
      </c>
      <c r="D2004" s="226" t="s">
        <v>2000</v>
      </c>
      <c r="E2004" s="18" t="s">
        <v>0</v>
      </c>
      <c r="F2004" s="227">
        <v>0</v>
      </c>
      <c r="G2004" s="33"/>
      <c r="H2004" s="34"/>
    </row>
    <row r="2005" spans="1:8" s="2" customFormat="1" ht="16.9" customHeight="1">
      <c r="A2005" s="33"/>
      <c r="B2005" s="34"/>
      <c r="C2005" s="226" t="s">
        <v>0</v>
      </c>
      <c r="D2005" s="226" t="s">
        <v>2006</v>
      </c>
      <c r="E2005" s="18" t="s">
        <v>0</v>
      </c>
      <c r="F2005" s="227">
        <v>0</v>
      </c>
      <c r="G2005" s="33"/>
      <c r="H2005" s="34"/>
    </row>
    <row r="2006" spans="1:8" s="2" customFormat="1" ht="16.9" customHeight="1">
      <c r="A2006" s="33"/>
      <c r="B2006" s="34"/>
      <c r="C2006" s="226" t="s">
        <v>2243</v>
      </c>
      <c r="D2006" s="226" t="s">
        <v>75</v>
      </c>
      <c r="E2006" s="18" t="s">
        <v>0</v>
      </c>
      <c r="F2006" s="227">
        <v>1</v>
      </c>
      <c r="G2006" s="33"/>
      <c r="H2006" s="34"/>
    </row>
    <row r="2007" spans="1:8" s="2" customFormat="1" ht="16.9" customHeight="1">
      <c r="A2007" s="33"/>
      <c r="B2007" s="34"/>
      <c r="C2007" s="228" t="s">
        <v>2351</v>
      </c>
      <c r="D2007" s="33"/>
      <c r="E2007" s="33"/>
      <c r="F2007" s="33"/>
      <c r="G2007" s="33"/>
      <c r="H2007" s="34"/>
    </row>
    <row r="2008" spans="1:8" s="2" customFormat="1" ht="16.9" customHeight="1">
      <c r="A2008" s="33"/>
      <c r="B2008" s="34"/>
      <c r="C2008" s="226" t="s">
        <v>2135</v>
      </c>
      <c r="D2008" s="226" t="s">
        <v>2473</v>
      </c>
      <c r="E2008" s="18" t="s">
        <v>215</v>
      </c>
      <c r="F2008" s="227">
        <v>1</v>
      </c>
      <c r="G2008" s="33"/>
      <c r="H2008" s="34"/>
    </row>
    <row r="2009" spans="1:8" s="2" customFormat="1" ht="16.9" customHeight="1">
      <c r="A2009" s="33"/>
      <c r="B2009" s="34"/>
      <c r="C2009" s="226" t="s">
        <v>2136</v>
      </c>
      <c r="D2009" s="226" t="s">
        <v>2474</v>
      </c>
      <c r="E2009" s="18" t="s">
        <v>215</v>
      </c>
      <c r="F2009" s="227">
        <v>1</v>
      </c>
      <c r="G2009" s="33"/>
      <c r="H2009" s="34"/>
    </row>
    <row r="2010" spans="1:8" s="2" customFormat="1" ht="16.9" customHeight="1">
      <c r="A2010" s="33"/>
      <c r="B2010" s="34"/>
      <c r="C2010" s="226" t="s">
        <v>2137</v>
      </c>
      <c r="D2010" s="226" t="s">
        <v>2138</v>
      </c>
      <c r="E2010" s="18" t="s">
        <v>215</v>
      </c>
      <c r="F2010" s="227">
        <v>1</v>
      </c>
      <c r="G2010" s="33"/>
      <c r="H2010" s="34"/>
    </row>
    <row r="2011" spans="1:8" s="2" customFormat="1" ht="16.9" customHeight="1">
      <c r="A2011" s="33"/>
      <c r="B2011" s="34"/>
      <c r="C2011" s="226" t="s">
        <v>2251</v>
      </c>
      <c r="D2011" s="226" t="s">
        <v>2475</v>
      </c>
      <c r="E2011" s="18" t="s">
        <v>215</v>
      </c>
      <c r="F2011" s="227">
        <v>1</v>
      </c>
      <c r="G2011" s="33"/>
      <c r="H2011" s="34"/>
    </row>
    <row r="2012" spans="1:8" s="2" customFormat="1" ht="26.45" customHeight="1">
      <c r="A2012" s="33"/>
      <c r="B2012" s="34"/>
      <c r="C2012" s="221"/>
      <c r="D2012" s="221" t="s">
        <v>102</v>
      </c>
      <c r="E2012" s="33"/>
      <c r="F2012" s="33"/>
      <c r="G2012" s="33"/>
      <c r="H2012" s="34"/>
    </row>
    <row r="2013" spans="1:8" s="2" customFormat="1" ht="16.9" customHeight="1">
      <c r="A2013" s="33"/>
      <c r="B2013" s="34"/>
      <c r="C2013" s="222" t="s">
        <v>2203</v>
      </c>
      <c r="D2013" s="223" t="s">
        <v>2203</v>
      </c>
      <c r="E2013" s="224" t="s">
        <v>0</v>
      </c>
      <c r="F2013" s="225">
        <v>1199</v>
      </c>
      <c r="G2013" s="33"/>
      <c r="H2013" s="34"/>
    </row>
    <row r="2014" spans="1:8" s="2" customFormat="1" ht="16.9" customHeight="1">
      <c r="A2014" s="33"/>
      <c r="B2014" s="34"/>
      <c r="C2014" s="226" t="s">
        <v>0</v>
      </c>
      <c r="D2014" s="226" t="s">
        <v>2000</v>
      </c>
      <c r="E2014" s="18" t="s">
        <v>0</v>
      </c>
      <c r="F2014" s="227">
        <v>0</v>
      </c>
      <c r="G2014" s="33"/>
      <c r="H2014" s="34"/>
    </row>
    <row r="2015" spans="1:8" s="2" customFormat="1" ht="16.9" customHeight="1">
      <c r="A2015" s="33"/>
      <c r="B2015" s="34"/>
      <c r="C2015" s="226" t="s">
        <v>0</v>
      </c>
      <c r="D2015" s="226" t="s">
        <v>2006</v>
      </c>
      <c r="E2015" s="18" t="s">
        <v>0</v>
      </c>
      <c r="F2015" s="227">
        <v>0</v>
      </c>
      <c r="G2015" s="33"/>
      <c r="H2015" s="34"/>
    </row>
    <row r="2016" spans="1:8" s="2" customFormat="1" ht="16.9" customHeight="1">
      <c r="A2016" s="33"/>
      <c r="B2016" s="34"/>
      <c r="C2016" s="226" t="s">
        <v>2203</v>
      </c>
      <c r="D2016" s="226" t="s">
        <v>2256</v>
      </c>
      <c r="E2016" s="18" t="s">
        <v>0</v>
      </c>
      <c r="F2016" s="227">
        <v>1199</v>
      </c>
      <c r="G2016" s="33"/>
      <c r="H2016" s="34"/>
    </row>
    <row r="2017" spans="1:8" s="2" customFormat="1" ht="16.9" customHeight="1">
      <c r="A2017" s="33"/>
      <c r="B2017" s="34"/>
      <c r="C2017" s="228" t="s">
        <v>2351</v>
      </c>
      <c r="D2017" s="33"/>
      <c r="E2017" s="33"/>
      <c r="F2017" s="33"/>
      <c r="G2017" s="33"/>
      <c r="H2017" s="34"/>
    </row>
    <row r="2018" spans="1:8" s="2" customFormat="1" ht="16.9" customHeight="1">
      <c r="A2018" s="33"/>
      <c r="B2018" s="34"/>
      <c r="C2018" s="226" t="s">
        <v>2262</v>
      </c>
      <c r="D2018" s="226" t="s">
        <v>2476</v>
      </c>
      <c r="E2018" s="18" t="s">
        <v>154</v>
      </c>
      <c r="F2018" s="227">
        <v>1199</v>
      </c>
      <c r="G2018" s="33"/>
      <c r="H2018" s="34"/>
    </row>
    <row r="2019" spans="1:8" s="2" customFormat="1" ht="16.9" customHeight="1">
      <c r="A2019" s="33"/>
      <c r="B2019" s="34"/>
      <c r="C2019" s="226" t="s">
        <v>2263</v>
      </c>
      <c r="D2019" s="226" t="s">
        <v>2264</v>
      </c>
      <c r="E2019" s="18" t="s">
        <v>154</v>
      </c>
      <c r="F2019" s="227">
        <v>1201.022</v>
      </c>
      <c r="G2019" s="33"/>
      <c r="H2019" s="34"/>
    </row>
    <row r="2020" spans="1:8" s="2" customFormat="1" ht="16.9" customHeight="1">
      <c r="A2020" s="33"/>
      <c r="B2020" s="34"/>
      <c r="C2020" s="222" t="s">
        <v>2257</v>
      </c>
      <c r="D2020" s="223" t="s">
        <v>2257</v>
      </c>
      <c r="E2020" s="224" t="s">
        <v>0</v>
      </c>
      <c r="F2020" s="225">
        <v>33.948</v>
      </c>
      <c r="G2020" s="33"/>
      <c r="H2020" s="34"/>
    </row>
    <row r="2021" spans="1:8" s="2" customFormat="1" ht="16.9" customHeight="1">
      <c r="A2021" s="33"/>
      <c r="B2021" s="34"/>
      <c r="C2021" s="226" t="s">
        <v>0</v>
      </c>
      <c r="D2021" s="226" t="s">
        <v>2000</v>
      </c>
      <c r="E2021" s="18" t="s">
        <v>0</v>
      </c>
      <c r="F2021" s="227">
        <v>0</v>
      </c>
      <c r="G2021" s="33"/>
      <c r="H2021" s="34"/>
    </row>
    <row r="2022" spans="1:8" s="2" customFormat="1" ht="16.9" customHeight="1">
      <c r="A2022" s="33"/>
      <c r="B2022" s="34"/>
      <c r="C2022" s="226" t="s">
        <v>0</v>
      </c>
      <c r="D2022" s="226" t="s">
        <v>2006</v>
      </c>
      <c r="E2022" s="18" t="s">
        <v>0</v>
      </c>
      <c r="F2022" s="227">
        <v>0</v>
      </c>
      <c r="G2022" s="33"/>
      <c r="H2022" s="34"/>
    </row>
    <row r="2023" spans="1:8" s="2" customFormat="1" ht="16.9" customHeight="1">
      <c r="A2023" s="33"/>
      <c r="B2023" s="34"/>
      <c r="C2023" s="226" t="s">
        <v>0</v>
      </c>
      <c r="D2023" s="226" t="s">
        <v>2267</v>
      </c>
      <c r="E2023" s="18" t="s">
        <v>0</v>
      </c>
      <c r="F2023" s="227">
        <v>26.45</v>
      </c>
      <c r="G2023" s="33"/>
      <c r="H2023" s="34"/>
    </row>
    <row r="2024" spans="1:8" s="2" customFormat="1" ht="16.9" customHeight="1">
      <c r="A2024" s="33"/>
      <c r="B2024" s="34"/>
      <c r="C2024" s="226" t="s">
        <v>0</v>
      </c>
      <c r="D2024" s="226" t="s">
        <v>2268</v>
      </c>
      <c r="E2024" s="18" t="s">
        <v>0</v>
      </c>
      <c r="F2024" s="227">
        <v>7.498</v>
      </c>
      <c r="G2024" s="33"/>
      <c r="H2024" s="34"/>
    </row>
    <row r="2025" spans="1:8" s="2" customFormat="1" ht="16.9" customHeight="1">
      <c r="A2025" s="33"/>
      <c r="B2025" s="34"/>
      <c r="C2025" s="226" t="s">
        <v>2257</v>
      </c>
      <c r="D2025" s="226" t="s">
        <v>171</v>
      </c>
      <c r="E2025" s="18" t="s">
        <v>0</v>
      </c>
      <c r="F2025" s="227">
        <v>33.948</v>
      </c>
      <c r="G2025" s="33"/>
      <c r="H2025" s="34"/>
    </row>
    <row r="2026" spans="1:8" s="2" customFormat="1" ht="16.9" customHeight="1">
      <c r="A2026" s="33"/>
      <c r="B2026" s="34"/>
      <c r="C2026" s="228" t="s">
        <v>2351</v>
      </c>
      <c r="D2026" s="33"/>
      <c r="E2026" s="33"/>
      <c r="F2026" s="33"/>
      <c r="G2026" s="33"/>
      <c r="H2026" s="34"/>
    </row>
    <row r="2027" spans="1:8" s="2" customFormat="1" ht="16.9" customHeight="1">
      <c r="A2027" s="33"/>
      <c r="B2027" s="34"/>
      <c r="C2027" s="226" t="s">
        <v>2265</v>
      </c>
      <c r="D2027" s="226" t="s">
        <v>2266</v>
      </c>
      <c r="E2027" s="18" t="s">
        <v>154</v>
      </c>
      <c r="F2027" s="227">
        <v>33.948</v>
      </c>
      <c r="G2027" s="33"/>
      <c r="H2027" s="34"/>
    </row>
    <row r="2028" spans="1:8" s="2" customFormat="1" ht="16.9" customHeight="1">
      <c r="A2028" s="33"/>
      <c r="B2028" s="34"/>
      <c r="C2028" s="226" t="s">
        <v>2269</v>
      </c>
      <c r="D2028" s="226" t="s">
        <v>2477</v>
      </c>
      <c r="E2028" s="18" t="s">
        <v>154</v>
      </c>
      <c r="F2028" s="227">
        <v>67.896</v>
      </c>
      <c r="G2028" s="33"/>
      <c r="H2028" s="34"/>
    </row>
    <row r="2029" spans="1:8" s="2" customFormat="1" ht="16.9" customHeight="1">
      <c r="A2029" s="33"/>
      <c r="B2029" s="34"/>
      <c r="C2029" s="226" t="s">
        <v>2263</v>
      </c>
      <c r="D2029" s="226" t="s">
        <v>2264</v>
      </c>
      <c r="E2029" s="18" t="s">
        <v>154</v>
      </c>
      <c r="F2029" s="227">
        <v>1201.022</v>
      </c>
      <c r="G2029" s="33"/>
      <c r="H2029" s="34"/>
    </row>
    <row r="2030" spans="1:8" s="2" customFormat="1" ht="16.9" customHeight="1">
      <c r="A2030" s="33"/>
      <c r="B2030" s="34"/>
      <c r="C2030" s="222" t="s">
        <v>298</v>
      </c>
      <c r="D2030" s="223" t="s">
        <v>298</v>
      </c>
      <c r="E2030" s="224" t="s">
        <v>0</v>
      </c>
      <c r="F2030" s="225">
        <v>410.982</v>
      </c>
      <c r="G2030" s="33"/>
      <c r="H2030" s="34"/>
    </row>
    <row r="2031" spans="1:8" s="2" customFormat="1" ht="16.9" customHeight="1">
      <c r="A2031" s="33"/>
      <c r="B2031" s="34"/>
      <c r="C2031" s="226" t="s">
        <v>298</v>
      </c>
      <c r="D2031" s="226" t="s">
        <v>2259</v>
      </c>
      <c r="E2031" s="18" t="s">
        <v>0</v>
      </c>
      <c r="F2031" s="227">
        <v>410.982</v>
      </c>
      <c r="G2031" s="33"/>
      <c r="H2031" s="34"/>
    </row>
    <row r="2032" spans="1:8" s="2" customFormat="1" ht="16.9" customHeight="1">
      <c r="A2032" s="33"/>
      <c r="B2032" s="34"/>
      <c r="C2032" s="228" t="s">
        <v>2351</v>
      </c>
      <c r="D2032" s="33"/>
      <c r="E2032" s="33"/>
      <c r="F2032" s="33"/>
      <c r="G2032" s="33"/>
      <c r="H2032" s="34"/>
    </row>
    <row r="2033" spans="1:8" s="2" customFormat="1" ht="16.9" customHeight="1">
      <c r="A2033" s="33"/>
      <c r="B2033" s="34"/>
      <c r="C2033" s="226" t="s">
        <v>2258</v>
      </c>
      <c r="D2033" s="226" t="s">
        <v>2478</v>
      </c>
      <c r="E2033" s="18" t="s">
        <v>185</v>
      </c>
      <c r="F2033" s="227">
        <v>410.982</v>
      </c>
      <c r="G2033" s="33"/>
      <c r="H2033" s="34"/>
    </row>
    <row r="2034" spans="1:8" s="2" customFormat="1" ht="16.9" customHeight="1">
      <c r="A2034" s="33"/>
      <c r="B2034" s="34"/>
      <c r="C2034" s="226" t="s">
        <v>2012</v>
      </c>
      <c r="D2034" s="226" t="s">
        <v>2450</v>
      </c>
      <c r="E2034" s="18" t="s">
        <v>185</v>
      </c>
      <c r="F2034" s="227">
        <v>453.717</v>
      </c>
      <c r="G2034" s="33"/>
      <c r="H2034" s="34"/>
    </row>
    <row r="2035" spans="1:8" s="2" customFormat="1" ht="16.9" customHeight="1">
      <c r="A2035" s="33"/>
      <c r="B2035" s="34"/>
      <c r="C2035" s="226" t="s">
        <v>188</v>
      </c>
      <c r="D2035" s="226" t="s">
        <v>2479</v>
      </c>
      <c r="E2035" s="18" t="s">
        <v>185</v>
      </c>
      <c r="F2035" s="227">
        <v>453.717</v>
      </c>
      <c r="G2035" s="33"/>
      <c r="H2035" s="34"/>
    </row>
    <row r="2036" spans="1:8" s="2" customFormat="1" ht="16.9" customHeight="1">
      <c r="A2036" s="33"/>
      <c r="B2036" s="34"/>
      <c r="C2036" s="222" t="s">
        <v>2081</v>
      </c>
      <c r="D2036" s="223" t="s">
        <v>2081</v>
      </c>
      <c r="E2036" s="224" t="s">
        <v>0</v>
      </c>
      <c r="F2036" s="225">
        <v>1146.2</v>
      </c>
      <c r="G2036" s="33"/>
      <c r="H2036" s="34"/>
    </row>
    <row r="2037" spans="1:8" s="2" customFormat="1" ht="16.9" customHeight="1">
      <c r="A2037" s="33"/>
      <c r="B2037" s="34"/>
      <c r="C2037" s="226" t="s">
        <v>0</v>
      </c>
      <c r="D2037" s="226" t="s">
        <v>2000</v>
      </c>
      <c r="E2037" s="18" t="s">
        <v>0</v>
      </c>
      <c r="F2037" s="227">
        <v>0</v>
      </c>
      <c r="G2037" s="33"/>
      <c r="H2037" s="34"/>
    </row>
    <row r="2038" spans="1:8" s="2" customFormat="1" ht="16.9" customHeight="1">
      <c r="A2038" s="33"/>
      <c r="B2038" s="34"/>
      <c r="C2038" s="226" t="s">
        <v>0</v>
      </c>
      <c r="D2038" s="226" t="s">
        <v>2006</v>
      </c>
      <c r="E2038" s="18" t="s">
        <v>0</v>
      </c>
      <c r="F2038" s="227">
        <v>0</v>
      </c>
      <c r="G2038" s="33"/>
      <c r="H2038" s="34"/>
    </row>
    <row r="2039" spans="1:8" s="2" customFormat="1" ht="16.9" customHeight="1">
      <c r="A2039" s="33"/>
      <c r="B2039" s="34"/>
      <c r="C2039" s="226" t="s">
        <v>2081</v>
      </c>
      <c r="D2039" s="226" t="s">
        <v>2271</v>
      </c>
      <c r="E2039" s="18" t="s">
        <v>0</v>
      </c>
      <c r="F2039" s="227">
        <v>1146.2</v>
      </c>
      <c r="G2039" s="33"/>
      <c r="H2039" s="34"/>
    </row>
    <row r="2040" spans="1:8" s="2" customFormat="1" ht="16.9" customHeight="1">
      <c r="A2040" s="33"/>
      <c r="B2040" s="34"/>
      <c r="C2040" s="228" t="s">
        <v>2351</v>
      </c>
      <c r="D2040" s="33"/>
      <c r="E2040" s="33"/>
      <c r="F2040" s="33"/>
      <c r="G2040" s="33"/>
      <c r="H2040" s="34"/>
    </row>
    <row r="2041" spans="1:8" s="2" customFormat="1" ht="16.9" customHeight="1">
      <c r="A2041" s="33"/>
      <c r="B2041" s="34"/>
      <c r="C2041" s="226" t="s">
        <v>2270</v>
      </c>
      <c r="D2041" s="226" t="s">
        <v>2480</v>
      </c>
      <c r="E2041" s="18" t="s">
        <v>226</v>
      </c>
      <c r="F2041" s="227">
        <v>1146.2</v>
      </c>
      <c r="G2041" s="33"/>
      <c r="H2041" s="34"/>
    </row>
    <row r="2042" spans="1:8" s="2" customFormat="1" ht="16.9" customHeight="1">
      <c r="A2042" s="33"/>
      <c r="B2042" s="34"/>
      <c r="C2042" s="226" t="s">
        <v>2153</v>
      </c>
      <c r="D2042" s="226" t="s">
        <v>2459</v>
      </c>
      <c r="E2042" s="18" t="s">
        <v>185</v>
      </c>
      <c r="F2042" s="227">
        <v>28.655</v>
      </c>
      <c r="G2042" s="33"/>
      <c r="H2042" s="34"/>
    </row>
    <row r="2043" spans="1:8" s="2" customFormat="1" ht="16.9" customHeight="1">
      <c r="A2043" s="33"/>
      <c r="B2043" s="34"/>
      <c r="C2043" s="226" t="s">
        <v>2272</v>
      </c>
      <c r="D2043" s="226" t="s">
        <v>2273</v>
      </c>
      <c r="E2043" s="18" t="s">
        <v>226</v>
      </c>
      <c r="F2043" s="227">
        <v>2361.172</v>
      </c>
      <c r="G2043" s="33"/>
      <c r="H2043" s="34"/>
    </row>
    <row r="2044" spans="1:8" s="2" customFormat="1" ht="16.9" customHeight="1">
      <c r="A2044" s="33"/>
      <c r="B2044" s="34"/>
      <c r="C2044" s="222" t="s">
        <v>2224</v>
      </c>
      <c r="D2044" s="223" t="s">
        <v>2224</v>
      </c>
      <c r="E2044" s="224" t="s">
        <v>0</v>
      </c>
      <c r="F2044" s="225">
        <v>1369.94</v>
      </c>
      <c r="G2044" s="33"/>
      <c r="H2044" s="34"/>
    </row>
    <row r="2045" spans="1:8" s="2" customFormat="1" ht="16.9" customHeight="1">
      <c r="A2045" s="33"/>
      <c r="B2045" s="34"/>
      <c r="C2045" s="226" t="s">
        <v>0</v>
      </c>
      <c r="D2045" s="226" t="s">
        <v>2000</v>
      </c>
      <c r="E2045" s="18" t="s">
        <v>0</v>
      </c>
      <c r="F2045" s="227">
        <v>0</v>
      </c>
      <c r="G2045" s="33"/>
      <c r="H2045" s="34"/>
    </row>
    <row r="2046" spans="1:8" s="2" customFormat="1" ht="16.9" customHeight="1">
      <c r="A2046" s="33"/>
      <c r="B2046" s="34"/>
      <c r="C2046" s="226" t="s">
        <v>0</v>
      </c>
      <c r="D2046" s="226" t="s">
        <v>2006</v>
      </c>
      <c r="E2046" s="18" t="s">
        <v>0</v>
      </c>
      <c r="F2046" s="227">
        <v>0</v>
      </c>
      <c r="G2046" s="33"/>
      <c r="H2046" s="34"/>
    </row>
    <row r="2047" spans="1:8" s="2" customFormat="1" ht="16.9" customHeight="1">
      <c r="A2047" s="33"/>
      <c r="B2047" s="34"/>
      <c r="C2047" s="226" t="s">
        <v>0</v>
      </c>
      <c r="D2047" s="226" t="s">
        <v>2256</v>
      </c>
      <c r="E2047" s="18" t="s">
        <v>0</v>
      </c>
      <c r="F2047" s="227">
        <v>1199</v>
      </c>
      <c r="G2047" s="33"/>
      <c r="H2047" s="34"/>
    </row>
    <row r="2048" spans="1:8" s="2" customFormat="1" ht="16.9" customHeight="1">
      <c r="A2048" s="33"/>
      <c r="B2048" s="34"/>
      <c r="C2048" s="226" t="s">
        <v>0</v>
      </c>
      <c r="D2048" s="226" t="s">
        <v>2260</v>
      </c>
      <c r="E2048" s="18" t="s">
        <v>0</v>
      </c>
      <c r="F2048" s="227">
        <v>170.94</v>
      </c>
      <c r="G2048" s="33"/>
      <c r="H2048" s="34"/>
    </row>
    <row r="2049" spans="1:8" s="2" customFormat="1" ht="16.9" customHeight="1">
      <c r="A2049" s="33"/>
      <c r="B2049" s="34"/>
      <c r="C2049" s="226" t="s">
        <v>2224</v>
      </c>
      <c r="D2049" s="226" t="s">
        <v>171</v>
      </c>
      <c r="E2049" s="18" t="s">
        <v>0</v>
      </c>
      <c r="F2049" s="227">
        <v>1369.94</v>
      </c>
      <c r="G2049" s="33"/>
      <c r="H2049" s="34"/>
    </row>
    <row r="2050" spans="1:8" s="2" customFormat="1" ht="16.9" customHeight="1">
      <c r="A2050" s="33"/>
      <c r="B2050" s="34"/>
      <c r="C2050" s="228" t="s">
        <v>2351</v>
      </c>
      <c r="D2050" s="33"/>
      <c r="E2050" s="33"/>
      <c r="F2050" s="33"/>
      <c r="G2050" s="33"/>
      <c r="H2050" s="34"/>
    </row>
    <row r="2051" spans="1:8" s="2" customFormat="1" ht="16.9" customHeight="1">
      <c r="A2051" s="33"/>
      <c r="B2051" s="34"/>
      <c r="C2051" s="226" t="s">
        <v>1113</v>
      </c>
      <c r="D2051" s="226" t="s">
        <v>2419</v>
      </c>
      <c r="E2051" s="18" t="s">
        <v>154</v>
      </c>
      <c r="F2051" s="227">
        <v>1369.94</v>
      </c>
      <c r="G2051" s="33"/>
      <c r="H2051" s="34"/>
    </row>
    <row r="2052" spans="1:8" s="2" customFormat="1" ht="16.9" customHeight="1">
      <c r="A2052" s="33"/>
      <c r="B2052" s="34"/>
      <c r="C2052" s="226" t="s">
        <v>2258</v>
      </c>
      <c r="D2052" s="226" t="s">
        <v>2478</v>
      </c>
      <c r="E2052" s="18" t="s">
        <v>185</v>
      </c>
      <c r="F2052" s="227">
        <v>410.982</v>
      </c>
      <c r="G2052" s="33"/>
      <c r="H2052" s="34"/>
    </row>
    <row r="2053" spans="1:8" s="2" customFormat="1" ht="16.9" customHeight="1">
      <c r="A2053" s="33"/>
      <c r="B2053" s="34"/>
      <c r="C2053" s="226" t="s">
        <v>2235</v>
      </c>
      <c r="D2053" s="226" t="s">
        <v>2454</v>
      </c>
      <c r="E2053" s="18" t="s">
        <v>154</v>
      </c>
      <c r="F2053" s="227">
        <v>1369.94</v>
      </c>
      <c r="G2053" s="33"/>
      <c r="H2053" s="34"/>
    </row>
    <row r="2054" spans="1:8" s="2" customFormat="1" ht="16.9" customHeight="1">
      <c r="A2054" s="33"/>
      <c r="B2054" s="34"/>
      <c r="C2054" s="222" t="s">
        <v>108</v>
      </c>
      <c r="D2054" s="223" t="s">
        <v>108</v>
      </c>
      <c r="E2054" s="224" t="s">
        <v>0</v>
      </c>
      <c r="F2054" s="225">
        <v>453.717</v>
      </c>
      <c r="G2054" s="33"/>
      <c r="H2054" s="34"/>
    </row>
    <row r="2055" spans="1:8" s="2" customFormat="1" ht="16.9" customHeight="1">
      <c r="A2055" s="33"/>
      <c r="B2055" s="34"/>
      <c r="C2055" s="226" t="s">
        <v>0</v>
      </c>
      <c r="D2055" s="226" t="s">
        <v>298</v>
      </c>
      <c r="E2055" s="18" t="s">
        <v>0</v>
      </c>
      <c r="F2055" s="227">
        <v>410.982</v>
      </c>
      <c r="G2055" s="33"/>
      <c r="H2055" s="34"/>
    </row>
    <row r="2056" spans="1:8" s="2" customFormat="1" ht="16.9" customHeight="1">
      <c r="A2056" s="33"/>
      <c r="B2056" s="34"/>
      <c r="C2056" s="226" t="s">
        <v>0</v>
      </c>
      <c r="D2056" s="226" t="s">
        <v>2112</v>
      </c>
      <c r="E2056" s="18" t="s">
        <v>0</v>
      </c>
      <c r="F2056" s="227">
        <v>42.735</v>
      </c>
      <c r="G2056" s="33"/>
      <c r="H2056" s="34"/>
    </row>
    <row r="2057" spans="1:8" s="2" customFormat="1" ht="16.9" customHeight="1">
      <c r="A2057" s="33"/>
      <c r="B2057" s="34"/>
      <c r="C2057" s="226" t="s">
        <v>108</v>
      </c>
      <c r="D2057" s="226" t="s">
        <v>171</v>
      </c>
      <c r="E2057" s="18" t="s">
        <v>0</v>
      </c>
      <c r="F2057" s="227">
        <v>453.717</v>
      </c>
      <c r="G2057" s="33"/>
      <c r="H2057" s="34"/>
    </row>
    <row r="2058" spans="1:8" s="2" customFormat="1" ht="16.9" customHeight="1">
      <c r="A2058" s="33"/>
      <c r="B2058" s="34"/>
      <c r="C2058" s="228" t="s">
        <v>2351</v>
      </c>
      <c r="D2058" s="33"/>
      <c r="E2058" s="33"/>
      <c r="F2058" s="33"/>
      <c r="G2058" s="33"/>
      <c r="H2058" s="34"/>
    </row>
    <row r="2059" spans="1:8" s="2" customFormat="1" ht="16.9" customHeight="1">
      <c r="A2059" s="33"/>
      <c r="B2059" s="34"/>
      <c r="C2059" s="226" t="s">
        <v>2012</v>
      </c>
      <c r="D2059" s="226" t="s">
        <v>2450</v>
      </c>
      <c r="E2059" s="18" t="s">
        <v>185</v>
      </c>
      <c r="F2059" s="227">
        <v>453.717</v>
      </c>
      <c r="G2059" s="33"/>
      <c r="H2059" s="34"/>
    </row>
    <row r="2060" spans="1:8" s="2" customFormat="1" ht="16.9" customHeight="1">
      <c r="A2060" s="33"/>
      <c r="B2060" s="34"/>
      <c r="C2060" s="226" t="s">
        <v>192</v>
      </c>
      <c r="D2060" s="226" t="s">
        <v>2363</v>
      </c>
      <c r="E2060" s="18" t="s">
        <v>185</v>
      </c>
      <c r="F2060" s="227">
        <v>453.717</v>
      </c>
      <c r="G2060" s="33"/>
      <c r="H2060" s="34"/>
    </row>
    <row r="2061" spans="1:8" s="2" customFormat="1" ht="16.9" customHeight="1">
      <c r="A2061" s="33"/>
      <c r="B2061" s="34"/>
      <c r="C2061" s="222" t="s">
        <v>2112</v>
      </c>
      <c r="D2061" s="223" t="s">
        <v>2112</v>
      </c>
      <c r="E2061" s="224" t="s">
        <v>0</v>
      </c>
      <c r="F2061" s="225">
        <v>42.735</v>
      </c>
      <c r="G2061" s="33"/>
      <c r="H2061" s="34"/>
    </row>
    <row r="2062" spans="1:8" s="2" customFormat="1" ht="16.9" customHeight="1">
      <c r="A2062" s="33"/>
      <c r="B2062" s="34"/>
      <c r="C2062" s="226" t="s">
        <v>0</v>
      </c>
      <c r="D2062" s="226" t="s">
        <v>2000</v>
      </c>
      <c r="E2062" s="18" t="s">
        <v>0</v>
      </c>
      <c r="F2062" s="227">
        <v>0</v>
      </c>
      <c r="G2062" s="33"/>
      <c r="H2062" s="34"/>
    </row>
    <row r="2063" spans="1:8" s="2" customFormat="1" ht="16.9" customHeight="1">
      <c r="A2063" s="33"/>
      <c r="B2063" s="34"/>
      <c r="C2063" s="226" t="s">
        <v>0</v>
      </c>
      <c r="D2063" s="226" t="s">
        <v>2006</v>
      </c>
      <c r="E2063" s="18" t="s">
        <v>0</v>
      </c>
      <c r="F2063" s="227">
        <v>0</v>
      </c>
      <c r="G2063" s="33"/>
      <c r="H2063" s="34"/>
    </row>
    <row r="2064" spans="1:8" s="2" customFormat="1" ht="16.9" customHeight="1">
      <c r="A2064" s="33"/>
      <c r="B2064" s="34"/>
      <c r="C2064" s="226" t="s">
        <v>2112</v>
      </c>
      <c r="D2064" s="226" t="s">
        <v>2261</v>
      </c>
      <c r="E2064" s="18" t="s">
        <v>0</v>
      </c>
      <c r="F2064" s="227">
        <v>42.735</v>
      </c>
      <c r="G2064" s="33"/>
      <c r="H2064" s="34"/>
    </row>
    <row r="2065" spans="1:8" s="2" customFormat="1" ht="16.9" customHeight="1">
      <c r="A2065" s="33"/>
      <c r="B2065" s="34"/>
      <c r="C2065" s="228" t="s">
        <v>2351</v>
      </c>
      <c r="D2065" s="33"/>
      <c r="E2065" s="33"/>
      <c r="F2065" s="33"/>
      <c r="G2065" s="33"/>
      <c r="H2065" s="34"/>
    </row>
    <row r="2066" spans="1:8" s="2" customFormat="1" ht="16.9" customHeight="1">
      <c r="A2066" s="33"/>
      <c r="B2066" s="34"/>
      <c r="C2066" s="226" t="s">
        <v>2109</v>
      </c>
      <c r="D2066" s="226" t="s">
        <v>2472</v>
      </c>
      <c r="E2066" s="18" t="s">
        <v>185</v>
      </c>
      <c r="F2066" s="227">
        <v>42.735</v>
      </c>
      <c r="G2066" s="33"/>
      <c r="H2066" s="34"/>
    </row>
    <row r="2067" spans="1:8" s="2" customFormat="1" ht="16.9" customHeight="1">
      <c r="A2067" s="33"/>
      <c r="B2067" s="34"/>
      <c r="C2067" s="226" t="s">
        <v>2012</v>
      </c>
      <c r="D2067" s="226" t="s">
        <v>2450</v>
      </c>
      <c r="E2067" s="18" t="s">
        <v>185</v>
      </c>
      <c r="F2067" s="227">
        <v>453.717</v>
      </c>
      <c r="G2067" s="33"/>
      <c r="H2067" s="34"/>
    </row>
    <row r="2068" spans="1:8" s="2" customFormat="1" ht="16.9" customHeight="1">
      <c r="A2068" s="33"/>
      <c r="B2068" s="34"/>
      <c r="C2068" s="226" t="s">
        <v>188</v>
      </c>
      <c r="D2068" s="226" t="s">
        <v>2479</v>
      </c>
      <c r="E2068" s="18" t="s">
        <v>185</v>
      </c>
      <c r="F2068" s="227">
        <v>453.717</v>
      </c>
      <c r="G2068" s="33"/>
      <c r="H2068" s="34"/>
    </row>
    <row r="2069" spans="1:8" s="2" customFormat="1" ht="26.45" customHeight="1">
      <c r="A2069" s="33"/>
      <c r="B2069" s="34"/>
      <c r="C2069" s="221"/>
      <c r="D2069" s="221" t="s">
        <v>103</v>
      </c>
      <c r="E2069" s="33"/>
      <c r="F2069" s="33"/>
      <c r="G2069" s="33"/>
      <c r="H2069" s="34"/>
    </row>
    <row r="2070" spans="1:8" s="2" customFormat="1" ht="16.9" customHeight="1">
      <c r="A2070" s="33"/>
      <c r="B2070" s="34"/>
      <c r="C2070" s="222" t="s">
        <v>2082</v>
      </c>
      <c r="D2070" s="223" t="s">
        <v>2082</v>
      </c>
      <c r="E2070" s="224" t="s">
        <v>0</v>
      </c>
      <c r="F2070" s="225">
        <v>26.2</v>
      </c>
      <c r="G2070" s="33"/>
      <c r="H2070" s="34"/>
    </row>
    <row r="2071" spans="1:8" s="2" customFormat="1" ht="16.9" customHeight="1">
      <c r="A2071" s="33"/>
      <c r="B2071" s="34"/>
      <c r="C2071" s="226" t="s">
        <v>0</v>
      </c>
      <c r="D2071" s="226" t="s">
        <v>2000</v>
      </c>
      <c r="E2071" s="18" t="s">
        <v>0</v>
      </c>
      <c r="F2071" s="227">
        <v>0</v>
      </c>
      <c r="G2071" s="33"/>
      <c r="H2071" s="34"/>
    </row>
    <row r="2072" spans="1:8" s="2" customFormat="1" ht="16.9" customHeight="1">
      <c r="A2072" s="33"/>
      <c r="B2072" s="34"/>
      <c r="C2072" s="226" t="s">
        <v>0</v>
      </c>
      <c r="D2072" s="226" t="s">
        <v>2006</v>
      </c>
      <c r="E2072" s="18" t="s">
        <v>0</v>
      </c>
      <c r="F2072" s="227">
        <v>0</v>
      </c>
      <c r="G2072" s="33"/>
      <c r="H2072" s="34"/>
    </row>
    <row r="2073" spans="1:8" s="2" customFormat="1" ht="16.9" customHeight="1">
      <c r="A2073" s="33"/>
      <c r="B2073" s="34"/>
      <c r="C2073" s="226" t="s">
        <v>2082</v>
      </c>
      <c r="D2073" s="226" t="s">
        <v>2278</v>
      </c>
      <c r="E2073" s="18" t="s">
        <v>0</v>
      </c>
      <c r="F2073" s="227">
        <v>26.2</v>
      </c>
      <c r="G2073" s="33"/>
      <c r="H2073" s="34"/>
    </row>
    <row r="2074" spans="1:8" s="2" customFormat="1" ht="16.9" customHeight="1">
      <c r="A2074" s="33"/>
      <c r="B2074" s="34"/>
      <c r="C2074" s="228" t="s">
        <v>2351</v>
      </c>
      <c r="D2074" s="33"/>
      <c r="E2074" s="33"/>
      <c r="F2074" s="33"/>
      <c r="G2074" s="33"/>
      <c r="H2074" s="34"/>
    </row>
    <row r="2075" spans="1:8" s="2" customFormat="1" ht="16.9" customHeight="1">
      <c r="A2075" s="33"/>
      <c r="B2075" s="34"/>
      <c r="C2075" s="226" t="s">
        <v>2139</v>
      </c>
      <c r="D2075" s="226" t="s">
        <v>2460</v>
      </c>
      <c r="E2075" s="18" t="s">
        <v>226</v>
      </c>
      <c r="F2075" s="227">
        <v>26.2</v>
      </c>
      <c r="G2075" s="33"/>
      <c r="H2075" s="34"/>
    </row>
    <row r="2076" spans="1:8" s="2" customFormat="1" ht="16.9" customHeight="1">
      <c r="A2076" s="33"/>
      <c r="B2076" s="34"/>
      <c r="C2076" s="226" t="s">
        <v>2153</v>
      </c>
      <c r="D2076" s="226" t="s">
        <v>2459</v>
      </c>
      <c r="E2076" s="18" t="s">
        <v>185</v>
      </c>
      <c r="F2076" s="227">
        <v>1.31</v>
      </c>
      <c r="G2076" s="33"/>
      <c r="H2076" s="34"/>
    </row>
    <row r="2077" spans="1:8" s="2" customFormat="1" ht="16.9" customHeight="1">
      <c r="A2077" s="33"/>
      <c r="B2077" s="34"/>
      <c r="C2077" s="226" t="s">
        <v>2147</v>
      </c>
      <c r="D2077" s="226" t="s">
        <v>2148</v>
      </c>
      <c r="E2077" s="18" t="s">
        <v>226</v>
      </c>
      <c r="F2077" s="227">
        <v>22.986</v>
      </c>
      <c r="G2077" s="33"/>
      <c r="H2077" s="34"/>
    </row>
    <row r="2078" spans="1:8" s="2" customFormat="1" ht="16.9" customHeight="1">
      <c r="A2078" s="33"/>
      <c r="B2078" s="34"/>
      <c r="C2078" s="222" t="s">
        <v>2083</v>
      </c>
      <c r="D2078" s="223" t="s">
        <v>2083</v>
      </c>
      <c r="E2078" s="224" t="s">
        <v>0</v>
      </c>
      <c r="F2078" s="225">
        <v>4</v>
      </c>
      <c r="G2078" s="33"/>
      <c r="H2078" s="34"/>
    </row>
    <row r="2079" spans="1:8" s="2" customFormat="1" ht="16.9" customHeight="1">
      <c r="A2079" s="33"/>
      <c r="B2079" s="34"/>
      <c r="C2079" s="226" t="s">
        <v>0</v>
      </c>
      <c r="D2079" s="226" t="s">
        <v>2000</v>
      </c>
      <c r="E2079" s="18" t="s">
        <v>0</v>
      </c>
      <c r="F2079" s="227">
        <v>0</v>
      </c>
      <c r="G2079" s="33"/>
      <c r="H2079" s="34"/>
    </row>
    <row r="2080" spans="1:8" s="2" customFormat="1" ht="16.9" customHeight="1">
      <c r="A2080" s="33"/>
      <c r="B2080" s="34"/>
      <c r="C2080" s="226" t="s">
        <v>0</v>
      </c>
      <c r="D2080" s="226" t="s">
        <v>2006</v>
      </c>
      <c r="E2080" s="18" t="s">
        <v>0</v>
      </c>
      <c r="F2080" s="227">
        <v>0</v>
      </c>
      <c r="G2080" s="33"/>
      <c r="H2080" s="34"/>
    </row>
    <row r="2081" spans="1:8" s="2" customFormat="1" ht="16.9" customHeight="1">
      <c r="A2081" s="33"/>
      <c r="B2081" s="34"/>
      <c r="C2081" s="226" t="s">
        <v>2083</v>
      </c>
      <c r="D2081" s="226" t="s">
        <v>1422</v>
      </c>
      <c r="E2081" s="18" t="s">
        <v>0</v>
      </c>
      <c r="F2081" s="227">
        <v>4</v>
      </c>
      <c r="G2081" s="33"/>
      <c r="H2081" s="34"/>
    </row>
    <row r="2082" spans="1:8" s="2" customFormat="1" ht="16.9" customHeight="1">
      <c r="A2082" s="33"/>
      <c r="B2082" s="34"/>
      <c r="C2082" s="228" t="s">
        <v>2351</v>
      </c>
      <c r="D2082" s="33"/>
      <c r="E2082" s="33"/>
      <c r="F2082" s="33"/>
      <c r="G2082" s="33"/>
      <c r="H2082" s="34"/>
    </row>
    <row r="2083" spans="1:8" s="2" customFormat="1" ht="16.9" customHeight="1">
      <c r="A2083" s="33"/>
      <c r="B2083" s="34"/>
      <c r="C2083" s="226" t="s">
        <v>2141</v>
      </c>
      <c r="D2083" s="226" t="s">
        <v>2142</v>
      </c>
      <c r="E2083" s="18" t="s">
        <v>226</v>
      </c>
      <c r="F2083" s="227">
        <v>4</v>
      </c>
      <c r="G2083" s="33"/>
      <c r="H2083" s="34"/>
    </row>
    <row r="2084" spans="1:8" s="2" customFormat="1" ht="16.9" customHeight="1">
      <c r="A2084" s="33"/>
      <c r="B2084" s="34"/>
      <c r="C2084" s="226" t="s">
        <v>2147</v>
      </c>
      <c r="D2084" s="226" t="s">
        <v>2148</v>
      </c>
      <c r="E2084" s="18" t="s">
        <v>226</v>
      </c>
      <c r="F2084" s="227">
        <v>22.986</v>
      </c>
      <c r="G2084" s="33"/>
      <c r="H2084" s="34"/>
    </row>
    <row r="2085" spans="1:8" s="2" customFormat="1" ht="16.9" customHeight="1">
      <c r="A2085" s="33"/>
      <c r="B2085" s="34"/>
      <c r="C2085" s="222" t="s">
        <v>1973</v>
      </c>
      <c r="D2085" s="223" t="s">
        <v>1973</v>
      </c>
      <c r="E2085" s="224" t="s">
        <v>0</v>
      </c>
      <c r="F2085" s="225">
        <v>10.02</v>
      </c>
      <c r="G2085" s="33"/>
      <c r="H2085" s="34"/>
    </row>
    <row r="2086" spans="1:8" s="2" customFormat="1" ht="16.9" customHeight="1">
      <c r="A2086" s="33"/>
      <c r="B2086" s="34"/>
      <c r="C2086" s="226" t="s">
        <v>0</v>
      </c>
      <c r="D2086" s="226" t="s">
        <v>2000</v>
      </c>
      <c r="E2086" s="18" t="s">
        <v>0</v>
      </c>
      <c r="F2086" s="227">
        <v>0</v>
      </c>
      <c r="G2086" s="33"/>
      <c r="H2086" s="34"/>
    </row>
    <row r="2087" spans="1:8" s="2" customFormat="1" ht="16.9" customHeight="1">
      <c r="A2087" s="33"/>
      <c r="B2087" s="34"/>
      <c r="C2087" s="226" t="s">
        <v>0</v>
      </c>
      <c r="D2087" s="226" t="s">
        <v>2006</v>
      </c>
      <c r="E2087" s="18" t="s">
        <v>0</v>
      </c>
      <c r="F2087" s="227">
        <v>0</v>
      </c>
      <c r="G2087" s="33"/>
      <c r="H2087" s="34"/>
    </row>
    <row r="2088" spans="1:8" s="2" customFormat="1" ht="16.9" customHeight="1">
      <c r="A2088" s="33"/>
      <c r="B2088" s="34"/>
      <c r="C2088" s="226" t="s">
        <v>0</v>
      </c>
      <c r="D2088" s="226" t="s">
        <v>2274</v>
      </c>
      <c r="E2088" s="18" t="s">
        <v>0</v>
      </c>
      <c r="F2088" s="227">
        <v>7.4</v>
      </c>
      <c r="G2088" s="33"/>
      <c r="H2088" s="34"/>
    </row>
    <row r="2089" spans="1:8" s="2" customFormat="1" ht="16.9" customHeight="1">
      <c r="A2089" s="33"/>
      <c r="B2089" s="34"/>
      <c r="C2089" s="226" t="s">
        <v>0</v>
      </c>
      <c r="D2089" s="226" t="s">
        <v>2275</v>
      </c>
      <c r="E2089" s="18" t="s">
        <v>0</v>
      </c>
      <c r="F2089" s="227">
        <v>2.62</v>
      </c>
      <c r="G2089" s="33"/>
      <c r="H2089" s="34"/>
    </row>
    <row r="2090" spans="1:8" s="2" customFormat="1" ht="16.9" customHeight="1">
      <c r="A2090" s="33"/>
      <c r="B2090" s="34"/>
      <c r="C2090" s="226" t="s">
        <v>1973</v>
      </c>
      <c r="D2090" s="226" t="s">
        <v>171</v>
      </c>
      <c r="E2090" s="18" t="s">
        <v>0</v>
      </c>
      <c r="F2090" s="227">
        <v>10.02</v>
      </c>
      <c r="G2090" s="33"/>
      <c r="H2090" s="34"/>
    </row>
    <row r="2091" spans="1:8" s="2" customFormat="1" ht="16.9" customHeight="1">
      <c r="A2091" s="33"/>
      <c r="B2091" s="34"/>
      <c r="C2091" s="228" t="s">
        <v>2351</v>
      </c>
      <c r="D2091" s="33"/>
      <c r="E2091" s="33"/>
      <c r="F2091" s="33"/>
      <c r="G2091" s="33"/>
      <c r="H2091" s="34"/>
    </row>
    <row r="2092" spans="1:8" s="2" customFormat="1" ht="16.9" customHeight="1">
      <c r="A2092" s="33"/>
      <c r="B2092" s="34"/>
      <c r="C2092" s="226" t="s">
        <v>1997</v>
      </c>
      <c r="D2092" s="226" t="s">
        <v>2449</v>
      </c>
      <c r="E2092" s="18" t="s">
        <v>185</v>
      </c>
      <c r="F2092" s="227">
        <v>10.02</v>
      </c>
      <c r="G2092" s="33"/>
      <c r="H2092" s="34"/>
    </row>
    <row r="2093" spans="1:8" s="2" customFormat="1" ht="16.9" customHeight="1">
      <c r="A2093" s="33"/>
      <c r="B2093" s="34"/>
      <c r="C2093" s="226" t="s">
        <v>2012</v>
      </c>
      <c r="D2093" s="226" t="s">
        <v>2450</v>
      </c>
      <c r="E2093" s="18" t="s">
        <v>185</v>
      </c>
      <c r="F2093" s="227">
        <v>5.959</v>
      </c>
      <c r="G2093" s="33"/>
      <c r="H2093" s="34"/>
    </row>
    <row r="2094" spans="1:8" s="2" customFormat="1" ht="16.9" customHeight="1">
      <c r="A2094" s="33"/>
      <c r="B2094" s="34"/>
      <c r="C2094" s="222" t="s">
        <v>2224</v>
      </c>
      <c r="D2094" s="223" t="s">
        <v>2224</v>
      </c>
      <c r="E2094" s="224" t="s">
        <v>0</v>
      </c>
      <c r="F2094" s="225">
        <v>50.1</v>
      </c>
      <c r="G2094" s="33"/>
      <c r="H2094" s="34"/>
    </row>
    <row r="2095" spans="1:8" s="2" customFormat="1" ht="16.9" customHeight="1">
      <c r="A2095" s="33"/>
      <c r="B2095" s="34"/>
      <c r="C2095" s="226" t="s">
        <v>0</v>
      </c>
      <c r="D2095" s="226" t="s">
        <v>2000</v>
      </c>
      <c r="E2095" s="18" t="s">
        <v>0</v>
      </c>
      <c r="F2095" s="227">
        <v>0</v>
      </c>
      <c r="G2095" s="33"/>
      <c r="H2095" s="34"/>
    </row>
    <row r="2096" spans="1:8" s="2" customFormat="1" ht="16.9" customHeight="1">
      <c r="A2096" s="33"/>
      <c r="B2096" s="34"/>
      <c r="C2096" s="226" t="s">
        <v>0</v>
      </c>
      <c r="D2096" s="226" t="s">
        <v>2006</v>
      </c>
      <c r="E2096" s="18" t="s">
        <v>0</v>
      </c>
      <c r="F2096" s="227">
        <v>0</v>
      </c>
      <c r="G2096" s="33"/>
      <c r="H2096" s="34"/>
    </row>
    <row r="2097" spans="1:8" s="2" customFormat="1" ht="16.9" customHeight="1">
      <c r="A2097" s="33"/>
      <c r="B2097" s="34"/>
      <c r="C2097" s="226" t="s">
        <v>0</v>
      </c>
      <c r="D2097" s="226" t="s">
        <v>495</v>
      </c>
      <c r="E2097" s="18" t="s">
        <v>0</v>
      </c>
      <c r="F2097" s="227">
        <v>37</v>
      </c>
      <c r="G2097" s="33"/>
      <c r="H2097" s="34"/>
    </row>
    <row r="2098" spans="1:8" s="2" customFormat="1" ht="16.9" customHeight="1">
      <c r="A2098" s="33"/>
      <c r="B2098" s="34"/>
      <c r="C2098" s="226" t="s">
        <v>0</v>
      </c>
      <c r="D2098" s="226" t="s">
        <v>2276</v>
      </c>
      <c r="E2098" s="18" t="s">
        <v>0</v>
      </c>
      <c r="F2098" s="227">
        <v>13.1</v>
      </c>
      <c r="G2098" s="33"/>
      <c r="H2098" s="34"/>
    </row>
    <row r="2099" spans="1:8" s="2" customFormat="1" ht="16.9" customHeight="1">
      <c r="A2099" s="33"/>
      <c r="B2099" s="34"/>
      <c r="C2099" s="226" t="s">
        <v>2224</v>
      </c>
      <c r="D2099" s="226" t="s">
        <v>171</v>
      </c>
      <c r="E2099" s="18" t="s">
        <v>0</v>
      </c>
      <c r="F2099" s="227">
        <v>50.1</v>
      </c>
      <c r="G2099" s="33"/>
      <c r="H2099" s="34"/>
    </row>
    <row r="2100" spans="1:8" s="2" customFormat="1" ht="16.9" customHeight="1">
      <c r="A2100" s="33"/>
      <c r="B2100" s="34"/>
      <c r="C2100" s="228" t="s">
        <v>2351</v>
      </c>
      <c r="D2100" s="33"/>
      <c r="E2100" s="33"/>
      <c r="F2100" s="33"/>
      <c r="G2100" s="33"/>
      <c r="H2100" s="34"/>
    </row>
    <row r="2101" spans="1:8" s="2" customFormat="1" ht="16.9" customHeight="1">
      <c r="A2101" s="33"/>
      <c r="B2101" s="34"/>
      <c r="C2101" s="226" t="s">
        <v>1113</v>
      </c>
      <c r="D2101" s="226" t="s">
        <v>2419</v>
      </c>
      <c r="E2101" s="18" t="s">
        <v>154</v>
      </c>
      <c r="F2101" s="227">
        <v>50.1</v>
      </c>
      <c r="G2101" s="33"/>
      <c r="H2101" s="34"/>
    </row>
    <row r="2102" spans="1:8" s="2" customFormat="1" ht="16.9" customHeight="1">
      <c r="A2102" s="33"/>
      <c r="B2102" s="34"/>
      <c r="C2102" s="226" t="s">
        <v>2235</v>
      </c>
      <c r="D2102" s="226" t="s">
        <v>2454</v>
      </c>
      <c r="E2102" s="18" t="s">
        <v>154</v>
      </c>
      <c r="F2102" s="227">
        <v>50.1</v>
      </c>
      <c r="G2102" s="33"/>
      <c r="H2102" s="34"/>
    </row>
    <row r="2103" spans="1:8" s="2" customFormat="1" ht="16.9" customHeight="1">
      <c r="A2103" s="33"/>
      <c r="B2103" s="34"/>
      <c r="C2103" s="222" t="s">
        <v>2201</v>
      </c>
      <c r="D2103" s="223" t="s">
        <v>2201</v>
      </c>
      <c r="E2103" s="224" t="s">
        <v>0</v>
      </c>
      <c r="F2103" s="225">
        <v>37</v>
      </c>
      <c r="G2103" s="33"/>
      <c r="H2103" s="34"/>
    </row>
    <row r="2104" spans="1:8" s="2" customFormat="1" ht="16.9" customHeight="1">
      <c r="A2104" s="33"/>
      <c r="B2104" s="34"/>
      <c r="C2104" s="226" t="s">
        <v>0</v>
      </c>
      <c r="D2104" s="226" t="s">
        <v>2000</v>
      </c>
      <c r="E2104" s="18" t="s">
        <v>0</v>
      </c>
      <c r="F2104" s="227">
        <v>0</v>
      </c>
      <c r="G2104" s="33"/>
      <c r="H2104" s="34"/>
    </row>
    <row r="2105" spans="1:8" s="2" customFormat="1" ht="16.9" customHeight="1">
      <c r="A2105" s="33"/>
      <c r="B2105" s="34"/>
      <c r="C2105" s="226" t="s">
        <v>0</v>
      </c>
      <c r="D2105" s="226" t="s">
        <v>2006</v>
      </c>
      <c r="E2105" s="18" t="s">
        <v>0</v>
      </c>
      <c r="F2105" s="227">
        <v>0</v>
      </c>
      <c r="G2105" s="33"/>
      <c r="H2105" s="34"/>
    </row>
    <row r="2106" spans="1:8" s="2" customFormat="1" ht="16.9" customHeight="1">
      <c r="A2106" s="33"/>
      <c r="B2106" s="34"/>
      <c r="C2106" s="226" t="s">
        <v>2201</v>
      </c>
      <c r="D2106" s="226" t="s">
        <v>495</v>
      </c>
      <c r="E2106" s="18" t="s">
        <v>0</v>
      </c>
      <c r="F2106" s="227">
        <v>37</v>
      </c>
      <c r="G2106" s="33"/>
      <c r="H2106" s="34"/>
    </row>
    <row r="2107" spans="1:8" s="2" customFormat="1" ht="16.9" customHeight="1">
      <c r="A2107" s="33"/>
      <c r="B2107" s="34"/>
      <c r="C2107" s="228" t="s">
        <v>2351</v>
      </c>
      <c r="D2107" s="33"/>
      <c r="E2107" s="33"/>
      <c r="F2107" s="33"/>
      <c r="G2107" s="33"/>
      <c r="H2107" s="34"/>
    </row>
    <row r="2108" spans="1:8" s="2" customFormat="1" ht="16.9" customHeight="1">
      <c r="A2108" s="33"/>
      <c r="B2108" s="34"/>
      <c r="C2108" s="226" t="s">
        <v>2105</v>
      </c>
      <c r="D2108" s="226" t="s">
        <v>2454</v>
      </c>
      <c r="E2108" s="18" t="s">
        <v>154</v>
      </c>
      <c r="F2108" s="227">
        <v>37</v>
      </c>
      <c r="G2108" s="33"/>
      <c r="H2108" s="34"/>
    </row>
    <row r="2109" spans="1:8" s="2" customFormat="1" ht="16.9" customHeight="1">
      <c r="A2109" s="33"/>
      <c r="B2109" s="34"/>
      <c r="C2109" s="226" t="s">
        <v>2114</v>
      </c>
      <c r="D2109" s="226" t="s">
        <v>2462</v>
      </c>
      <c r="E2109" s="18" t="s">
        <v>154</v>
      </c>
      <c r="F2109" s="227">
        <v>37</v>
      </c>
      <c r="G2109" s="33"/>
      <c r="H2109" s="34"/>
    </row>
    <row r="2110" spans="1:8" s="2" customFormat="1" ht="16.9" customHeight="1">
      <c r="A2110" s="33"/>
      <c r="B2110" s="34"/>
      <c r="C2110" s="226" t="s">
        <v>2115</v>
      </c>
      <c r="D2110" s="226" t="s">
        <v>2116</v>
      </c>
      <c r="E2110" s="18" t="s">
        <v>154</v>
      </c>
      <c r="F2110" s="227">
        <v>38.11</v>
      </c>
      <c r="G2110" s="33"/>
      <c r="H2110" s="34"/>
    </row>
    <row r="2111" spans="1:8" s="2" customFormat="1" ht="16.9" customHeight="1">
      <c r="A2111" s="33"/>
      <c r="B2111" s="34"/>
      <c r="C2111" s="222" t="s">
        <v>108</v>
      </c>
      <c r="D2111" s="223" t="s">
        <v>108</v>
      </c>
      <c r="E2111" s="224" t="s">
        <v>0</v>
      </c>
      <c r="F2111" s="225">
        <v>5.959</v>
      </c>
      <c r="G2111" s="33"/>
      <c r="H2111" s="34"/>
    </row>
    <row r="2112" spans="1:8" s="2" customFormat="1" ht="16.9" customHeight="1">
      <c r="A2112" s="33"/>
      <c r="B2112" s="34"/>
      <c r="C2112" s="226" t="s">
        <v>0</v>
      </c>
      <c r="D2112" s="226" t="s">
        <v>1973</v>
      </c>
      <c r="E2112" s="18" t="s">
        <v>0</v>
      </c>
      <c r="F2112" s="227">
        <v>10.02</v>
      </c>
      <c r="G2112" s="33"/>
      <c r="H2112" s="34"/>
    </row>
    <row r="2113" spans="1:8" s="2" customFormat="1" ht="16.9" customHeight="1">
      <c r="A2113" s="33"/>
      <c r="B2113" s="34"/>
      <c r="C2113" s="226" t="s">
        <v>0</v>
      </c>
      <c r="D2113" s="226" t="s">
        <v>2231</v>
      </c>
      <c r="E2113" s="18" t="s">
        <v>0</v>
      </c>
      <c r="F2113" s="227">
        <v>-4.061</v>
      </c>
      <c r="G2113" s="33"/>
      <c r="H2113" s="34"/>
    </row>
    <row r="2114" spans="1:8" s="2" customFormat="1" ht="16.9" customHeight="1">
      <c r="A2114" s="33"/>
      <c r="B2114" s="34"/>
      <c r="C2114" s="226" t="s">
        <v>108</v>
      </c>
      <c r="D2114" s="226" t="s">
        <v>171</v>
      </c>
      <c r="E2114" s="18" t="s">
        <v>0</v>
      </c>
      <c r="F2114" s="227">
        <v>5.959</v>
      </c>
      <c r="G2114" s="33"/>
      <c r="H2114" s="34"/>
    </row>
    <row r="2115" spans="1:8" s="2" customFormat="1" ht="16.9" customHeight="1">
      <c r="A2115" s="33"/>
      <c r="B2115" s="34"/>
      <c r="C2115" s="228" t="s">
        <v>2351</v>
      </c>
      <c r="D2115" s="33"/>
      <c r="E2115" s="33"/>
      <c r="F2115" s="33"/>
      <c r="G2115" s="33"/>
      <c r="H2115" s="34"/>
    </row>
    <row r="2116" spans="1:8" s="2" customFormat="1" ht="16.9" customHeight="1">
      <c r="A2116" s="33"/>
      <c r="B2116" s="34"/>
      <c r="C2116" s="226" t="s">
        <v>2012</v>
      </c>
      <c r="D2116" s="226" t="s">
        <v>2450</v>
      </c>
      <c r="E2116" s="18" t="s">
        <v>185</v>
      </c>
      <c r="F2116" s="227">
        <v>5.959</v>
      </c>
      <c r="G2116" s="33"/>
      <c r="H2116" s="34"/>
    </row>
    <row r="2117" spans="1:8" s="2" customFormat="1" ht="16.9" customHeight="1">
      <c r="A2117" s="33"/>
      <c r="B2117" s="34"/>
      <c r="C2117" s="226" t="s">
        <v>417</v>
      </c>
      <c r="D2117" s="226" t="s">
        <v>2375</v>
      </c>
      <c r="E2117" s="18" t="s">
        <v>232</v>
      </c>
      <c r="F2117" s="227">
        <v>10.726</v>
      </c>
      <c r="G2117" s="33"/>
      <c r="H2117" s="34"/>
    </row>
    <row r="2118" spans="1:8" s="2" customFormat="1" ht="16.9" customHeight="1">
      <c r="A2118" s="33"/>
      <c r="B2118" s="34"/>
      <c r="C2118" s="226" t="s">
        <v>192</v>
      </c>
      <c r="D2118" s="226" t="s">
        <v>2363</v>
      </c>
      <c r="E2118" s="18" t="s">
        <v>185</v>
      </c>
      <c r="F2118" s="227">
        <v>5.959</v>
      </c>
      <c r="G2118" s="33"/>
      <c r="H2118" s="34"/>
    </row>
    <row r="2119" spans="1:8" s="2" customFormat="1" ht="16.9" customHeight="1">
      <c r="A2119" s="33"/>
      <c r="B2119" s="34"/>
      <c r="C2119" s="222" t="s">
        <v>2112</v>
      </c>
      <c r="D2119" s="223" t="s">
        <v>2112</v>
      </c>
      <c r="E2119" s="224" t="s">
        <v>0</v>
      </c>
      <c r="F2119" s="225">
        <v>4.061</v>
      </c>
      <c r="G2119" s="33"/>
      <c r="H2119" s="34"/>
    </row>
    <row r="2120" spans="1:8" s="2" customFormat="1" ht="16.9" customHeight="1">
      <c r="A2120" s="33"/>
      <c r="B2120" s="34"/>
      <c r="C2120" s="226" t="s">
        <v>0</v>
      </c>
      <c r="D2120" s="226" t="s">
        <v>2000</v>
      </c>
      <c r="E2120" s="18" t="s">
        <v>0</v>
      </c>
      <c r="F2120" s="227">
        <v>0</v>
      </c>
      <c r="G2120" s="33"/>
      <c r="H2120" s="34"/>
    </row>
    <row r="2121" spans="1:8" s="2" customFormat="1" ht="16.9" customHeight="1">
      <c r="A2121" s="33"/>
      <c r="B2121" s="34"/>
      <c r="C2121" s="226" t="s">
        <v>0</v>
      </c>
      <c r="D2121" s="226" t="s">
        <v>2006</v>
      </c>
      <c r="E2121" s="18" t="s">
        <v>0</v>
      </c>
      <c r="F2121" s="227">
        <v>0</v>
      </c>
      <c r="G2121" s="33"/>
      <c r="H2121" s="34"/>
    </row>
    <row r="2122" spans="1:8" s="2" customFormat="1" ht="16.9" customHeight="1">
      <c r="A2122" s="33"/>
      <c r="B2122" s="34"/>
      <c r="C2122" s="226" t="s">
        <v>2112</v>
      </c>
      <c r="D2122" s="226" t="s">
        <v>2277</v>
      </c>
      <c r="E2122" s="18" t="s">
        <v>0</v>
      </c>
      <c r="F2122" s="227">
        <v>4.061</v>
      </c>
      <c r="G2122" s="33"/>
      <c r="H2122" s="34"/>
    </row>
    <row r="2123" spans="1:8" s="2" customFormat="1" ht="16.9" customHeight="1">
      <c r="A2123" s="33"/>
      <c r="B2123" s="34"/>
      <c r="C2123" s="228" t="s">
        <v>2351</v>
      </c>
      <c r="D2123" s="33"/>
      <c r="E2123" s="33"/>
      <c r="F2123" s="33"/>
      <c r="G2123" s="33"/>
      <c r="H2123" s="34"/>
    </row>
    <row r="2124" spans="1:8" s="2" customFormat="1" ht="16.9" customHeight="1">
      <c r="A2124" s="33"/>
      <c r="B2124" s="34"/>
      <c r="C2124" s="226" t="s">
        <v>2109</v>
      </c>
      <c r="D2124" s="226" t="s">
        <v>2472</v>
      </c>
      <c r="E2124" s="18" t="s">
        <v>185</v>
      </c>
      <c r="F2124" s="227">
        <v>4.061</v>
      </c>
      <c r="G2124" s="33"/>
      <c r="H2124" s="34"/>
    </row>
    <row r="2125" spans="1:8" s="2" customFormat="1" ht="16.9" customHeight="1">
      <c r="A2125" s="33"/>
      <c r="B2125" s="34"/>
      <c r="C2125" s="226" t="s">
        <v>2012</v>
      </c>
      <c r="D2125" s="226" t="s">
        <v>2450</v>
      </c>
      <c r="E2125" s="18" t="s">
        <v>185</v>
      </c>
      <c r="F2125" s="227">
        <v>5.959</v>
      </c>
      <c r="G2125" s="33"/>
      <c r="H2125" s="34"/>
    </row>
    <row r="2126" spans="1:8" s="2" customFormat="1" ht="26.45" customHeight="1">
      <c r="A2126" s="33"/>
      <c r="B2126" s="34"/>
      <c r="C2126" s="221"/>
      <c r="D2126" s="221" t="s">
        <v>104</v>
      </c>
      <c r="E2126" s="33"/>
      <c r="F2126" s="33"/>
      <c r="G2126" s="33"/>
      <c r="H2126" s="34"/>
    </row>
    <row r="2127" spans="1:8" s="2" customFormat="1" ht="16.9" customHeight="1">
      <c r="A2127" s="33"/>
      <c r="B2127" s="34"/>
      <c r="C2127" s="222" t="s">
        <v>1973</v>
      </c>
      <c r="D2127" s="223" t="s">
        <v>1973</v>
      </c>
      <c r="E2127" s="224" t="s">
        <v>0</v>
      </c>
      <c r="F2127" s="225">
        <v>0</v>
      </c>
      <c r="G2127" s="33"/>
      <c r="H2127" s="34"/>
    </row>
    <row r="2128" spans="1:8" s="2" customFormat="1" ht="16.9" customHeight="1">
      <c r="A2128" s="33"/>
      <c r="B2128" s="34"/>
      <c r="C2128" s="226" t="s">
        <v>0</v>
      </c>
      <c r="D2128" s="226" t="s">
        <v>2000</v>
      </c>
      <c r="E2128" s="18" t="s">
        <v>0</v>
      </c>
      <c r="F2128" s="227">
        <v>0</v>
      </c>
      <c r="G2128" s="33"/>
      <c r="H2128" s="34"/>
    </row>
    <row r="2129" spans="1:8" s="2" customFormat="1" ht="16.9" customHeight="1">
      <c r="A2129" s="33"/>
      <c r="B2129" s="34"/>
      <c r="C2129" s="226" t="s">
        <v>0</v>
      </c>
      <c r="D2129" s="226" t="s">
        <v>2006</v>
      </c>
      <c r="E2129" s="18" t="s">
        <v>0</v>
      </c>
      <c r="F2129" s="227">
        <v>0</v>
      </c>
      <c r="G2129" s="33"/>
      <c r="H2129" s="34"/>
    </row>
    <row r="2130" spans="1:8" s="2" customFormat="1" ht="16.9" customHeight="1">
      <c r="A2130" s="33"/>
      <c r="B2130" s="34"/>
      <c r="C2130" s="226" t="s">
        <v>1973</v>
      </c>
      <c r="D2130" s="226" t="s">
        <v>171</v>
      </c>
      <c r="E2130" s="18" t="s">
        <v>0</v>
      </c>
      <c r="F2130" s="227">
        <v>0</v>
      </c>
      <c r="G2130" s="33"/>
      <c r="H2130" s="34"/>
    </row>
    <row r="2131" spans="1:8" s="2" customFormat="1" ht="16.9" customHeight="1">
      <c r="A2131" s="33"/>
      <c r="B2131" s="34"/>
      <c r="C2131" s="222" t="s">
        <v>2279</v>
      </c>
      <c r="D2131" s="223" t="s">
        <v>2279</v>
      </c>
      <c r="E2131" s="224" t="s">
        <v>0</v>
      </c>
      <c r="F2131" s="225">
        <v>1620</v>
      </c>
      <c r="G2131" s="33"/>
      <c r="H2131" s="34"/>
    </row>
    <row r="2132" spans="1:8" s="2" customFormat="1" ht="16.9" customHeight="1">
      <c r="A2132" s="33"/>
      <c r="B2132" s="34"/>
      <c r="C2132" s="226" t="s">
        <v>0</v>
      </c>
      <c r="D2132" s="226" t="s">
        <v>2000</v>
      </c>
      <c r="E2132" s="18" t="s">
        <v>0</v>
      </c>
      <c r="F2132" s="227">
        <v>0</v>
      </c>
      <c r="G2132" s="33"/>
      <c r="H2132" s="34"/>
    </row>
    <row r="2133" spans="1:8" s="2" customFormat="1" ht="16.9" customHeight="1">
      <c r="A2133" s="33"/>
      <c r="B2133" s="34"/>
      <c r="C2133" s="226" t="s">
        <v>0</v>
      </c>
      <c r="D2133" s="226" t="s">
        <v>2006</v>
      </c>
      <c r="E2133" s="18" t="s">
        <v>0</v>
      </c>
      <c r="F2133" s="227">
        <v>0</v>
      </c>
      <c r="G2133" s="33"/>
      <c r="H2133" s="34"/>
    </row>
    <row r="2134" spans="1:8" s="2" customFormat="1" ht="16.9" customHeight="1">
      <c r="A2134" s="33"/>
      <c r="B2134" s="34"/>
      <c r="C2134" s="226" t="s">
        <v>2279</v>
      </c>
      <c r="D2134" s="226" t="s">
        <v>2281</v>
      </c>
      <c r="E2134" s="18" t="s">
        <v>0</v>
      </c>
      <c r="F2134" s="227">
        <v>1620</v>
      </c>
      <c r="G2134" s="33"/>
      <c r="H2134" s="34"/>
    </row>
    <row r="2135" spans="1:8" s="2" customFormat="1" ht="16.9" customHeight="1">
      <c r="A2135" s="33"/>
      <c r="B2135" s="34"/>
      <c r="C2135" s="228" t="s">
        <v>2351</v>
      </c>
      <c r="D2135" s="33"/>
      <c r="E2135" s="33"/>
      <c r="F2135" s="33"/>
      <c r="G2135" s="33"/>
      <c r="H2135" s="34"/>
    </row>
    <row r="2136" spans="1:8" s="2" customFormat="1" ht="16.9" customHeight="1">
      <c r="A2136" s="33"/>
      <c r="B2136" s="34"/>
      <c r="C2136" s="226" t="s">
        <v>2280</v>
      </c>
      <c r="D2136" s="226" t="s">
        <v>2481</v>
      </c>
      <c r="E2136" s="18" t="s">
        <v>154</v>
      </c>
      <c r="F2136" s="227">
        <v>1620</v>
      </c>
      <c r="G2136" s="33"/>
      <c r="H2136" s="34"/>
    </row>
    <row r="2137" spans="1:8" s="2" customFormat="1" ht="16.9" customHeight="1">
      <c r="A2137" s="33"/>
      <c r="B2137" s="34"/>
      <c r="C2137" s="226" t="s">
        <v>2282</v>
      </c>
      <c r="D2137" s="226" t="s">
        <v>2482</v>
      </c>
      <c r="E2137" s="18" t="s">
        <v>154</v>
      </c>
      <c r="F2137" s="227">
        <v>1620</v>
      </c>
      <c r="G2137" s="33"/>
      <c r="H2137" s="34"/>
    </row>
    <row r="2138" spans="1:8" s="2" customFormat="1" ht="16.9" customHeight="1">
      <c r="A2138" s="33"/>
      <c r="B2138" s="34"/>
      <c r="C2138" s="226" t="s">
        <v>2286</v>
      </c>
      <c r="D2138" s="226" t="s">
        <v>2483</v>
      </c>
      <c r="E2138" s="18" t="s">
        <v>154</v>
      </c>
      <c r="F2138" s="227">
        <v>1620</v>
      </c>
      <c r="G2138" s="33"/>
      <c r="H2138" s="34"/>
    </row>
    <row r="2139" spans="1:8" s="2" customFormat="1" ht="16.9" customHeight="1">
      <c r="A2139" s="33"/>
      <c r="B2139" s="34"/>
      <c r="C2139" s="226" t="s">
        <v>2283</v>
      </c>
      <c r="D2139" s="226" t="s">
        <v>2284</v>
      </c>
      <c r="E2139" s="18" t="s">
        <v>2285</v>
      </c>
      <c r="F2139" s="227">
        <v>48.6</v>
      </c>
      <c r="G2139" s="33"/>
      <c r="H2139" s="34"/>
    </row>
    <row r="2140" spans="1:8" s="2" customFormat="1" ht="7.35" customHeight="1">
      <c r="A2140" s="33"/>
      <c r="B2140" s="43"/>
      <c r="C2140" s="44"/>
      <c r="D2140" s="44"/>
      <c r="E2140" s="44"/>
      <c r="F2140" s="44"/>
      <c r="G2140" s="44"/>
      <c r="H2140" s="34"/>
    </row>
    <row r="2141" spans="1:8" s="2" customFormat="1" ht="12">
      <c r="A2141" s="33"/>
      <c r="B2141" s="33"/>
      <c r="C2141" s="33"/>
      <c r="D2141" s="33"/>
      <c r="E2141" s="33"/>
      <c r="F2141" s="33"/>
      <c r="G2141" s="33"/>
      <c r="H2141" s="33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9" customWidth="1"/>
    <col min="2" max="2" width="1.7109375" style="229" customWidth="1"/>
    <col min="3" max="4" width="5.00390625" style="229" customWidth="1"/>
    <col min="5" max="5" width="11.7109375" style="229" customWidth="1"/>
    <col min="6" max="6" width="9.140625" style="229" customWidth="1"/>
    <col min="7" max="7" width="5.00390625" style="229" customWidth="1"/>
    <col min="8" max="8" width="77.8515625" style="229" customWidth="1"/>
    <col min="9" max="10" width="20.00390625" style="229" customWidth="1"/>
    <col min="11" max="11" width="1.7109375" style="229" customWidth="1"/>
  </cols>
  <sheetData>
    <row r="1" s="1" customFormat="1" ht="37.5" customHeight="1"/>
    <row r="2" spans="2:11" s="1" customFormat="1" ht="7.5" customHeight="1">
      <c r="B2" s="230"/>
      <c r="C2" s="231"/>
      <c r="D2" s="231"/>
      <c r="E2" s="231"/>
      <c r="F2" s="231"/>
      <c r="G2" s="231"/>
      <c r="H2" s="231"/>
      <c r="I2" s="231"/>
      <c r="J2" s="231"/>
      <c r="K2" s="232"/>
    </row>
    <row r="3" spans="2:11" s="17" customFormat="1" ht="45" customHeight="1">
      <c r="B3" s="233"/>
      <c r="C3" s="370" t="s">
        <v>2484</v>
      </c>
      <c r="D3" s="370"/>
      <c r="E3" s="370"/>
      <c r="F3" s="370"/>
      <c r="G3" s="370"/>
      <c r="H3" s="370"/>
      <c r="I3" s="370"/>
      <c r="J3" s="370"/>
      <c r="K3" s="234"/>
    </row>
    <row r="4" spans="2:11" s="1" customFormat="1" ht="25.5" customHeight="1">
      <c r="B4" s="235"/>
      <c r="C4" s="375" t="s">
        <v>2485</v>
      </c>
      <c r="D4" s="375"/>
      <c r="E4" s="375"/>
      <c r="F4" s="375"/>
      <c r="G4" s="375"/>
      <c r="H4" s="375"/>
      <c r="I4" s="375"/>
      <c r="J4" s="375"/>
      <c r="K4" s="236"/>
    </row>
    <row r="5" spans="2:11" s="1" customFormat="1" ht="5.25" customHeight="1">
      <c r="B5" s="235"/>
      <c r="C5" s="237"/>
      <c r="D5" s="237"/>
      <c r="E5" s="237"/>
      <c r="F5" s="237"/>
      <c r="G5" s="237"/>
      <c r="H5" s="237"/>
      <c r="I5" s="237"/>
      <c r="J5" s="237"/>
      <c r="K5" s="236"/>
    </row>
    <row r="6" spans="2:11" s="1" customFormat="1" ht="15" customHeight="1">
      <c r="B6" s="235"/>
      <c r="C6" s="374" t="s">
        <v>2486</v>
      </c>
      <c r="D6" s="374"/>
      <c r="E6" s="374"/>
      <c r="F6" s="374"/>
      <c r="G6" s="374"/>
      <c r="H6" s="374"/>
      <c r="I6" s="374"/>
      <c r="J6" s="374"/>
      <c r="K6" s="236"/>
    </row>
    <row r="7" spans="2:11" s="1" customFormat="1" ht="15" customHeight="1">
      <c r="B7" s="239"/>
      <c r="C7" s="374" t="s">
        <v>2487</v>
      </c>
      <c r="D7" s="374"/>
      <c r="E7" s="374"/>
      <c r="F7" s="374"/>
      <c r="G7" s="374"/>
      <c r="H7" s="374"/>
      <c r="I7" s="374"/>
      <c r="J7" s="374"/>
      <c r="K7" s="236"/>
    </row>
    <row r="8" spans="2:11" s="1" customFormat="1" ht="12.75" customHeight="1">
      <c r="B8" s="239"/>
      <c r="C8" s="238"/>
      <c r="D8" s="238"/>
      <c r="E8" s="238"/>
      <c r="F8" s="238"/>
      <c r="G8" s="238"/>
      <c r="H8" s="238"/>
      <c r="I8" s="238"/>
      <c r="J8" s="238"/>
      <c r="K8" s="236"/>
    </row>
    <row r="9" spans="2:11" s="1" customFormat="1" ht="15" customHeight="1">
      <c r="B9" s="239"/>
      <c r="C9" s="374" t="s">
        <v>2488</v>
      </c>
      <c r="D9" s="374"/>
      <c r="E9" s="374"/>
      <c r="F9" s="374"/>
      <c r="G9" s="374"/>
      <c r="H9" s="374"/>
      <c r="I9" s="374"/>
      <c r="J9" s="374"/>
      <c r="K9" s="236"/>
    </row>
    <row r="10" spans="2:11" s="1" customFormat="1" ht="15" customHeight="1">
      <c r="B10" s="239"/>
      <c r="C10" s="238"/>
      <c r="D10" s="374" t="s">
        <v>2489</v>
      </c>
      <c r="E10" s="374"/>
      <c r="F10" s="374"/>
      <c r="G10" s="374"/>
      <c r="H10" s="374"/>
      <c r="I10" s="374"/>
      <c r="J10" s="374"/>
      <c r="K10" s="236"/>
    </row>
    <row r="11" spans="2:11" s="1" customFormat="1" ht="15" customHeight="1">
      <c r="B11" s="239"/>
      <c r="C11" s="240"/>
      <c r="D11" s="374" t="s">
        <v>2490</v>
      </c>
      <c r="E11" s="374"/>
      <c r="F11" s="374"/>
      <c r="G11" s="374"/>
      <c r="H11" s="374"/>
      <c r="I11" s="374"/>
      <c r="J11" s="374"/>
      <c r="K11" s="236"/>
    </row>
    <row r="12" spans="2:11" s="1" customFormat="1" ht="15" customHeight="1">
      <c r="B12" s="239"/>
      <c r="C12" s="240"/>
      <c r="D12" s="238"/>
      <c r="E12" s="238"/>
      <c r="F12" s="238"/>
      <c r="G12" s="238"/>
      <c r="H12" s="238"/>
      <c r="I12" s="238"/>
      <c r="J12" s="238"/>
      <c r="K12" s="236"/>
    </row>
    <row r="13" spans="2:11" s="1" customFormat="1" ht="15" customHeight="1">
      <c r="B13" s="239"/>
      <c r="C13" s="240"/>
      <c r="D13" s="241" t="s">
        <v>2491</v>
      </c>
      <c r="E13" s="238"/>
      <c r="F13" s="238"/>
      <c r="G13" s="238"/>
      <c r="H13" s="238"/>
      <c r="I13" s="238"/>
      <c r="J13" s="238"/>
      <c r="K13" s="236"/>
    </row>
    <row r="14" spans="2:11" s="1" customFormat="1" ht="12.75" customHeight="1">
      <c r="B14" s="239"/>
      <c r="C14" s="240"/>
      <c r="D14" s="240"/>
      <c r="E14" s="240"/>
      <c r="F14" s="240"/>
      <c r="G14" s="240"/>
      <c r="H14" s="240"/>
      <c r="I14" s="240"/>
      <c r="J14" s="240"/>
      <c r="K14" s="236"/>
    </row>
    <row r="15" spans="2:11" s="1" customFormat="1" ht="15" customHeight="1">
      <c r="B15" s="239"/>
      <c r="C15" s="240"/>
      <c r="D15" s="374" t="s">
        <v>2492</v>
      </c>
      <c r="E15" s="374"/>
      <c r="F15" s="374"/>
      <c r="G15" s="374"/>
      <c r="H15" s="374"/>
      <c r="I15" s="374"/>
      <c r="J15" s="374"/>
      <c r="K15" s="236"/>
    </row>
    <row r="16" spans="2:11" s="1" customFormat="1" ht="15" customHeight="1">
      <c r="B16" s="239"/>
      <c r="C16" s="240"/>
      <c r="D16" s="374" t="s">
        <v>2493</v>
      </c>
      <c r="E16" s="374"/>
      <c r="F16" s="374"/>
      <c r="G16" s="374"/>
      <c r="H16" s="374"/>
      <c r="I16" s="374"/>
      <c r="J16" s="374"/>
      <c r="K16" s="236"/>
    </row>
    <row r="17" spans="2:11" s="1" customFormat="1" ht="15" customHeight="1">
      <c r="B17" s="239"/>
      <c r="C17" s="240"/>
      <c r="D17" s="374" t="s">
        <v>2494</v>
      </c>
      <c r="E17" s="374"/>
      <c r="F17" s="374"/>
      <c r="G17" s="374"/>
      <c r="H17" s="374"/>
      <c r="I17" s="374"/>
      <c r="J17" s="374"/>
      <c r="K17" s="236"/>
    </row>
    <row r="18" spans="2:11" s="1" customFormat="1" ht="15" customHeight="1">
      <c r="B18" s="239"/>
      <c r="C18" s="240"/>
      <c r="D18" s="240"/>
      <c r="E18" s="242" t="s">
        <v>2495</v>
      </c>
      <c r="F18" s="374" t="s">
        <v>2496</v>
      </c>
      <c r="G18" s="374"/>
      <c r="H18" s="374"/>
      <c r="I18" s="374"/>
      <c r="J18" s="374"/>
      <c r="K18" s="236"/>
    </row>
    <row r="19" spans="2:11" s="1" customFormat="1" ht="15" customHeight="1">
      <c r="B19" s="239"/>
      <c r="C19" s="240"/>
      <c r="D19" s="240"/>
      <c r="E19" s="242" t="s">
        <v>74</v>
      </c>
      <c r="F19" s="374" t="s">
        <v>2497</v>
      </c>
      <c r="G19" s="374"/>
      <c r="H19" s="374"/>
      <c r="I19" s="374"/>
      <c r="J19" s="374"/>
      <c r="K19" s="236"/>
    </row>
    <row r="20" spans="2:11" s="1" customFormat="1" ht="15" customHeight="1">
      <c r="B20" s="239"/>
      <c r="C20" s="240"/>
      <c r="D20" s="240"/>
      <c r="E20" s="242" t="s">
        <v>2498</v>
      </c>
      <c r="F20" s="374" t="s">
        <v>2499</v>
      </c>
      <c r="G20" s="374"/>
      <c r="H20" s="374"/>
      <c r="I20" s="374"/>
      <c r="J20" s="374"/>
      <c r="K20" s="236"/>
    </row>
    <row r="21" spans="2:11" s="1" customFormat="1" ht="15" customHeight="1">
      <c r="B21" s="239"/>
      <c r="C21" s="240"/>
      <c r="D21" s="240"/>
      <c r="E21" s="242" t="s">
        <v>106</v>
      </c>
      <c r="F21" s="374" t="s">
        <v>105</v>
      </c>
      <c r="G21" s="374"/>
      <c r="H21" s="374"/>
      <c r="I21" s="374"/>
      <c r="J21" s="374"/>
      <c r="K21" s="236"/>
    </row>
    <row r="22" spans="2:11" s="1" customFormat="1" ht="15" customHeight="1">
      <c r="B22" s="239"/>
      <c r="C22" s="240"/>
      <c r="D22" s="240"/>
      <c r="E22" s="242" t="s">
        <v>2290</v>
      </c>
      <c r="F22" s="374" t="s">
        <v>2291</v>
      </c>
      <c r="G22" s="374"/>
      <c r="H22" s="374"/>
      <c r="I22" s="374"/>
      <c r="J22" s="374"/>
      <c r="K22" s="236"/>
    </row>
    <row r="23" spans="2:11" s="1" customFormat="1" ht="15" customHeight="1">
      <c r="B23" s="239"/>
      <c r="C23" s="240"/>
      <c r="D23" s="240"/>
      <c r="E23" s="242" t="s">
        <v>2500</v>
      </c>
      <c r="F23" s="374" t="s">
        <v>2501</v>
      </c>
      <c r="G23" s="374"/>
      <c r="H23" s="374"/>
      <c r="I23" s="374"/>
      <c r="J23" s="374"/>
      <c r="K23" s="236"/>
    </row>
    <row r="24" spans="2:11" s="1" customFormat="1" ht="12.75" customHeight="1">
      <c r="B24" s="239"/>
      <c r="C24" s="240"/>
      <c r="D24" s="240"/>
      <c r="E24" s="240"/>
      <c r="F24" s="240"/>
      <c r="G24" s="240"/>
      <c r="H24" s="240"/>
      <c r="I24" s="240"/>
      <c r="J24" s="240"/>
      <c r="K24" s="236"/>
    </row>
    <row r="25" spans="2:11" s="1" customFormat="1" ht="15" customHeight="1">
      <c r="B25" s="239"/>
      <c r="C25" s="374" t="s">
        <v>2502</v>
      </c>
      <c r="D25" s="374"/>
      <c r="E25" s="374"/>
      <c r="F25" s="374"/>
      <c r="G25" s="374"/>
      <c r="H25" s="374"/>
      <c r="I25" s="374"/>
      <c r="J25" s="374"/>
      <c r="K25" s="236"/>
    </row>
    <row r="26" spans="2:11" s="1" customFormat="1" ht="15" customHeight="1">
      <c r="B26" s="239"/>
      <c r="C26" s="374" t="s">
        <v>2503</v>
      </c>
      <c r="D26" s="374"/>
      <c r="E26" s="374"/>
      <c r="F26" s="374"/>
      <c r="G26" s="374"/>
      <c r="H26" s="374"/>
      <c r="I26" s="374"/>
      <c r="J26" s="374"/>
      <c r="K26" s="236"/>
    </row>
    <row r="27" spans="2:11" s="1" customFormat="1" ht="15" customHeight="1">
      <c r="B27" s="239"/>
      <c r="C27" s="238"/>
      <c r="D27" s="374" t="s">
        <v>2504</v>
      </c>
      <c r="E27" s="374"/>
      <c r="F27" s="374"/>
      <c r="G27" s="374"/>
      <c r="H27" s="374"/>
      <c r="I27" s="374"/>
      <c r="J27" s="374"/>
      <c r="K27" s="236"/>
    </row>
    <row r="28" spans="2:11" s="1" customFormat="1" ht="15" customHeight="1">
      <c r="B28" s="239"/>
      <c r="C28" s="240"/>
      <c r="D28" s="374" t="s">
        <v>2505</v>
      </c>
      <c r="E28" s="374"/>
      <c r="F28" s="374"/>
      <c r="G28" s="374"/>
      <c r="H28" s="374"/>
      <c r="I28" s="374"/>
      <c r="J28" s="374"/>
      <c r="K28" s="236"/>
    </row>
    <row r="29" spans="2:11" s="1" customFormat="1" ht="12.75" customHeight="1">
      <c r="B29" s="239"/>
      <c r="C29" s="240"/>
      <c r="D29" s="240"/>
      <c r="E29" s="240"/>
      <c r="F29" s="240"/>
      <c r="G29" s="240"/>
      <c r="H29" s="240"/>
      <c r="I29" s="240"/>
      <c r="J29" s="240"/>
      <c r="K29" s="236"/>
    </row>
    <row r="30" spans="2:11" s="1" customFormat="1" ht="15" customHeight="1">
      <c r="B30" s="239"/>
      <c r="C30" s="240"/>
      <c r="D30" s="374" t="s">
        <v>2506</v>
      </c>
      <c r="E30" s="374"/>
      <c r="F30" s="374"/>
      <c r="G30" s="374"/>
      <c r="H30" s="374"/>
      <c r="I30" s="374"/>
      <c r="J30" s="374"/>
      <c r="K30" s="236"/>
    </row>
    <row r="31" spans="2:11" s="1" customFormat="1" ht="15" customHeight="1">
      <c r="B31" s="239"/>
      <c r="C31" s="240"/>
      <c r="D31" s="374" t="s">
        <v>2507</v>
      </c>
      <c r="E31" s="374"/>
      <c r="F31" s="374"/>
      <c r="G31" s="374"/>
      <c r="H31" s="374"/>
      <c r="I31" s="374"/>
      <c r="J31" s="374"/>
      <c r="K31" s="236"/>
    </row>
    <row r="32" spans="2:11" s="1" customFormat="1" ht="12.75" customHeight="1">
      <c r="B32" s="239"/>
      <c r="C32" s="240"/>
      <c r="D32" s="240"/>
      <c r="E32" s="240"/>
      <c r="F32" s="240"/>
      <c r="G32" s="240"/>
      <c r="H32" s="240"/>
      <c r="I32" s="240"/>
      <c r="J32" s="240"/>
      <c r="K32" s="236"/>
    </row>
    <row r="33" spans="2:11" s="1" customFormat="1" ht="15" customHeight="1">
      <c r="B33" s="239"/>
      <c r="C33" s="240"/>
      <c r="D33" s="374" t="s">
        <v>2508</v>
      </c>
      <c r="E33" s="374"/>
      <c r="F33" s="374"/>
      <c r="G33" s="374"/>
      <c r="H33" s="374"/>
      <c r="I33" s="374"/>
      <c r="J33" s="374"/>
      <c r="K33" s="236"/>
    </row>
    <row r="34" spans="2:11" s="1" customFormat="1" ht="15" customHeight="1">
      <c r="B34" s="239"/>
      <c r="C34" s="240"/>
      <c r="D34" s="374" t="s">
        <v>2509</v>
      </c>
      <c r="E34" s="374"/>
      <c r="F34" s="374"/>
      <c r="G34" s="374"/>
      <c r="H34" s="374"/>
      <c r="I34" s="374"/>
      <c r="J34" s="374"/>
      <c r="K34" s="236"/>
    </row>
    <row r="35" spans="2:11" s="1" customFormat="1" ht="15" customHeight="1">
      <c r="B35" s="239"/>
      <c r="C35" s="240"/>
      <c r="D35" s="374" t="s">
        <v>2510</v>
      </c>
      <c r="E35" s="374"/>
      <c r="F35" s="374"/>
      <c r="G35" s="374"/>
      <c r="H35" s="374"/>
      <c r="I35" s="374"/>
      <c r="J35" s="374"/>
      <c r="K35" s="236"/>
    </row>
    <row r="36" spans="2:11" s="1" customFormat="1" ht="15" customHeight="1">
      <c r="B36" s="239"/>
      <c r="C36" s="240"/>
      <c r="D36" s="238"/>
      <c r="E36" s="241" t="s">
        <v>134</v>
      </c>
      <c r="F36" s="238"/>
      <c r="G36" s="374" t="s">
        <v>2511</v>
      </c>
      <c r="H36" s="374"/>
      <c r="I36" s="374"/>
      <c r="J36" s="374"/>
      <c r="K36" s="236"/>
    </row>
    <row r="37" spans="2:11" s="1" customFormat="1" ht="30.75" customHeight="1">
      <c r="B37" s="239"/>
      <c r="C37" s="240"/>
      <c r="D37" s="238"/>
      <c r="E37" s="241" t="s">
        <v>2512</v>
      </c>
      <c r="F37" s="238"/>
      <c r="G37" s="374" t="s">
        <v>2513</v>
      </c>
      <c r="H37" s="374"/>
      <c r="I37" s="374"/>
      <c r="J37" s="374"/>
      <c r="K37" s="236"/>
    </row>
    <row r="38" spans="2:11" s="1" customFormat="1" ht="15" customHeight="1">
      <c r="B38" s="239"/>
      <c r="C38" s="240"/>
      <c r="D38" s="238"/>
      <c r="E38" s="241" t="s">
        <v>49</v>
      </c>
      <c r="F38" s="238"/>
      <c r="G38" s="374" t="s">
        <v>2514</v>
      </c>
      <c r="H38" s="374"/>
      <c r="I38" s="374"/>
      <c r="J38" s="374"/>
      <c r="K38" s="236"/>
    </row>
    <row r="39" spans="2:11" s="1" customFormat="1" ht="15" customHeight="1">
      <c r="B39" s="239"/>
      <c r="C39" s="240"/>
      <c r="D39" s="238"/>
      <c r="E39" s="241" t="s">
        <v>50</v>
      </c>
      <c r="F39" s="238"/>
      <c r="G39" s="374" t="s">
        <v>2515</v>
      </c>
      <c r="H39" s="374"/>
      <c r="I39" s="374"/>
      <c r="J39" s="374"/>
      <c r="K39" s="236"/>
    </row>
    <row r="40" spans="2:11" s="1" customFormat="1" ht="15" customHeight="1">
      <c r="B40" s="239"/>
      <c r="C40" s="240"/>
      <c r="D40" s="238"/>
      <c r="E40" s="241" t="s">
        <v>135</v>
      </c>
      <c r="F40" s="238"/>
      <c r="G40" s="374" t="s">
        <v>2516</v>
      </c>
      <c r="H40" s="374"/>
      <c r="I40" s="374"/>
      <c r="J40" s="374"/>
      <c r="K40" s="236"/>
    </row>
    <row r="41" spans="2:11" s="1" customFormat="1" ht="15" customHeight="1">
      <c r="B41" s="239"/>
      <c r="C41" s="240"/>
      <c r="D41" s="238"/>
      <c r="E41" s="241" t="s">
        <v>136</v>
      </c>
      <c r="F41" s="238"/>
      <c r="G41" s="374" t="s">
        <v>2517</v>
      </c>
      <c r="H41" s="374"/>
      <c r="I41" s="374"/>
      <c r="J41" s="374"/>
      <c r="K41" s="236"/>
    </row>
    <row r="42" spans="2:11" s="1" customFormat="1" ht="15" customHeight="1">
      <c r="B42" s="239"/>
      <c r="C42" s="240"/>
      <c r="D42" s="238"/>
      <c r="E42" s="241" t="s">
        <v>2518</v>
      </c>
      <c r="F42" s="238"/>
      <c r="G42" s="374" t="s">
        <v>2519</v>
      </c>
      <c r="H42" s="374"/>
      <c r="I42" s="374"/>
      <c r="J42" s="374"/>
      <c r="K42" s="236"/>
    </row>
    <row r="43" spans="2:11" s="1" customFormat="1" ht="15" customHeight="1">
      <c r="B43" s="239"/>
      <c r="C43" s="240"/>
      <c r="D43" s="238"/>
      <c r="E43" s="241"/>
      <c r="F43" s="238"/>
      <c r="G43" s="374" t="s">
        <v>2520</v>
      </c>
      <c r="H43" s="374"/>
      <c r="I43" s="374"/>
      <c r="J43" s="374"/>
      <c r="K43" s="236"/>
    </row>
    <row r="44" spans="2:11" s="1" customFormat="1" ht="15" customHeight="1">
      <c r="B44" s="239"/>
      <c r="C44" s="240"/>
      <c r="D44" s="238"/>
      <c r="E44" s="241" t="s">
        <v>2521</v>
      </c>
      <c r="F44" s="238"/>
      <c r="G44" s="374" t="s">
        <v>2522</v>
      </c>
      <c r="H44" s="374"/>
      <c r="I44" s="374"/>
      <c r="J44" s="374"/>
      <c r="K44" s="236"/>
    </row>
    <row r="45" spans="2:11" s="1" customFormat="1" ht="15" customHeight="1">
      <c r="B45" s="239"/>
      <c r="C45" s="240"/>
      <c r="D45" s="238"/>
      <c r="E45" s="241" t="s">
        <v>138</v>
      </c>
      <c r="F45" s="238"/>
      <c r="G45" s="374" t="s">
        <v>2523</v>
      </c>
      <c r="H45" s="374"/>
      <c r="I45" s="374"/>
      <c r="J45" s="374"/>
      <c r="K45" s="236"/>
    </row>
    <row r="46" spans="2:11" s="1" customFormat="1" ht="12.75" customHeight="1">
      <c r="B46" s="239"/>
      <c r="C46" s="240"/>
      <c r="D46" s="238"/>
      <c r="E46" s="238"/>
      <c r="F46" s="238"/>
      <c r="G46" s="238"/>
      <c r="H46" s="238"/>
      <c r="I46" s="238"/>
      <c r="J46" s="238"/>
      <c r="K46" s="236"/>
    </row>
    <row r="47" spans="2:11" s="1" customFormat="1" ht="15" customHeight="1">
      <c r="B47" s="239"/>
      <c r="C47" s="240"/>
      <c r="D47" s="374" t="s">
        <v>2524</v>
      </c>
      <c r="E47" s="374"/>
      <c r="F47" s="374"/>
      <c r="G47" s="374"/>
      <c r="H47" s="374"/>
      <c r="I47" s="374"/>
      <c r="J47" s="374"/>
      <c r="K47" s="236"/>
    </row>
    <row r="48" spans="2:11" s="1" customFormat="1" ht="15" customHeight="1">
      <c r="B48" s="239"/>
      <c r="C48" s="240"/>
      <c r="D48" s="240"/>
      <c r="E48" s="374" t="s">
        <v>2525</v>
      </c>
      <c r="F48" s="374"/>
      <c r="G48" s="374"/>
      <c r="H48" s="374"/>
      <c r="I48" s="374"/>
      <c r="J48" s="374"/>
      <c r="K48" s="236"/>
    </row>
    <row r="49" spans="2:11" s="1" customFormat="1" ht="15" customHeight="1">
      <c r="B49" s="239"/>
      <c r="C49" s="240"/>
      <c r="D49" s="240"/>
      <c r="E49" s="374" t="s">
        <v>2526</v>
      </c>
      <c r="F49" s="374"/>
      <c r="G49" s="374"/>
      <c r="H49" s="374"/>
      <c r="I49" s="374"/>
      <c r="J49" s="374"/>
      <c r="K49" s="236"/>
    </row>
    <row r="50" spans="2:11" s="1" customFormat="1" ht="15" customHeight="1">
      <c r="B50" s="239"/>
      <c r="C50" s="240"/>
      <c r="D50" s="240"/>
      <c r="E50" s="374" t="s">
        <v>2527</v>
      </c>
      <c r="F50" s="374"/>
      <c r="G50" s="374"/>
      <c r="H50" s="374"/>
      <c r="I50" s="374"/>
      <c r="J50" s="374"/>
      <c r="K50" s="236"/>
    </row>
    <row r="51" spans="2:11" s="1" customFormat="1" ht="15" customHeight="1">
      <c r="B51" s="239"/>
      <c r="C51" s="240"/>
      <c r="D51" s="374" t="s">
        <v>2528</v>
      </c>
      <c r="E51" s="374"/>
      <c r="F51" s="374"/>
      <c r="G51" s="374"/>
      <c r="H51" s="374"/>
      <c r="I51" s="374"/>
      <c r="J51" s="374"/>
      <c r="K51" s="236"/>
    </row>
    <row r="52" spans="2:11" s="1" customFormat="1" ht="25.5" customHeight="1">
      <c r="B52" s="235"/>
      <c r="C52" s="375" t="s">
        <v>2529</v>
      </c>
      <c r="D52" s="375"/>
      <c r="E52" s="375"/>
      <c r="F52" s="375"/>
      <c r="G52" s="375"/>
      <c r="H52" s="375"/>
      <c r="I52" s="375"/>
      <c r="J52" s="375"/>
      <c r="K52" s="236"/>
    </row>
    <row r="53" spans="2:11" s="1" customFormat="1" ht="5.25" customHeight="1">
      <c r="B53" s="235"/>
      <c r="C53" s="237"/>
      <c r="D53" s="237"/>
      <c r="E53" s="237"/>
      <c r="F53" s="237"/>
      <c r="G53" s="237"/>
      <c r="H53" s="237"/>
      <c r="I53" s="237"/>
      <c r="J53" s="237"/>
      <c r="K53" s="236"/>
    </row>
    <row r="54" spans="2:11" s="1" customFormat="1" ht="15" customHeight="1">
      <c r="B54" s="235"/>
      <c r="C54" s="374" t="s">
        <v>2530</v>
      </c>
      <c r="D54" s="374"/>
      <c r="E54" s="374"/>
      <c r="F54" s="374"/>
      <c r="G54" s="374"/>
      <c r="H54" s="374"/>
      <c r="I54" s="374"/>
      <c r="J54" s="374"/>
      <c r="K54" s="236"/>
    </row>
    <row r="55" spans="2:11" s="1" customFormat="1" ht="15" customHeight="1">
      <c r="B55" s="235"/>
      <c r="C55" s="374" t="s">
        <v>2531</v>
      </c>
      <c r="D55" s="374"/>
      <c r="E55" s="374"/>
      <c r="F55" s="374"/>
      <c r="G55" s="374"/>
      <c r="H55" s="374"/>
      <c r="I55" s="374"/>
      <c r="J55" s="374"/>
      <c r="K55" s="236"/>
    </row>
    <row r="56" spans="2:11" s="1" customFormat="1" ht="12.75" customHeight="1">
      <c r="B56" s="235"/>
      <c r="C56" s="238"/>
      <c r="D56" s="238"/>
      <c r="E56" s="238"/>
      <c r="F56" s="238"/>
      <c r="G56" s="238"/>
      <c r="H56" s="238"/>
      <c r="I56" s="238"/>
      <c r="J56" s="238"/>
      <c r="K56" s="236"/>
    </row>
    <row r="57" spans="2:11" s="1" customFormat="1" ht="15" customHeight="1">
      <c r="B57" s="235"/>
      <c r="C57" s="374" t="s">
        <v>2532</v>
      </c>
      <c r="D57" s="374"/>
      <c r="E57" s="374"/>
      <c r="F57" s="374"/>
      <c r="G57" s="374"/>
      <c r="H57" s="374"/>
      <c r="I57" s="374"/>
      <c r="J57" s="374"/>
      <c r="K57" s="236"/>
    </row>
    <row r="58" spans="2:11" s="1" customFormat="1" ht="15" customHeight="1">
      <c r="B58" s="235"/>
      <c r="C58" s="240"/>
      <c r="D58" s="374" t="s">
        <v>2533</v>
      </c>
      <c r="E58" s="374"/>
      <c r="F58" s="374"/>
      <c r="G58" s="374"/>
      <c r="H58" s="374"/>
      <c r="I58" s="374"/>
      <c r="J58" s="374"/>
      <c r="K58" s="236"/>
    </row>
    <row r="59" spans="2:11" s="1" customFormat="1" ht="15" customHeight="1">
      <c r="B59" s="235"/>
      <c r="C59" s="240"/>
      <c r="D59" s="374" t="s">
        <v>2534</v>
      </c>
      <c r="E59" s="374"/>
      <c r="F59" s="374"/>
      <c r="G59" s="374"/>
      <c r="H59" s="374"/>
      <c r="I59" s="374"/>
      <c r="J59" s="374"/>
      <c r="K59" s="236"/>
    </row>
    <row r="60" spans="2:11" s="1" customFormat="1" ht="15" customHeight="1">
      <c r="B60" s="235"/>
      <c r="C60" s="240"/>
      <c r="D60" s="374" t="s">
        <v>2535</v>
      </c>
      <c r="E60" s="374"/>
      <c r="F60" s="374"/>
      <c r="G60" s="374"/>
      <c r="H60" s="374"/>
      <c r="I60" s="374"/>
      <c r="J60" s="374"/>
      <c r="K60" s="236"/>
    </row>
    <row r="61" spans="2:11" s="1" customFormat="1" ht="15" customHeight="1">
      <c r="B61" s="235"/>
      <c r="C61" s="240"/>
      <c r="D61" s="374" t="s">
        <v>2536</v>
      </c>
      <c r="E61" s="374"/>
      <c r="F61" s="374"/>
      <c r="G61" s="374"/>
      <c r="H61" s="374"/>
      <c r="I61" s="374"/>
      <c r="J61" s="374"/>
      <c r="K61" s="236"/>
    </row>
    <row r="62" spans="2:11" s="1" customFormat="1" ht="15" customHeight="1">
      <c r="B62" s="235"/>
      <c r="C62" s="240"/>
      <c r="D62" s="376" t="s">
        <v>2537</v>
      </c>
      <c r="E62" s="376"/>
      <c r="F62" s="376"/>
      <c r="G62" s="376"/>
      <c r="H62" s="376"/>
      <c r="I62" s="376"/>
      <c r="J62" s="376"/>
      <c r="K62" s="236"/>
    </row>
    <row r="63" spans="2:11" s="1" customFormat="1" ht="15" customHeight="1">
      <c r="B63" s="235"/>
      <c r="C63" s="240"/>
      <c r="D63" s="374" t="s">
        <v>2538</v>
      </c>
      <c r="E63" s="374"/>
      <c r="F63" s="374"/>
      <c r="G63" s="374"/>
      <c r="H63" s="374"/>
      <c r="I63" s="374"/>
      <c r="J63" s="374"/>
      <c r="K63" s="236"/>
    </row>
    <row r="64" spans="2:11" s="1" customFormat="1" ht="12.75" customHeight="1">
      <c r="B64" s="235"/>
      <c r="C64" s="240"/>
      <c r="D64" s="240"/>
      <c r="E64" s="243"/>
      <c r="F64" s="240"/>
      <c r="G64" s="240"/>
      <c r="H64" s="240"/>
      <c r="I64" s="240"/>
      <c r="J64" s="240"/>
      <c r="K64" s="236"/>
    </row>
    <row r="65" spans="2:11" s="1" customFormat="1" ht="15" customHeight="1">
      <c r="B65" s="235"/>
      <c r="C65" s="240"/>
      <c r="D65" s="374" t="s">
        <v>2539</v>
      </c>
      <c r="E65" s="374"/>
      <c r="F65" s="374"/>
      <c r="G65" s="374"/>
      <c r="H65" s="374"/>
      <c r="I65" s="374"/>
      <c r="J65" s="374"/>
      <c r="K65" s="236"/>
    </row>
    <row r="66" spans="2:11" s="1" customFormat="1" ht="15" customHeight="1">
      <c r="B66" s="235"/>
      <c r="C66" s="240"/>
      <c r="D66" s="376" t="s">
        <v>2540</v>
      </c>
      <c r="E66" s="376"/>
      <c r="F66" s="376"/>
      <c r="G66" s="376"/>
      <c r="H66" s="376"/>
      <c r="I66" s="376"/>
      <c r="J66" s="376"/>
      <c r="K66" s="236"/>
    </row>
    <row r="67" spans="2:11" s="1" customFormat="1" ht="15" customHeight="1">
      <c r="B67" s="235"/>
      <c r="C67" s="240"/>
      <c r="D67" s="374" t="s">
        <v>2541</v>
      </c>
      <c r="E67" s="374"/>
      <c r="F67" s="374"/>
      <c r="G67" s="374"/>
      <c r="H67" s="374"/>
      <c r="I67" s="374"/>
      <c r="J67" s="374"/>
      <c r="K67" s="236"/>
    </row>
    <row r="68" spans="2:11" s="1" customFormat="1" ht="15" customHeight="1">
      <c r="B68" s="235"/>
      <c r="C68" s="240"/>
      <c r="D68" s="374" t="s">
        <v>2542</v>
      </c>
      <c r="E68" s="374"/>
      <c r="F68" s="374"/>
      <c r="G68" s="374"/>
      <c r="H68" s="374"/>
      <c r="I68" s="374"/>
      <c r="J68" s="374"/>
      <c r="K68" s="236"/>
    </row>
    <row r="69" spans="2:11" s="1" customFormat="1" ht="15" customHeight="1">
      <c r="B69" s="235"/>
      <c r="C69" s="240"/>
      <c r="D69" s="374" t="s">
        <v>2543</v>
      </c>
      <c r="E69" s="374"/>
      <c r="F69" s="374"/>
      <c r="G69" s="374"/>
      <c r="H69" s="374"/>
      <c r="I69" s="374"/>
      <c r="J69" s="374"/>
      <c r="K69" s="236"/>
    </row>
    <row r="70" spans="2:11" s="1" customFormat="1" ht="15" customHeight="1">
      <c r="B70" s="235"/>
      <c r="C70" s="240"/>
      <c r="D70" s="374" t="s">
        <v>2544</v>
      </c>
      <c r="E70" s="374"/>
      <c r="F70" s="374"/>
      <c r="G70" s="374"/>
      <c r="H70" s="374"/>
      <c r="I70" s="374"/>
      <c r="J70" s="374"/>
      <c r="K70" s="236"/>
    </row>
    <row r="71" spans="2:11" s="1" customFormat="1" ht="12.75" customHeight="1">
      <c r="B71" s="244"/>
      <c r="C71" s="245"/>
      <c r="D71" s="245"/>
      <c r="E71" s="245"/>
      <c r="F71" s="245"/>
      <c r="G71" s="245"/>
      <c r="H71" s="245"/>
      <c r="I71" s="245"/>
      <c r="J71" s="245"/>
      <c r="K71" s="246"/>
    </row>
    <row r="72" spans="2:11" s="1" customFormat="1" ht="18.75" customHeight="1">
      <c r="B72" s="247"/>
      <c r="C72" s="247"/>
      <c r="D72" s="247"/>
      <c r="E72" s="247"/>
      <c r="F72" s="247"/>
      <c r="G72" s="247"/>
      <c r="H72" s="247"/>
      <c r="I72" s="247"/>
      <c r="J72" s="247"/>
      <c r="K72" s="248"/>
    </row>
    <row r="73" spans="2:11" s="1" customFormat="1" ht="18.75" customHeight="1">
      <c r="B73" s="248"/>
      <c r="C73" s="248"/>
      <c r="D73" s="248"/>
      <c r="E73" s="248"/>
      <c r="F73" s="248"/>
      <c r="G73" s="248"/>
      <c r="H73" s="248"/>
      <c r="I73" s="248"/>
      <c r="J73" s="248"/>
      <c r="K73" s="248"/>
    </row>
    <row r="74" spans="2:11" s="1" customFormat="1" ht="7.5" customHeight="1">
      <c r="B74" s="249"/>
      <c r="C74" s="250"/>
      <c r="D74" s="250"/>
      <c r="E74" s="250"/>
      <c r="F74" s="250"/>
      <c r="G74" s="250"/>
      <c r="H74" s="250"/>
      <c r="I74" s="250"/>
      <c r="J74" s="250"/>
      <c r="K74" s="251"/>
    </row>
    <row r="75" spans="2:11" s="1" customFormat="1" ht="45" customHeight="1">
      <c r="B75" s="252"/>
      <c r="C75" s="369" t="s">
        <v>2545</v>
      </c>
      <c r="D75" s="369"/>
      <c r="E75" s="369"/>
      <c r="F75" s="369"/>
      <c r="G75" s="369"/>
      <c r="H75" s="369"/>
      <c r="I75" s="369"/>
      <c r="J75" s="369"/>
      <c r="K75" s="253"/>
    </row>
    <row r="76" spans="2:11" s="1" customFormat="1" ht="17.25" customHeight="1">
      <c r="B76" s="252"/>
      <c r="C76" s="254" t="s">
        <v>2546</v>
      </c>
      <c r="D76" s="254"/>
      <c r="E76" s="254"/>
      <c r="F76" s="254" t="s">
        <v>2547</v>
      </c>
      <c r="G76" s="255"/>
      <c r="H76" s="254" t="s">
        <v>50</v>
      </c>
      <c r="I76" s="254" t="s">
        <v>53</v>
      </c>
      <c r="J76" s="254" t="s">
        <v>2548</v>
      </c>
      <c r="K76" s="253"/>
    </row>
    <row r="77" spans="2:11" s="1" customFormat="1" ht="17.25" customHeight="1">
      <c r="B77" s="252"/>
      <c r="C77" s="256" t="s">
        <v>2549</v>
      </c>
      <c r="D77" s="256"/>
      <c r="E77" s="256"/>
      <c r="F77" s="257" t="s">
        <v>2550</v>
      </c>
      <c r="G77" s="258"/>
      <c r="H77" s="256"/>
      <c r="I77" s="256"/>
      <c r="J77" s="256" t="s">
        <v>2551</v>
      </c>
      <c r="K77" s="253"/>
    </row>
    <row r="78" spans="2:11" s="1" customFormat="1" ht="5.25" customHeight="1">
      <c r="B78" s="252"/>
      <c r="C78" s="259"/>
      <c r="D78" s="259"/>
      <c r="E78" s="259"/>
      <c r="F78" s="259"/>
      <c r="G78" s="260"/>
      <c r="H78" s="259"/>
      <c r="I78" s="259"/>
      <c r="J78" s="259"/>
      <c r="K78" s="253"/>
    </row>
    <row r="79" spans="2:11" s="1" customFormat="1" ht="15" customHeight="1">
      <c r="B79" s="252"/>
      <c r="C79" s="241" t="s">
        <v>49</v>
      </c>
      <c r="D79" s="259"/>
      <c r="E79" s="259"/>
      <c r="F79" s="261" t="s">
        <v>2552</v>
      </c>
      <c r="G79" s="260"/>
      <c r="H79" s="241" t="s">
        <v>2553</v>
      </c>
      <c r="I79" s="241" t="s">
        <v>2554</v>
      </c>
      <c r="J79" s="241">
        <v>20</v>
      </c>
      <c r="K79" s="253"/>
    </row>
    <row r="80" spans="2:11" s="1" customFormat="1" ht="15" customHeight="1">
      <c r="B80" s="252"/>
      <c r="C80" s="241" t="s">
        <v>2555</v>
      </c>
      <c r="D80" s="241"/>
      <c r="E80" s="241"/>
      <c r="F80" s="261" t="s">
        <v>2552</v>
      </c>
      <c r="G80" s="260"/>
      <c r="H80" s="241" t="s">
        <v>2556</v>
      </c>
      <c r="I80" s="241" t="s">
        <v>2554</v>
      </c>
      <c r="J80" s="241">
        <v>120</v>
      </c>
      <c r="K80" s="253"/>
    </row>
    <row r="81" spans="2:11" s="1" customFormat="1" ht="15" customHeight="1">
      <c r="B81" s="262"/>
      <c r="C81" s="241" t="s">
        <v>2557</v>
      </c>
      <c r="D81" s="241"/>
      <c r="E81" s="241"/>
      <c r="F81" s="261" t="s">
        <v>2558</v>
      </c>
      <c r="G81" s="260"/>
      <c r="H81" s="241" t="s">
        <v>2559</v>
      </c>
      <c r="I81" s="241" t="s">
        <v>2554</v>
      </c>
      <c r="J81" s="241">
        <v>50</v>
      </c>
      <c r="K81" s="253"/>
    </row>
    <row r="82" spans="2:11" s="1" customFormat="1" ht="15" customHeight="1">
      <c r="B82" s="262"/>
      <c r="C82" s="241" t="s">
        <v>2560</v>
      </c>
      <c r="D82" s="241"/>
      <c r="E82" s="241"/>
      <c r="F82" s="261" t="s">
        <v>2552</v>
      </c>
      <c r="G82" s="260"/>
      <c r="H82" s="241" t="s">
        <v>2561</v>
      </c>
      <c r="I82" s="241" t="s">
        <v>2562</v>
      </c>
      <c r="J82" s="241"/>
      <c r="K82" s="253"/>
    </row>
    <row r="83" spans="2:11" s="1" customFormat="1" ht="15" customHeight="1">
      <c r="B83" s="262"/>
      <c r="C83" s="263" t="s">
        <v>2563</v>
      </c>
      <c r="D83" s="263"/>
      <c r="E83" s="263"/>
      <c r="F83" s="264" t="s">
        <v>2558</v>
      </c>
      <c r="G83" s="263"/>
      <c r="H83" s="263" t="s">
        <v>2564</v>
      </c>
      <c r="I83" s="263" t="s">
        <v>2554</v>
      </c>
      <c r="J83" s="263">
        <v>15</v>
      </c>
      <c r="K83" s="253"/>
    </row>
    <row r="84" spans="2:11" s="1" customFormat="1" ht="15" customHeight="1">
      <c r="B84" s="262"/>
      <c r="C84" s="263" t="s">
        <v>2565</v>
      </c>
      <c r="D84" s="263"/>
      <c r="E84" s="263"/>
      <c r="F84" s="264" t="s">
        <v>2558</v>
      </c>
      <c r="G84" s="263"/>
      <c r="H84" s="263" t="s">
        <v>2566</v>
      </c>
      <c r="I84" s="263" t="s">
        <v>2554</v>
      </c>
      <c r="J84" s="263">
        <v>15</v>
      </c>
      <c r="K84" s="253"/>
    </row>
    <row r="85" spans="2:11" s="1" customFormat="1" ht="15" customHeight="1">
      <c r="B85" s="262"/>
      <c r="C85" s="263" t="s">
        <v>2567</v>
      </c>
      <c r="D85" s="263"/>
      <c r="E85" s="263"/>
      <c r="F85" s="264" t="s">
        <v>2558</v>
      </c>
      <c r="G85" s="263"/>
      <c r="H85" s="263" t="s">
        <v>2568</v>
      </c>
      <c r="I85" s="263" t="s">
        <v>2554</v>
      </c>
      <c r="J85" s="263">
        <v>20</v>
      </c>
      <c r="K85" s="253"/>
    </row>
    <row r="86" spans="2:11" s="1" customFormat="1" ht="15" customHeight="1">
      <c r="B86" s="262"/>
      <c r="C86" s="263" t="s">
        <v>2569</v>
      </c>
      <c r="D86" s="263"/>
      <c r="E86" s="263"/>
      <c r="F86" s="264" t="s">
        <v>2558</v>
      </c>
      <c r="G86" s="263"/>
      <c r="H86" s="263" t="s">
        <v>2570</v>
      </c>
      <c r="I86" s="263" t="s">
        <v>2554</v>
      </c>
      <c r="J86" s="263">
        <v>20</v>
      </c>
      <c r="K86" s="253"/>
    </row>
    <row r="87" spans="2:11" s="1" customFormat="1" ht="15" customHeight="1">
      <c r="B87" s="262"/>
      <c r="C87" s="241" t="s">
        <v>2571</v>
      </c>
      <c r="D87" s="241"/>
      <c r="E87" s="241"/>
      <c r="F87" s="261" t="s">
        <v>2558</v>
      </c>
      <c r="G87" s="260"/>
      <c r="H87" s="241" t="s">
        <v>2572</v>
      </c>
      <c r="I87" s="241" t="s">
        <v>2554</v>
      </c>
      <c r="J87" s="241">
        <v>50</v>
      </c>
      <c r="K87" s="253"/>
    </row>
    <row r="88" spans="2:11" s="1" customFormat="1" ht="15" customHeight="1">
      <c r="B88" s="262"/>
      <c r="C88" s="241" t="s">
        <v>2573</v>
      </c>
      <c r="D88" s="241"/>
      <c r="E88" s="241"/>
      <c r="F88" s="261" t="s">
        <v>2558</v>
      </c>
      <c r="G88" s="260"/>
      <c r="H88" s="241" t="s">
        <v>2574</v>
      </c>
      <c r="I88" s="241" t="s">
        <v>2554</v>
      </c>
      <c r="J88" s="241">
        <v>20</v>
      </c>
      <c r="K88" s="253"/>
    </row>
    <row r="89" spans="2:11" s="1" customFormat="1" ht="15" customHeight="1">
      <c r="B89" s="262"/>
      <c r="C89" s="241" t="s">
        <v>2575</v>
      </c>
      <c r="D89" s="241"/>
      <c r="E89" s="241"/>
      <c r="F89" s="261" t="s">
        <v>2558</v>
      </c>
      <c r="G89" s="260"/>
      <c r="H89" s="241" t="s">
        <v>2576</v>
      </c>
      <c r="I89" s="241" t="s">
        <v>2554</v>
      </c>
      <c r="J89" s="241">
        <v>20</v>
      </c>
      <c r="K89" s="253"/>
    </row>
    <row r="90" spans="2:11" s="1" customFormat="1" ht="15" customHeight="1">
      <c r="B90" s="262"/>
      <c r="C90" s="241" t="s">
        <v>2577</v>
      </c>
      <c r="D90" s="241"/>
      <c r="E90" s="241"/>
      <c r="F90" s="261" t="s">
        <v>2558</v>
      </c>
      <c r="G90" s="260"/>
      <c r="H90" s="241" t="s">
        <v>2578</v>
      </c>
      <c r="I90" s="241" t="s">
        <v>2554</v>
      </c>
      <c r="J90" s="241">
        <v>50</v>
      </c>
      <c r="K90" s="253"/>
    </row>
    <row r="91" spans="2:11" s="1" customFormat="1" ht="15" customHeight="1">
      <c r="B91" s="262"/>
      <c r="C91" s="241" t="s">
        <v>2579</v>
      </c>
      <c r="D91" s="241"/>
      <c r="E91" s="241"/>
      <c r="F91" s="261" t="s">
        <v>2558</v>
      </c>
      <c r="G91" s="260"/>
      <c r="H91" s="241" t="s">
        <v>2579</v>
      </c>
      <c r="I91" s="241" t="s">
        <v>2554</v>
      </c>
      <c r="J91" s="241">
        <v>50</v>
      </c>
      <c r="K91" s="253"/>
    </row>
    <row r="92" spans="2:11" s="1" customFormat="1" ht="15" customHeight="1">
      <c r="B92" s="262"/>
      <c r="C92" s="241" t="s">
        <v>2580</v>
      </c>
      <c r="D92" s="241"/>
      <c r="E92" s="241"/>
      <c r="F92" s="261" t="s">
        <v>2558</v>
      </c>
      <c r="G92" s="260"/>
      <c r="H92" s="241" t="s">
        <v>2581</v>
      </c>
      <c r="I92" s="241" t="s">
        <v>2554</v>
      </c>
      <c r="J92" s="241">
        <v>255</v>
      </c>
      <c r="K92" s="253"/>
    </row>
    <row r="93" spans="2:11" s="1" customFormat="1" ht="15" customHeight="1">
      <c r="B93" s="262"/>
      <c r="C93" s="241" t="s">
        <v>2582</v>
      </c>
      <c r="D93" s="241"/>
      <c r="E93" s="241"/>
      <c r="F93" s="261" t="s">
        <v>2552</v>
      </c>
      <c r="G93" s="260"/>
      <c r="H93" s="241" t="s">
        <v>2583</v>
      </c>
      <c r="I93" s="241" t="s">
        <v>2584</v>
      </c>
      <c r="J93" s="241"/>
      <c r="K93" s="253"/>
    </row>
    <row r="94" spans="2:11" s="1" customFormat="1" ht="15" customHeight="1">
      <c r="B94" s="262"/>
      <c r="C94" s="241" t="s">
        <v>2585</v>
      </c>
      <c r="D94" s="241"/>
      <c r="E94" s="241"/>
      <c r="F94" s="261" t="s">
        <v>2552</v>
      </c>
      <c r="G94" s="260"/>
      <c r="H94" s="241" t="s">
        <v>2586</v>
      </c>
      <c r="I94" s="241" t="s">
        <v>2587</v>
      </c>
      <c r="J94" s="241"/>
      <c r="K94" s="253"/>
    </row>
    <row r="95" spans="2:11" s="1" customFormat="1" ht="15" customHeight="1">
      <c r="B95" s="262"/>
      <c r="C95" s="241" t="s">
        <v>2588</v>
      </c>
      <c r="D95" s="241"/>
      <c r="E95" s="241"/>
      <c r="F95" s="261" t="s">
        <v>2552</v>
      </c>
      <c r="G95" s="260"/>
      <c r="H95" s="241" t="s">
        <v>2588</v>
      </c>
      <c r="I95" s="241" t="s">
        <v>2587</v>
      </c>
      <c r="J95" s="241"/>
      <c r="K95" s="253"/>
    </row>
    <row r="96" spans="2:11" s="1" customFormat="1" ht="15" customHeight="1">
      <c r="B96" s="262"/>
      <c r="C96" s="241" t="s">
        <v>35</v>
      </c>
      <c r="D96" s="241"/>
      <c r="E96" s="241"/>
      <c r="F96" s="261" t="s">
        <v>2552</v>
      </c>
      <c r="G96" s="260"/>
      <c r="H96" s="241" t="s">
        <v>2589</v>
      </c>
      <c r="I96" s="241" t="s">
        <v>2587</v>
      </c>
      <c r="J96" s="241"/>
      <c r="K96" s="253"/>
    </row>
    <row r="97" spans="2:11" s="1" customFormat="1" ht="15" customHeight="1">
      <c r="B97" s="262"/>
      <c r="C97" s="241" t="s">
        <v>45</v>
      </c>
      <c r="D97" s="241"/>
      <c r="E97" s="241"/>
      <c r="F97" s="261" t="s">
        <v>2552</v>
      </c>
      <c r="G97" s="260"/>
      <c r="H97" s="241" t="s">
        <v>2590</v>
      </c>
      <c r="I97" s="241" t="s">
        <v>2587</v>
      </c>
      <c r="J97" s="241"/>
      <c r="K97" s="253"/>
    </row>
    <row r="98" spans="2:11" s="1" customFormat="1" ht="15" customHeight="1">
      <c r="B98" s="265"/>
      <c r="C98" s="266"/>
      <c r="D98" s="266"/>
      <c r="E98" s="266"/>
      <c r="F98" s="266"/>
      <c r="G98" s="266"/>
      <c r="H98" s="266"/>
      <c r="I98" s="266"/>
      <c r="J98" s="266"/>
      <c r="K98" s="267"/>
    </row>
    <row r="99" spans="2:11" s="1" customFormat="1" ht="18.75" customHeight="1">
      <c r="B99" s="268"/>
      <c r="C99" s="269"/>
      <c r="D99" s="269"/>
      <c r="E99" s="269"/>
      <c r="F99" s="269"/>
      <c r="G99" s="269"/>
      <c r="H99" s="269"/>
      <c r="I99" s="269"/>
      <c r="J99" s="269"/>
      <c r="K99" s="268"/>
    </row>
    <row r="100" spans="2:11" s="1" customFormat="1" ht="18.75" customHeight="1">
      <c r="B100" s="248"/>
      <c r="C100" s="248"/>
      <c r="D100" s="248"/>
      <c r="E100" s="248"/>
      <c r="F100" s="248"/>
      <c r="G100" s="248"/>
      <c r="H100" s="248"/>
      <c r="I100" s="248"/>
      <c r="J100" s="248"/>
      <c r="K100" s="248"/>
    </row>
    <row r="101" spans="2:11" s="1" customFormat="1" ht="7.5" customHeight="1">
      <c r="B101" s="249"/>
      <c r="C101" s="250"/>
      <c r="D101" s="250"/>
      <c r="E101" s="250"/>
      <c r="F101" s="250"/>
      <c r="G101" s="250"/>
      <c r="H101" s="250"/>
      <c r="I101" s="250"/>
      <c r="J101" s="250"/>
      <c r="K101" s="251"/>
    </row>
    <row r="102" spans="2:11" s="1" customFormat="1" ht="45" customHeight="1">
      <c r="B102" s="252"/>
      <c r="C102" s="369" t="s">
        <v>2591</v>
      </c>
      <c r="D102" s="369"/>
      <c r="E102" s="369"/>
      <c r="F102" s="369"/>
      <c r="G102" s="369"/>
      <c r="H102" s="369"/>
      <c r="I102" s="369"/>
      <c r="J102" s="369"/>
      <c r="K102" s="253"/>
    </row>
    <row r="103" spans="2:11" s="1" customFormat="1" ht="17.25" customHeight="1">
      <c r="B103" s="252"/>
      <c r="C103" s="254" t="s">
        <v>2546</v>
      </c>
      <c r="D103" s="254"/>
      <c r="E103" s="254"/>
      <c r="F103" s="254" t="s">
        <v>2547</v>
      </c>
      <c r="G103" s="255"/>
      <c r="H103" s="254" t="s">
        <v>50</v>
      </c>
      <c r="I103" s="254" t="s">
        <v>53</v>
      </c>
      <c r="J103" s="254" t="s">
        <v>2548</v>
      </c>
      <c r="K103" s="253"/>
    </row>
    <row r="104" spans="2:11" s="1" customFormat="1" ht="17.25" customHeight="1">
      <c r="B104" s="252"/>
      <c r="C104" s="256" t="s">
        <v>2549</v>
      </c>
      <c r="D104" s="256"/>
      <c r="E104" s="256"/>
      <c r="F104" s="257" t="s">
        <v>2550</v>
      </c>
      <c r="G104" s="258"/>
      <c r="H104" s="256"/>
      <c r="I104" s="256"/>
      <c r="J104" s="256" t="s">
        <v>2551</v>
      </c>
      <c r="K104" s="253"/>
    </row>
    <row r="105" spans="2:11" s="1" customFormat="1" ht="5.25" customHeight="1">
      <c r="B105" s="252"/>
      <c r="C105" s="254"/>
      <c r="D105" s="254"/>
      <c r="E105" s="254"/>
      <c r="F105" s="254"/>
      <c r="G105" s="270"/>
      <c r="H105" s="254"/>
      <c r="I105" s="254"/>
      <c r="J105" s="254"/>
      <c r="K105" s="253"/>
    </row>
    <row r="106" spans="2:11" s="1" customFormat="1" ht="15" customHeight="1">
      <c r="B106" s="252"/>
      <c r="C106" s="241" t="s">
        <v>49</v>
      </c>
      <c r="D106" s="259"/>
      <c r="E106" s="259"/>
      <c r="F106" s="261" t="s">
        <v>2552</v>
      </c>
      <c r="G106" s="270"/>
      <c r="H106" s="241" t="s">
        <v>2592</v>
      </c>
      <c r="I106" s="241" t="s">
        <v>2554</v>
      </c>
      <c r="J106" s="241">
        <v>20</v>
      </c>
      <c r="K106" s="253"/>
    </row>
    <row r="107" spans="2:11" s="1" customFormat="1" ht="15" customHeight="1">
      <c r="B107" s="252"/>
      <c r="C107" s="241" t="s">
        <v>2555</v>
      </c>
      <c r="D107" s="241"/>
      <c r="E107" s="241"/>
      <c r="F107" s="261" t="s">
        <v>2552</v>
      </c>
      <c r="G107" s="241"/>
      <c r="H107" s="241" t="s">
        <v>2592</v>
      </c>
      <c r="I107" s="241" t="s">
        <v>2554</v>
      </c>
      <c r="J107" s="241">
        <v>120</v>
      </c>
      <c r="K107" s="253"/>
    </row>
    <row r="108" spans="2:11" s="1" customFormat="1" ht="15" customHeight="1">
      <c r="B108" s="262"/>
      <c r="C108" s="241" t="s">
        <v>2557</v>
      </c>
      <c r="D108" s="241"/>
      <c r="E108" s="241"/>
      <c r="F108" s="261" t="s">
        <v>2558</v>
      </c>
      <c r="G108" s="241"/>
      <c r="H108" s="241" t="s">
        <v>2592</v>
      </c>
      <c r="I108" s="241" t="s">
        <v>2554</v>
      </c>
      <c r="J108" s="241">
        <v>50</v>
      </c>
      <c r="K108" s="253"/>
    </row>
    <row r="109" spans="2:11" s="1" customFormat="1" ht="15" customHeight="1">
      <c r="B109" s="262"/>
      <c r="C109" s="241" t="s">
        <v>2560</v>
      </c>
      <c r="D109" s="241"/>
      <c r="E109" s="241"/>
      <c r="F109" s="261" t="s">
        <v>2552</v>
      </c>
      <c r="G109" s="241"/>
      <c r="H109" s="241" t="s">
        <v>2592</v>
      </c>
      <c r="I109" s="241" t="s">
        <v>2562</v>
      </c>
      <c r="J109" s="241"/>
      <c r="K109" s="253"/>
    </row>
    <row r="110" spans="2:11" s="1" customFormat="1" ht="15" customHeight="1">
      <c r="B110" s="262"/>
      <c r="C110" s="241" t="s">
        <v>2571</v>
      </c>
      <c r="D110" s="241"/>
      <c r="E110" s="241"/>
      <c r="F110" s="261" t="s">
        <v>2558</v>
      </c>
      <c r="G110" s="241"/>
      <c r="H110" s="241" t="s">
        <v>2592</v>
      </c>
      <c r="I110" s="241" t="s">
        <v>2554</v>
      </c>
      <c r="J110" s="241">
        <v>50</v>
      </c>
      <c r="K110" s="253"/>
    </row>
    <row r="111" spans="2:11" s="1" customFormat="1" ht="15" customHeight="1">
      <c r="B111" s="262"/>
      <c r="C111" s="241" t="s">
        <v>2579</v>
      </c>
      <c r="D111" s="241"/>
      <c r="E111" s="241"/>
      <c r="F111" s="261" t="s">
        <v>2558</v>
      </c>
      <c r="G111" s="241"/>
      <c r="H111" s="241" t="s">
        <v>2592</v>
      </c>
      <c r="I111" s="241" t="s">
        <v>2554</v>
      </c>
      <c r="J111" s="241">
        <v>50</v>
      </c>
      <c r="K111" s="253"/>
    </row>
    <row r="112" spans="2:11" s="1" customFormat="1" ht="15" customHeight="1">
      <c r="B112" s="262"/>
      <c r="C112" s="241" t="s">
        <v>2577</v>
      </c>
      <c r="D112" s="241"/>
      <c r="E112" s="241"/>
      <c r="F112" s="261" t="s">
        <v>2558</v>
      </c>
      <c r="G112" s="241"/>
      <c r="H112" s="241" t="s">
        <v>2592</v>
      </c>
      <c r="I112" s="241" t="s">
        <v>2554</v>
      </c>
      <c r="J112" s="241">
        <v>50</v>
      </c>
      <c r="K112" s="253"/>
    </row>
    <row r="113" spans="2:11" s="1" customFormat="1" ht="15" customHeight="1">
      <c r="B113" s="262"/>
      <c r="C113" s="241" t="s">
        <v>49</v>
      </c>
      <c r="D113" s="241"/>
      <c r="E113" s="241"/>
      <c r="F113" s="261" t="s">
        <v>2552</v>
      </c>
      <c r="G113" s="241"/>
      <c r="H113" s="241" t="s">
        <v>2593</v>
      </c>
      <c r="I113" s="241" t="s">
        <v>2554</v>
      </c>
      <c r="J113" s="241">
        <v>20</v>
      </c>
      <c r="K113" s="253"/>
    </row>
    <row r="114" spans="2:11" s="1" customFormat="1" ht="15" customHeight="1">
      <c r="B114" s="262"/>
      <c r="C114" s="241" t="s">
        <v>2594</v>
      </c>
      <c r="D114" s="241"/>
      <c r="E114" s="241"/>
      <c r="F114" s="261" t="s">
        <v>2552</v>
      </c>
      <c r="G114" s="241"/>
      <c r="H114" s="241" t="s">
        <v>2595</v>
      </c>
      <c r="I114" s="241" t="s">
        <v>2554</v>
      </c>
      <c r="J114" s="241">
        <v>120</v>
      </c>
      <c r="K114" s="253"/>
    </row>
    <row r="115" spans="2:11" s="1" customFormat="1" ht="15" customHeight="1">
      <c r="B115" s="262"/>
      <c r="C115" s="241" t="s">
        <v>35</v>
      </c>
      <c r="D115" s="241"/>
      <c r="E115" s="241"/>
      <c r="F115" s="261" t="s">
        <v>2552</v>
      </c>
      <c r="G115" s="241"/>
      <c r="H115" s="241" t="s">
        <v>2596</v>
      </c>
      <c r="I115" s="241" t="s">
        <v>2587</v>
      </c>
      <c r="J115" s="241"/>
      <c r="K115" s="253"/>
    </row>
    <row r="116" spans="2:11" s="1" customFormat="1" ht="15" customHeight="1">
      <c r="B116" s="262"/>
      <c r="C116" s="241" t="s">
        <v>45</v>
      </c>
      <c r="D116" s="241"/>
      <c r="E116" s="241"/>
      <c r="F116" s="261" t="s">
        <v>2552</v>
      </c>
      <c r="G116" s="241"/>
      <c r="H116" s="241" t="s">
        <v>2597</v>
      </c>
      <c r="I116" s="241" t="s">
        <v>2587</v>
      </c>
      <c r="J116" s="241"/>
      <c r="K116" s="253"/>
    </row>
    <row r="117" spans="2:11" s="1" customFormat="1" ht="15" customHeight="1">
      <c r="B117" s="262"/>
      <c r="C117" s="241" t="s">
        <v>53</v>
      </c>
      <c r="D117" s="241"/>
      <c r="E117" s="241"/>
      <c r="F117" s="261" t="s">
        <v>2552</v>
      </c>
      <c r="G117" s="241"/>
      <c r="H117" s="241" t="s">
        <v>2598</v>
      </c>
      <c r="I117" s="241" t="s">
        <v>2599</v>
      </c>
      <c r="J117" s="241"/>
      <c r="K117" s="253"/>
    </row>
    <row r="118" spans="2:11" s="1" customFormat="1" ht="15" customHeight="1">
      <c r="B118" s="265"/>
      <c r="C118" s="271"/>
      <c r="D118" s="271"/>
      <c r="E118" s="271"/>
      <c r="F118" s="271"/>
      <c r="G118" s="271"/>
      <c r="H118" s="271"/>
      <c r="I118" s="271"/>
      <c r="J118" s="271"/>
      <c r="K118" s="267"/>
    </row>
    <row r="119" spans="2:11" s="1" customFormat="1" ht="18.75" customHeight="1">
      <c r="B119" s="272"/>
      <c r="C119" s="238"/>
      <c r="D119" s="238"/>
      <c r="E119" s="238"/>
      <c r="F119" s="273"/>
      <c r="G119" s="238"/>
      <c r="H119" s="238"/>
      <c r="I119" s="238"/>
      <c r="J119" s="238"/>
      <c r="K119" s="272"/>
    </row>
    <row r="120" spans="2:11" s="1" customFormat="1" ht="18.75" customHeight="1"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</row>
    <row r="121" spans="2:11" s="1" customFormat="1" ht="7.5" customHeight="1">
      <c r="B121" s="274"/>
      <c r="C121" s="275"/>
      <c r="D121" s="275"/>
      <c r="E121" s="275"/>
      <c r="F121" s="275"/>
      <c r="G121" s="275"/>
      <c r="H121" s="275"/>
      <c r="I121" s="275"/>
      <c r="J121" s="275"/>
      <c r="K121" s="276"/>
    </row>
    <row r="122" spans="2:11" s="1" customFormat="1" ht="45" customHeight="1">
      <c r="B122" s="277"/>
      <c r="C122" s="370" t="s">
        <v>2600</v>
      </c>
      <c r="D122" s="370"/>
      <c r="E122" s="370"/>
      <c r="F122" s="370"/>
      <c r="G122" s="370"/>
      <c r="H122" s="370"/>
      <c r="I122" s="370"/>
      <c r="J122" s="370"/>
      <c r="K122" s="278"/>
    </row>
    <row r="123" spans="2:11" s="1" customFormat="1" ht="17.25" customHeight="1">
      <c r="B123" s="279"/>
      <c r="C123" s="254" t="s">
        <v>2546</v>
      </c>
      <c r="D123" s="254"/>
      <c r="E123" s="254"/>
      <c r="F123" s="254" t="s">
        <v>2547</v>
      </c>
      <c r="G123" s="255"/>
      <c r="H123" s="254" t="s">
        <v>50</v>
      </c>
      <c r="I123" s="254" t="s">
        <v>53</v>
      </c>
      <c r="J123" s="254" t="s">
        <v>2548</v>
      </c>
      <c r="K123" s="280"/>
    </row>
    <row r="124" spans="2:11" s="1" customFormat="1" ht="17.25" customHeight="1">
      <c r="B124" s="279"/>
      <c r="C124" s="256" t="s">
        <v>2549</v>
      </c>
      <c r="D124" s="256"/>
      <c r="E124" s="256"/>
      <c r="F124" s="257" t="s">
        <v>2550</v>
      </c>
      <c r="G124" s="258"/>
      <c r="H124" s="256"/>
      <c r="I124" s="256"/>
      <c r="J124" s="256" t="s">
        <v>2551</v>
      </c>
      <c r="K124" s="280"/>
    </row>
    <row r="125" spans="2:11" s="1" customFormat="1" ht="5.25" customHeight="1">
      <c r="B125" s="281"/>
      <c r="C125" s="259"/>
      <c r="D125" s="259"/>
      <c r="E125" s="259"/>
      <c r="F125" s="259"/>
      <c r="G125" s="241"/>
      <c r="H125" s="259"/>
      <c r="I125" s="259"/>
      <c r="J125" s="259"/>
      <c r="K125" s="282"/>
    </row>
    <row r="126" spans="2:11" s="1" customFormat="1" ht="15" customHeight="1">
      <c r="B126" s="281"/>
      <c r="C126" s="241" t="s">
        <v>2555</v>
      </c>
      <c r="D126" s="259"/>
      <c r="E126" s="259"/>
      <c r="F126" s="261" t="s">
        <v>2552</v>
      </c>
      <c r="G126" s="241"/>
      <c r="H126" s="241" t="s">
        <v>2592</v>
      </c>
      <c r="I126" s="241" t="s">
        <v>2554</v>
      </c>
      <c r="J126" s="241">
        <v>120</v>
      </c>
      <c r="K126" s="283"/>
    </row>
    <row r="127" spans="2:11" s="1" customFormat="1" ht="15" customHeight="1">
      <c r="B127" s="281"/>
      <c r="C127" s="241" t="s">
        <v>2601</v>
      </c>
      <c r="D127" s="241"/>
      <c r="E127" s="241"/>
      <c r="F127" s="261" t="s">
        <v>2552</v>
      </c>
      <c r="G127" s="241"/>
      <c r="H127" s="241" t="s">
        <v>2602</v>
      </c>
      <c r="I127" s="241" t="s">
        <v>2554</v>
      </c>
      <c r="J127" s="241" t="s">
        <v>2603</v>
      </c>
      <c r="K127" s="283"/>
    </row>
    <row r="128" spans="2:11" s="1" customFormat="1" ht="15" customHeight="1">
      <c r="B128" s="281"/>
      <c r="C128" s="241" t="s">
        <v>2500</v>
      </c>
      <c r="D128" s="241"/>
      <c r="E128" s="241"/>
      <c r="F128" s="261" t="s">
        <v>2552</v>
      </c>
      <c r="G128" s="241"/>
      <c r="H128" s="241" t="s">
        <v>2604</v>
      </c>
      <c r="I128" s="241" t="s">
        <v>2554</v>
      </c>
      <c r="J128" s="241" t="s">
        <v>2603</v>
      </c>
      <c r="K128" s="283"/>
    </row>
    <row r="129" spans="2:11" s="1" customFormat="1" ht="15" customHeight="1">
      <c r="B129" s="281"/>
      <c r="C129" s="241" t="s">
        <v>2563</v>
      </c>
      <c r="D129" s="241"/>
      <c r="E129" s="241"/>
      <c r="F129" s="261" t="s">
        <v>2558</v>
      </c>
      <c r="G129" s="241"/>
      <c r="H129" s="241" t="s">
        <v>2564</v>
      </c>
      <c r="I129" s="241" t="s">
        <v>2554</v>
      </c>
      <c r="J129" s="241">
        <v>15</v>
      </c>
      <c r="K129" s="283"/>
    </row>
    <row r="130" spans="2:11" s="1" customFormat="1" ht="15" customHeight="1">
      <c r="B130" s="281"/>
      <c r="C130" s="263" t="s">
        <v>2565</v>
      </c>
      <c r="D130" s="263"/>
      <c r="E130" s="263"/>
      <c r="F130" s="264" t="s">
        <v>2558</v>
      </c>
      <c r="G130" s="263"/>
      <c r="H130" s="263" t="s">
        <v>2566</v>
      </c>
      <c r="I130" s="263" t="s">
        <v>2554</v>
      </c>
      <c r="J130" s="263">
        <v>15</v>
      </c>
      <c r="K130" s="283"/>
    </row>
    <row r="131" spans="2:11" s="1" customFormat="1" ht="15" customHeight="1">
      <c r="B131" s="281"/>
      <c r="C131" s="263" t="s">
        <v>2567</v>
      </c>
      <c r="D131" s="263"/>
      <c r="E131" s="263"/>
      <c r="F131" s="264" t="s">
        <v>2558</v>
      </c>
      <c r="G131" s="263"/>
      <c r="H131" s="263" t="s">
        <v>2568</v>
      </c>
      <c r="I131" s="263" t="s">
        <v>2554</v>
      </c>
      <c r="J131" s="263">
        <v>20</v>
      </c>
      <c r="K131" s="283"/>
    </row>
    <row r="132" spans="2:11" s="1" customFormat="1" ht="15" customHeight="1">
      <c r="B132" s="281"/>
      <c r="C132" s="263" t="s">
        <v>2569</v>
      </c>
      <c r="D132" s="263"/>
      <c r="E132" s="263"/>
      <c r="F132" s="264" t="s">
        <v>2558</v>
      </c>
      <c r="G132" s="263"/>
      <c r="H132" s="263" t="s">
        <v>2570</v>
      </c>
      <c r="I132" s="263" t="s">
        <v>2554</v>
      </c>
      <c r="J132" s="263">
        <v>20</v>
      </c>
      <c r="K132" s="283"/>
    </row>
    <row r="133" spans="2:11" s="1" customFormat="1" ht="15" customHeight="1">
      <c r="B133" s="281"/>
      <c r="C133" s="241" t="s">
        <v>2557</v>
      </c>
      <c r="D133" s="241"/>
      <c r="E133" s="241"/>
      <c r="F133" s="261" t="s">
        <v>2558</v>
      </c>
      <c r="G133" s="241"/>
      <c r="H133" s="241" t="s">
        <v>2592</v>
      </c>
      <c r="I133" s="241" t="s">
        <v>2554</v>
      </c>
      <c r="J133" s="241">
        <v>50</v>
      </c>
      <c r="K133" s="283"/>
    </row>
    <row r="134" spans="2:11" s="1" customFormat="1" ht="15" customHeight="1">
      <c r="B134" s="281"/>
      <c r="C134" s="241" t="s">
        <v>2571</v>
      </c>
      <c r="D134" s="241"/>
      <c r="E134" s="241"/>
      <c r="F134" s="261" t="s">
        <v>2558</v>
      </c>
      <c r="G134" s="241"/>
      <c r="H134" s="241" t="s">
        <v>2592</v>
      </c>
      <c r="I134" s="241" t="s">
        <v>2554</v>
      </c>
      <c r="J134" s="241">
        <v>50</v>
      </c>
      <c r="K134" s="283"/>
    </row>
    <row r="135" spans="2:11" s="1" customFormat="1" ht="15" customHeight="1">
      <c r="B135" s="281"/>
      <c r="C135" s="241" t="s">
        <v>2577</v>
      </c>
      <c r="D135" s="241"/>
      <c r="E135" s="241"/>
      <c r="F135" s="261" t="s">
        <v>2558</v>
      </c>
      <c r="G135" s="241"/>
      <c r="H135" s="241" t="s">
        <v>2592</v>
      </c>
      <c r="I135" s="241" t="s">
        <v>2554</v>
      </c>
      <c r="J135" s="241">
        <v>50</v>
      </c>
      <c r="K135" s="283"/>
    </row>
    <row r="136" spans="2:11" s="1" customFormat="1" ht="15" customHeight="1">
      <c r="B136" s="281"/>
      <c r="C136" s="241" t="s">
        <v>2579</v>
      </c>
      <c r="D136" s="241"/>
      <c r="E136" s="241"/>
      <c r="F136" s="261" t="s">
        <v>2558</v>
      </c>
      <c r="G136" s="241"/>
      <c r="H136" s="241" t="s">
        <v>2592</v>
      </c>
      <c r="I136" s="241" t="s">
        <v>2554</v>
      </c>
      <c r="J136" s="241">
        <v>50</v>
      </c>
      <c r="K136" s="283"/>
    </row>
    <row r="137" spans="2:11" s="1" customFormat="1" ht="15" customHeight="1">
      <c r="B137" s="281"/>
      <c r="C137" s="241" t="s">
        <v>2580</v>
      </c>
      <c r="D137" s="241"/>
      <c r="E137" s="241"/>
      <c r="F137" s="261" t="s">
        <v>2558</v>
      </c>
      <c r="G137" s="241"/>
      <c r="H137" s="241" t="s">
        <v>2605</v>
      </c>
      <c r="I137" s="241" t="s">
        <v>2554</v>
      </c>
      <c r="J137" s="241">
        <v>255</v>
      </c>
      <c r="K137" s="283"/>
    </row>
    <row r="138" spans="2:11" s="1" customFormat="1" ht="15" customHeight="1">
      <c r="B138" s="281"/>
      <c r="C138" s="241" t="s">
        <v>2582</v>
      </c>
      <c r="D138" s="241"/>
      <c r="E138" s="241"/>
      <c r="F138" s="261" t="s">
        <v>2552</v>
      </c>
      <c r="G138" s="241"/>
      <c r="H138" s="241" t="s">
        <v>2606</v>
      </c>
      <c r="I138" s="241" t="s">
        <v>2584</v>
      </c>
      <c r="J138" s="241"/>
      <c r="K138" s="283"/>
    </row>
    <row r="139" spans="2:11" s="1" customFormat="1" ht="15" customHeight="1">
      <c r="B139" s="281"/>
      <c r="C139" s="241" t="s">
        <v>2585</v>
      </c>
      <c r="D139" s="241"/>
      <c r="E139" s="241"/>
      <c r="F139" s="261" t="s">
        <v>2552</v>
      </c>
      <c r="G139" s="241"/>
      <c r="H139" s="241" t="s">
        <v>2607</v>
      </c>
      <c r="I139" s="241" t="s">
        <v>2587</v>
      </c>
      <c r="J139" s="241"/>
      <c r="K139" s="283"/>
    </row>
    <row r="140" spans="2:11" s="1" customFormat="1" ht="15" customHeight="1">
      <c r="B140" s="281"/>
      <c r="C140" s="241" t="s">
        <v>2588</v>
      </c>
      <c r="D140" s="241"/>
      <c r="E140" s="241"/>
      <c r="F140" s="261" t="s">
        <v>2552</v>
      </c>
      <c r="G140" s="241"/>
      <c r="H140" s="241" t="s">
        <v>2588</v>
      </c>
      <c r="I140" s="241" t="s">
        <v>2587</v>
      </c>
      <c r="J140" s="241"/>
      <c r="K140" s="283"/>
    </row>
    <row r="141" spans="2:11" s="1" customFormat="1" ht="15" customHeight="1">
      <c r="B141" s="281"/>
      <c r="C141" s="241" t="s">
        <v>35</v>
      </c>
      <c r="D141" s="241"/>
      <c r="E141" s="241"/>
      <c r="F141" s="261" t="s">
        <v>2552</v>
      </c>
      <c r="G141" s="241"/>
      <c r="H141" s="241" t="s">
        <v>2608</v>
      </c>
      <c r="I141" s="241" t="s">
        <v>2587</v>
      </c>
      <c r="J141" s="241"/>
      <c r="K141" s="283"/>
    </row>
    <row r="142" spans="2:11" s="1" customFormat="1" ht="15" customHeight="1">
      <c r="B142" s="281"/>
      <c r="C142" s="241" t="s">
        <v>2609</v>
      </c>
      <c r="D142" s="241"/>
      <c r="E142" s="241"/>
      <c r="F142" s="261" t="s">
        <v>2552</v>
      </c>
      <c r="G142" s="241"/>
      <c r="H142" s="241" t="s">
        <v>2610</v>
      </c>
      <c r="I142" s="241" t="s">
        <v>2587</v>
      </c>
      <c r="J142" s="241"/>
      <c r="K142" s="283"/>
    </row>
    <row r="143" spans="2:11" s="1" customFormat="1" ht="15" customHeight="1">
      <c r="B143" s="284"/>
      <c r="C143" s="285"/>
      <c r="D143" s="285"/>
      <c r="E143" s="285"/>
      <c r="F143" s="285"/>
      <c r="G143" s="285"/>
      <c r="H143" s="285"/>
      <c r="I143" s="285"/>
      <c r="J143" s="285"/>
      <c r="K143" s="286"/>
    </row>
    <row r="144" spans="2:11" s="1" customFormat="1" ht="18.75" customHeight="1">
      <c r="B144" s="238"/>
      <c r="C144" s="238"/>
      <c r="D144" s="238"/>
      <c r="E144" s="238"/>
      <c r="F144" s="273"/>
      <c r="G144" s="238"/>
      <c r="H144" s="238"/>
      <c r="I144" s="238"/>
      <c r="J144" s="238"/>
      <c r="K144" s="238"/>
    </row>
    <row r="145" spans="2:11" s="1" customFormat="1" ht="18.75" customHeight="1">
      <c r="B145" s="248"/>
      <c r="C145" s="248"/>
      <c r="D145" s="248"/>
      <c r="E145" s="248"/>
      <c r="F145" s="248"/>
      <c r="G145" s="248"/>
      <c r="H145" s="248"/>
      <c r="I145" s="248"/>
      <c r="J145" s="248"/>
      <c r="K145" s="248"/>
    </row>
    <row r="146" spans="2:11" s="1" customFormat="1" ht="7.5" customHeight="1">
      <c r="B146" s="249"/>
      <c r="C146" s="250"/>
      <c r="D146" s="250"/>
      <c r="E146" s="250"/>
      <c r="F146" s="250"/>
      <c r="G146" s="250"/>
      <c r="H146" s="250"/>
      <c r="I146" s="250"/>
      <c r="J146" s="250"/>
      <c r="K146" s="251"/>
    </row>
    <row r="147" spans="2:11" s="1" customFormat="1" ht="45" customHeight="1">
      <c r="B147" s="252"/>
      <c r="C147" s="369" t="s">
        <v>2611</v>
      </c>
      <c r="D147" s="369"/>
      <c r="E147" s="369"/>
      <c r="F147" s="369"/>
      <c r="G147" s="369"/>
      <c r="H147" s="369"/>
      <c r="I147" s="369"/>
      <c r="J147" s="369"/>
      <c r="K147" s="253"/>
    </row>
    <row r="148" spans="2:11" s="1" customFormat="1" ht="17.25" customHeight="1">
      <c r="B148" s="252"/>
      <c r="C148" s="254" t="s">
        <v>2546</v>
      </c>
      <c r="D148" s="254"/>
      <c r="E148" s="254"/>
      <c r="F148" s="254" t="s">
        <v>2547</v>
      </c>
      <c r="G148" s="255"/>
      <c r="H148" s="254" t="s">
        <v>50</v>
      </c>
      <c r="I148" s="254" t="s">
        <v>53</v>
      </c>
      <c r="J148" s="254" t="s">
        <v>2548</v>
      </c>
      <c r="K148" s="253"/>
    </row>
    <row r="149" spans="2:11" s="1" customFormat="1" ht="17.25" customHeight="1">
      <c r="B149" s="252"/>
      <c r="C149" s="256" t="s">
        <v>2549</v>
      </c>
      <c r="D149" s="256"/>
      <c r="E149" s="256"/>
      <c r="F149" s="257" t="s">
        <v>2550</v>
      </c>
      <c r="G149" s="258"/>
      <c r="H149" s="256"/>
      <c r="I149" s="256"/>
      <c r="J149" s="256" t="s">
        <v>2551</v>
      </c>
      <c r="K149" s="253"/>
    </row>
    <row r="150" spans="2:11" s="1" customFormat="1" ht="5.25" customHeight="1">
      <c r="B150" s="262"/>
      <c r="C150" s="259"/>
      <c r="D150" s="259"/>
      <c r="E150" s="259"/>
      <c r="F150" s="259"/>
      <c r="G150" s="260"/>
      <c r="H150" s="259"/>
      <c r="I150" s="259"/>
      <c r="J150" s="259"/>
      <c r="K150" s="283"/>
    </row>
    <row r="151" spans="2:11" s="1" customFormat="1" ht="15" customHeight="1">
      <c r="B151" s="262"/>
      <c r="C151" s="287" t="s">
        <v>2555</v>
      </c>
      <c r="D151" s="241"/>
      <c r="E151" s="241"/>
      <c r="F151" s="288" t="s">
        <v>2552</v>
      </c>
      <c r="G151" s="241"/>
      <c r="H151" s="287" t="s">
        <v>2592</v>
      </c>
      <c r="I151" s="287" t="s">
        <v>2554</v>
      </c>
      <c r="J151" s="287">
        <v>120</v>
      </c>
      <c r="K151" s="283"/>
    </row>
    <row r="152" spans="2:11" s="1" customFormat="1" ht="15" customHeight="1">
      <c r="B152" s="262"/>
      <c r="C152" s="287" t="s">
        <v>2601</v>
      </c>
      <c r="D152" s="241"/>
      <c r="E152" s="241"/>
      <c r="F152" s="288" t="s">
        <v>2552</v>
      </c>
      <c r="G152" s="241"/>
      <c r="H152" s="287" t="s">
        <v>2612</v>
      </c>
      <c r="I152" s="287" t="s">
        <v>2554</v>
      </c>
      <c r="J152" s="287" t="s">
        <v>2603</v>
      </c>
      <c r="K152" s="283"/>
    </row>
    <row r="153" spans="2:11" s="1" customFormat="1" ht="15" customHeight="1">
      <c r="B153" s="262"/>
      <c r="C153" s="287" t="s">
        <v>2500</v>
      </c>
      <c r="D153" s="241"/>
      <c r="E153" s="241"/>
      <c r="F153" s="288" t="s">
        <v>2552</v>
      </c>
      <c r="G153" s="241"/>
      <c r="H153" s="287" t="s">
        <v>2613</v>
      </c>
      <c r="I153" s="287" t="s">
        <v>2554</v>
      </c>
      <c r="J153" s="287" t="s">
        <v>2603</v>
      </c>
      <c r="K153" s="283"/>
    </row>
    <row r="154" spans="2:11" s="1" customFormat="1" ht="15" customHeight="1">
      <c r="B154" s="262"/>
      <c r="C154" s="287" t="s">
        <v>2557</v>
      </c>
      <c r="D154" s="241"/>
      <c r="E154" s="241"/>
      <c r="F154" s="288" t="s">
        <v>2558</v>
      </c>
      <c r="G154" s="241"/>
      <c r="H154" s="287" t="s">
        <v>2592</v>
      </c>
      <c r="I154" s="287" t="s">
        <v>2554</v>
      </c>
      <c r="J154" s="287">
        <v>50</v>
      </c>
      <c r="K154" s="283"/>
    </row>
    <row r="155" spans="2:11" s="1" customFormat="1" ht="15" customHeight="1">
      <c r="B155" s="262"/>
      <c r="C155" s="287" t="s">
        <v>2560</v>
      </c>
      <c r="D155" s="241"/>
      <c r="E155" s="241"/>
      <c r="F155" s="288" t="s">
        <v>2552</v>
      </c>
      <c r="G155" s="241"/>
      <c r="H155" s="287" t="s">
        <v>2592</v>
      </c>
      <c r="I155" s="287" t="s">
        <v>2562</v>
      </c>
      <c r="J155" s="287"/>
      <c r="K155" s="283"/>
    </row>
    <row r="156" spans="2:11" s="1" customFormat="1" ht="15" customHeight="1">
      <c r="B156" s="262"/>
      <c r="C156" s="287" t="s">
        <v>2571</v>
      </c>
      <c r="D156" s="241"/>
      <c r="E156" s="241"/>
      <c r="F156" s="288" t="s">
        <v>2558</v>
      </c>
      <c r="G156" s="241"/>
      <c r="H156" s="287" t="s">
        <v>2592</v>
      </c>
      <c r="I156" s="287" t="s">
        <v>2554</v>
      </c>
      <c r="J156" s="287">
        <v>50</v>
      </c>
      <c r="K156" s="283"/>
    </row>
    <row r="157" spans="2:11" s="1" customFormat="1" ht="15" customHeight="1">
      <c r="B157" s="262"/>
      <c r="C157" s="287" t="s">
        <v>2579</v>
      </c>
      <c r="D157" s="241"/>
      <c r="E157" s="241"/>
      <c r="F157" s="288" t="s">
        <v>2558</v>
      </c>
      <c r="G157" s="241"/>
      <c r="H157" s="287" t="s">
        <v>2592</v>
      </c>
      <c r="I157" s="287" t="s">
        <v>2554</v>
      </c>
      <c r="J157" s="287">
        <v>50</v>
      </c>
      <c r="K157" s="283"/>
    </row>
    <row r="158" spans="2:11" s="1" customFormat="1" ht="15" customHeight="1">
      <c r="B158" s="262"/>
      <c r="C158" s="287" t="s">
        <v>2577</v>
      </c>
      <c r="D158" s="241"/>
      <c r="E158" s="241"/>
      <c r="F158" s="288" t="s">
        <v>2558</v>
      </c>
      <c r="G158" s="241"/>
      <c r="H158" s="287" t="s">
        <v>2592</v>
      </c>
      <c r="I158" s="287" t="s">
        <v>2554</v>
      </c>
      <c r="J158" s="287">
        <v>50</v>
      </c>
      <c r="K158" s="283"/>
    </row>
    <row r="159" spans="2:11" s="1" customFormat="1" ht="15" customHeight="1">
      <c r="B159" s="262"/>
      <c r="C159" s="287" t="s">
        <v>122</v>
      </c>
      <c r="D159" s="241"/>
      <c r="E159" s="241"/>
      <c r="F159" s="288" t="s">
        <v>2552</v>
      </c>
      <c r="G159" s="241"/>
      <c r="H159" s="287" t="s">
        <v>2614</v>
      </c>
      <c r="I159" s="287" t="s">
        <v>2554</v>
      </c>
      <c r="J159" s="287" t="s">
        <v>2615</v>
      </c>
      <c r="K159" s="283"/>
    </row>
    <row r="160" spans="2:11" s="1" customFormat="1" ht="15" customHeight="1">
      <c r="B160" s="262"/>
      <c r="C160" s="287" t="s">
        <v>2616</v>
      </c>
      <c r="D160" s="241"/>
      <c r="E160" s="241"/>
      <c r="F160" s="288" t="s">
        <v>2552</v>
      </c>
      <c r="G160" s="241"/>
      <c r="H160" s="287" t="s">
        <v>2617</v>
      </c>
      <c r="I160" s="287" t="s">
        <v>2587</v>
      </c>
      <c r="J160" s="287"/>
      <c r="K160" s="283"/>
    </row>
    <row r="161" spans="2:11" s="1" customFormat="1" ht="15" customHeight="1">
      <c r="B161" s="289"/>
      <c r="C161" s="271"/>
      <c r="D161" s="271"/>
      <c r="E161" s="271"/>
      <c r="F161" s="271"/>
      <c r="G161" s="271"/>
      <c r="H161" s="271"/>
      <c r="I161" s="271"/>
      <c r="J161" s="271"/>
      <c r="K161" s="290"/>
    </row>
    <row r="162" spans="2:11" s="1" customFormat="1" ht="18.75" customHeight="1">
      <c r="B162" s="238"/>
      <c r="C162" s="241"/>
      <c r="D162" s="241"/>
      <c r="E162" s="241"/>
      <c r="F162" s="261"/>
      <c r="G162" s="241"/>
      <c r="H162" s="241"/>
      <c r="I162" s="241"/>
      <c r="J162" s="241"/>
      <c r="K162" s="238"/>
    </row>
    <row r="163" spans="2:11" s="1" customFormat="1" ht="18.75" customHeight="1">
      <c r="B163" s="248"/>
      <c r="C163" s="248"/>
      <c r="D163" s="248"/>
      <c r="E163" s="248"/>
      <c r="F163" s="248"/>
      <c r="G163" s="248"/>
      <c r="H163" s="248"/>
      <c r="I163" s="248"/>
      <c r="J163" s="248"/>
      <c r="K163" s="248"/>
    </row>
    <row r="164" spans="2:11" s="1" customFormat="1" ht="7.5" customHeight="1">
      <c r="B164" s="230"/>
      <c r="C164" s="231"/>
      <c r="D164" s="231"/>
      <c r="E164" s="231"/>
      <c r="F164" s="231"/>
      <c r="G164" s="231"/>
      <c r="H164" s="231"/>
      <c r="I164" s="231"/>
      <c r="J164" s="231"/>
      <c r="K164" s="232"/>
    </row>
    <row r="165" spans="2:11" s="1" customFormat="1" ht="45" customHeight="1">
      <c r="B165" s="233"/>
      <c r="C165" s="370" t="s">
        <v>2618</v>
      </c>
      <c r="D165" s="370"/>
      <c r="E165" s="370"/>
      <c r="F165" s="370"/>
      <c r="G165" s="370"/>
      <c r="H165" s="370"/>
      <c r="I165" s="370"/>
      <c r="J165" s="370"/>
      <c r="K165" s="234"/>
    </row>
    <row r="166" spans="2:11" s="1" customFormat="1" ht="17.25" customHeight="1">
      <c r="B166" s="233"/>
      <c r="C166" s="254" t="s">
        <v>2546</v>
      </c>
      <c r="D166" s="254"/>
      <c r="E166" s="254"/>
      <c r="F166" s="254" t="s">
        <v>2547</v>
      </c>
      <c r="G166" s="291"/>
      <c r="H166" s="292" t="s">
        <v>50</v>
      </c>
      <c r="I166" s="292" t="s">
        <v>53</v>
      </c>
      <c r="J166" s="254" t="s">
        <v>2548</v>
      </c>
      <c r="K166" s="234"/>
    </row>
    <row r="167" spans="2:11" s="1" customFormat="1" ht="17.25" customHeight="1">
      <c r="B167" s="235"/>
      <c r="C167" s="256" t="s">
        <v>2549</v>
      </c>
      <c r="D167" s="256"/>
      <c r="E167" s="256"/>
      <c r="F167" s="257" t="s">
        <v>2550</v>
      </c>
      <c r="G167" s="293"/>
      <c r="H167" s="294"/>
      <c r="I167" s="294"/>
      <c r="J167" s="256" t="s">
        <v>2551</v>
      </c>
      <c r="K167" s="236"/>
    </row>
    <row r="168" spans="2:11" s="1" customFormat="1" ht="5.25" customHeight="1">
      <c r="B168" s="262"/>
      <c r="C168" s="259"/>
      <c r="D168" s="259"/>
      <c r="E168" s="259"/>
      <c r="F168" s="259"/>
      <c r="G168" s="260"/>
      <c r="H168" s="259"/>
      <c r="I168" s="259"/>
      <c r="J168" s="259"/>
      <c r="K168" s="283"/>
    </row>
    <row r="169" spans="2:11" s="1" customFormat="1" ht="15" customHeight="1">
      <c r="B169" s="262"/>
      <c r="C169" s="241" t="s">
        <v>2555</v>
      </c>
      <c r="D169" s="241"/>
      <c r="E169" s="241"/>
      <c r="F169" s="261" t="s">
        <v>2552</v>
      </c>
      <c r="G169" s="241"/>
      <c r="H169" s="241" t="s">
        <v>2592</v>
      </c>
      <c r="I169" s="241" t="s">
        <v>2554</v>
      </c>
      <c r="J169" s="241">
        <v>120</v>
      </c>
      <c r="K169" s="283"/>
    </row>
    <row r="170" spans="2:11" s="1" customFormat="1" ht="15" customHeight="1">
      <c r="B170" s="262"/>
      <c r="C170" s="241" t="s">
        <v>2601</v>
      </c>
      <c r="D170" s="241"/>
      <c r="E170" s="241"/>
      <c r="F170" s="261" t="s">
        <v>2552</v>
      </c>
      <c r="G170" s="241"/>
      <c r="H170" s="241" t="s">
        <v>2602</v>
      </c>
      <c r="I170" s="241" t="s">
        <v>2554</v>
      </c>
      <c r="J170" s="241" t="s">
        <v>2603</v>
      </c>
      <c r="K170" s="283"/>
    </row>
    <row r="171" spans="2:11" s="1" customFormat="1" ht="15" customHeight="1">
      <c r="B171" s="262"/>
      <c r="C171" s="241" t="s">
        <v>2500</v>
      </c>
      <c r="D171" s="241"/>
      <c r="E171" s="241"/>
      <c r="F171" s="261" t="s">
        <v>2552</v>
      </c>
      <c r="G171" s="241"/>
      <c r="H171" s="241" t="s">
        <v>2619</v>
      </c>
      <c r="I171" s="241" t="s">
        <v>2554</v>
      </c>
      <c r="J171" s="241" t="s">
        <v>2603</v>
      </c>
      <c r="K171" s="283"/>
    </row>
    <row r="172" spans="2:11" s="1" customFormat="1" ht="15" customHeight="1">
      <c r="B172" s="262"/>
      <c r="C172" s="241" t="s">
        <v>2557</v>
      </c>
      <c r="D172" s="241"/>
      <c r="E172" s="241"/>
      <c r="F172" s="261" t="s">
        <v>2558</v>
      </c>
      <c r="G172" s="241"/>
      <c r="H172" s="241" t="s">
        <v>2619</v>
      </c>
      <c r="I172" s="241" t="s">
        <v>2554</v>
      </c>
      <c r="J172" s="241">
        <v>50</v>
      </c>
      <c r="K172" s="283"/>
    </row>
    <row r="173" spans="2:11" s="1" customFormat="1" ht="15" customHeight="1">
      <c r="B173" s="262"/>
      <c r="C173" s="241" t="s">
        <v>2560</v>
      </c>
      <c r="D173" s="241"/>
      <c r="E173" s="241"/>
      <c r="F173" s="261" t="s">
        <v>2552</v>
      </c>
      <c r="G173" s="241"/>
      <c r="H173" s="241" t="s">
        <v>2619</v>
      </c>
      <c r="I173" s="241" t="s">
        <v>2562</v>
      </c>
      <c r="J173" s="241"/>
      <c r="K173" s="283"/>
    </row>
    <row r="174" spans="2:11" s="1" customFormat="1" ht="15" customHeight="1">
      <c r="B174" s="262"/>
      <c r="C174" s="241" t="s">
        <v>2571</v>
      </c>
      <c r="D174" s="241"/>
      <c r="E174" s="241"/>
      <c r="F174" s="261" t="s">
        <v>2558</v>
      </c>
      <c r="G174" s="241"/>
      <c r="H174" s="241" t="s">
        <v>2619</v>
      </c>
      <c r="I174" s="241" t="s">
        <v>2554</v>
      </c>
      <c r="J174" s="241">
        <v>50</v>
      </c>
      <c r="K174" s="283"/>
    </row>
    <row r="175" spans="2:11" s="1" customFormat="1" ht="15" customHeight="1">
      <c r="B175" s="262"/>
      <c r="C175" s="241" t="s">
        <v>2579</v>
      </c>
      <c r="D175" s="241"/>
      <c r="E175" s="241"/>
      <c r="F175" s="261" t="s">
        <v>2558</v>
      </c>
      <c r="G175" s="241"/>
      <c r="H175" s="241" t="s">
        <v>2619</v>
      </c>
      <c r="I175" s="241" t="s">
        <v>2554</v>
      </c>
      <c r="J175" s="241">
        <v>50</v>
      </c>
      <c r="K175" s="283"/>
    </row>
    <row r="176" spans="2:11" s="1" customFormat="1" ht="15" customHeight="1">
      <c r="B176" s="262"/>
      <c r="C176" s="241" t="s">
        <v>2577</v>
      </c>
      <c r="D176" s="241"/>
      <c r="E176" s="241"/>
      <c r="F176" s="261" t="s">
        <v>2558</v>
      </c>
      <c r="G176" s="241"/>
      <c r="H176" s="241" t="s">
        <v>2619</v>
      </c>
      <c r="I176" s="241" t="s">
        <v>2554</v>
      </c>
      <c r="J176" s="241">
        <v>50</v>
      </c>
      <c r="K176" s="283"/>
    </row>
    <row r="177" spans="2:11" s="1" customFormat="1" ht="15" customHeight="1">
      <c r="B177" s="262"/>
      <c r="C177" s="241" t="s">
        <v>134</v>
      </c>
      <c r="D177" s="241"/>
      <c r="E177" s="241"/>
      <c r="F177" s="261" t="s">
        <v>2552</v>
      </c>
      <c r="G177" s="241"/>
      <c r="H177" s="241" t="s">
        <v>2620</v>
      </c>
      <c r="I177" s="241" t="s">
        <v>2621</v>
      </c>
      <c r="J177" s="241"/>
      <c r="K177" s="283"/>
    </row>
    <row r="178" spans="2:11" s="1" customFormat="1" ht="15" customHeight="1">
      <c r="B178" s="262"/>
      <c r="C178" s="241" t="s">
        <v>53</v>
      </c>
      <c r="D178" s="241"/>
      <c r="E178" s="241"/>
      <c r="F178" s="261" t="s">
        <v>2552</v>
      </c>
      <c r="G178" s="241"/>
      <c r="H178" s="241" t="s">
        <v>2622</v>
      </c>
      <c r="I178" s="241" t="s">
        <v>2623</v>
      </c>
      <c r="J178" s="241">
        <v>1</v>
      </c>
      <c r="K178" s="283"/>
    </row>
    <row r="179" spans="2:11" s="1" customFormat="1" ht="15" customHeight="1">
      <c r="B179" s="262"/>
      <c r="C179" s="241" t="s">
        <v>49</v>
      </c>
      <c r="D179" s="241"/>
      <c r="E179" s="241"/>
      <c r="F179" s="261" t="s">
        <v>2552</v>
      </c>
      <c r="G179" s="241"/>
      <c r="H179" s="241" t="s">
        <v>2624</v>
      </c>
      <c r="I179" s="241" t="s">
        <v>2554</v>
      </c>
      <c r="J179" s="241">
        <v>20</v>
      </c>
      <c r="K179" s="283"/>
    </row>
    <row r="180" spans="2:11" s="1" customFormat="1" ht="15" customHeight="1">
      <c r="B180" s="262"/>
      <c r="C180" s="241" t="s">
        <v>50</v>
      </c>
      <c r="D180" s="241"/>
      <c r="E180" s="241"/>
      <c r="F180" s="261" t="s">
        <v>2552</v>
      </c>
      <c r="G180" s="241"/>
      <c r="H180" s="241" t="s">
        <v>2625</v>
      </c>
      <c r="I180" s="241" t="s">
        <v>2554</v>
      </c>
      <c r="J180" s="241">
        <v>255</v>
      </c>
      <c r="K180" s="283"/>
    </row>
    <row r="181" spans="2:11" s="1" customFormat="1" ht="15" customHeight="1">
      <c r="B181" s="262"/>
      <c r="C181" s="241" t="s">
        <v>135</v>
      </c>
      <c r="D181" s="241"/>
      <c r="E181" s="241"/>
      <c r="F181" s="261" t="s">
        <v>2552</v>
      </c>
      <c r="G181" s="241"/>
      <c r="H181" s="241" t="s">
        <v>2516</v>
      </c>
      <c r="I181" s="241" t="s">
        <v>2554</v>
      </c>
      <c r="J181" s="241">
        <v>10</v>
      </c>
      <c r="K181" s="283"/>
    </row>
    <row r="182" spans="2:11" s="1" customFormat="1" ht="15" customHeight="1">
      <c r="B182" s="262"/>
      <c r="C182" s="241" t="s">
        <v>136</v>
      </c>
      <c r="D182" s="241"/>
      <c r="E182" s="241"/>
      <c r="F182" s="261" t="s">
        <v>2552</v>
      </c>
      <c r="G182" s="241"/>
      <c r="H182" s="241" t="s">
        <v>2626</v>
      </c>
      <c r="I182" s="241" t="s">
        <v>2587</v>
      </c>
      <c r="J182" s="241"/>
      <c r="K182" s="283"/>
    </row>
    <row r="183" spans="2:11" s="1" customFormat="1" ht="15" customHeight="1">
      <c r="B183" s="262"/>
      <c r="C183" s="241" t="s">
        <v>2627</v>
      </c>
      <c r="D183" s="241"/>
      <c r="E183" s="241"/>
      <c r="F183" s="261" t="s">
        <v>2552</v>
      </c>
      <c r="G183" s="241"/>
      <c r="H183" s="241" t="s">
        <v>2628</v>
      </c>
      <c r="I183" s="241" t="s">
        <v>2587</v>
      </c>
      <c r="J183" s="241"/>
      <c r="K183" s="283"/>
    </row>
    <row r="184" spans="2:11" s="1" customFormat="1" ht="15" customHeight="1">
      <c r="B184" s="262"/>
      <c r="C184" s="241" t="s">
        <v>2616</v>
      </c>
      <c r="D184" s="241"/>
      <c r="E184" s="241"/>
      <c r="F184" s="261" t="s">
        <v>2552</v>
      </c>
      <c r="G184" s="241"/>
      <c r="H184" s="241" t="s">
        <v>2629</v>
      </c>
      <c r="I184" s="241" t="s">
        <v>2587</v>
      </c>
      <c r="J184" s="241"/>
      <c r="K184" s="283"/>
    </row>
    <row r="185" spans="2:11" s="1" customFormat="1" ht="15" customHeight="1">
      <c r="B185" s="262"/>
      <c r="C185" s="241" t="s">
        <v>138</v>
      </c>
      <c r="D185" s="241"/>
      <c r="E185" s="241"/>
      <c r="F185" s="261" t="s">
        <v>2558</v>
      </c>
      <c r="G185" s="241"/>
      <c r="H185" s="241" t="s">
        <v>2630</v>
      </c>
      <c r="I185" s="241" t="s">
        <v>2554</v>
      </c>
      <c r="J185" s="241">
        <v>50</v>
      </c>
      <c r="K185" s="283"/>
    </row>
    <row r="186" spans="2:11" s="1" customFormat="1" ht="15" customHeight="1">
      <c r="B186" s="262"/>
      <c r="C186" s="241" t="s">
        <v>2631</v>
      </c>
      <c r="D186" s="241"/>
      <c r="E186" s="241"/>
      <c r="F186" s="261" t="s">
        <v>2558</v>
      </c>
      <c r="G186" s="241"/>
      <c r="H186" s="241" t="s">
        <v>2632</v>
      </c>
      <c r="I186" s="241" t="s">
        <v>2633</v>
      </c>
      <c r="J186" s="241"/>
      <c r="K186" s="283"/>
    </row>
    <row r="187" spans="2:11" s="1" customFormat="1" ht="15" customHeight="1">
      <c r="B187" s="262"/>
      <c r="C187" s="241" t="s">
        <v>2634</v>
      </c>
      <c r="D187" s="241"/>
      <c r="E187" s="241"/>
      <c r="F187" s="261" t="s">
        <v>2558</v>
      </c>
      <c r="G187" s="241"/>
      <c r="H187" s="241" t="s">
        <v>2635</v>
      </c>
      <c r="I187" s="241" t="s">
        <v>2633</v>
      </c>
      <c r="J187" s="241"/>
      <c r="K187" s="283"/>
    </row>
    <row r="188" spans="2:11" s="1" customFormat="1" ht="15" customHeight="1">
      <c r="B188" s="262"/>
      <c r="C188" s="241" t="s">
        <v>2636</v>
      </c>
      <c r="D188" s="241"/>
      <c r="E188" s="241"/>
      <c r="F188" s="261" t="s">
        <v>2558</v>
      </c>
      <c r="G188" s="241"/>
      <c r="H188" s="241" t="s">
        <v>2637</v>
      </c>
      <c r="I188" s="241" t="s">
        <v>2633</v>
      </c>
      <c r="J188" s="241"/>
      <c r="K188" s="283"/>
    </row>
    <row r="189" spans="2:11" s="1" customFormat="1" ht="15" customHeight="1">
      <c r="B189" s="262"/>
      <c r="C189" s="295" t="s">
        <v>2638</v>
      </c>
      <c r="D189" s="241"/>
      <c r="E189" s="241"/>
      <c r="F189" s="261" t="s">
        <v>2558</v>
      </c>
      <c r="G189" s="241"/>
      <c r="H189" s="241" t="s">
        <v>2639</v>
      </c>
      <c r="I189" s="241" t="s">
        <v>2640</v>
      </c>
      <c r="J189" s="296" t="s">
        <v>2641</v>
      </c>
      <c r="K189" s="283"/>
    </row>
    <row r="190" spans="2:11" s="1" customFormat="1" ht="15" customHeight="1">
      <c r="B190" s="262"/>
      <c r="C190" s="247" t="s">
        <v>39</v>
      </c>
      <c r="D190" s="241"/>
      <c r="E190" s="241"/>
      <c r="F190" s="261" t="s">
        <v>2552</v>
      </c>
      <c r="G190" s="241"/>
      <c r="H190" s="238" t="s">
        <v>2642</v>
      </c>
      <c r="I190" s="241" t="s">
        <v>2643</v>
      </c>
      <c r="J190" s="241"/>
      <c r="K190" s="283"/>
    </row>
    <row r="191" spans="2:11" s="1" customFormat="1" ht="15" customHeight="1">
      <c r="B191" s="262"/>
      <c r="C191" s="247" t="s">
        <v>2644</v>
      </c>
      <c r="D191" s="241"/>
      <c r="E191" s="241"/>
      <c r="F191" s="261" t="s">
        <v>2552</v>
      </c>
      <c r="G191" s="241"/>
      <c r="H191" s="241" t="s">
        <v>2645</v>
      </c>
      <c r="I191" s="241" t="s">
        <v>2587</v>
      </c>
      <c r="J191" s="241"/>
      <c r="K191" s="283"/>
    </row>
    <row r="192" spans="2:11" s="1" customFormat="1" ht="15" customHeight="1">
      <c r="B192" s="262"/>
      <c r="C192" s="247" t="s">
        <v>2646</v>
      </c>
      <c r="D192" s="241"/>
      <c r="E192" s="241"/>
      <c r="F192" s="261" t="s">
        <v>2552</v>
      </c>
      <c r="G192" s="241"/>
      <c r="H192" s="241" t="s">
        <v>2647</v>
      </c>
      <c r="I192" s="241" t="s">
        <v>2587</v>
      </c>
      <c r="J192" s="241"/>
      <c r="K192" s="283"/>
    </row>
    <row r="193" spans="2:11" s="1" customFormat="1" ht="15" customHeight="1">
      <c r="B193" s="262"/>
      <c r="C193" s="247" t="s">
        <v>2648</v>
      </c>
      <c r="D193" s="241"/>
      <c r="E193" s="241"/>
      <c r="F193" s="261" t="s">
        <v>2558</v>
      </c>
      <c r="G193" s="241"/>
      <c r="H193" s="241" t="s">
        <v>2649</v>
      </c>
      <c r="I193" s="241" t="s">
        <v>2587</v>
      </c>
      <c r="J193" s="241"/>
      <c r="K193" s="283"/>
    </row>
    <row r="194" spans="2:11" s="1" customFormat="1" ht="15" customHeight="1">
      <c r="B194" s="289"/>
      <c r="C194" s="297"/>
      <c r="D194" s="271"/>
      <c r="E194" s="271"/>
      <c r="F194" s="271"/>
      <c r="G194" s="271"/>
      <c r="H194" s="271"/>
      <c r="I194" s="271"/>
      <c r="J194" s="271"/>
      <c r="K194" s="290"/>
    </row>
    <row r="195" spans="2:11" s="1" customFormat="1" ht="18.75" customHeight="1">
      <c r="B195" s="238"/>
      <c r="C195" s="241"/>
      <c r="D195" s="241"/>
      <c r="E195" s="241"/>
      <c r="F195" s="261"/>
      <c r="G195" s="241"/>
      <c r="H195" s="241"/>
      <c r="I195" s="241"/>
      <c r="J195" s="241"/>
      <c r="K195" s="238"/>
    </row>
    <row r="196" spans="2:11" s="1" customFormat="1" ht="18.75" customHeight="1">
      <c r="B196" s="238"/>
      <c r="C196" s="241"/>
      <c r="D196" s="241"/>
      <c r="E196" s="241"/>
      <c r="F196" s="261"/>
      <c r="G196" s="241"/>
      <c r="H196" s="241"/>
      <c r="I196" s="241"/>
      <c r="J196" s="241"/>
      <c r="K196" s="238"/>
    </row>
    <row r="197" spans="2:11" s="1" customFormat="1" ht="18.75" customHeight="1">
      <c r="B197" s="248"/>
      <c r="C197" s="248"/>
      <c r="D197" s="248"/>
      <c r="E197" s="248"/>
      <c r="F197" s="248"/>
      <c r="G197" s="248"/>
      <c r="H197" s="248"/>
      <c r="I197" s="248"/>
      <c r="J197" s="248"/>
      <c r="K197" s="248"/>
    </row>
    <row r="198" spans="2:11" s="1" customFormat="1" ht="13.5">
      <c r="B198" s="230"/>
      <c r="C198" s="231"/>
      <c r="D198" s="231"/>
      <c r="E198" s="231"/>
      <c r="F198" s="231"/>
      <c r="G198" s="231"/>
      <c r="H198" s="231"/>
      <c r="I198" s="231"/>
      <c r="J198" s="231"/>
      <c r="K198" s="232"/>
    </row>
    <row r="199" spans="2:11" s="1" customFormat="1" ht="21">
      <c r="B199" s="233"/>
      <c r="C199" s="370" t="s">
        <v>2650</v>
      </c>
      <c r="D199" s="370"/>
      <c r="E199" s="370"/>
      <c r="F199" s="370"/>
      <c r="G199" s="370"/>
      <c r="H199" s="370"/>
      <c r="I199" s="370"/>
      <c r="J199" s="370"/>
      <c r="K199" s="234"/>
    </row>
    <row r="200" spans="2:11" s="1" customFormat="1" ht="25.5" customHeight="1">
      <c r="B200" s="233"/>
      <c r="C200" s="298" t="s">
        <v>2651</v>
      </c>
      <c r="D200" s="298"/>
      <c r="E200" s="298"/>
      <c r="F200" s="298" t="s">
        <v>2652</v>
      </c>
      <c r="G200" s="299"/>
      <c r="H200" s="371" t="s">
        <v>2653</v>
      </c>
      <c r="I200" s="371"/>
      <c r="J200" s="371"/>
      <c r="K200" s="234"/>
    </row>
    <row r="201" spans="2:11" s="1" customFormat="1" ht="5.25" customHeight="1">
      <c r="B201" s="262"/>
      <c r="C201" s="259"/>
      <c r="D201" s="259"/>
      <c r="E201" s="259"/>
      <c r="F201" s="259"/>
      <c r="G201" s="241"/>
      <c r="H201" s="259"/>
      <c r="I201" s="259"/>
      <c r="J201" s="259"/>
      <c r="K201" s="283"/>
    </row>
    <row r="202" spans="2:11" s="1" customFormat="1" ht="15" customHeight="1">
      <c r="B202" s="262"/>
      <c r="C202" s="241" t="s">
        <v>2643</v>
      </c>
      <c r="D202" s="241"/>
      <c r="E202" s="241"/>
      <c r="F202" s="261" t="s">
        <v>40</v>
      </c>
      <c r="G202" s="241"/>
      <c r="H202" s="372" t="s">
        <v>2654</v>
      </c>
      <c r="I202" s="372"/>
      <c r="J202" s="372"/>
      <c r="K202" s="283"/>
    </row>
    <row r="203" spans="2:11" s="1" customFormat="1" ht="15" customHeight="1">
      <c r="B203" s="262"/>
      <c r="C203" s="268"/>
      <c r="D203" s="241"/>
      <c r="E203" s="241"/>
      <c r="F203" s="261" t="s">
        <v>41</v>
      </c>
      <c r="G203" s="241"/>
      <c r="H203" s="372" t="s">
        <v>2655</v>
      </c>
      <c r="I203" s="372"/>
      <c r="J203" s="372"/>
      <c r="K203" s="283"/>
    </row>
    <row r="204" spans="2:11" s="1" customFormat="1" ht="15" customHeight="1">
      <c r="B204" s="262"/>
      <c r="C204" s="268"/>
      <c r="D204" s="241"/>
      <c r="E204" s="241"/>
      <c r="F204" s="261" t="s">
        <v>44</v>
      </c>
      <c r="G204" s="241"/>
      <c r="H204" s="372" t="s">
        <v>2656</v>
      </c>
      <c r="I204" s="372"/>
      <c r="J204" s="372"/>
      <c r="K204" s="283"/>
    </row>
    <row r="205" spans="2:11" s="1" customFormat="1" ht="15" customHeight="1">
      <c r="B205" s="262"/>
      <c r="C205" s="241"/>
      <c r="D205" s="241"/>
      <c r="E205" s="241"/>
      <c r="F205" s="261" t="s">
        <v>42</v>
      </c>
      <c r="G205" s="241"/>
      <c r="H205" s="372" t="s">
        <v>2657</v>
      </c>
      <c r="I205" s="372"/>
      <c r="J205" s="372"/>
      <c r="K205" s="283"/>
    </row>
    <row r="206" spans="2:11" s="1" customFormat="1" ht="15" customHeight="1">
      <c r="B206" s="262"/>
      <c r="C206" s="241"/>
      <c r="D206" s="241"/>
      <c r="E206" s="241"/>
      <c r="F206" s="261" t="s">
        <v>43</v>
      </c>
      <c r="G206" s="241"/>
      <c r="H206" s="372" t="s">
        <v>2658</v>
      </c>
      <c r="I206" s="372"/>
      <c r="J206" s="372"/>
      <c r="K206" s="283"/>
    </row>
    <row r="207" spans="2:11" s="1" customFormat="1" ht="15" customHeight="1">
      <c r="B207" s="262"/>
      <c r="C207" s="241"/>
      <c r="D207" s="241"/>
      <c r="E207" s="241"/>
      <c r="F207" s="261"/>
      <c r="G207" s="241"/>
      <c r="H207" s="241"/>
      <c r="I207" s="241"/>
      <c r="J207" s="241"/>
      <c r="K207" s="283"/>
    </row>
    <row r="208" spans="2:11" s="1" customFormat="1" ht="15" customHeight="1">
      <c r="B208" s="262"/>
      <c r="C208" s="241" t="s">
        <v>2599</v>
      </c>
      <c r="D208" s="241"/>
      <c r="E208" s="241"/>
      <c r="F208" s="261" t="s">
        <v>2495</v>
      </c>
      <c r="G208" s="241"/>
      <c r="H208" s="372" t="s">
        <v>2659</v>
      </c>
      <c r="I208" s="372"/>
      <c r="J208" s="372"/>
      <c r="K208" s="283"/>
    </row>
    <row r="209" spans="2:11" s="1" customFormat="1" ht="15" customHeight="1">
      <c r="B209" s="262"/>
      <c r="C209" s="268"/>
      <c r="D209" s="241"/>
      <c r="E209" s="241"/>
      <c r="F209" s="261" t="s">
        <v>2498</v>
      </c>
      <c r="G209" s="241"/>
      <c r="H209" s="372" t="s">
        <v>2499</v>
      </c>
      <c r="I209" s="372"/>
      <c r="J209" s="372"/>
      <c r="K209" s="283"/>
    </row>
    <row r="210" spans="2:11" s="1" customFormat="1" ht="15" customHeight="1">
      <c r="B210" s="262"/>
      <c r="C210" s="241"/>
      <c r="D210" s="241"/>
      <c r="E210" s="241"/>
      <c r="F210" s="261" t="s">
        <v>74</v>
      </c>
      <c r="G210" s="241"/>
      <c r="H210" s="372" t="s">
        <v>2660</v>
      </c>
      <c r="I210" s="372"/>
      <c r="J210" s="372"/>
      <c r="K210" s="283"/>
    </row>
    <row r="211" spans="2:11" s="1" customFormat="1" ht="15" customHeight="1">
      <c r="B211" s="300"/>
      <c r="C211" s="268"/>
      <c r="D211" s="268"/>
      <c r="E211" s="268"/>
      <c r="F211" s="261" t="s">
        <v>106</v>
      </c>
      <c r="G211" s="247"/>
      <c r="H211" s="373" t="s">
        <v>105</v>
      </c>
      <c r="I211" s="373"/>
      <c r="J211" s="373"/>
      <c r="K211" s="301"/>
    </row>
    <row r="212" spans="2:11" s="1" customFormat="1" ht="15" customHeight="1">
      <c r="B212" s="300"/>
      <c r="C212" s="268"/>
      <c r="D212" s="268"/>
      <c r="E212" s="268"/>
      <c r="F212" s="261" t="s">
        <v>2290</v>
      </c>
      <c r="G212" s="247"/>
      <c r="H212" s="373" t="s">
        <v>2661</v>
      </c>
      <c r="I212" s="373"/>
      <c r="J212" s="373"/>
      <c r="K212" s="301"/>
    </row>
    <row r="213" spans="2:11" s="1" customFormat="1" ht="15" customHeight="1">
      <c r="B213" s="300"/>
      <c r="C213" s="268"/>
      <c r="D213" s="268"/>
      <c r="E213" s="268"/>
      <c r="F213" s="302"/>
      <c r="G213" s="247"/>
      <c r="H213" s="303"/>
      <c r="I213" s="303"/>
      <c r="J213" s="303"/>
      <c r="K213" s="301"/>
    </row>
    <row r="214" spans="2:11" s="1" customFormat="1" ht="15" customHeight="1">
      <c r="B214" s="300"/>
      <c r="C214" s="241" t="s">
        <v>2623</v>
      </c>
      <c r="D214" s="268"/>
      <c r="E214" s="268"/>
      <c r="F214" s="261">
        <v>1</v>
      </c>
      <c r="G214" s="247"/>
      <c r="H214" s="373" t="s">
        <v>2662</v>
      </c>
      <c r="I214" s="373"/>
      <c r="J214" s="373"/>
      <c r="K214" s="301"/>
    </row>
    <row r="215" spans="2:11" s="1" customFormat="1" ht="15" customHeight="1">
      <c r="B215" s="300"/>
      <c r="C215" s="268"/>
      <c r="D215" s="268"/>
      <c r="E215" s="268"/>
      <c r="F215" s="261">
        <v>2</v>
      </c>
      <c r="G215" s="247"/>
      <c r="H215" s="373" t="s">
        <v>2663</v>
      </c>
      <c r="I215" s="373"/>
      <c r="J215" s="373"/>
      <c r="K215" s="301"/>
    </row>
    <row r="216" spans="2:11" s="1" customFormat="1" ht="15" customHeight="1">
      <c r="B216" s="300"/>
      <c r="C216" s="268"/>
      <c r="D216" s="268"/>
      <c r="E216" s="268"/>
      <c r="F216" s="261">
        <v>3</v>
      </c>
      <c r="G216" s="247"/>
      <c r="H216" s="373" t="s">
        <v>2664</v>
      </c>
      <c r="I216" s="373"/>
      <c r="J216" s="373"/>
      <c r="K216" s="301"/>
    </row>
    <row r="217" spans="2:11" s="1" customFormat="1" ht="15" customHeight="1">
      <c r="B217" s="300"/>
      <c r="C217" s="268"/>
      <c r="D217" s="268"/>
      <c r="E217" s="268"/>
      <c r="F217" s="261">
        <v>4</v>
      </c>
      <c r="G217" s="247"/>
      <c r="H217" s="373" t="s">
        <v>2665</v>
      </c>
      <c r="I217" s="373"/>
      <c r="J217" s="373"/>
      <c r="K217" s="301"/>
    </row>
    <row r="218" spans="2:11" s="1" customFormat="1" ht="12.75" customHeight="1">
      <c r="B218" s="304"/>
      <c r="C218" s="305"/>
      <c r="D218" s="305"/>
      <c r="E218" s="305"/>
      <c r="F218" s="305"/>
      <c r="G218" s="305"/>
      <c r="H218" s="305"/>
      <c r="I218" s="305"/>
      <c r="J218" s="305"/>
      <c r="K218" s="30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0"/>
  <sheetViews>
    <sheetView showGridLines="0" workbookViewId="0" topLeftCell="C1">
      <selection activeCell="D4" sqref="D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8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89"/>
      <c r="L2" s="367" t="s">
        <v>3</v>
      </c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8" t="s">
        <v>76</v>
      </c>
      <c r="AZ2" s="90" t="s">
        <v>108</v>
      </c>
      <c r="BA2" s="90" t="s">
        <v>108</v>
      </c>
      <c r="BB2" s="90" t="s">
        <v>0</v>
      </c>
      <c r="BC2" s="90" t="s">
        <v>109</v>
      </c>
      <c r="BD2" s="90" t="s">
        <v>77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91"/>
      <c r="J3" s="20"/>
      <c r="K3" s="20"/>
      <c r="L3" s="21"/>
      <c r="AT3" s="18" t="s">
        <v>77</v>
      </c>
      <c r="AZ3" s="90" t="s">
        <v>110</v>
      </c>
      <c r="BA3" s="90" t="s">
        <v>110</v>
      </c>
      <c r="BB3" s="90" t="s">
        <v>0</v>
      </c>
      <c r="BC3" s="90" t="s">
        <v>111</v>
      </c>
      <c r="BD3" s="90" t="s">
        <v>77</v>
      </c>
    </row>
    <row r="4" spans="2:56" s="1" customFormat="1" ht="24.95" customHeight="1">
      <c r="B4" s="21"/>
      <c r="D4" s="22" t="s">
        <v>112</v>
      </c>
      <c r="I4" s="89"/>
      <c r="L4" s="21"/>
      <c r="M4" s="92" t="s">
        <v>7</v>
      </c>
      <c r="AT4" s="18" t="s">
        <v>1</v>
      </c>
      <c r="AZ4" s="90" t="s">
        <v>113</v>
      </c>
      <c r="BA4" s="90" t="s">
        <v>113</v>
      </c>
      <c r="BB4" s="90" t="s">
        <v>0</v>
      </c>
      <c r="BC4" s="90" t="s">
        <v>114</v>
      </c>
      <c r="BD4" s="90" t="s">
        <v>77</v>
      </c>
    </row>
    <row r="5" spans="2:56" s="1" customFormat="1" ht="6.95" customHeight="1">
      <c r="B5" s="21"/>
      <c r="I5" s="89"/>
      <c r="L5" s="21"/>
      <c r="AZ5" s="90" t="s">
        <v>115</v>
      </c>
      <c r="BA5" s="90" t="s">
        <v>115</v>
      </c>
      <c r="BB5" s="90" t="s">
        <v>0</v>
      </c>
      <c r="BC5" s="90" t="s">
        <v>116</v>
      </c>
      <c r="BD5" s="90" t="s">
        <v>77</v>
      </c>
    </row>
    <row r="6" spans="2:56" s="1" customFormat="1" ht="12" customHeight="1">
      <c r="B6" s="21"/>
      <c r="D6" s="28" t="s">
        <v>12</v>
      </c>
      <c r="I6" s="89"/>
      <c r="L6" s="21"/>
      <c r="AZ6" s="90" t="s">
        <v>117</v>
      </c>
      <c r="BA6" s="90" t="s">
        <v>117</v>
      </c>
      <c r="BB6" s="90" t="s">
        <v>0</v>
      </c>
      <c r="BC6" s="90" t="s">
        <v>118</v>
      </c>
      <c r="BD6" s="90" t="s">
        <v>77</v>
      </c>
    </row>
    <row r="7" spans="2:12" s="1" customFormat="1" ht="16.5" customHeight="1">
      <c r="B7" s="21"/>
      <c r="E7" s="365" t="str">
        <f>'Rekapitulace stavby'!K4</f>
        <v>Nová zástavba ZTV Boží Muka IV. etapa Chotěboř</v>
      </c>
      <c r="F7" s="366"/>
      <c r="G7" s="366"/>
      <c r="H7" s="366"/>
      <c r="I7" s="89"/>
      <c r="L7" s="21"/>
    </row>
    <row r="8" spans="1:31" s="2" customFormat="1" ht="12" customHeight="1">
      <c r="A8" s="33"/>
      <c r="B8" s="34"/>
      <c r="C8" s="33"/>
      <c r="D8" s="28" t="s">
        <v>119</v>
      </c>
      <c r="E8" s="33"/>
      <c r="F8" s="33"/>
      <c r="G8" s="33"/>
      <c r="H8" s="33"/>
      <c r="I8" s="93"/>
      <c r="J8" s="33"/>
      <c r="K8" s="33"/>
      <c r="L8" s="94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30" t="s">
        <v>73</v>
      </c>
      <c r="F9" s="364"/>
      <c r="G9" s="364"/>
      <c r="H9" s="364"/>
      <c r="I9" s="93"/>
      <c r="J9" s="33"/>
      <c r="K9" s="33"/>
      <c r="L9" s="9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93"/>
      <c r="J10" s="33"/>
      <c r="K10" s="33"/>
      <c r="L10" s="9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14</v>
      </c>
      <c r="E11" s="33"/>
      <c r="F11" s="26"/>
      <c r="G11" s="33"/>
      <c r="H11" s="33"/>
      <c r="I11" s="95" t="s">
        <v>16</v>
      </c>
      <c r="J11" s="26" t="s">
        <v>0</v>
      </c>
      <c r="K11" s="33"/>
      <c r="L11" s="9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5" t="s">
        <v>20</v>
      </c>
      <c r="J12" s="51" t="str">
        <f>'Rekapitulace stavby'!AN6</f>
        <v>2. 2. 2021</v>
      </c>
      <c r="K12" s="33"/>
      <c r="L12" s="9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3"/>
      <c r="J13" s="33"/>
      <c r="K13" s="33"/>
      <c r="L13" s="9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5" t="s">
        <v>23</v>
      </c>
      <c r="J14" s="26" t="s">
        <v>0</v>
      </c>
      <c r="K14" s="33"/>
      <c r="L14" s="9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95" t="s">
        <v>25</v>
      </c>
      <c r="J15" s="26" t="s">
        <v>0</v>
      </c>
      <c r="K15" s="33"/>
      <c r="L15" s="9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3"/>
      <c r="J16" s="33"/>
      <c r="K16" s="33"/>
      <c r="L16" s="9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5" t="s">
        <v>23</v>
      </c>
      <c r="J17" s="29" t="str">
        <f>'Rekapitulace stavby'!AN11</f>
        <v>Vyplň údaj</v>
      </c>
      <c r="K17" s="33"/>
      <c r="L17" s="9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68" t="str">
        <f>'Rekapitulace stavby'!E12</f>
        <v>Vyplň údaj</v>
      </c>
      <c r="F18" s="339"/>
      <c r="G18" s="339"/>
      <c r="H18" s="339"/>
      <c r="I18" s="95" t="s">
        <v>25</v>
      </c>
      <c r="J18" s="29" t="str">
        <f>'Rekapitulace stavby'!AN12</f>
        <v>Vyplň údaj</v>
      </c>
      <c r="K18" s="33"/>
      <c r="L18" s="9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3"/>
      <c r="J19" s="33"/>
      <c r="K19" s="33"/>
      <c r="L19" s="9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5" t="s">
        <v>23</v>
      </c>
      <c r="J20" s="26" t="s">
        <v>0</v>
      </c>
      <c r="K20" s="33"/>
      <c r="L20" s="9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95" t="s">
        <v>25</v>
      </c>
      <c r="J21" s="26" t="s">
        <v>0</v>
      </c>
      <c r="K21" s="33"/>
      <c r="L21" s="9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3"/>
      <c r="J22" s="33"/>
      <c r="K22" s="33"/>
      <c r="L22" s="9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95" t="s">
        <v>23</v>
      </c>
      <c r="J23" s="26" t="str">
        <f>IF('Rekapitulace stavby'!AN17="","",'Rekapitulace stavby'!AN17)</f>
        <v/>
      </c>
      <c r="K23" s="33"/>
      <c r="L23" s="9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stavby'!E18="","",'Rekapitulace stavby'!E18)</f>
        <v xml:space="preserve"> </v>
      </c>
      <c r="F24" s="33"/>
      <c r="G24" s="33"/>
      <c r="H24" s="33"/>
      <c r="I24" s="95" t="s">
        <v>25</v>
      </c>
      <c r="J24" s="26" t="str">
        <f>IF('Rekapitulace stavby'!AN18="","",'Rekapitulace stavby'!AN18)</f>
        <v/>
      </c>
      <c r="K24" s="33"/>
      <c r="L24" s="9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3"/>
      <c r="J25" s="33"/>
      <c r="K25" s="33"/>
      <c r="L25" s="9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93"/>
      <c r="J26" s="33"/>
      <c r="K26" s="33"/>
      <c r="L26" s="9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3.25" customHeight="1">
      <c r="A27" s="96"/>
      <c r="B27" s="97"/>
      <c r="C27" s="96"/>
      <c r="D27" s="96"/>
      <c r="E27" s="344" t="s">
        <v>120</v>
      </c>
      <c r="F27" s="344"/>
      <c r="G27" s="344"/>
      <c r="H27" s="344"/>
      <c r="I27" s="98"/>
      <c r="J27" s="96"/>
      <c r="K27" s="96"/>
      <c r="L27" s="99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3"/>
      <c r="J28" s="33"/>
      <c r="K28" s="33"/>
      <c r="L28" s="9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100"/>
      <c r="J29" s="62"/>
      <c r="K29" s="62"/>
      <c r="L29" s="94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1" t="s">
        <v>35</v>
      </c>
      <c r="E30" s="33"/>
      <c r="F30" s="33"/>
      <c r="G30" s="33"/>
      <c r="H30" s="33"/>
      <c r="I30" s="93"/>
      <c r="J30" s="67">
        <f>ROUND(J87,2)</f>
        <v>0</v>
      </c>
      <c r="K30" s="33"/>
      <c r="L30" s="9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100"/>
      <c r="J31" s="62"/>
      <c r="K31" s="62"/>
      <c r="L31" s="9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102" t="s">
        <v>36</v>
      </c>
      <c r="J32" s="37" t="s">
        <v>38</v>
      </c>
      <c r="K32" s="33"/>
      <c r="L32" s="9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3" t="s">
        <v>39</v>
      </c>
      <c r="E33" s="28" t="s">
        <v>40</v>
      </c>
      <c r="F33" s="104">
        <f>ROUND((SUM(BE87:BE159)),2)</f>
        <v>0</v>
      </c>
      <c r="G33" s="33"/>
      <c r="H33" s="33"/>
      <c r="I33" s="105">
        <v>0.21</v>
      </c>
      <c r="J33" s="104">
        <f>ROUND(((SUM(BE87:BE159))*I33),2)</f>
        <v>0</v>
      </c>
      <c r="K33" s="33"/>
      <c r="L33" s="9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4">
        <f>ROUND((SUM(BF87:BF159)),2)</f>
        <v>0</v>
      </c>
      <c r="G34" s="33"/>
      <c r="H34" s="33"/>
      <c r="I34" s="105">
        <v>0.15</v>
      </c>
      <c r="J34" s="104">
        <f>ROUND(((SUM(BF87:BF159))*I34),2)</f>
        <v>0</v>
      </c>
      <c r="K34" s="33"/>
      <c r="L34" s="9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42</v>
      </c>
      <c r="F35" s="104">
        <f>ROUND((SUM(BG87:BG159)),2)</f>
        <v>0</v>
      </c>
      <c r="G35" s="33"/>
      <c r="H35" s="33"/>
      <c r="I35" s="105">
        <v>0.21</v>
      </c>
      <c r="J35" s="104">
        <f>0</f>
        <v>0</v>
      </c>
      <c r="K35" s="33"/>
      <c r="L35" s="9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43</v>
      </c>
      <c r="F36" s="104">
        <f>ROUND((SUM(BH87:BH159)),2)</f>
        <v>0</v>
      </c>
      <c r="G36" s="33"/>
      <c r="H36" s="33"/>
      <c r="I36" s="105">
        <v>0.15</v>
      </c>
      <c r="J36" s="104">
        <f>0</f>
        <v>0</v>
      </c>
      <c r="K36" s="33"/>
      <c r="L36" s="9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04">
        <f>ROUND((SUM(BI87:BI159)),2)</f>
        <v>0</v>
      </c>
      <c r="G37" s="33"/>
      <c r="H37" s="33"/>
      <c r="I37" s="105">
        <v>0</v>
      </c>
      <c r="J37" s="104">
        <f>0</f>
        <v>0</v>
      </c>
      <c r="K37" s="33"/>
      <c r="L37" s="9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3"/>
      <c r="J38" s="33"/>
      <c r="K38" s="33"/>
      <c r="L38" s="9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6"/>
      <c r="D39" s="107" t="s">
        <v>45</v>
      </c>
      <c r="E39" s="56"/>
      <c r="F39" s="56"/>
      <c r="G39" s="108" t="s">
        <v>46</v>
      </c>
      <c r="H39" s="109" t="s">
        <v>47</v>
      </c>
      <c r="I39" s="110"/>
      <c r="J39" s="111">
        <f>SUM(J30:J37)</f>
        <v>0</v>
      </c>
      <c r="K39" s="112"/>
      <c r="L39" s="9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113"/>
      <c r="J40" s="44"/>
      <c r="K40" s="44"/>
      <c r="L40" s="9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114"/>
      <c r="J44" s="46"/>
      <c r="K44" s="46"/>
      <c r="L44" s="9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121</v>
      </c>
      <c r="D45" s="33"/>
      <c r="E45" s="33"/>
      <c r="F45" s="33"/>
      <c r="G45" s="33"/>
      <c r="H45" s="33"/>
      <c r="I45" s="93"/>
      <c r="J45" s="33"/>
      <c r="K45" s="33"/>
      <c r="L45" s="94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93"/>
      <c r="J46" s="33"/>
      <c r="K46" s="33"/>
      <c r="L46" s="94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12</v>
      </c>
      <c r="D47" s="33"/>
      <c r="E47" s="33"/>
      <c r="F47" s="33"/>
      <c r="G47" s="33"/>
      <c r="H47" s="33"/>
      <c r="I47" s="93"/>
      <c r="J47" s="33"/>
      <c r="K47" s="33"/>
      <c r="L47" s="94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65" t="str">
        <f>E7</f>
        <v>Nová zástavba ZTV Boží Muka IV. etapa Chotěboř</v>
      </c>
      <c r="F48" s="366"/>
      <c r="G48" s="366"/>
      <c r="H48" s="366"/>
      <c r="I48" s="93"/>
      <c r="J48" s="33"/>
      <c r="K48" s="33"/>
      <c r="L48" s="94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119</v>
      </c>
      <c r="D49" s="33"/>
      <c r="E49" s="33"/>
      <c r="F49" s="33"/>
      <c r="G49" s="33"/>
      <c r="H49" s="33"/>
      <c r="I49" s="93"/>
      <c r="J49" s="33"/>
      <c r="K49" s="33"/>
      <c r="L49" s="94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30" t="str">
        <f>E9</f>
        <v>SO 01 Příprava území (skrývka ornice)</v>
      </c>
      <c r="F50" s="364"/>
      <c r="G50" s="364"/>
      <c r="H50" s="364"/>
      <c r="I50" s="93"/>
      <c r="J50" s="33"/>
      <c r="K50" s="33"/>
      <c r="L50" s="94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93"/>
      <c r="J51" s="33"/>
      <c r="K51" s="33"/>
      <c r="L51" s="94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18</v>
      </c>
      <c r="D52" s="33"/>
      <c r="E52" s="33"/>
      <c r="F52" s="26" t="str">
        <f>F12</f>
        <v>Chotěboř</v>
      </c>
      <c r="G52" s="33"/>
      <c r="H52" s="33"/>
      <c r="I52" s="95" t="s">
        <v>20</v>
      </c>
      <c r="J52" s="51" t="str">
        <f>IF(J12="","",J12)</f>
        <v>2. 2. 2021</v>
      </c>
      <c r="K52" s="33"/>
      <c r="L52" s="94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93"/>
      <c r="J53" s="33"/>
      <c r="K53" s="33"/>
      <c r="L53" s="94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22</v>
      </c>
      <c r="D54" s="33"/>
      <c r="E54" s="33"/>
      <c r="F54" s="26" t="str">
        <f>E15</f>
        <v>Město Chotěboř, Trčků z Lípy 69, Chotěboř</v>
      </c>
      <c r="G54" s="33"/>
      <c r="H54" s="33"/>
      <c r="I54" s="95" t="s">
        <v>28</v>
      </c>
      <c r="J54" s="31" t="str">
        <f>E21</f>
        <v>Profi Jihlava, spol. s.r.o.</v>
      </c>
      <c r="K54" s="33"/>
      <c r="L54" s="94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26</v>
      </c>
      <c r="D55" s="33"/>
      <c r="E55" s="33"/>
      <c r="F55" s="26" t="str">
        <f>IF(E18="","",E18)</f>
        <v>Vyplň údaj</v>
      </c>
      <c r="G55" s="33"/>
      <c r="H55" s="33"/>
      <c r="I55" s="95" t="s">
        <v>31</v>
      </c>
      <c r="J55" s="31" t="str">
        <f>E24</f>
        <v xml:space="preserve"> </v>
      </c>
      <c r="K55" s="33"/>
      <c r="L55" s="94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93"/>
      <c r="J56" s="33"/>
      <c r="K56" s="33"/>
      <c r="L56" s="94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15" t="s">
        <v>122</v>
      </c>
      <c r="D57" s="106"/>
      <c r="E57" s="106"/>
      <c r="F57" s="106"/>
      <c r="G57" s="106"/>
      <c r="H57" s="106"/>
      <c r="I57" s="116"/>
      <c r="J57" s="117" t="s">
        <v>123</v>
      </c>
      <c r="K57" s="106"/>
      <c r="L57" s="94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93"/>
      <c r="J58" s="33"/>
      <c r="K58" s="33"/>
      <c r="L58" s="94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18" t="s">
        <v>66</v>
      </c>
      <c r="D59" s="33"/>
      <c r="E59" s="33"/>
      <c r="F59" s="33"/>
      <c r="G59" s="33"/>
      <c r="H59" s="33"/>
      <c r="I59" s="93"/>
      <c r="J59" s="67">
        <f>J87</f>
        <v>0</v>
      </c>
      <c r="K59" s="33"/>
      <c r="L59" s="94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124</v>
      </c>
    </row>
    <row r="60" spans="2:12" s="9" customFormat="1" ht="24.95" customHeight="1">
      <c r="B60" s="119"/>
      <c r="D60" s="120" t="s">
        <v>125</v>
      </c>
      <c r="E60" s="121"/>
      <c r="F60" s="121"/>
      <c r="G60" s="121"/>
      <c r="H60" s="121"/>
      <c r="I60" s="122"/>
      <c r="J60" s="123">
        <f>J88</f>
        <v>0</v>
      </c>
      <c r="L60" s="119"/>
    </row>
    <row r="61" spans="2:12" s="10" customFormat="1" ht="19.9" customHeight="1">
      <c r="B61" s="124"/>
      <c r="D61" s="125" t="s">
        <v>126</v>
      </c>
      <c r="E61" s="126"/>
      <c r="F61" s="126"/>
      <c r="G61" s="126"/>
      <c r="H61" s="126"/>
      <c r="I61" s="127"/>
      <c r="J61" s="128">
        <f>J89</f>
        <v>0</v>
      </c>
      <c r="L61" s="124"/>
    </row>
    <row r="62" spans="2:12" s="10" customFormat="1" ht="19.9" customHeight="1">
      <c r="B62" s="124"/>
      <c r="D62" s="125" t="s">
        <v>127</v>
      </c>
      <c r="E62" s="126"/>
      <c r="F62" s="126"/>
      <c r="G62" s="126"/>
      <c r="H62" s="126"/>
      <c r="I62" s="127"/>
      <c r="J62" s="128">
        <f>J103</f>
        <v>0</v>
      </c>
      <c r="L62" s="124"/>
    </row>
    <row r="63" spans="2:12" s="10" customFormat="1" ht="19.9" customHeight="1">
      <c r="B63" s="124"/>
      <c r="D63" s="125" t="s">
        <v>128</v>
      </c>
      <c r="E63" s="126"/>
      <c r="F63" s="126"/>
      <c r="G63" s="126"/>
      <c r="H63" s="126"/>
      <c r="I63" s="127"/>
      <c r="J63" s="128">
        <f>J121</f>
        <v>0</v>
      </c>
      <c r="L63" s="124"/>
    </row>
    <row r="64" spans="2:12" s="10" customFormat="1" ht="19.9" customHeight="1">
      <c r="B64" s="124"/>
      <c r="D64" s="125" t="s">
        <v>129</v>
      </c>
      <c r="E64" s="126"/>
      <c r="F64" s="126"/>
      <c r="G64" s="126"/>
      <c r="H64" s="126"/>
      <c r="I64" s="127"/>
      <c r="J64" s="128">
        <f>J125</f>
        <v>0</v>
      </c>
      <c r="L64" s="124"/>
    </row>
    <row r="65" spans="2:12" s="10" customFormat="1" ht="14.85" customHeight="1">
      <c r="B65" s="124"/>
      <c r="D65" s="125" t="s">
        <v>130</v>
      </c>
      <c r="E65" s="126"/>
      <c r="F65" s="126"/>
      <c r="G65" s="126"/>
      <c r="H65" s="126"/>
      <c r="I65" s="127"/>
      <c r="J65" s="128">
        <f>J126</f>
        <v>0</v>
      </c>
      <c r="L65" s="124"/>
    </row>
    <row r="66" spans="2:12" s="10" customFormat="1" ht="14.85" customHeight="1">
      <c r="B66" s="124"/>
      <c r="D66" s="125" t="s">
        <v>131</v>
      </c>
      <c r="E66" s="126"/>
      <c r="F66" s="126"/>
      <c r="G66" s="126"/>
      <c r="H66" s="126"/>
      <c r="I66" s="127"/>
      <c r="J66" s="128">
        <f>J130</f>
        <v>0</v>
      </c>
      <c r="L66" s="124"/>
    </row>
    <row r="67" spans="2:12" s="10" customFormat="1" ht="19.9" customHeight="1">
      <c r="B67" s="124"/>
      <c r="D67" s="125" t="s">
        <v>132</v>
      </c>
      <c r="E67" s="126"/>
      <c r="F67" s="126"/>
      <c r="G67" s="126"/>
      <c r="H67" s="126"/>
      <c r="I67" s="127"/>
      <c r="J67" s="128">
        <f>J137</f>
        <v>0</v>
      </c>
      <c r="L67" s="124"/>
    </row>
    <row r="68" spans="1:31" s="2" customFormat="1" ht="21.75" customHeight="1">
      <c r="A68" s="33"/>
      <c r="B68" s="34"/>
      <c r="C68" s="33"/>
      <c r="D68" s="33"/>
      <c r="E68" s="33"/>
      <c r="F68" s="33"/>
      <c r="G68" s="33"/>
      <c r="H68" s="33"/>
      <c r="I68" s="93"/>
      <c r="J68" s="33"/>
      <c r="K68" s="33"/>
      <c r="L68" s="94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43"/>
      <c r="C69" s="44"/>
      <c r="D69" s="44"/>
      <c r="E69" s="44"/>
      <c r="F69" s="44"/>
      <c r="G69" s="44"/>
      <c r="H69" s="44"/>
      <c r="I69" s="113"/>
      <c r="J69" s="44"/>
      <c r="K69" s="44"/>
      <c r="L69" s="94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3" spans="1:31" s="2" customFormat="1" ht="6.95" customHeight="1">
      <c r="A73" s="33"/>
      <c r="B73" s="45"/>
      <c r="C73" s="46"/>
      <c r="D73" s="46"/>
      <c r="E73" s="46"/>
      <c r="F73" s="46"/>
      <c r="G73" s="46"/>
      <c r="H73" s="46"/>
      <c r="I73" s="114"/>
      <c r="J73" s="46"/>
      <c r="K73" s="46"/>
      <c r="L73" s="94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24.95" customHeight="1">
      <c r="A74" s="33"/>
      <c r="B74" s="34"/>
      <c r="C74" s="22" t="s">
        <v>133</v>
      </c>
      <c r="D74" s="33"/>
      <c r="E74" s="33"/>
      <c r="F74" s="33"/>
      <c r="G74" s="33"/>
      <c r="H74" s="33"/>
      <c r="I74" s="93"/>
      <c r="J74" s="33"/>
      <c r="K74" s="33"/>
      <c r="L74" s="94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34"/>
      <c r="C75" s="33"/>
      <c r="D75" s="33"/>
      <c r="E75" s="33"/>
      <c r="F75" s="33"/>
      <c r="G75" s="33"/>
      <c r="H75" s="33"/>
      <c r="I75" s="93"/>
      <c r="J75" s="33"/>
      <c r="K75" s="33"/>
      <c r="L75" s="94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12</v>
      </c>
      <c r="D76" s="33"/>
      <c r="E76" s="33"/>
      <c r="F76" s="33"/>
      <c r="G76" s="33"/>
      <c r="H76" s="33"/>
      <c r="I76" s="93"/>
      <c r="J76" s="33"/>
      <c r="K76" s="33"/>
      <c r="L76" s="9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3"/>
      <c r="D77" s="33"/>
      <c r="E77" s="365" t="str">
        <f>E7</f>
        <v>Nová zástavba ZTV Boží Muka IV. etapa Chotěboř</v>
      </c>
      <c r="F77" s="366"/>
      <c r="G77" s="366"/>
      <c r="H77" s="366"/>
      <c r="I77" s="93"/>
      <c r="J77" s="33"/>
      <c r="K77" s="33"/>
      <c r="L77" s="9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119</v>
      </c>
      <c r="D78" s="33"/>
      <c r="E78" s="33"/>
      <c r="F78" s="33"/>
      <c r="G78" s="33"/>
      <c r="H78" s="33"/>
      <c r="I78" s="93"/>
      <c r="J78" s="33"/>
      <c r="K78" s="33"/>
      <c r="L78" s="94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3"/>
      <c r="D79" s="33"/>
      <c r="E79" s="330" t="str">
        <f>E9</f>
        <v>SO 01 Příprava území (skrývka ornice)</v>
      </c>
      <c r="F79" s="364"/>
      <c r="G79" s="364"/>
      <c r="H79" s="364"/>
      <c r="I79" s="93"/>
      <c r="J79" s="33"/>
      <c r="K79" s="33"/>
      <c r="L79" s="94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34"/>
      <c r="C80" s="33"/>
      <c r="D80" s="33"/>
      <c r="E80" s="33"/>
      <c r="F80" s="33"/>
      <c r="G80" s="33"/>
      <c r="H80" s="33"/>
      <c r="I80" s="93"/>
      <c r="J80" s="33"/>
      <c r="K80" s="33"/>
      <c r="L80" s="94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2" customHeight="1">
      <c r="A81" s="33"/>
      <c r="B81" s="34"/>
      <c r="C81" s="28" t="s">
        <v>18</v>
      </c>
      <c r="D81" s="33"/>
      <c r="E81" s="33"/>
      <c r="F81" s="26" t="str">
        <f>F12</f>
        <v>Chotěboř</v>
      </c>
      <c r="G81" s="33"/>
      <c r="H81" s="33"/>
      <c r="I81" s="95" t="s">
        <v>20</v>
      </c>
      <c r="J81" s="51" t="str">
        <f>IF(J12="","",J12)</f>
        <v>2. 2. 2021</v>
      </c>
      <c r="K81" s="33"/>
      <c r="L81" s="9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5" customHeight="1">
      <c r="A82" s="33"/>
      <c r="B82" s="34"/>
      <c r="C82" s="33"/>
      <c r="D82" s="33"/>
      <c r="E82" s="33"/>
      <c r="F82" s="33"/>
      <c r="G82" s="33"/>
      <c r="H82" s="33"/>
      <c r="I82" s="93"/>
      <c r="J82" s="33"/>
      <c r="K82" s="33"/>
      <c r="L82" s="9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25.7" customHeight="1">
      <c r="A83" s="33"/>
      <c r="B83" s="34"/>
      <c r="C83" s="28" t="s">
        <v>22</v>
      </c>
      <c r="D83" s="33"/>
      <c r="E83" s="33"/>
      <c r="F83" s="26" t="str">
        <f>E15</f>
        <v>Město Chotěboř, Trčků z Lípy 69, Chotěboř</v>
      </c>
      <c r="G83" s="33"/>
      <c r="H83" s="33"/>
      <c r="I83" s="95" t="s">
        <v>28</v>
      </c>
      <c r="J83" s="31" t="str">
        <f>E21</f>
        <v>Profi Jihlava, spol. s.r.o.</v>
      </c>
      <c r="K83" s="33"/>
      <c r="L83" s="9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5.2" customHeight="1">
      <c r="A84" s="33"/>
      <c r="B84" s="34"/>
      <c r="C84" s="28" t="s">
        <v>26</v>
      </c>
      <c r="D84" s="33"/>
      <c r="E84" s="33"/>
      <c r="F84" s="26" t="str">
        <f>IF(E18="","",E18)</f>
        <v>Vyplň údaj</v>
      </c>
      <c r="G84" s="33"/>
      <c r="H84" s="33"/>
      <c r="I84" s="95" t="s">
        <v>31</v>
      </c>
      <c r="J84" s="31" t="str">
        <f>E24</f>
        <v xml:space="preserve"> </v>
      </c>
      <c r="K84" s="33"/>
      <c r="L84" s="9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0.35" customHeight="1">
      <c r="A85" s="33"/>
      <c r="B85" s="34"/>
      <c r="C85" s="33"/>
      <c r="D85" s="33"/>
      <c r="E85" s="33"/>
      <c r="F85" s="33"/>
      <c r="G85" s="33"/>
      <c r="H85" s="33"/>
      <c r="I85" s="93"/>
      <c r="J85" s="33"/>
      <c r="K85" s="33"/>
      <c r="L85" s="9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1" customFormat="1" ht="29.25" customHeight="1">
      <c r="A86" s="129"/>
      <c r="B86" s="130"/>
      <c r="C86" s="131" t="s">
        <v>134</v>
      </c>
      <c r="D86" s="132" t="s">
        <v>53</v>
      </c>
      <c r="E86" s="132" t="s">
        <v>49</v>
      </c>
      <c r="F86" s="132" t="s">
        <v>50</v>
      </c>
      <c r="G86" s="132" t="s">
        <v>135</v>
      </c>
      <c r="H86" s="132" t="s">
        <v>136</v>
      </c>
      <c r="I86" s="133" t="s">
        <v>137</v>
      </c>
      <c r="J86" s="132" t="s">
        <v>123</v>
      </c>
      <c r="K86" s="134" t="s">
        <v>138</v>
      </c>
      <c r="L86" s="135"/>
      <c r="M86" s="58" t="s">
        <v>0</v>
      </c>
      <c r="N86" s="59" t="s">
        <v>39</v>
      </c>
      <c r="O86" s="59" t="s">
        <v>139</v>
      </c>
      <c r="P86" s="59" t="s">
        <v>140</v>
      </c>
      <c r="Q86" s="59" t="s">
        <v>141</v>
      </c>
      <c r="R86" s="59" t="s">
        <v>142</v>
      </c>
      <c r="S86" s="59" t="s">
        <v>143</v>
      </c>
      <c r="T86" s="60" t="s">
        <v>144</v>
      </c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</row>
    <row r="87" spans="1:63" s="2" customFormat="1" ht="22.9" customHeight="1">
      <c r="A87" s="33"/>
      <c r="B87" s="34"/>
      <c r="C87" s="65" t="s">
        <v>145</v>
      </c>
      <c r="D87" s="33"/>
      <c r="E87" s="33"/>
      <c r="F87" s="33"/>
      <c r="G87" s="33"/>
      <c r="H87" s="33"/>
      <c r="I87" s="93"/>
      <c r="J87" s="136">
        <f>BK87</f>
        <v>0</v>
      </c>
      <c r="K87" s="33"/>
      <c r="L87" s="34"/>
      <c r="M87" s="61"/>
      <c r="N87" s="52"/>
      <c r="O87" s="62"/>
      <c r="P87" s="137">
        <f>P88</f>
        <v>0</v>
      </c>
      <c r="Q87" s="62"/>
      <c r="R87" s="137">
        <f>R88</f>
        <v>0.0014</v>
      </c>
      <c r="S87" s="62"/>
      <c r="T87" s="138">
        <f>T88</f>
        <v>158.066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8" t="s">
        <v>67</v>
      </c>
      <c r="AU87" s="18" t="s">
        <v>124</v>
      </c>
      <c r="BK87" s="139">
        <f>BK88</f>
        <v>0</v>
      </c>
    </row>
    <row r="88" spans="2:63" s="12" customFormat="1" ht="25.9" customHeight="1">
      <c r="B88" s="140"/>
      <c r="D88" s="141" t="s">
        <v>67</v>
      </c>
      <c r="E88" s="142" t="s">
        <v>146</v>
      </c>
      <c r="F88" s="142" t="s">
        <v>147</v>
      </c>
      <c r="I88" s="143"/>
      <c r="J88" s="144">
        <f>BK88</f>
        <v>0</v>
      </c>
      <c r="L88" s="140"/>
      <c r="M88" s="145"/>
      <c r="N88" s="146"/>
      <c r="O88" s="146"/>
      <c r="P88" s="147">
        <f>P89+P103+P121+P125+P137</f>
        <v>0</v>
      </c>
      <c r="Q88" s="146"/>
      <c r="R88" s="147">
        <f>R89+R103+R121+R125+R137</f>
        <v>0.0014</v>
      </c>
      <c r="S88" s="146"/>
      <c r="T88" s="148">
        <f>T89+T103+T121+T125+T137</f>
        <v>158.066</v>
      </c>
      <c r="AR88" s="141" t="s">
        <v>75</v>
      </c>
      <c r="AT88" s="149" t="s">
        <v>67</v>
      </c>
      <c r="AU88" s="149" t="s">
        <v>68</v>
      </c>
      <c r="AY88" s="141" t="s">
        <v>148</v>
      </c>
      <c r="BK88" s="150">
        <f>BK89+BK103+BK121+BK125+BK137</f>
        <v>0</v>
      </c>
    </row>
    <row r="89" spans="2:63" s="12" customFormat="1" ht="22.9" customHeight="1">
      <c r="B89" s="140"/>
      <c r="D89" s="141" t="s">
        <v>67</v>
      </c>
      <c r="E89" s="151" t="s">
        <v>149</v>
      </c>
      <c r="F89" s="151" t="s">
        <v>150</v>
      </c>
      <c r="I89" s="143"/>
      <c r="J89" s="152">
        <f>BK89</f>
        <v>0</v>
      </c>
      <c r="L89" s="140"/>
      <c r="M89" s="145"/>
      <c r="N89" s="146"/>
      <c r="O89" s="146"/>
      <c r="P89" s="147">
        <f>SUM(P90:P102)</f>
        <v>0</v>
      </c>
      <c r="Q89" s="146"/>
      <c r="R89" s="147">
        <f>SUM(R90:R102)</f>
        <v>0</v>
      </c>
      <c r="S89" s="146"/>
      <c r="T89" s="148">
        <f>SUM(T90:T102)</f>
        <v>147.122</v>
      </c>
      <c r="AR89" s="141" t="s">
        <v>75</v>
      </c>
      <c r="AT89" s="149" t="s">
        <v>67</v>
      </c>
      <c r="AU89" s="149" t="s">
        <v>75</v>
      </c>
      <c r="AY89" s="141" t="s">
        <v>148</v>
      </c>
      <c r="BK89" s="150">
        <f>SUM(BK90:BK102)</f>
        <v>0</v>
      </c>
    </row>
    <row r="90" spans="1:65" s="2" customFormat="1" ht="21.75" customHeight="1">
      <c r="A90" s="33"/>
      <c r="B90" s="153"/>
      <c r="C90" s="154" t="s">
        <v>75</v>
      </c>
      <c r="D90" s="154" t="s">
        <v>151</v>
      </c>
      <c r="E90" s="155" t="s">
        <v>152</v>
      </c>
      <c r="F90" s="156" t="s">
        <v>153</v>
      </c>
      <c r="G90" s="157" t="s">
        <v>154</v>
      </c>
      <c r="H90" s="158">
        <v>7</v>
      </c>
      <c r="I90" s="159"/>
      <c r="J90" s="160">
        <f>ROUND(I90*H90,2)</f>
        <v>0</v>
      </c>
      <c r="K90" s="156" t="s">
        <v>155</v>
      </c>
      <c r="L90" s="34"/>
      <c r="M90" s="161" t="s">
        <v>0</v>
      </c>
      <c r="N90" s="162" t="s">
        <v>40</v>
      </c>
      <c r="O90" s="54"/>
      <c r="P90" s="163">
        <f>O90*H90</f>
        <v>0</v>
      </c>
      <c r="Q90" s="163">
        <v>0</v>
      </c>
      <c r="R90" s="163">
        <f>Q90*H90</f>
        <v>0</v>
      </c>
      <c r="S90" s="163">
        <v>0.48</v>
      </c>
      <c r="T90" s="164">
        <f>S90*H90</f>
        <v>3.36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65" t="s">
        <v>156</v>
      </c>
      <c r="AT90" s="165" t="s">
        <v>151</v>
      </c>
      <c r="AU90" s="165" t="s">
        <v>77</v>
      </c>
      <c r="AY90" s="18" t="s">
        <v>148</v>
      </c>
      <c r="BE90" s="166">
        <f>IF(N90="základní",J90,0)</f>
        <v>0</v>
      </c>
      <c r="BF90" s="166">
        <f>IF(N90="snížená",J90,0)</f>
        <v>0</v>
      </c>
      <c r="BG90" s="166">
        <f>IF(N90="zákl. přenesená",J90,0)</f>
        <v>0</v>
      </c>
      <c r="BH90" s="166">
        <f>IF(N90="sníž. přenesená",J90,0)</f>
        <v>0</v>
      </c>
      <c r="BI90" s="166">
        <f>IF(N90="nulová",J90,0)</f>
        <v>0</v>
      </c>
      <c r="BJ90" s="18" t="s">
        <v>75</v>
      </c>
      <c r="BK90" s="166">
        <f>ROUND(I90*H90,2)</f>
        <v>0</v>
      </c>
      <c r="BL90" s="18" t="s">
        <v>156</v>
      </c>
      <c r="BM90" s="165" t="s">
        <v>157</v>
      </c>
    </row>
    <row r="91" spans="2:51" s="13" customFormat="1" ht="12">
      <c r="B91" s="167"/>
      <c r="D91" s="168" t="s">
        <v>158</v>
      </c>
      <c r="E91" s="169" t="s">
        <v>0</v>
      </c>
      <c r="F91" s="170" t="s">
        <v>159</v>
      </c>
      <c r="H91" s="169" t="s">
        <v>0</v>
      </c>
      <c r="I91" s="171"/>
      <c r="L91" s="167"/>
      <c r="M91" s="172"/>
      <c r="N91" s="173"/>
      <c r="O91" s="173"/>
      <c r="P91" s="173"/>
      <c r="Q91" s="173"/>
      <c r="R91" s="173"/>
      <c r="S91" s="173"/>
      <c r="T91" s="174"/>
      <c r="AT91" s="169" t="s">
        <v>158</v>
      </c>
      <c r="AU91" s="169" t="s">
        <v>77</v>
      </c>
      <c r="AV91" s="13" t="s">
        <v>75</v>
      </c>
      <c r="AW91" s="13" t="s">
        <v>30</v>
      </c>
      <c r="AX91" s="13" t="s">
        <v>68</v>
      </c>
      <c r="AY91" s="169" t="s">
        <v>148</v>
      </c>
    </row>
    <row r="92" spans="2:51" s="14" customFormat="1" ht="12">
      <c r="B92" s="175"/>
      <c r="D92" s="168" t="s">
        <v>158</v>
      </c>
      <c r="E92" s="176" t="s">
        <v>0</v>
      </c>
      <c r="F92" s="177" t="s">
        <v>160</v>
      </c>
      <c r="H92" s="178">
        <v>7</v>
      </c>
      <c r="I92" s="179"/>
      <c r="L92" s="175"/>
      <c r="M92" s="180"/>
      <c r="N92" s="181"/>
      <c r="O92" s="181"/>
      <c r="P92" s="181"/>
      <c r="Q92" s="181"/>
      <c r="R92" s="181"/>
      <c r="S92" s="181"/>
      <c r="T92" s="182"/>
      <c r="AT92" s="176" t="s">
        <v>158</v>
      </c>
      <c r="AU92" s="176" t="s">
        <v>77</v>
      </c>
      <c r="AV92" s="14" t="s">
        <v>77</v>
      </c>
      <c r="AW92" s="14" t="s">
        <v>30</v>
      </c>
      <c r="AX92" s="14" t="s">
        <v>75</v>
      </c>
      <c r="AY92" s="176" t="s">
        <v>148</v>
      </c>
    </row>
    <row r="93" spans="1:65" s="2" customFormat="1" ht="33" customHeight="1">
      <c r="A93" s="33"/>
      <c r="B93" s="153"/>
      <c r="C93" s="154" t="s">
        <v>77</v>
      </c>
      <c r="D93" s="154" t="s">
        <v>151</v>
      </c>
      <c r="E93" s="155" t="s">
        <v>161</v>
      </c>
      <c r="F93" s="156" t="s">
        <v>162</v>
      </c>
      <c r="G93" s="157" t="s">
        <v>154</v>
      </c>
      <c r="H93" s="158">
        <v>120</v>
      </c>
      <c r="I93" s="159"/>
      <c r="J93" s="160">
        <f>ROUND(I93*H93,2)</f>
        <v>0</v>
      </c>
      <c r="K93" s="156" t="s">
        <v>155</v>
      </c>
      <c r="L93" s="34"/>
      <c r="M93" s="161" t="s">
        <v>0</v>
      </c>
      <c r="N93" s="162" t="s">
        <v>40</v>
      </c>
      <c r="O93" s="54"/>
      <c r="P93" s="163">
        <f>O93*H93</f>
        <v>0</v>
      </c>
      <c r="Q93" s="163">
        <v>0</v>
      </c>
      <c r="R93" s="163">
        <f>Q93*H93</f>
        <v>0</v>
      </c>
      <c r="S93" s="163">
        <v>0.425</v>
      </c>
      <c r="T93" s="164">
        <f>S93*H93</f>
        <v>51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65" t="s">
        <v>156</v>
      </c>
      <c r="AT93" s="165" t="s">
        <v>151</v>
      </c>
      <c r="AU93" s="165" t="s">
        <v>77</v>
      </c>
      <c r="AY93" s="18" t="s">
        <v>148</v>
      </c>
      <c r="BE93" s="166">
        <f>IF(N93="základní",J93,0)</f>
        <v>0</v>
      </c>
      <c r="BF93" s="166">
        <f>IF(N93="snížená",J93,0)</f>
        <v>0</v>
      </c>
      <c r="BG93" s="166">
        <f>IF(N93="zákl. přenesená",J93,0)</f>
        <v>0</v>
      </c>
      <c r="BH93" s="166">
        <f>IF(N93="sníž. přenesená",J93,0)</f>
        <v>0</v>
      </c>
      <c r="BI93" s="166">
        <f>IF(N93="nulová",J93,0)</f>
        <v>0</v>
      </c>
      <c r="BJ93" s="18" t="s">
        <v>75</v>
      </c>
      <c r="BK93" s="166">
        <f>ROUND(I93*H93,2)</f>
        <v>0</v>
      </c>
      <c r="BL93" s="18" t="s">
        <v>156</v>
      </c>
      <c r="BM93" s="165" t="s">
        <v>163</v>
      </c>
    </row>
    <row r="94" spans="2:51" s="13" customFormat="1" ht="12">
      <c r="B94" s="167"/>
      <c r="D94" s="168" t="s">
        <v>158</v>
      </c>
      <c r="E94" s="169" t="s">
        <v>0</v>
      </c>
      <c r="F94" s="170" t="s">
        <v>159</v>
      </c>
      <c r="H94" s="169" t="s">
        <v>0</v>
      </c>
      <c r="I94" s="171"/>
      <c r="L94" s="167"/>
      <c r="M94" s="172"/>
      <c r="N94" s="173"/>
      <c r="O94" s="173"/>
      <c r="P94" s="173"/>
      <c r="Q94" s="173"/>
      <c r="R94" s="173"/>
      <c r="S94" s="173"/>
      <c r="T94" s="174"/>
      <c r="AT94" s="169" t="s">
        <v>158</v>
      </c>
      <c r="AU94" s="169" t="s">
        <v>77</v>
      </c>
      <c r="AV94" s="13" t="s">
        <v>75</v>
      </c>
      <c r="AW94" s="13" t="s">
        <v>30</v>
      </c>
      <c r="AX94" s="13" t="s">
        <v>68</v>
      </c>
      <c r="AY94" s="169" t="s">
        <v>148</v>
      </c>
    </row>
    <row r="95" spans="2:51" s="14" customFormat="1" ht="12">
      <c r="B95" s="175"/>
      <c r="D95" s="168" t="s">
        <v>158</v>
      </c>
      <c r="E95" s="176" t="s">
        <v>110</v>
      </c>
      <c r="F95" s="177" t="s">
        <v>164</v>
      </c>
      <c r="H95" s="178">
        <v>120</v>
      </c>
      <c r="I95" s="179"/>
      <c r="L95" s="175"/>
      <c r="M95" s="180"/>
      <c r="N95" s="181"/>
      <c r="O95" s="181"/>
      <c r="P95" s="181"/>
      <c r="Q95" s="181"/>
      <c r="R95" s="181"/>
      <c r="S95" s="181"/>
      <c r="T95" s="182"/>
      <c r="AT95" s="176" t="s">
        <v>158</v>
      </c>
      <c r="AU95" s="176" t="s">
        <v>77</v>
      </c>
      <c r="AV95" s="14" t="s">
        <v>77</v>
      </c>
      <c r="AW95" s="14" t="s">
        <v>30</v>
      </c>
      <c r="AX95" s="14" t="s">
        <v>75</v>
      </c>
      <c r="AY95" s="176" t="s">
        <v>148</v>
      </c>
    </row>
    <row r="96" spans="1:65" s="2" customFormat="1" ht="33" customHeight="1">
      <c r="A96" s="33"/>
      <c r="B96" s="153"/>
      <c r="C96" s="154" t="s">
        <v>165</v>
      </c>
      <c r="D96" s="154" t="s">
        <v>151</v>
      </c>
      <c r="E96" s="155" t="s">
        <v>166</v>
      </c>
      <c r="F96" s="156" t="s">
        <v>167</v>
      </c>
      <c r="G96" s="157" t="s">
        <v>154</v>
      </c>
      <c r="H96" s="158">
        <v>137.8</v>
      </c>
      <c r="I96" s="159"/>
      <c r="J96" s="160">
        <f>ROUND(I96*H96,2)</f>
        <v>0</v>
      </c>
      <c r="K96" s="156" t="s">
        <v>155</v>
      </c>
      <c r="L96" s="34"/>
      <c r="M96" s="161" t="s">
        <v>0</v>
      </c>
      <c r="N96" s="162" t="s">
        <v>40</v>
      </c>
      <c r="O96" s="54"/>
      <c r="P96" s="163">
        <f>O96*H96</f>
        <v>0</v>
      </c>
      <c r="Q96" s="163">
        <v>0</v>
      </c>
      <c r="R96" s="163">
        <f>Q96*H96</f>
        <v>0</v>
      </c>
      <c r="S96" s="163">
        <v>0.29</v>
      </c>
      <c r="T96" s="164">
        <f>S96*H96</f>
        <v>39.962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65" t="s">
        <v>156</v>
      </c>
      <c r="AT96" s="165" t="s">
        <v>151</v>
      </c>
      <c r="AU96" s="165" t="s">
        <v>77</v>
      </c>
      <c r="AY96" s="18" t="s">
        <v>148</v>
      </c>
      <c r="BE96" s="166">
        <f>IF(N96="základní",J96,0)</f>
        <v>0</v>
      </c>
      <c r="BF96" s="166">
        <f>IF(N96="snížená",J96,0)</f>
        <v>0</v>
      </c>
      <c r="BG96" s="166">
        <f>IF(N96="zákl. přenesená",J96,0)</f>
        <v>0</v>
      </c>
      <c r="BH96" s="166">
        <f>IF(N96="sníž. přenesená",J96,0)</f>
        <v>0</v>
      </c>
      <c r="BI96" s="166">
        <f>IF(N96="nulová",J96,0)</f>
        <v>0</v>
      </c>
      <c r="BJ96" s="18" t="s">
        <v>75</v>
      </c>
      <c r="BK96" s="166">
        <f>ROUND(I96*H96,2)</f>
        <v>0</v>
      </c>
      <c r="BL96" s="18" t="s">
        <v>156</v>
      </c>
      <c r="BM96" s="165" t="s">
        <v>168</v>
      </c>
    </row>
    <row r="97" spans="2:51" s="13" customFormat="1" ht="12">
      <c r="B97" s="167"/>
      <c r="D97" s="168" t="s">
        <v>158</v>
      </c>
      <c r="E97" s="169" t="s">
        <v>0</v>
      </c>
      <c r="F97" s="170" t="s">
        <v>159</v>
      </c>
      <c r="H97" s="169" t="s">
        <v>0</v>
      </c>
      <c r="I97" s="171"/>
      <c r="L97" s="167"/>
      <c r="M97" s="172"/>
      <c r="N97" s="173"/>
      <c r="O97" s="173"/>
      <c r="P97" s="173"/>
      <c r="Q97" s="173"/>
      <c r="R97" s="173"/>
      <c r="S97" s="173"/>
      <c r="T97" s="174"/>
      <c r="AT97" s="169" t="s">
        <v>158</v>
      </c>
      <c r="AU97" s="169" t="s">
        <v>77</v>
      </c>
      <c r="AV97" s="13" t="s">
        <v>75</v>
      </c>
      <c r="AW97" s="13" t="s">
        <v>30</v>
      </c>
      <c r="AX97" s="13" t="s">
        <v>68</v>
      </c>
      <c r="AY97" s="169" t="s">
        <v>148</v>
      </c>
    </row>
    <row r="98" spans="2:51" s="14" customFormat="1" ht="12">
      <c r="B98" s="175"/>
      <c r="D98" s="168" t="s">
        <v>158</v>
      </c>
      <c r="E98" s="176" t="s">
        <v>0</v>
      </c>
      <c r="F98" s="177" t="s">
        <v>169</v>
      </c>
      <c r="H98" s="178">
        <v>65</v>
      </c>
      <c r="I98" s="179"/>
      <c r="L98" s="175"/>
      <c r="M98" s="180"/>
      <c r="N98" s="181"/>
      <c r="O98" s="181"/>
      <c r="P98" s="181"/>
      <c r="Q98" s="181"/>
      <c r="R98" s="181"/>
      <c r="S98" s="181"/>
      <c r="T98" s="182"/>
      <c r="AT98" s="176" t="s">
        <v>158</v>
      </c>
      <c r="AU98" s="176" t="s">
        <v>77</v>
      </c>
      <c r="AV98" s="14" t="s">
        <v>77</v>
      </c>
      <c r="AW98" s="14" t="s">
        <v>30</v>
      </c>
      <c r="AX98" s="14" t="s">
        <v>68</v>
      </c>
      <c r="AY98" s="176" t="s">
        <v>148</v>
      </c>
    </row>
    <row r="99" spans="2:51" s="14" customFormat="1" ht="12">
      <c r="B99" s="175"/>
      <c r="D99" s="168" t="s">
        <v>158</v>
      </c>
      <c r="E99" s="176" t="s">
        <v>0</v>
      </c>
      <c r="F99" s="177" t="s">
        <v>170</v>
      </c>
      <c r="H99" s="178">
        <v>72.8</v>
      </c>
      <c r="I99" s="179"/>
      <c r="L99" s="175"/>
      <c r="M99" s="180"/>
      <c r="N99" s="181"/>
      <c r="O99" s="181"/>
      <c r="P99" s="181"/>
      <c r="Q99" s="181"/>
      <c r="R99" s="181"/>
      <c r="S99" s="181"/>
      <c r="T99" s="182"/>
      <c r="AT99" s="176" t="s">
        <v>158</v>
      </c>
      <c r="AU99" s="176" t="s">
        <v>77</v>
      </c>
      <c r="AV99" s="14" t="s">
        <v>77</v>
      </c>
      <c r="AW99" s="14" t="s">
        <v>30</v>
      </c>
      <c r="AX99" s="14" t="s">
        <v>68</v>
      </c>
      <c r="AY99" s="176" t="s">
        <v>148</v>
      </c>
    </row>
    <row r="100" spans="2:51" s="15" customFormat="1" ht="12">
      <c r="B100" s="183"/>
      <c r="D100" s="168" t="s">
        <v>158</v>
      </c>
      <c r="E100" s="184" t="s">
        <v>0</v>
      </c>
      <c r="F100" s="185" t="s">
        <v>171</v>
      </c>
      <c r="H100" s="186">
        <v>137.8</v>
      </c>
      <c r="I100" s="187"/>
      <c r="L100" s="183"/>
      <c r="M100" s="188"/>
      <c r="N100" s="189"/>
      <c r="O100" s="189"/>
      <c r="P100" s="189"/>
      <c r="Q100" s="189"/>
      <c r="R100" s="189"/>
      <c r="S100" s="189"/>
      <c r="T100" s="190"/>
      <c r="AT100" s="184" t="s">
        <v>158</v>
      </c>
      <c r="AU100" s="184" t="s">
        <v>77</v>
      </c>
      <c r="AV100" s="15" t="s">
        <v>156</v>
      </c>
      <c r="AW100" s="15" t="s">
        <v>30</v>
      </c>
      <c r="AX100" s="15" t="s">
        <v>75</v>
      </c>
      <c r="AY100" s="184" t="s">
        <v>148</v>
      </c>
    </row>
    <row r="101" spans="1:65" s="2" customFormat="1" ht="33" customHeight="1">
      <c r="A101" s="33"/>
      <c r="B101" s="153"/>
      <c r="C101" s="154" t="s">
        <v>156</v>
      </c>
      <c r="D101" s="154" t="s">
        <v>151</v>
      </c>
      <c r="E101" s="155" t="s">
        <v>172</v>
      </c>
      <c r="F101" s="156" t="s">
        <v>173</v>
      </c>
      <c r="G101" s="157" t="s">
        <v>154</v>
      </c>
      <c r="H101" s="158">
        <v>120</v>
      </c>
      <c r="I101" s="159"/>
      <c r="J101" s="160">
        <f>ROUND(I101*H101,2)</f>
        <v>0</v>
      </c>
      <c r="K101" s="156" t="s">
        <v>155</v>
      </c>
      <c r="L101" s="34"/>
      <c r="M101" s="161" t="s">
        <v>0</v>
      </c>
      <c r="N101" s="162" t="s">
        <v>40</v>
      </c>
      <c r="O101" s="54"/>
      <c r="P101" s="163">
        <f>O101*H101</f>
        <v>0</v>
      </c>
      <c r="Q101" s="163">
        <v>0</v>
      </c>
      <c r="R101" s="163">
        <f>Q101*H101</f>
        <v>0</v>
      </c>
      <c r="S101" s="163">
        <v>0.44</v>
      </c>
      <c r="T101" s="164">
        <f>S101*H101</f>
        <v>52.8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65" t="s">
        <v>156</v>
      </c>
      <c r="AT101" s="165" t="s">
        <v>151</v>
      </c>
      <c r="AU101" s="165" t="s">
        <v>77</v>
      </c>
      <c r="AY101" s="18" t="s">
        <v>148</v>
      </c>
      <c r="BE101" s="166">
        <f>IF(N101="základní",J101,0)</f>
        <v>0</v>
      </c>
      <c r="BF101" s="166">
        <f>IF(N101="snížená",J101,0)</f>
        <v>0</v>
      </c>
      <c r="BG101" s="166">
        <f>IF(N101="zákl. přenesená",J101,0)</f>
        <v>0</v>
      </c>
      <c r="BH101" s="166">
        <f>IF(N101="sníž. přenesená",J101,0)</f>
        <v>0</v>
      </c>
      <c r="BI101" s="166">
        <f>IF(N101="nulová",J101,0)</f>
        <v>0</v>
      </c>
      <c r="BJ101" s="18" t="s">
        <v>75</v>
      </c>
      <c r="BK101" s="166">
        <f>ROUND(I101*H101,2)</f>
        <v>0</v>
      </c>
      <c r="BL101" s="18" t="s">
        <v>156</v>
      </c>
      <c r="BM101" s="165" t="s">
        <v>174</v>
      </c>
    </row>
    <row r="102" spans="2:51" s="14" customFormat="1" ht="12">
      <c r="B102" s="175"/>
      <c r="D102" s="168" t="s">
        <v>158</v>
      </c>
      <c r="E102" s="176" t="s">
        <v>0</v>
      </c>
      <c r="F102" s="177" t="s">
        <v>110</v>
      </c>
      <c r="H102" s="178">
        <v>120</v>
      </c>
      <c r="I102" s="179"/>
      <c r="L102" s="175"/>
      <c r="M102" s="180"/>
      <c r="N102" s="181"/>
      <c r="O102" s="181"/>
      <c r="P102" s="181"/>
      <c r="Q102" s="181"/>
      <c r="R102" s="181"/>
      <c r="S102" s="181"/>
      <c r="T102" s="182"/>
      <c r="AT102" s="176" t="s">
        <v>158</v>
      </c>
      <c r="AU102" s="176" t="s">
        <v>77</v>
      </c>
      <c r="AV102" s="14" t="s">
        <v>77</v>
      </c>
      <c r="AW102" s="14" t="s">
        <v>30</v>
      </c>
      <c r="AX102" s="14" t="s">
        <v>75</v>
      </c>
      <c r="AY102" s="176" t="s">
        <v>148</v>
      </c>
    </row>
    <row r="103" spans="2:63" s="12" customFormat="1" ht="22.9" customHeight="1">
      <c r="B103" s="140"/>
      <c r="D103" s="141" t="s">
        <v>67</v>
      </c>
      <c r="E103" s="151" t="s">
        <v>175</v>
      </c>
      <c r="F103" s="151" t="s">
        <v>176</v>
      </c>
      <c r="I103" s="143"/>
      <c r="J103" s="152">
        <f>BK103</f>
        <v>0</v>
      </c>
      <c r="L103" s="140"/>
      <c r="M103" s="145"/>
      <c r="N103" s="146"/>
      <c r="O103" s="146"/>
      <c r="P103" s="147">
        <f>SUM(P104:P120)</f>
        <v>0</v>
      </c>
      <c r="Q103" s="146"/>
      <c r="R103" s="147">
        <f>SUM(R104:R120)</f>
        <v>0</v>
      </c>
      <c r="S103" s="146"/>
      <c r="T103" s="148">
        <f>SUM(T104:T120)</f>
        <v>0</v>
      </c>
      <c r="AR103" s="141" t="s">
        <v>75</v>
      </c>
      <c r="AT103" s="149" t="s">
        <v>67</v>
      </c>
      <c r="AU103" s="149" t="s">
        <v>75</v>
      </c>
      <c r="AY103" s="141" t="s">
        <v>148</v>
      </c>
      <c r="BK103" s="150">
        <f>SUM(BK104:BK120)</f>
        <v>0</v>
      </c>
    </row>
    <row r="104" spans="1:65" s="2" customFormat="1" ht="16.5" customHeight="1">
      <c r="A104" s="33"/>
      <c r="B104" s="153"/>
      <c r="C104" s="154" t="s">
        <v>177</v>
      </c>
      <c r="D104" s="154" t="s">
        <v>151</v>
      </c>
      <c r="E104" s="155" t="s">
        <v>178</v>
      </c>
      <c r="F104" s="156" t="s">
        <v>179</v>
      </c>
      <c r="G104" s="157" t="s">
        <v>154</v>
      </c>
      <c r="H104" s="158">
        <v>4632</v>
      </c>
      <c r="I104" s="159"/>
      <c r="J104" s="160">
        <f>ROUND(I104*H104,2)</f>
        <v>0</v>
      </c>
      <c r="K104" s="156" t="s">
        <v>155</v>
      </c>
      <c r="L104" s="34"/>
      <c r="M104" s="161" t="s">
        <v>0</v>
      </c>
      <c r="N104" s="162" t="s">
        <v>40</v>
      </c>
      <c r="O104" s="54"/>
      <c r="P104" s="163">
        <f>O104*H104</f>
        <v>0</v>
      </c>
      <c r="Q104" s="163">
        <v>0</v>
      </c>
      <c r="R104" s="163">
        <f>Q104*H104</f>
        <v>0</v>
      </c>
      <c r="S104" s="163">
        <v>0</v>
      </c>
      <c r="T104" s="164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65" t="s">
        <v>156</v>
      </c>
      <c r="AT104" s="165" t="s">
        <v>151</v>
      </c>
      <c r="AU104" s="165" t="s">
        <v>77</v>
      </c>
      <c r="AY104" s="18" t="s">
        <v>148</v>
      </c>
      <c r="BE104" s="166">
        <f>IF(N104="základní",J104,0)</f>
        <v>0</v>
      </c>
      <c r="BF104" s="166">
        <f>IF(N104="snížená",J104,0)</f>
        <v>0</v>
      </c>
      <c r="BG104" s="166">
        <f>IF(N104="zákl. přenesená",J104,0)</f>
        <v>0</v>
      </c>
      <c r="BH104" s="166">
        <f>IF(N104="sníž. přenesená",J104,0)</f>
        <v>0</v>
      </c>
      <c r="BI104" s="166">
        <f>IF(N104="nulová",J104,0)</f>
        <v>0</v>
      </c>
      <c r="BJ104" s="18" t="s">
        <v>75</v>
      </c>
      <c r="BK104" s="166">
        <f>ROUND(I104*H104,2)</f>
        <v>0</v>
      </c>
      <c r="BL104" s="18" t="s">
        <v>156</v>
      </c>
      <c r="BM104" s="165" t="s">
        <v>180</v>
      </c>
    </row>
    <row r="105" spans="2:51" s="13" customFormat="1" ht="12">
      <c r="B105" s="167"/>
      <c r="D105" s="168" t="s">
        <v>158</v>
      </c>
      <c r="E105" s="169" t="s">
        <v>0</v>
      </c>
      <c r="F105" s="170" t="s">
        <v>159</v>
      </c>
      <c r="H105" s="169" t="s">
        <v>0</v>
      </c>
      <c r="I105" s="171"/>
      <c r="L105" s="167"/>
      <c r="M105" s="172"/>
      <c r="N105" s="173"/>
      <c r="O105" s="173"/>
      <c r="P105" s="173"/>
      <c r="Q105" s="173"/>
      <c r="R105" s="173"/>
      <c r="S105" s="173"/>
      <c r="T105" s="174"/>
      <c r="AT105" s="169" t="s">
        <v>158</v>
      </c>
      <c r="AU105" s="169" t="s">
        <v>77</v>
      </c>
      <c r="AV105" s="13" t="s">
        <v>75</v>
      </c>
      <c r="AW105" s="13" t="s">
        <v>30</v>
      </c>
      <c r="AX105" s="13" t="s">
        <v>68</v>
      </c>
      <c r="AY105" s="169" t="s">
        <v>148</v>
      </c>
    </row>
    <row r="106" spans="2:51" s="14" customFormat="1" ht="12">
      <c r="B106" s="175"/>
      <c r="D106" s="168" t="s">
        <v>158</v>
      </c>
      <c r="E106" s="176" t="s">
        <v>0</v>
      </c>
      <c r="F106" s="177" t="s">
        <v>181</v>
      </c>
      <c r="H106" s="178">
        <v>4632</v>
      </c>
      <c r="I106" s="179"/>
      <c r="L106" s="175"/>
      <c r="M106" s="180"/>
      <c r="N106" s="181"/>
      <c r="O106" s="181"/>
      <c r="P106" s="181"/>
      <c r="Q106" s="181"/>
      <c r="R106" s="181"/>
      <c r="S106" s="181"/>
      <c r="T106" s="182"/>
      <c r="AT106" s="176" t="s">
        <v>158</v>
      </c>
      <c r="AU106" s="176" t="s">
        <v>77</v>
      </c>
      <c r="AV106" s="14" t="s">
        <v>77</v>
      </c>
      <c r="AW106" s="14" t="s">
        <v>30</v>
      </c>
      <c r="AX106" s="14" t="s">
        <v>75</v>
      </c>
      <c r="AY106" s="176" t="s">
        <v>148</v>
      </c>
    </row>
    <row r="107" spans="1:65" s="2" customFormat="1" ht="33" customHeight="1">
      <c r="A107" s="33"/>
      <c r="B107" s="153"/>
      <c r="C107" s="154" t="s">
        <v>182</v>
      </c>
      <c r="D107" s="154" t="s">
        <v>151</v>
      </c>
      <c r="E107" s="155" t="s">
        <v>183</v>
      </c>
      <c r="F107" s="156" t="s">
        <v>184</v>
      </c>
      <c r="G107" s="157" t="s">
        <v>185</v>
      </c>
      <c r="H107" s="158">
        <v>1389</v>
      </c>
      <c r="I107" s="159"/>
      <c r="J107" s="160">
        <f>ROUND(I107*H107,2)</f>
        <v>0</v>
      </c>
      <c r="K107" s="156" t="s">
        <v>155</v>
      </c>
      <c r="L107" s="34"/>
      <c r="M107" s="161" t="s">
        <v>0</v>
      </c>
      <c r="N107" s="162" t="s">
        <v>40</v>
      </c>
      <c r="O107" s="54"/>
      <c r="P107" s="163">
        <f>O107*H107</f>
        <v>0</v>
      </c>
      <c r="Q107" s="163">
        <v>0</v>
      </c>
      <c r="R107" s="163">
        <f>Q107*H107</f>
        <v>0</v>
      </c>
      <c r="S107" s="163">
        <v>0</v>
      </c>
      <c r="T107" s="164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65" t="s">
        <v>156</v>
      </c>
      <c r="AT107" s="165" t="s">
        <v>151</v>
      </c>
      <c r="AU107" s="165" t="s">
        <v>77</v>
      </c>
      <c r="AY107" s="18" t="s">
        <v>148</v>
      </c>
      <c r="BE107" s="166">
        <f>IF(N107="základní",J107,0)</f>
        <v>0</v>
      </c>
      <c r="BF107" s="166">
        <f>IF(N107="snížená",J107,0)</f>
        <v>0</v>
      </c>
      <c r="BG107" s="166">
        <f>IF(N107="zákl. přenesená",J107,0)</f>
        <v>0</v>
      </c>
      <c r="BH107" s="166">
        <f>IF(N107="sníž. přenesená",J107,0)</f>
        <v>0</v>
      </c>
      <c r="BI107" s="166">
        <f>IF(N107="nulová",J107,0)</f>
        <v>0</v>
      </c>
      <c r="BJ107" s="18" t="s">
        <v>75</v>
      </c>
      <c r="BK107" s="166">
        <f>ROUND(I107*H107,2)</f>
        <v>0</v>
      </c>
      <c r="BL107" s="18" t="s">
        <v>156</v>
      </c>
      <c r="BM107" s="165" t="s">
        <v>186</v>
      </c>
    </row>
    <row r="108" spans="2:51" s="13" customFormat="1" ht="12">
      <c r="B108" s="167"/>
      <c r="D108" s="168" t="s">
        <v>158</v>
      </c>
      <c r="E108" s="169" t="s">
        <v>0</v>
      </c>
      <c r="F108" s="170" t="s">
        <v>159</v>
      </c>
      <c r="H108" s="169" t="s">
        <v>0</v>
      </c>
      <c r="I108" s="171"/>
      <c r="L108" s="167"/>
      <c r="M108" s="172"/>
      <c r="N108" s="173"/>
      <c r="O108" s="173"/>
      <c r="P108" s="173"/>
      <c r="Q108" s="173"/>
      <c r="R108" s="173"/>
      <c r="S108" s="173"/>
      <c r="T108" s="174"/>
      <c r="AT108" s="169" t="s">
        <v>158</v>
      </c>
      <c r="AU108" s="169" t="s">
        <v>77</v>
      </c>
      <c r="AV108" s="13" t="s">
        <v>75</v>
      </c>
      <c r="AW108" s="13" t="s">
        <v>30</v>
      </c>
      <c r="AX108" s="13" t="s">
        <v>68</v>
      </c>
      <c r="AY108" s="169" t="s">
        <v>148</v>
      </c>
    </row>
    <row r="109" spans="2:51" s="14" customFormat="1" ht="12">
      <c r="B109" s="175"/>
      <c r="D109" s="168" t="s">
        <v>158</v>
      </c>
      <c r="E109" s="176" t="s">
        <v>108</v>
      </c>
      <c r="F109" s="177" t="s">
        <v>109</v>
      </c>
      <c r="H109" s="178">
        <v>1389</v>
      </c>
      <c r="I109" s="179"/>
      <c r="L109" s="175"/>
      <c r="M109" s="180"/>
      <c r="N109" s="181"/>
      <c r="O109" s="181"/>
      <c r="P109" s="181"/>
      <c r="Q109" s="181"/>
      <c r="R109" s="181"/>
      <c r="S109" s="181"/>
      <c r="T109" s="182"/>
      <c r="AT109" s="176" t="s">
        <v>158</v>
      </c>
      <c r="AU109" s="176" t="s">
        <v>77</v>
      </c>
      <c r="AV109" s="14" t="s">
        <v>77</v>
      </c>
      <c r="AW109" s="14" t="s">
        <v>30</v>
      </c>
      <c r="AX109" s="14" t="s">
        <v>75</v>
      </c>
      <c r="AY109" s="176" t="s">
        <v>148</v>
      </c>
    </row>
    <row r="110" spans="1:65" s="2" customFormat="1" ht="21.75" customHeight="1">
      <c r="A110" s="33"/>
      <c r="B110" s="153"/>
      <c r="C110" s="154" t="s">
        <v>187</v>
      </c>
      <c r="D110" s="154" t="s">
        <v>151</v>
      </c>
      <c r="E110" s="155" t="s">
        <v>188</v>
      </c>
      <c r="F110" s="156" t="s">
        <v>189</v>
      </c>
      <c r="G110" s="157" t="s">
        <v>185</v>
      </c>
      <c r="H110" s="158">
        <v>1389</v>
      </c>
      <c r="I110" s="159"/>
      <c r="J110" s="160">
        <f>ROUND(I110*H110,2)</f>
        <v>0</v>
      </c>
      <c r="K110" s="156" t="s">
        <v>155</v>
      </c>
      <c r="L110" s="34"/>
      <c r="M110" s="161" t="s">
        <v>0</v>
      </c>
      <c r="N110" s="162" t="s">
        <v>40</v>
      </c>
      <c r="O110" s="54"/>
      <c r="P110" s="163">
        <f>O110*H110</f>
        <v>0</v>
      </c>
      <c r="Q110" s="163">
        <v>0</v>
      </c>
      <c r="R110" s="163">
        <f>Q110*H110</f>
        <v>0</v>
      </c>
      <c r="S110" s="163">
        <v>0</v>
      </c>
      <c r="T110" s="164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65" t="s">
        <v>156</v>
      </c>
      <c r="AT110" s="165" t="s">
        <v>151</v>
      </c>
      <c r="AU110" s="165" t="s">
        <v>77</v>
      </c>
      <c r="AY110" s="18" t="s">
        <v>148</v>
      </c>
      <c r="BE110" s="166">
        <f>IF(N110="základní",J110,0)</f>
        <v>0</v>
      </c>
      <c r="BF110" s="166">
        <f>IF(N110="snížená",J110,0)</f>
        <v>0</v>
      </c>
      <c r="BG110" s="166">
        <f>IF(N110="zákl. přenesená",J110,0)</f>
        <v>0</v>
      </c>
      <c r="BH110" s="166">
        <f>IF(N110="sníž. přenesená",J110,0)</f>
        <v>0</v>
      </c>
      <c r="BI110" s="166">
        <f>IF(N110="nulová",J110,0)</f>
        <v>0</v>
      </c>
      <c r="BJ110" s="18" t="s">
        <v>75</v>
      </c>
      <c r="BK110" s="166">
        <f>ROUND(I110*H110,2)</f>
        <v>0</v>
      </c>
      <c r="BL110" s="18" t="s">
        <v>156</v>
      </c>
      <c r="BM110" s="165" t="s">
        <v>190</v>
      </c>
    </row>
    <row r="111" spans="2:51" s="13" customFormat="1" ht="12">
      <c r="B111" s="167"/>
      <c r="D111" s="168" t="s">
        <v>158</v>
      </c>
      <c r="E111" s="169" t="s">
        <v>0</v>
      </c>
      <c r="F111" s="170" t="s">
        <v>159</v>
      </c>
      <c r="H111" s="169" t="s">
        <v>0</v>
      </c>
      <c r="I111" s="171"/>
      <c r="L111" s="167"/>
      <c r="M111" s="172"/>
      <c r="N111" s="173"/>
      <c r="O111" s="173"/>
      <c r="P111" s="173"/>
      <c r="Q111" s="173"/>
      <c r="R111" s="173"/>
      <c r="S111" s="173"/>
      <c r="T111" s="174"/>
      <c r="AT111" s="169" t="s">
        <v>158</v>
      </c>
      <c r="AU111" s="169" t="s">
        <v>77</v>
      </c>
      <c r="AV111" s="13" t="s">
        <v>75</v>
      </c>
      <c r="AW111" s="13" t="s">
        <v>30</v>
      </c>
      <c r="AX111" s="13" t="s">
        <v>68</v>
      </c>
      <c r="AY111" s="169" t="s">
        <v>148</v>
      </c>
    </row>
    <row r="112" spans="2:51" s="14" customFormat="1" ht="12">
      <c r="B112" s="175"/>
      <c r="D112" s="168" t="s">
        <v>158</v>
      </c>
      <c r="E112" s="176" t="s">
        <v>0</v>
      </c>
      <c r="F112" s="177" t="s">
        <v>109</v>
      </c>
      <c r="H112" s="178">
        <v>1389</v>
      </c>
      <c r="I112" s="179"/>
      <c r="L112" s="175"/>
      <c r="M112" s="180"/>
      <c r="N112" s="181"/>
      <c r="O112" s="181"/>
      <c r="P112" s="181"/>
      <c r="Q112" s="181"/>
      <c r="R112" s="181"/>
      <c r="S112" s="181"/>
      <c r="T112" s="182"/>
      <c r="AT112" s="176" t="s">
        <v>158</v>
      </c>
      <c r="AU112" s="176" t="s">
        <v>77</v>
      </c>
      <c r="AV112" s="14" t="s">
        <v>77</v>
      </c>
      <c r="AW112" s="14" t="s">
        <v>30</v>
      </c>
      <c r="AX112" s="14" t="s">
        <v>75</v>
      </c>
      <c r="AY112" s="176" t="s">
        <v>148</v>
      </c>
    </row>
    <row r="113" spans="1:65" s="2" customFormat="1" ht="21.75" customHeight="1">
      <c r="A113" s="33"/>
      <c r="B113" s="153"/>
      <c r="C113" s="154" t="s">
        <v>191</v>
      </c>
      <c r="D113" s="154" t="s">
        <v>151</v>
      </c>
      <c r="E113" s="155" t="s">
        <v>192</v>
      </c>
      <c r="F113" s="156" t="s">
        <v>193</v>
      </c>
      <c r="G113" s="157" t="s">
        <v>185</v>
      </c>
      <c r="H113" s="158">
        <v>1389</v>
      </c>
      <c r="I113" s="159"/>
      <c r="J113" s="160">
        <f>ROUND(I113*H113,2)</f>
        <v>0</v>
      </c>
      <c r="K113" s="156" t="s">
        <v>155</v>
      </c>
      <c r="L113" s="34"/>
      <c r="M113" s="161" t="s">
        <v>0</v>
      </c>
      <c r="N113" s="162" t="s">
        <v>40</v>
      </c>
      <c r="O113" s="54"/>
      <c r="P113" s="163">
        <f>O113*H113</f>
        <v>0</v>
      </c>
      <c r="Q113" s="163">
        <v>0</v>
      </c>
      <c r="R113" s="163">
        <f>Q113*H113</f>
        <v>0</v>
      </c>
      <c r="S113" s="163">
        <v>0</v>
      </c>
      <c r="T113" s="164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65" t="s">
        <v>156</v>
      </c>
      <c r="AT113" s="165" t="s">
        <v>151</v>
      </c>
      <c r="AU113" s="165" t="s">
        <v>77</v>
      </c>
      <c r="AY113" s="18" t="s">
        <v>148</v>
      </c>
      <c r="BE113" s="166">
        <f>IF(N113="základní",J113,0)</f>
        <v>0</v>
      </c>
      <c r="BF113" s="166">
        <f>IF(N113="snížená",J113,0)</f>
        <v>0</v>
      </c>
      <c r="BG113" s="166">
        <f>IF(N113="zákl. přenesená",J113,0)</f>
        <v>0</v>
      </c>
      <c r="BH113" s="166">
        <f>IF(N113="sníž. přenesená",J113,0)</f>
        <v>0</v>
      </c>
      <c r="BI113" s="166">
        <f>IF(N113="nulová",J113,0)</f>
        <v>0</v>
      </c>
      <c r="BJ113" s="18" t="s">
        <v>75</v>
      </c>
      <c r="BK113" s="166">
        <f>ROUND(I113*H113,2)</f>
        <v>0</v>
      </c>
      <c r="BL113" s="18" t="s">
        <v>156</v>
      </c>
      <c r="BM113" s="165" t="s">
        <v>194</v>
      </c>
    </row>
    <row r="114" spans="2:51" s="14" customFormat="1" ht="12">
      <c r="B114" s="175"/>
      <c r="D114" s="168" t="s">
        <v>158</v>
      </c>
      <c r="E114" s="176" t="s">
        <v>0</v>
      </c>
      <c r="F114" s="177" t="s">
        <v>108</v>
      </c>
      <c r="H114" s="178">
        <v>1389</v>
      </c>
      <c r="I114" s="179"/>
      <c r="L114" s="175"/>
      <c r="M114" s="180"/>
      <c r="N114" s="181"/>
      <c r="O114" s="181"/>
      <c r="P114" s="181"/>
      <c r="Q114" s="181"/>
      <c r="R114" s="181"/>
      <c r="S114" s="181"/>
      <c r="T114" s="182"/>
      <c r="AT114" s="176" t="s">
        <v>158</v>
      </c>
      <c r="AU114" s="176" t="s">
        <v>77</v>
      </c>
      <c r="AV114" s="14" t="s">
        <v>77</v>
      </c>
      <c r="AW114" s="14" t="s">
        <v>30</v>
      </c>
      <c r="AX114" s="14" t="s">
        <v>75</v>
      </c>
      <c r="AY114" s="176" t="s">
        <v>148</v>
      </c>
    </row>
    <row r="115" spans="1:65" s="2" customFormat="1" ht="16.5" customHeight="1">
      <c r="A115" s="33"/>
      <c r="B115" s="153"/>
      <c r="C115" s="154" t="s">
        <v>195</v>
      </c>
      <c r="D115" s="154" t="s">
        <v>151</v>
      </c>
      <c r="E115" s="155" t="s">
        <v>196</v>
      </c>
      <c r="F115" s="156" t="s">
        <v>197</v>
      </c>
      <c r="G115" s="157" t="s">
        <v>185</v>
      </c>
      <c r="H115" s="158">
        <v>243</v>
      </c>
      <c r="I115" s="159"/>
      <c r="J115" s="160">
        <f>ROUND(I115*H115,2)</f>
        <v>0</v>
      </c>
      <c r="K115" s="156" t="s">
        <v>0</v>
      </c>
      <c r="L115" s="34"/>
      <c r="M115" s="161" t="s">
        <v>0</v>
      </c>
      <c r="N115" s="162" t="s">
        <v>40</v>
      </c>
      <c r="O115" s="54"/>
      <c r="P115" s="163">
        <f>O115*H115</f>
        <v>0</v>
      </c>
      <c r="Q115" s="163">
        <v>0</v>
      </c>
      <c r="R115" s="163">
        <f>Q115*H115</f>
        <v>0</v>
      </c>
      <c r="S115" s="163">
        <v>0</v>
      </c>
      <c r="T115" s="164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65" t="s">
        <v>156</v>
      </c>
      <c r="AT115" s="165" t="s">
        <v>151</v>
      </c>
      <c r="AU115" s="165" t="s">
        <v>77</v>
      </c>
      <c r="AY115" s="18" t="s">
        <v>148</v>
      </c>
      <c r="BE115" s="166">
        <f>IF(N115="základní",J115,0)</f>
        <v>0</v>
      </c>
      <c r="BF115" s="166">
        <f>IF(N115="snížená",J115,0)</f>
        <v>0</v>
      </c>
      <c r="BG115" s="166">
        <f>IF(N115="zákl. přenesená",J115,0)</f>
        <v>0</v>
      </c>
      <c r="BH115" s="166">
        <f>IF(N115="sníž. přenesená",J115,0)</f>
        <v>0</v>
      </c>
      <c r="BI115" s="166">
        <f>IF(N115="nulová",J115,0)</f>
        <v>0</v>
      </c>
      <c r="BJ115" s="18" t="s">
        <v>75</v>
      </c>
      <c r="BK115" s="166">
        <f>ROUND(I115*H115,2)</f>
        <v>0</v>
      </c>
      <c r="BL115" s="18" t="s">
        <v>156</v>
      </c>
      <c r="BM115" s="165" t="s">
        <v>198</v>
      </c>
    </row>
    <row r="116" spans="2:51" s="13" customFormat="1" ht="12">
      <c r="B116" s="167"/>
      <c r="D116" s="168" t="s">
        <v>158</v>
      </c>
      <c r="E116" s="169" t="s">
        <v>0</v>
      </c>
      <c r="F116" s="170" t="s">
        <v>159</v>
      </c>
      <c r="H116" s="169" t="s">
        <v>0</v>
      </c>
      <c r="I116" s="171"/>
      <c r="L116" s="167"/>
      <c r="M116" s="172"/>
      <c r="N116" s="173"/>
      <c r="O116" s="173"/>
      <c r="P116" s="173"/>
      <c r="Q116" s="173"/>
      <c r="R116" s="173"/>
      <c r="S116" s="173"/>
      <c r="T116" s="174"/>
      <c r="AT116" s="169" t="s">
        <v>158</v>
      </c>
      <c r="AU116" s="169" t="s">
        <v>77</v>
      </c>
      <c r="AV116" s="13" t="s">
        <v>75</v>
      </c>
      <c r="AW116" s="13" t="s">
        <v>30</v>
      </c>
      <c r="AX116" s="13" t="s">
        <v>68</v>
      </c>
      <c r="AY116" s="169" t="s">
        <v>148</v>
      </c>
    </row>
    <row r="117" spans="2:51" s="14" customFormat="1" ht="12">
      <c r="B117" s="175"/>
      <c r="D117" s="168" t="s">
        <v>158</v>
      </c>
      <c r="E117" s="176" t="s">
        <v>0</v>
      </c>
      <c r="F117" s="177" t="s">
        <v>199</v>
      </c>
      <c r="H117" s="178">
        <v>243</v>
      </c>
      <c r="I117" s="179"/>
      <c r="L117" s="175"/>
      <c r="M117" s="180"/>
      <c r="N117" s="181"/>
      <c r="O117" s="181"/>
      <c r="P117" s="181"/>
      <c r="Q117" s="181"/>
      <c r="R117" s="181"/>
      <c r="S117" s="181"/>
      <c r="T117" s="182"/>
      <c r="AT117" s="176" t="s">
        <v>158</v>
      </c>
      <c r="AU117" s="176" t="s">
        <v>77</v>
      </c>
      <c r="AV117" s="14" t="s">
        <v>77</v>
      </c>
      <c r="AW117" s="14" t="s">
        <v>30</v>
      </c>
      <c r="AX117" s="14" t="s">
        <v>75</v>
      </c>
      <c r="AY117" s="176" t="s">
        <v>148</v>
      </c>
    </row>
    <row r="118" spans="1:65" s="2" customFormat="1" ht="16.5" customHeight="1">
      <c r="A118" s="33"/>
      <c r="B118" s="153"/>
      <c r="C118" s="154" t="s">
        <v>200</v>
      </c>
      <c r="D118" s="154" t="s">
        <v>151</v>
      </c>
      <c r="E118" s="155" t="s">
        <v>201</v>
      </c>
      <c r="F118" s="156" t="s">
        <v>202</v>
      </c>
      <c r="G118" s="157" t="s">
        <v>185</v>
      </c>
      <c r="H118" s="158">
        <v>1389</v>
      </c>
      <c r="I118" s="159"/>
      <c r="J118" s="160">
        <f>ROUND(I118*H118,2)</f>
        <v>0</v>
      </c>
      <c r="K118" s="156" t="s">
        <v>0</v>
      </c>
      <c r="L118" s="34"/>
      <c r="M118" s="161" t="s">
        <v>0</v>
      </c>
      <c r="N118" s="162" t="s">
        <v>40</v>
      </c>
      <c r="O118" s="54"/>
      <c r="P118" s="163">
        <f>O118*H118</f>
        <v>0</v>
      </c>
      <c r="Q118" s="163">
        <v>0</v>
      </c>
      <c r="R118" s="163">
        <f>Q118*H118</f>
        <v>0</v>
      </c>
      <c r="S118" s="163">
        <v>0</v>
      </c>
      <c r="T118" s="164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65" t="s">
        <v>156</v>
      </c>
      <c r="AT118" s="165" t="s">
        <v>151</v>
      </c>
      <c r="AU118" s="165" t="s">
        <v>77</v>
      </c>
      <c r="AY118" s="18" t="s">
        <v>148</v>
      </c>
      <c r="BE118" s="166">
        <f>IF(N118="základní",J118,0)</f>
        <v>0</v>
      </c>
      <c r="BF118" s="166">
        <f>IF(N118="snížená",J118,0)</f>
        <v>0</v>
      </c>
      <c r="BG118" s="166">
        <f>IF(N118="zákl. přenesená",J118,0)</f>
        <v>0</v>
      </c>
      <c r="BH118" s="166">
        <f>IF(N118="sníž. přenesená",J118,0)</f>
        <v>0</v>
      </c>
      <c r="BI118" s="166">
        <f>IF(N118="nulová",J118,0)</f>
        <v>0</v>
      </c>
      <c r="BJ118" s="18" t="s">
        <v>75</v>
      </c>
      <c r="BK118" s="166">
        <f>ROUND(I118*H118,2)</f>
        <v>0</v>
      </c>
      <c r="BL118" s="18" t="s">
        <v>156</v>
      </c>
      <c r="BM118" s="165" t="s">
        <v>203</v>
      </c>
    </row>
    <row r="119" spans="2:51" s="13" customFormat="1" ht="12">
      <c r="B119" s="167"/>
      <c r="D119" s="168" t="s">
        <v>158</v>
      </c>
      <c r="E119" s="169" t="s">
        <v>0</v>
      </c>
      <c r="F119" s="170" t="s">
        <v>159</v>
      </c>
      <c r="H119" s="169" t="s">
        <v>0</v>
      </c>
      <c r="I119" s="171"/>
      <c r="L119" s="167"/>
      <c r="M119" s="172"/>
      <c r="N119" s="173"/>
      <c r="O119" s="173"/>
      <c r="P119" s="173"/>
      <c r="Q119" s="173"/>
      <c r="R119" s="173"/>
      <c r="S119" s="173"/>
      <c r="T119" s="174"/>
      <c r="AT119" s="169" t="s">
        <v>158</v>
      </c>
      <c r="AU119" s="169" t="s">
        <v>77</v>
      </c>
      <c r="AV119" s="13" t="s">
        <v>75</v>
      </c>
      <c r="AW119" s="13" t="s">
        <v>30</v>
      </c>
      <c r="AX119" s="13" t="s">
        <v>68</v>
      </c>
      <c r="AY119" s="169" t="s">
        <v>148</v>
      </c>
    </row>
    <row r="120" spans="2:51" s="14" customFormat="1" ht="12">
      <c r="B120" s="175"/>
      <c r="D120" s="168" t="s">
        <v>158</v>
      </c>
      <c r="E120" s="176" t="s">
        <v>0</v>
      </c>
      <c r="F120" s="177" t="s">
        <v>109</v>
      </c>
      <c r="H120" s="178">
        <v>1389</v>
      </c>
      <c r="I120" s="179"/>
      <c r="L120" s="175"/>
      <c r="M120" s="180"/>
      <c r="N120" s="181"/>
      <c r="O120" s="181"/>
      <c r="P120" s="181"/>
      <c r="Q120" s="181"/>
      <c r="R120" s="181"/>
      <c r="S120" s="181"/>
      <c r="T120" s="182"/>
      <c r="AT120" s="176" t="s">
        <v>158</v>
      </c>
      <c r="AU120" s="176" t="s">
        <v>77</v>
      </c>
      <c r="AV120" s="14" t="s">
        <v>77</v>
      </c>
      <c r="AW120" s="14" t="s">
        <v>30</v>
      </c>
      <c r="AX120" s="14" t="s">
        <v>75</v>
      </c>
      <c r="AY120" s="176" t="s">
        <v>148</v>
      </c>
    </row>
    <row r="121" spans="2:63" s="12" customFormat="1" ht="22.9" customHeight="1">
      <c r="B121" s="140"/>
      <c r="D121" s="141" t="s">
        <v>67</v>
      </c>
      <c r="E121" s="151" t="s">
        <v>204</v>
      </c>
      <c r="F121" s="151" t="s">
        <v>205</v>
      </c>
      <c r="I121" s="143"/>
      <c r="J121" s="152">
        <f>BK121</f>
        <v>0</v>
      </c>
      <c r="L121" s="140"/>
      <c r="M121" s="145"/>
      <c r="N121" s="146"/>
      <c r="O121" s="146"/>
      <c r="P121" s="147">
        <f>SUM(P122:P124)</f>
        <v>0</v>
      </c>
      <c r="Q121" s="146"/>
      <c r="R121" s="147">
        <f>SUM(R122:R124)</f>
        <v>0</v>
      </c>
      <c r="S121" s="146"/>
      <c r="T121" s="148">
        <f>SUM(T122:T124)</f>
        <v>0</v>
      </c>
      <c r="AR121" s="141" t="s">
        <v>75</v>
      </c>
      <c r="AT121" s="149" t="s">
        <v>67</v>
      </c>
      <c r="AU121" s="149" t="s">
        <v>75</v>
      </c>
      <c r="AY121" s="141" t="s">
        <v>148</v>
      </c>
      <c r="BK121" s="150">
        <f>SUM(BK122:BK124)</f>
        <v>0</v>
      </c>
    </row>
    <row r="122" spans="1:65" s="2" customFormat="1" ht="21.75" customHeight="1">
      <c r="A122" s="33"/>
      <c r="B122" s="153"/>
      <c r="C122" s="154" t="s">
        <v>149</v>
      </c>
      <c r="D122" s="154" t="s">
        <v>151</v>
      </c>
      <c r="E122" s="155" t="s">
        <v>206</v>
      </c>
      <c r="F122" s="156" t="s">
        <v>207</v>
      </c>
      <c r="G122" s="157" t="s">
        <v>154</v>
      </c>
      <c r="H122" s="158">
        <v>16372</v>
      </c>
      <c r="I122" s="159"/>
      <c r="J122" s="160">
        <f>ROUND(I122*H122,2)</f>
        <v>0</v>
      </c>
      <c r="K122" s="156" t="s">
        <v>155</v>
      </c>
      <c r="L122" s="34"/>
      <c r="M122" s="161" t="s">
        <v>0</v>
      </c>
      <c r="N122" s="162" t="s">
        <v>40</v>
      </c>
      <c r="O122" s="54"/>
      <c r="P122" s="163">
        <f>O122*H122</f>
        <v>0</v>
      </c>
      <c r="Q122" s="163">
        <v>0</v>
      </c>
      <c r="R122" s="163">
        <f>Q122*H122</f>
        <v>0</v>
      </c>
      <c r="S122" s="163">
        <v>0</v>
      </c>
      <c r="T122" s="164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65" t="s">
        <v>156</v>
      </c>
      <c r="AT122" s="165" t="s">
        <v>151</v>
      </c>
      <c r="AU122" s="165" t="s">
        <v>77</v>
      </c>
      <c r="AY122" s="18" t="s">
        <v>148</v>
      </c>
      <c r="BE122" s="166">
        <f>IF(N122="základní",J122,0)</f>
        <v>0</v>
      </c>
      <c r="BF122" s="166">
        <f>IF(N122="snížená",J122,0)</f>
        <v>0</v>
      </c>
      <c r="BG122" s="166">
        <f>IF(N122="zákl. přenesená",J122,0)</f>
        <v>0</v>
      </c>
      <c r="BH122" s="166">
        <f>IF(N122="sníž. přenesená",J122,0)</f>
        <v>0</v>
      </c>
      <c r="BI122" s="166">
        <f>IF(N122="nulová",J122,0)</f>
        <v>0</v>
      </c>
      <c r="BJ122" s="18" t="s">
        <v>75</v>
      </c>
      <c r="BK122" s="166">
        <f>ROUND(I122*H122,2)</f>
        <v>0</v>
      </c>
      <c r="BL122" s="18" t="s">
        <v>156</v>
      </c>
      <c r="BM122" s="165" t="s">
        <v>208</v>
      </c>
    </row>
    <row r="123" spans="2:51" s="13" customFormat="1" ht="12">
      <c r="B123" s="167"/>
      <c r="D123" s="168" t="s">
        <v>158</v>
      </c>
      <c r="E123" s="169" t="s">
        <v>0</v>
      </c>
      <c r="F123" s="170" t="s">
        <v>159</v>
      </c>
      <c r="H123" s="169" t="s">
        <v>0</v>
      </c>
      <c r="I123" s="171"/>
      <c r="L123" s="167"/>
      <c r="M123" s="172"/>
      <c r="N123" s="173"/>
      <c r="O123" s="173"/>
      <c r="P123" s="173"/>
      <c r="Q123" s="173"/>
      <c r="R123" s="173"/>
      <c r="S123" s="173"/>
      <c r="T123" s="174"/>
      <c r="AT123" s="169" t="s">
        <v>158</v>
      </c>
      <c r="AU123" s="169" t="s">
        <v>77</v>
      </c>
      <c r="AV123" s="13" t="s">
        <v>75</v>
      </c>
      <c r="AW123" s="13" t="s">
        <v>30</v>
      </c>
      <c r="AX123" s="13" t="s">
        <v>68</v>
      </c>
      <c r="AY123" s="169" t="s">
        <v>148</v>
      </c>
    </row>
    <row r="124" spans="2:51" s="14" customFormat="1" ht="12">
      <c r="B124" s="175"/>
      <c r="D124" s="168" t="s">
        <v>158</v>
      </c>
      <c r="E124" s="176" t="s">
        <v>0</v>
      </c>
      <c r="F124" s="177" t="s">
        <v>209</v>
      </c>
      <c r="H124" s="178">
        <v>16372</v>
      </c>
      <c r="I124" s="179"/>
      <c r="L124" s="175"/>
      <c r="M124" s="180"/>
      <c r="N124" s="181"/>
      <c r="O124" s="181"/>
      <c r="P124" s="181"/>
      <c r="Q124" s="181"/>
      <c r="R124" s="181"/>
      <c r="S124" s="181"/>
      <c r="T124" s="182"/>
      <c r="AT124" s="176" t="s">
        <v>158</v>
      </c>
      <c r="AU124" s="176" t="s">
        <v>77</v>
      </c>
      <c r="AV124" s="14" t="s">
        <v>77</v>
      </c>
      <c r="AW124" s="14" t="s">
        <v>30</v>
      </c>
      <c r="AX124" s="14" t="s">
        <v>75</v>
      </c>
      <c r="AY124" s="176" t="s">
        <v>148</v>
      </c>
    </row>
    <row r="125" spans="2:63" s="12" customFormat="1" ht="22.9" customHeight="1">
      <c r="B125" s="140"/>
      <c r="D125" s="141" t="s">
        <v>67</v>
      </c>
      <c r="E125" s="151" t="s">
        <v>195</v>
      </c>
      <c r="F125" s="151" t="s">
        <v>210</v>
      </c>
      <c r="I125" s="143"/>
      <c r="J125" s="152">
        <f>BK125</f>
        <v>0</v>
      </c>
      <c r="L125" s="140"/>
      <c r="M125" s="145"/>
      <c r="N125" s="146"/>
      <c r="O125" s="146"/>
      <c r="P125" s="147">
        <f>P126+P130</f>
        <v>0</v>
      </c>
      <c r="Q125" s="146"/>
      <c r="R125" s="147">
        <f>R126+R130</f>
        <v>0.0014</v>
      </c>
      <c r="S125" s="146"/>
      <c r="T125" s="148">
        <f>T126+T130</f>
        <v>10.943999999999999</v>
      </c>
      <c r="AR125" s="141" t="s">
        <v>75</v>
      </c>
      <c r="AT125" s="149" t="s">
        <v>67</v>
      </c>
      <c r="AU125" s="149" t="s">
        <v>75</v>
      </c>
      <c r="AY125" s="141" t="s">
        <v>148</v>
      </c>
      <c r="BK125" s="150">
        <f>BK126+BK130</f>
        <v>0</v>
      </c>
    </row>
    <row r="126" spans="2:63" s="12" customFormat="1" ht="20.85" customHeight="1">
      <c r="B126" s="140"/>
      <c r="D126" s="141" t="s">
        <v>67</v>
      </c>
      <c r="E126" s="151" t="s">
        <v>211</v>
      </c>
      <c r="F126" s="151" t="s">
        <v>212</v>
      </c>
      <c r="I126" s="143"/>
      <c r="J126" s="152">
        <f>BK126</f>
        <v>0</v>
      </c>
      <c r="L126" s="140"/>
      <c r="M126" s="145"/>
      <c r="N126" s="146"/>
      <c r="O126" s="146"/>
      <c r="P126" s="147">
        <f>SUM(P127:P129)</f>
        <v>0</v>
      </c>
      <c r="Q126" s="146"/>
      <c r="R126" s="147">
        <f>SUM(R127:R129)</f>
        <v>0.0014</v>
      </c>
      <c r="S126" s="146"/>
      <c r="T126" s="148">
        <f>SUM(T127:T129)</f>
        <v>0</v>
      </c>
      <c r="AR126" s="141" t="s">
        <v>75</v>
      </c>
      <c r="AT126" s="149" t="s">
        <v>67</v>
      </c>
      <c r="AU126" s="149" t="s">
        <v>77</v>
      </c>
      <c r="AY126" s="141" t="s">
        <v>148</v>
      </c>
      <c r="BK126" s="150">
        <f>SUM(BK127:BK129)</f>
        <v>0</v>
      </c>
    </row>
    <row r="127" spans="1:65" s="2" customFormat="1" ht="16.5" customHeight="1">
      <c r="A127" s="33"/>
      <c r="B127" s="153"/>
      <c r="C127" s="154" t="s">
        <v>175</v>
      </c>
      <c r="D127" s="154" t="s">
        <v>151</v>
      </c>
      <c r="E127" s="155" t="s">
        <v>213</v>
      </c>
      <c r="F127" s="156" t="s">
        <v>214</v>
      </c>
      <c r="G127" s="157" t="s">
        <v>215</v>
      </c>
      <c r="H127" s="158">
        <v>2</v>
      </c>
      <c r="I127" s="159"/>
      <c r="J127" s="160">
        <f>ROUND(I127*H127,2)</f>
        <v>0</v>
      </c>
      <c r="K127" s="156" t="s">
        <v>0</v>
      </c>
      <c r="L127" s="34"/>
      <c r="M127" s="161" t="s">
        <v>0</v>
      </c>
      <c r="N127" s="162" t="s">
        <v>40</v>
      </c>
      <c r="O127" s="54"/>
      <c r="P127" s="163">
        <f>O127*H127</f>
        <v>0</v>
      </c>
      <c r="Q127" s="163">
        <v>0.0007</v>
      </c>
      <c r="R127" s="163">
        <f>Q127*H127</f>
        <v>0.0014</v>
      </c>
      <c r="S127" s="163">
        <v>0</v>
      </c>
      <c r="T127" s="164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5" t="s">
        <v>156</v>
      </c>
      <c r="AT127" s="165" t="s">
        <v>151</v>
      </c>
      <c r="AU127" s="165" t="s">
        <v>165</v>
      </c>
      <c r="AY127" s="18" t="s">
        <v>148</v>
      </c>
      <c r="BE127" s="166">
        <f>IF(N127="základní",J127,0)</f>
        <v>0</v>
      </c>
      <c r="BF127" s="166">
        <f>IF(N127="snížená",J127,0)</f>
        <v>0</v>
      </c>
      <c r="BG127" s="166">
        <f>IF(N127="zákl. přenesená",J127,0)</f>
        <v>0</v>
      </c>
      <c r="BH127" s="166">
        <f>IF(N127="sníž. přenesená",J127,0)</f>
        <v>0</v>
      </c>
      <c r="BI127" s="166">
        <f>IF(N127="nulová",J127,0)</f>
        <v>0</v>
      </c>
      <c r="BJ127" s="18" t="s">
        <v>75</v>
      </c>
      <c r="BK127" s="166">
        <f>ROUND(I127*H127,2)</f>
        <v>0</v>
      </c>
      <c r="BL127" s="18" t="s">
        <v>156</v>
      </c>
      <c r="BM127" s="165" t="s">
        <v>216</v>
      </c>
    </row>
    <row r="128" spans="2:51" s="13" customFormat="1" ht="12">
      <c r="B128" s="167"/>
      <c r="D128" s="168" t="s">
        <v>158</v>
      </c>
      <c r="E128" s="169" t="s">
        <v>0</v>
      </c>
      <c r="F128" s="170" t="s">
        <v>159</v>
      </c>
      <c r="H128" s="169" t="s">
        <v>0</v>
      </c>
      <c r="I128" s="171"/>
      <c r="L128" s="167"/>
      <c r="M128" s="172"/>
      <c r="N128" s="173"/>
      <c r="O128" s="173"/>
      <c r="P128" s="173"/>
      <c r="Q128" s="173"/>
      <c r="R128" s="173"/>
      <c r="S128" s="173"/>
      <c r="T128" s="174"/>
      <c r="AT128" s="169" t="s">
        <v>158</v>
      </c>
      <c r="AU128" s="169" t="s">
        <v>165</v>
      </c>
      <c r="AV128" s="13" t="s">
        <v>75</v>
      </c>
      <c r="AW128" s="13" t="s">
        <v>30</v>
      </c>
      <c r="AX128" s="13" t="s">
        <v>68</v>
      </c>
      <c r="AY128" s="169" t="s">
        <v>148</v>
      </c>
    </row>
    <row r="129" spans="2:51" s="14" customFormat="1" ht="12">
      <c r="B129" s="175"/>
      <c r="D129" s="168" t="s">
        <v>158</v>
      </c>
      <c r="E129" s="176" t="s">
        <v>0</v>
      </c>
      <c r="F129" s="177" t="s">
        <v>77</v>
      </c>
      <c r="H129" s="178">
        <v>2</v>
      </c>
      <c r="I129" s="179"/>
      <c r="L129" s="175"/>
      <c r="M129" s="180"/>
      <c r="N129" s="181"/>
      <c r="O129" s="181"/>
      <c r="P129" s="181"/>
      <c r="Q129" s="181"/>
      <c r="R129" s="181"/>
      <c r="S129" s="181"/>
      <c r="T129" s="182"/>
      <c r="AT129" s="176" t="s">
        <v>158</v>
      </c>
      <c r="AU129" s="176" t="s">
        <v>165</v>
      </c>
      <c r="AV129" s="14" t="s">
        <v>77</v>
      </c>
      <c r="AW129" s="14" t="s">
        <v>30</v>
      </c>
      <c r="AX129" s="14" t="s">
        <v>75</v>
      </c>
      <c r="AY129" s="176" t="s">
        <v>148</v>
      </c>
    </row>
    <row r="130" spans="2:63" s="12" customFormat="1" ht="20.85" customHeight="1">
      <c r="B130" s="140"/>
      <c r="D130" s="141" t="s">
        <v>67</v>
      </c>
      <c r="E130" s="151" t="s">
        <v>217</v>
      </c>
      <c r="F130" s="151" t="s">
        <v>218</v>
      </c>
      <c r="I130" s="143"/>
      <c r="J130" s="152">
        <f>BK130</f>
        <v>0</v>
      </c>
      <c r="L130" s="140"/>
      <c r="M130" s="145"/>
      <c r="N130" s="146"/>
      <c r="O130" s="146"/>
      <c r="P130" s="147">
        <f>SUM(P131:P136)</f>
        <v>0</v>
      </c>
      <c r="Q130" s="146"/>
      <c r="R130" s="147">
        <f>SUM(R131:R136)</f>
        <v>0</v>
      </c>
      <c r="S130" s="146"/>
      <c r="T130" s="148">
        <f>SUM(T131:T136)</f>
        <v>10.943999999999999</v>
      </c>
      <c r="AR130" s="141" t="s">
        <v>75</v>
      </c>
      <c r="AT130" s="149" t="s">
        <v>67</v>
      </c>
      <c r="AU130" s="149" t="s">
        <v>77</v>
      </c>
      <c r="AY130" s="141" t="s">
        <v>148</v>
      </c>
      <c r="BK130" s="150">
        <f>SUM(BK131:BK136)</f>
        <v>0</v>
      </c>
    </row>
    <row r="131" spans="1:65" s="2" customFormat="1" ht="21.75" customHeight="1">
      <c r="A131" s="33"/>
      <c r="B131" s="153"/>
      <c r="C131" s="154" t="s">
        <v>219</v>
      </c>
      <c r="D131" s="154" t="s">
        <v>151</v>
      </c>
      <c r="E131" s="155" t="s">
        <v>220</v>
      </c>
      <c r="F131" s="156" t="s">
        <v>221</v>
      </c>
      <c r="G131" s="157" t="s">
        <v>215</v>
      </c>
      <c r="H131" s="158">
        <v>2</v>
      </c>
      <c r="I131" s="159"/>
      <c r="J131" s="160">
        <f>ROUND(I131*H131,2)</f>
        <v>0</v>
      </c>
      <c r="K131" s="156" t="s">
        <v>0</v>
      </c>
      <c r="L131" s="34"/>
      <c r="M131" s="161" t="s">
        <v>0</v>
      </c>
      <c r="N131" s="162" t="s">
        <v>40</v>
      </c>
      <c r="O131" s="54"/>
      <c r="P131" s="163">
        <f>O131*H131</f>
        <v>0</v>
      </c>
      <c r="Q131" s="163">
        <v>0</v>
      </c>
      <c r="R131" s="163">
        <f>Q131*H131</f>
        <v>0</v>
      </c>
      <c r="S131" s="163">
        <v>0.082</v>
      </c>
      <c r="T131" s="164">
        <f>S131*H131</f>
        <v>0.164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5" t="s">
        <v>156</v>
      </c>
      <c r="AT131" s="165" t="s">
        <v>151</v>
      </c>
      <c r="AU131" s="165" t="s">
        <v>165</v>
      </c>
      <c r="AY131" s="18" t="s">
        <v>148</v>
      </c>
      <c r="BE131" s="166">
        <f>IF(N131="základní",J131,0)</f>
        <v>0</v>
      </c>
      <c r="BF131" s="166">
        <f>IF(N131="snížená",J131,0)</f>
        <v>0</v>
      </c>
      <c r="BG131" s="166">
        <f>IF(N131="zákl. přenesená",J131,0)</f>
        <v>0</v>
      </c>
      <c r="BH131" s="166">
        <f>IF(N131="sníž. přenesená",J131,0)</f>
        <v>0</v>
      </c>
      <c r="BI131" s="166">
        <f>IF(N131="nulová",J131,0)</f>
        <v>0</v>
      </c>
      <c r="BJ131" s="18" t="s">
        <v>75</v>
      </c>
      <c r="BK131" s="166">
        <f>ROUND(I131*H131,2)</f>
        <v>0</v>
      </c>
      <c r="BL131" s="18" t="s">
        <v>156</v>
      </c>
      <c r="BM131" s="165" t="s">
        <v>222</v>
      </c>
    </row>
    <row r="132" spans="2:51" s="13" customFormat="1" ht="12">
      <c r="B132" s="167"/>
      <c r="D132" s="168" t="s">
        <v>158</v>
      </c>
      <c r="E132" s="169" t="s">
        <v>0</v>
      </c>
      <c r="F132" s="170" t="s">
        <v>159</v>
      </c>
      <c r="H132" s="169" t="s">
        <v>0</v>
      </c>
      <c r="I132" s="171"/>
      <c r="L132" s="167"/>
      <c r="M132" s="172"/>
      <c r="N132" s="173"/>
      <c r="O132" s="173"/>
      <c r="P132" s="173"/>
      <c r="Q132" s="173"/>
      <c r="R132" s="173"/>
      <c r="S132" s="173"/>
      <c r="T132" s="174"/>
      <c r="AT132" s="169" t="s">
        <v>158</v>
      </c>
      <c r="AU132" s="169" t="s">
        <v>165</v>
      </c>
      <c r="AV132" s="13" t="s">
        <v>75</v>
      </c>
      <c r="AW132" s="13" t="s">
        <v>30</v>
      </c>
      <c r="AX132" s="13" t="s">
        <v>68</v>
      </c>
      <c r="AY132" s="169" t="s">
        <v>148</v>
      </c>
    </row>
    <row r="133" spans="2:51" s="14" customFormat="1" ht="12">
      <c r="B133" s="175"/>
      <c r="D133" s="168" t="s">
        <v>158</v>
      </c>
      <c r="E133" s="176" t="s">
        <v>0</v>
      </c>
      <c r="F133" s="177" t="s">
        <v>77</v>
      </c>
      <c r="H133" s="178">
        <v>2</v>
      </c>
      <c r="I133" s="179"/>
      <c r="L133" s="175"/>
      <c r="M133" s="180"/>
      <c r="N133" s="181"/>
      <c r="O133" s="181"/>
      <c r="P133" s="181"/>
      <c r="Q133" s="181"/>
      <c r="R133" s="181"/>
      <c r="S133" s="181"/>
      <c r="T133" s="182"/>
      <c r="AT133" s="176" t="s">
        <v>158</v>
      </c>
      <c r="AU133" s="176" t="s">
        <v>165</v>
      </c>
      <c r="AV133" s="14" t="s">
        <v>77</v>
      </c>
      <c r="AW133" s="14" t="s">
        <v>30</v>
      </c>
      <c r="AX133" s="14" t="s">
        <v>75</v>
      </c>
      <c r="AY133" s="176" t="s">
        <v>148</v>
      </c>
    </row>
    <row r="134" spans="1:65" s="2" customFormat="1" ht="21.75" customHeight="1">
      <c r="A134" s="33"/>
      <c r="B134" s="153"/>
      <c r="C134" s="154" t="s">
        <v>223</v>
      </c>
      <c r="D134" s="154" t="s">
        <v>151</v>
      </c>
      <c r="E134" s="155" t="s">
        <v>224</v>
      </c>
      <c r="F134" s="156" t="s">
        <v>225</v>
      </c>
      <c r="G134" s="157" t="s">
        <v>226</v>
      </c>
      <c r="H134" s="158">
        <v>11</v>
      </c>
      <c r="I134" s="159"/>
      <c r="J134" s="160">
        <f>ROUND(I134*H134,2)</f>
        <v>0</v>
      </c>
      <c r="K134" s="156" t="s">
        <v>155</v>
      </c>
      <c r="L134" s="34"/>
      <c r="M134" s="161" t="s">
        <v>0</v>
      </c>
      <c r="N134" s="162" t="s">
        <v>40</v>
      </c>
      <c r="O134" s="54"/>
      <c r="P134" s="163">
        <f>O134*H134</f>
        <v>0</v>
      </c>
      <c r="Q134" s="163">
        <v>0</v>
      </c>
      <c r="R134" s="163">
        <f>Q134*H134</f>
        <v>0</v>
      </c>
      <c r="S134" s="163">
        <v>0.98</v>
      </c>
      <c r="T134" s="164">
        <f>S134*H134</f>
        <v>10.78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5" t="s">
        <v>156</v>
      </c>
      <c r="AT134" s="165" t="s">
        <v>151</v>
      </c>
      <c r="AU134" s="165" t="s">
        <v>165</v>
      </c>
      <c r="AY134" s="18" t="s">
        <v>148</v>
      </c>
      <c r="BE134" s="166">
        <f>IF(N134="základní",J134,0)</f>
        <v>0</v>
      </c>
      <c r="BF134" s="166">
        <f>IF(N134="snížená",J134,0)</f>
        <v>0</v>
      </c>
      <c r="BG134" s="166">
        <f>IF(N134="zákl. přenesená",J134,0)</f>
        <v>0</v>
      </c>
      <c r="BH134" s="166">
        <f>IF(N134="sníž. přenesená",J134,0)</f>
        <v>0</v>
      </c>
      <c r="BI134" s="166">
        <f>IF(N134="nulová",J134,0)</f>
        <v>0</v>
      </c>
      <c r="BJ134" s="18" t="s">
        <v>75</v>
      </c>
      <c r="BK134" s="166">
        <f>ROUND(I134*H134,2)</f>
        <v>0</v>
      </c>
      <c r="BL134" s="18" t="s">
        <v>156</v>
      </c>
      <c r="BM134" s="165" t="s">
        <v>227</v>
      </c>
    </row>
    <row r="135" spans="2:51" s="13" customFormat="1" ht="12">
      <c r="B135" s="167"/>
      <c r="D135" s="168" t="s">
        <v>158</v>
      </c>
      <c r="E135" s="169" t="s">
        <v>0</v>
      </c>
      <c r="F135" s="170" t="s">
        <v>159</v>
      </c>
      <c r="H135" s="169" t="s">
        <v>0</v>
      </c>
      <c r="I135" s="171"/>
      <c r="L135" s="167"/>
      <c r="M135" s="172"/>
      <c r="N135" s="173"/>
      <c r="O135" s="173"/>
      <c r="P135" s="173"/>
      <c r="Q135" s="173"/>
      <c r="R135" s="173"/>
      <c r="S135" s="173"/>
      <c r="T135" s="174"/>
      <c r="AT135" s="169" t="s">
        <v>158</v>
      </c>
      <c r="AU135" s="169" t="s">
        <v>165</v>
      </c>
      <c r="AV135" s="13" t="s">
        <v>75</v>
      </c>
      <c r="AW135" s="13" t="s">
        <v>30</v>
      </c>
      <c r="AX135" s="13" t="s">
        <v>68</v>
      </c>
      <c r="AY135" s="169" t="s">
        <v>148</v>
      </c>
    </row>
    <row r="136" spans="2:51" s="14" customFormat="1" ht="12">
      <c r="B136" s="175"/>
      <c r="D136" s="168" t="s">
        <v>158</v>
      </c>
      <c r="E136" s="176" t="s">
        <v>0</v>
      </c>
      <c r="F136" s="177" t="s">
        <v>149</v>
      </c>
      <c r="H136" s="178">
        <v>11</v>
      </c>
      <c r="I136" s="179"/>
      <c r="L136" s="175"/>
      <c r="M136" s="180"/>
      <c r="N136" s="181"/>
      <c r="O136" s="181"/>
      <c r="P136" s="181"/>
      <c r="Q136" s="181"/>
      <c r="R136" s="181"/>
      <c r="S136" s="181"/>
      <c r="T136" s="182"/>
      <c r="AT136" s="176" t="s">
        <v>158</v>
      </c>
      <c r="AU136" s="176" t="s">
        <v>165</v>
      </c>
      <c r="AV136" s="14" t="s">
        <v>77</v>
      </c>
      <c r="AW136" s="14" t="s">
        <v>30</v>
      </c>
      <c r="AX136" s="14" t="s">
        <v>75</v>
      </c>
      <c r="AY136" s="176" t="s">
        <v>148</v>
      </c>
    </row>
    <row r="137" spans="2:63" s="12" customFormat="1" ht="22.9" customHeight="1">
      <c r="B137" s="140"/>
      <c r="D137" s="141" t="s">
        <v>67</v>
      </c>
      <c r="E137" s="151" t="s">
        <v>228</v>
      </c>
      <c r="F137" s="151" t="s">
        <v>229</v>
      </c>
      <c r="I137" s="143"/>
      <c r="J137" s="152">
        <f>BK137</f>
        <v>0</v>
      </c>
      <c r="L137" s="140"/>
      <c r="M137" s="145"/>
      <c r="N137" s="146"/>
      <c r="O137" s="146"/>
      <c r="P137" s="147">
        <f>SUM(P138:P159)</f>
        <v>0</v>
      </c>
      <c r="Q137" s="146"/>
      <c r="R137" s="147">
        <f>SUM(R138:R159)</f>
        <v>0</v>
      </c>
      <c r="S137" s="146"/>
      <c r="T137" s="148">
        <f>SUM(T138:T159)</f>
        <v>0</v>
      </c>
      <c r="AR137" s="141" t="s">
        <v>75</v>
      </c>
      <c r="AT137" s="149" t="s">
        <v>67</v>
      </c>
      <c r="AU137" s="149" t="s">
        <v>75</v>
      </c>
      <c r="AY137" s="141" t="s">
        <v>148</v>
      </c>
      <c r="BK137" s="150">
        <f>SUM(BK138:BK159)</f>
        <v>0</v>
      </c>
    </row>
    <row r="138" spans="1:65" s="2" customFormat="1" ht="21.75" customHeight="1">
      <c r="A138" s="33"/>
      <c r="B138" s="153"/>
      <c r="C138" s="154" t="s">
        <v>6</v>
      </c>
      <c r="D138" s="154" t="s">
        <v>151</v>
      </c>
      <c r="E138" s="155" t="s">
        <v>230</v>
      </c>
      <c r="F138" s="156" t="s">
        <v>231</v>
      </c>
      <c r="G138" s="157" t="s">
        <v>232</v>
      </c>
      <c r="H138" s="158">
        <v>92.762</v>
      </c>
      <c r="I138" s="159"/>
      <c r="J138" s="160">
        <f>ROUND(I138*H138,2)</f>
        <v>0</v>
      </c>
      <c r="K138" s="156" t="s">
        <v>155</v>
      </c>
      <c r="L138" s="34"/>
      <c r="M138" s="161" t="s">
        <v>0</v>
      </c>
      <c r="N138" s="162" t="s">
        <v>40</v>
      </c>
      <c r="O138" s="54"/>
      <c r="P138" s="163">
        <f>O138*H138</f>
        <v>0</v>
      </c>
      <c r="Q138" s="163">
        <v>0</v>
      </c>
      <c r="R138" s="163">
        <f>Q138*H138</f>
        <v>0</v>
      </c>
      <c r="S138" s="163">
        <v>0</v>
      </c>
      <c r="T138" s="164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5" t="s">
        <v>156</v>
      </c>
      <c r="AT138" s="165" t="s">
        <v>151</v>
      </c>
      <c r="AU138" s="165" t="s">
        <v>77</v>
      </c>
      <c r="AY138" s="18" t="s">
        <v>148</v>
      </c>
      <c r="BE138" s="166">
        <f>IF(N138="základní",J138,0)</f>
        <v>0</v>
      </c>
      <c r="BF138" s="166">
        <f>IF(N138="snížená",J138,0)</f>
        <v>0</v>
      </c>
      <c r="BG138" s="166">
        <f>IF(N138="zákl. přenesená",J138,0)</f>
        <v>0</v>
      </c>
      <c r="BH138" s="166">
        <f>IF(N138="sníž. přenesená",J138,0)</f>
        <v>0</v>
      </c>
      <c r="BI138" s="166">
        <f>IF(N138="nulová",J138,0)</f>
        <v>0</v>
      </c>
      <c r="BJ138" s="18" t="s">
        <v>75</v>
      </c>
      <c r="BK138" s="166">
        <f>ROUND(I138*H138,2)</f>
        <v>0</v>
      </c>
      <c r="BL138" s="18" t="s">
        <v>156</v>
      </c>
      <c r="BM138" s="165" t="s">
        <v>233</v>
      </c>
    </row>
    <row r="139" spans="2:51" s="14" customFormat="1" ht="12">
      <c r="B139" s="175"/>
      <c r="D139" s="168" t="s">
        <v>158</v>
      </c>
      <c r="E139" s="176" t="s">
        <v>113</v>
      </c>
      <c r="F139" s="177" t="s">
        <v>234</v>
      </c>
      <c r="H139" s="178">
        <v>92.762</v>
      </c>
      <c r="I139" s="179"/>
      <c r="L139" s="175"/>
      <c r="M139" s="180"/>
      <c r="N139" s="181"/>
      <c r="O139" s="181"/>
      <c r="P139" s="181"/>
      <c r="Q139" s="181"/>
      <c r="R139" s="181"/>
      <c r="S139" s="181"/>
      <c r="T139" s="182"/>
      <c r="AT139" s="176" t="s">
        <v>158</v>
      </c>
      <c r="AU139" s="176" t="s">
        <v>77</v>
      </c>
      <c r="AV139" s="14" t="s">
        <v>77</v>
      </c>
      <c r="AW139" s="14" t="s">
        <v>30</v>
      </c>
      <c r="AX139" s="14" t="s">
        <v>75</v>
      </c>
      <c r="AY139" s="176" t="s">
        <v>148</v>
      </c>
    </row>
    <row r="140" spans="1:65" s="2" customFormat="1" ht="21.75" customHeight="1">
      <c r="A140" s="33"/>
      <c r="B140" s="153"/>
      <c r="C140" s="154" t="s">
        <v>235</v>
      </c>
      <c r="D140" s="154" t="s">
        <v>151</v>
      </c>
      <c r="E140" s="155" t="s">
        <v>236</v>
      </c>
      <c r="F140" s="156" t="s">
        <v>237</v>
      </c>
      <c r="G140" s="157" t="s">
        <v>232</v>
      </c>
      <c r="H140" s="158">
        <v>371.048</v>
      </c>
      <c r="I140" s="159"/>
      <c r="J140" s="160">
        <f>ROUND(I140*H140,2)</f>
        <v>0</v>
      </c>
      <c r="K140" s="156" t="s">
        <v>155</v>
      </c>
      <c r="L140" s="34"/>
      <c r="M140" s="161" t="s">
        <v>0</v>
      </c>
      <c r="N140" s="162" t="s">
        <v>40</v>
      </c>
      <c r="O140" s="54"/>
      <c r="P140" s="163">
        <f>O140*H140</f>
        <v>0</v>
      </c>
      <c r="Q140" s="163">
        <v>0</v>
      </c>
      <c r="R140" s="163">
        <f>Q140*H140</f>
        <v>0</v>
      </c>
      <c r="S140" s="163">
        <v>0</v>
      </c>
      <c r="T140" s="164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5" t="s">
        <v>156</v>
      </c>
      <c r="AT140" s="165" t="s">
        <v>151</v>
      </c>
      <c r="AU140" s="165" t="s">
        <v>77</v>
      </c>
      <c r="AY140" s="18" t="s">
        <v>148</v>
      </c>
      <c r="BE140" s="166">
        <f>IF(N140="základní",J140,0)</f>
        <v>0</v>
      </c>
      <c r="BF140" s="166">
        <f>IF(N140="snížená",J140,0)</f>
        <v>0</v>
      </c>
      <c r="BG140" s="166">
        <f>IF(N140="zákl. přenesená",J140,0)</f>
        <v>0</v>
      </c>
      <c r="BH140" s="166">
        <f>IF(N140="sníž. přenesená",J140,0)</f>
        <v>0</v>
      </c>
      <c r="BI140" s="166">
        <f>IF(N140="nulová",J140,0)</f>
        <v>0</v>
      </c>
      <c r="BJ140" s="18" t="s">
        <v>75</v>
      </c>
      <c r="BK140" s="166">
        <f>ROUND(I140*H140,2)</f>
        <v>0</v>
      </c>
      <c r="BL140" s="18" t="s">
        <v>156</v>
      </c>
      <c r="BM140" s="165" t="s">
        <v>238</v>
      </c>
    </row>
    <row r="141" spans="2:51" s="14" customFormat="1" ht="12">
      <c r="B141" s="175"/>
      <c r="D141" s="168" t="s">
        <v>158</v>
      </c>
      <c r="E141" s="176" t="s">
        <v>0</v>
      </c>
      <c r="F141" s="177" t="s">
        <v>239</v>
      </c>
      <c r="H141" s="178">
        <v>371.048</v>
      </c>
      <c r="I141" s="179"/>
      <c r="L141" s="175"/>
      <c r="M141" s="180"/>
      <c r="N141" s="181"/>
      <c r="O141" s="181"/>
      <c r="P141" s="181"/>
      <c r="Q141" s="181"/>
      <c r="R141" s="181"/>
      <c r="S141" s="181"/>
      <c r="T141" s="182"/>
      <c r="AT141" s="176" t="s">
        <v>158</v>
      </c>
      <c r="AU141" s="176" t="s">
        <v>77</v>
      </c>
      <c r="AV141" s="14" t="s">
        <v>77</v>
      </c>
      <c r="AW141" s="14" t="s">
        <v>30</v>
      </c>
      <c r="AX141" s="14" t="s">
        <v>75</v>
      </c>
      <c r="AY141" s="176" t="s">
        <v>148</v>
      </c>
    </row>
    <row r="142" spans="1:65" s="2" customFormat="1" ht="21.75" customHeight="1">
      <c r="A142" s="33"/>
      <c r="B142" s="153"/>
      <c r="C142" s="154" t="s">
        <v>240</v>
      </c>
      <c r="D142" s="154" t="s">
        <v>151</v>
      </c>
      <c r="E142" s="155" t="s">
        <v>241</v>
      </c>
      <c r="F142" s="156" t="s">
        <v>242</v>
      </c>
      <c r="G142" s="157" t="s">
        <v>232</v>
      </c>
      <c r="H142" s="158">
        <v>3.36</v>
      </c>
      <c r="I142" s="159"/>
      <c r="J142" s="160">
        <f>ROUND(I142*H142,2)</f>
        <v>0</v>
      </c>
      <c r="K142" s="156" t="s">
        <v>155</v>
      </c>
      <c r="L142" s="34"/>
      <c r="M142" s="161" t="s">
        <v>0</v>
      </c>
      <c r="N142" s="162" t="s">
        <v>40</v>
      </c>
      <c r="O142" s="54"/>
      <c r="P142" s="163">
        <f>O142*H142</f>
        <v>0</v>
      </c>
      <c r="Q142" s="163">
        <v>0</v>
      </c>
      <c r="R142" s="163">
        <f>Q142*H142</f>
        <v>0</v>
      </c>
      <c r="S142" s="163">
        <v>0</v>
      </c>
      <c r="T142" s="164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5" t="s">
        <v>156</v>
      </c>
      <c r="AT142" s="165" t="s">
        <v>151</v>
      </c>
      <c r="AU142" s="165" t="s">
        <v>77</v>
      </c>
      <c r="AY142" s="18" t="s">
        <v>148</v>
      </c>
      <c r="BE142" s="166">
        <f>IF(N142="základní",J142,0)</f>
        <v>0</v>
      </c>
      <c r="BF142" s="166">
        <f>IF(N142="snížená",J142,0)</f>
        <v>0</v>
      </c>
      <c r="BG142" s="166">
        <f>IF(N142="zákl. přenesená",J142,0)</f>
        <v>0</v>
      </c>
      <c r="BH142" s="166">
        <f>IF(N142="sníž. přenesená",J142,0)</f>
        <v>0</v>
      </c>
      <c r="BI142" s="166">
        <f>IF(N142="nulová",J142,0)</f>
        <v>0</v>
      </c>
      <c r="BJ142" s="18" t="s">
        <v>75</v>
      </c>
      <c r="BK142" s="166">
        <f>ROUND(I142*H142,2)</f>
        <v>0</v>
      </c>
      <c r="BL142" s="18" t="s">
        <v>156</v>
      </c>
      <c r="BM142" s="165" t="s">
        <v>243</v>
      </c>
    </row>
    <row r="143" spans="2:51" s="14" customFormat="1" ht="12">
      <c r="B143" s="175"/>
      <c r="D143" s="168" t="s">
        <v>158</v>
      </c>
      <c r="E143" s="176" t="s">
        <v>117</v>
      </c>
      <c r="F143" s="177" t="s">
        <v>118</v>
      </c>
      <c r="H143" s="178">
        <v>3.36</v>
      </c>
      <c r="I143" s="179"/>
      <c r="L143" s="175"/>
      <c r="M143" s="180"/>
      <c r="N143" s="181"/>
      <c r="O143" s="181"/>
      <c r="P143" s="181"/>
      <c r="Q143" s="181"/>
      <c r="R143" s="181"/>
      <c r="S143" s="181"/>
      <c r="T143" s="182"/>
      <c r="AT143" s="176" t="s">
        <v>158</v>
      </c>
      <c r="AU143" s="176" t="s">
        <v>77</v>
      </c>
      <c r="AV143" s="14" t="s">
        <v>77</v>
      </c>
      <c r="AW143" s="14" t="s">
        <v>30</v>
      </c>
      <c r="AX143" s="14" t="s">
        <v>75</v>
      </c>
      <c r="AY143" s="176" t="s">
        <v>148</v>
      </c>
    </row>
    <row r="144" spans="1:65" s="2" customFormat="1" ht="21.75" customHeight="1">
      <c r="A144" s="33"/>
      <c r="B144" s="153"/>
      <c r="C144" s="154" t="s">
        <v>204</v>
      </c>
      <c r="D144" s="154" t="s">
        <v>151</v>
      </c>
      <c r="E144" s="155" t="s">
        <v>244</v>
      </c>
      <c r="F144" s="156" t="s">
        <v>237</v>
      </c>
      <c r="G144" s="157" t="s">
        <v>232</v>
      </c>
      <c r="H144" s="158">
        <v>10.08</v>
      </c>
      <c r="I144" s="159"/>
      <c r="J144" s="160">
        <f>ROUND(I144*H144,2)</f>
        <v>0</v>
      </c>
      <c r="K144" s="156" t="s">
        <v>155</v>
      </c>
      <c r="L144" s="34"/>
      <c r="M144" s="161" t="s">
        <v>0</v>
      </c>
      <c r="N144" s="162" t="s">
        <v>40</v>
      </c>
      <c r="O144" s="54"/>
      <c r="P144" s="163">
        <f>O144*H144</f>
        <v>0</v>
      </c>
      <c r="Q144" s="163">
        <v>0</v>
      </c>
      <c r="R144" s="163">
        <f>Q144*H144</f>
        <v>0</v>
      </c>
      <c r="S144" s="163">
        <v>0</v>
      </c>
      <c r="T144" s="164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5" t="s">
        <v>156</v>
      </c>
      <c r="AT144" s="165" t="s">
        <v>151</v>
      </c>
      <c r="AU144" s="165" t="s">
        <v>77</v>
      </c>
      <c r="AY144" s="18" t="s">
        <v>148</v>
      </c>
      <c r="BE144" s="166">
        <f>IF(N144="základní",J144,0)</f>
        <v>0</v>
      </c>
      <c r="BF144" s="166">
        <f>IF(N144="snížená",J144,0)</f>
        <v>0</v>
      </c>
      <c r="BG144" s="166">
        <f>IF(N144="zákl. přenesená",J144,0)</f>
        <v>0</v>
      </c>
      <c r="BH144" s="166">
        <f>IF(N144="sníž. přenesená",J144,0)</f>
        <v>0</v>
      </c>
      <c r="BI144" s="166">
        <f>IF(N144="nulová",J144,0)</f>
        <v>0</v>
      </c>
      <c r="BJ144" s="18" t="s">
        <v>75</v>
      </c>
      <c r="BK144" s="166">
        <f>ROUND(I144*H144,2)</f>
        <v>0</v>
      </c>
      <c r="BL144" s="18" t="s">
        <v>156</v>
      </c>
      <c r="BM144" s="165" t="s">
        <v>245</v>
      </c>
    </row>
    <row r="145" spans="2:51" s="14" customFormat="1" ht="12">
      <c r="B145" s="175"/>
      <c r="D145" s="168" t="s">
        <v>158</v>
      </c>
      <c r="E145" s="176" t="s">
        <v>0</v>
      </c>
      <c r="F145" s="177" t="s">
        <v>246</v>
      </c>
      <c r="H145" s="178">
        <v>10.08</v>
      </c>
      <c r="I145" s="179"/>
      <c r="L145" s="175"/>
      <c r="M145" s="180"/>
      <c r="N145" s="181"/>
      <c r="O145" s="181"/>
      <c r="P145" s="181"/>
      <c r="Q145" s="181"/>
      <c r="R145" s="181"/>
      <c r="S145" s="181"/>
      <c r="T145" s="182"/>
      <c r="AT145" s="176" t="s">
        <v>158</v>
      </c>
      <c r="AU145" s="176" t="s">
        <v>77</v>
      </c>
      <c r="AV145" s="14" t="s">
        <v>77</v>
      </c>
      <c r="AW145" s="14" t="s">
        <v>30</v>
      </c>
      <c r="AX145" s="14" t="s">
        <v>75</v>
      </c>
      <c r="AY145" s="176" t="s">
        <v>148</v>
      </c>
    </row>
    <row r="146" spans="1:65" s="2" customFormat="1" ht="21.75" customHeight="1">
      <c r="A146" s="33"/>
      <c r="B146" s="153"/>
      <c r="C146" s="154" t="s">
        <v>247</v>
      </c>
      <c r="D146" s="154" t="s">
        <v>151</v>
      </c>
      <c r="E146" s="155" t="s">
        <v>248</v>
      </c>
      <c r="F146" s="156" t="s">
        <v>249</v>
      </c>
      <c r="G146" s="157" t="s">
        <v>232</v>
      </c>
      <c r="H146" s="158">
        <v>61.78</v>
      </c>
      <c r="I146" s="159"/>
      <c r="J146" s="160">
        <f>ROUND(I146*H146,2)</f>
        <v>0</v>
      </c>
      <c r="K146" s="156" t="s">
        <v>155</v>
      </c>
      <c r="L146" s="34"/>
      <c r="M146" s="161" t="s">
        <v>0</v>
      </c>
      <c r="N146" s="162" t="s">
        <v>40</v>
      </c>
      <c r="O146" s="54"/>
      <c r="P146" s="163">
        <f>O146*H146</f>
        <v>0</v>
      </c>
      <c r="Q146" s="163">
        <v>0</v>
      </c>
      <c r="R146" s="163">
        <f>Q146*H146</f>
        <v>0</v>
      </c>
      <c r="S146" s="163">
        <v>0</v>
      </c>
      <c r="T146" s="164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5" t="s">
        <v>156</v>
      </c>
      <c r="AT146" s="165" t="s">
        <v>151</v>
      </c>
      <c r="AU146" s="165" t="s">
        <v>77</v>
      </c>
      <c r="AY146" s="18" t="s">
        <v>148</v>
      </c>
      <c r="BE146" s="166">
        <f>IF(N146="základní",J146,0)</f>
        <v>0</v>
      </c>
      <c r="BF146" s="166">
        <f>IF(N146="snížená",J146,0)</f>
        <v>0</v>
      </c>
      <c r="BG146" s="166">
        <f>IF(N146="zákl. přenesená",J146,0)</f>
        <v>0</v>
      </c>
      <c r="BH146" s="166">
        <f>IF(N146="sníž. přenesená",J146,0)</f>
        <v>0</v>
      </c>
      <c r="BI146" s="166">
        <f>IF(N146="nulová",J146,0)</f>
        <v>0</v>
      </c>
      <c r="BJ146" s="18" t="s">
        <v>75</v>
      </c>
      <c r="BK146" s="166">
        <f>ROUND(I146*H146,2)</f>
        <v>0</v>
      </c>
      <c r="BL146" s="18" t="s">
        <v>156</v>
      </c>
      <c r="BM146" s="165" t="s">
        <v>250</v>
      </c>
    </row>
    <row r="147" spans="2:51" s="14" customFormat="1" ht="12">
      <c r="B147" s="175"/>
      <c r="D147" s="168" t="s">
        <v>158</v>
      </c>
      <c r="E147" s="176" t="s">
        <v>115</v>
      </c>
      <c r="F147" s="177" t="s">
        <v>251</v>
      </c>
      <c r="H147" s="178">
        <v>61.78</v>
      </c>
      <c r="I147" s="179"/>
      <c r="L147" s="175"/>
      <c r="M147" s="180"/>
      <c r="N147" s="181"/>
      <c r="O147" s="181"/>
      <c r="P147" s="181"/>
      <c r="Q147" s="181"/>
      <c r="R147" s="181"/>
      <c r="S147" s="181"/>
      <c r="T147" s="182"/>
      <c r="AT147" s="176" t="s">
        <v>158</v>
      </c>
      <c r="AU147" s="176" t="s">
        <v>77</v>
      </c>
      <c r="AV147" s="14" t="s">
        <v>77</v>
      </c>
      <c r="AW147" s="14" t="s">
        <v>30</v>
      </c>
      <c r="AX147" s="14" t="s">
        <v>75</v>
      </c>
      <c r="AY147" s="176" t="s">
        <v>148</v>
      </c>
    </row>
    <row r="148" spans="1:65" s="2" customFormat="1" ht="21.75" customHeight="1">
      <c r="A148" s="33"/>
      <c r="B148" s="153"/>
      <c r="C148" s="154" t="s">
        <v>252</v>
      </c>
      <c r="D148" s="154" t="s">
        <v>151</v>
      </c>
      <c r="E148" s="155" t="s">
        <v>253</v>
      </c>
      <c r="F148" s="156" t="s">
        <v>254</v>
      </c>
      <c r="G148" s="157" t="s">
        <v>232</v>
      </c>
      <c r="H148" s="158">
        <v>185.34</v>
      </c>
      <c r="I148" s="159"/>
      <c r="J148" s="160">
        <f>ROUND(I148*H148,2)</f>
        <v>0</v>
      </c>
      <c r="K148" s="156" t="s">
        <v>155</v>
      </c>
      <c r="L148" s="34"/>
      <c r="M148" s="161" t="s">
        <v>0</v>
      </c>
      <c r="N148" s="162" t="s">
        <v>40</v>
      </c>
      <c r="O148" s="54"/>
      <c r="P148" s="163">
        <f>O148*H148</f>
        <v>0</v>
      </c>
      <c r="Q148" s="163">
        <v>0</v>
      </c>
      <c r="R148" s="163">
        <f>Q148*H148</f>
        <v>0</v>
      </c>
      <c r="S148" s="163">
        <v>0</v>
      </c>
      <c r="T148" s="164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5" t="s">
        <v>156</v>
      </c>
      <c r="AT148" s="165" t="s">
        <v>151</v>
      </c>
      <c r="AU148" s="165" t="s">
        <v>77</v>
      </c>
      <c r="AY148" s="18" t="s">
        <v>148</v>
      </c>
      <c r="BE148" s="166">
        <f>IF(N148="základní",J148,0)</f>
        <v>0</v>
      </c>
      <c r="BF148" s="166">
        <f>IF(N148="snížená",J148,0)</f>
        <v>0</v>
      </c>
      <c r="BG148" s="166">
        <f>IF(N148="zákl. přenesená",J148,0)</f>
        <v>0</v>
      </c>
      <c r="BH148" s="166">
        <f>IF(N148="sníž. přenesená",J148,0)</f>
        <v>0</v>
      </c>
      <c r="BI148" s="166">
        <f>IF(N148="nulová",J148,0)</f>
        <v>0</v>
      </c>
      <c r="BJ148" s="18" t="s">
        <v>75</v>
      </c>
      <c r="BK148" s="166">
        <f>ROUND(I148*H148,2)</f>
        <v>0</v>
      </c>
      <c r="BL148" s="18" t="s">
        <v>156</v>
      </c>
      <c r="BM148" s="165" t="s">
        <v>255</v>
      </c>
    </row>
    <row r="149" spans="2:51" s="14" customFormat="1" ht="12">
      <c r="B149" s="175"/>
      <c r="D149" s="168" t="s">
        <v>158</v>
      </c>
      <c r="E149" s="176" t="s">
        <v>0</v>
      </c>
      <c r="F149" s="177" t="s">
        <v>256</v>
      </c>
      <c r="H149" s="178">
        <v>185.34</v>
      </c>
      <c r="I149" s="179"/>
      <c r="L149" s="175"/>
      <c r="M149" s="180"/>
      <c r="N149" s="181"/>
      <c r="O149" s="181"/>
      <c r="P149" s="181"/>
      <c r="Q149" s="181"/>
      <c r="R149" s="181"/>
      <c r="S149" s="181"/>
      <c r="T149" s="182"/>
      <c r="AT149" s="176" t="s">
        <v>158</v>
      </c>
      <c r="AU149" s="176" t="s">
        <v>77</v>
      </c>
      <c r="AV149" s="14" t="s">
        <v>77</v>
      </c>
      <c r="AW149" s="14" t="s">
        <v>30</v>
      </c>
      <c r="AX149" s="14" t="s">
        <v>75</v>
      </c>
      <c r="AY149" s="176" t="s">
        <v>148</v>
      </c>
    </row>
    <row r="150" spans="1:65" s="2" customFormat="1" ht="16.5" customHeight="1">
      <c r="A150" s="33"/>
      <c r="B150" s="153"/>
      <c r="C150" s="154" t="s">
        <v>5</v>
      </c>
      <c r="D150" s="154" t="s">
        <v>151</v>
      </c>
      <c r="E150" s="155" t="s">
        <v>257</v>
      </c>
      <c r="F150" s="156" t="s">
        <v>258</v>
      </c>
      <c r="G150" s="157" t="s">
        <v>232</v>
      </c>
      <c r="H150" s="158">
        <v>96.122</v>
      </c>
      <c r="I150" s="159"/>
      <c r="J150" s="160">
        <f>ROUND(I150*H150,2)</f>
        <v>0</v>
      </c>
      <c r="K150" s="156" t="s">
        <v>155</v>
      </c>
      <c r="L150" s="34"/>
      <c r="M150" s="161" t="s">
        <v>0</v>
      </c>
      <c r="N150" s="162" t="s">
        <v>40</v>
      </c>
      <c r="O150" s="54"/>
      <c r="P150" s="163">
        <f>O150*H150</f>
        <v>0</v>
      </c>
      <c r="Q150" s="163">
        <v>0</v>
      </c>
      <c r="R150" s="163">
        <f>Q150*H150</f>
        <v>0</v>
      </c>
      <c r="S150" s="163">
        <v>0</v>
      </c>
      <c r="T150" s="164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5" t="s">
        <v>156</v>
      </c>
      <c r="AT150" s="165" t="s">
        <v>151</v>
      </c>
      <c r="AU150" s="165" t="s">
        <v>77</v>
      </c>
      <c r="AY150" s="18" t="s">
        <v>148</v>
      </c>
      <c r="BE150" s="166">
        <f>IF(N150="základní",J150,0)</f>
        <v>0</v>
      </c>
      <c r="BF150" s="166">
        <f>IF(N150="snížená",J150,0)</f>
        <v>0</v>
      </c>
      <c r="BG150" s="166">
        <f>IF(N150="zákl. přenesená",J150,0)</f>
        <v>0</v>
      </c>
      <c r="BH150" s="166">
        <f>IF(N150="sníž. přenesená",J150,0)</f>
        <v>0</v>
      </c>
      <c r="BI150" s="166">
        <f>IF(N150="nulová",J150,0)</f>
        <v>0</v>
      </c>
      <c r="BJ150" s="18" t="s">
        <v>75</v>
      </c>
      <c r="BK150" s="166">
        <f>ROUND(I150*H150,2)</f>
        <v>0</v>
      </c>
      <c r="BL150" s="18" t="s">
        <v>156</v>
      </c>
      <c r="BM150" s="165" t="s">
        <v>259</v>
      </c>
    </row>
    <row r="151" spans="2:51" s="14" customFormat="1" ht="12">
      <c r="B151" s="175"/>
      <c r="D151" s="168" t="s">
        <v>158</v>
      </c>
      <c r="E151" s="176" t="s">
        <v>0</v>
      </c>
      <c r="F151" s="177" t="s">
        <v>113</v>
      </c>
      <c r="H151" s="178">
        <v>92.762</v>
      </c>
      <c r="I151" s="179"/>
      <c r="L151" s="175"/>
      <c r="M151" s="180"/>
      <c r="N151" s="181"/>
      <c r="O151" s="181"/>
      <c r="P151" s="181"/>
      <c r="Q151" s="181"/>
      <c r="R151" s="181"/>
      <c r="S151" s="181"/>
      <c r="T151" s="182"/>
      <c r="AT151" s="176" t="s">
        <v>158</v>
      </c>
      <c r="AU151" s="176" t="s">
        <v>77</v>
      </c>
      <c r="AV151" s="14" t="s">
        <v>77</v>
      </c>
      <c r="AW151" s="14" t="s">
        <v>30</v>
      </c>
      <c r="AX151" s="14" t="s">
        <v>68</v>
      </c>
      <c r="AY151" s="176" t="s">
        <v>148</v>
      </c>
    </row>
    <row r="152" spans="2:51" s="14" customFormat="1" ht="12">
      <c r="B152" s="175"/>
      <c r="D152" s="168" t="s">
        <v>158</v>
      </c>
      <c r="E152" s="176" t="s">
        <v>0</v>
      </c>
      <c r="F152" s="177" t="s">
        <v>117</v>
      </c>
      <c r="H152" s="178">
        <v>3.36</v>
      </c>
      <c r="I152" s="179"/>
      <c r="L152" s="175"/>
      <c r="M152" s="180"/>
      <c r="N152" s="181"/>
      <c r="O152" s="181"/>
      <c r="P152" s="181"/>
      <c r="Q152" s="181"/>
      <c r="R152" s="181"/>
      <c r="S152" s="181"/>
      <c r="T152" s="182"/>
      <c r="AT152" s="176" t="s">
        <v>158</v>
      </c>
      <c r="AU152" s="176" t="s">
        <v>77</v>
      </c>
      <c r="AV152" s="14" t="s">
        <v>77</v>
      </c>
      <c r="AW152" s="14" t="s">
        <v>30</v>
      </c>
      <c r="AX152" s="14" t="s">
        <v>68</v>
      </c>
      <c r="AY152" s="176" t="s">
        <v>148</v>
      </c>
    </row>
    <row r="153" spans="2:51" s="15" customFormat="1" ht="12">
      <c r="B153" s="183"/>
      <c r="D153" s="168" t="s">
        <v>158</v>
      </c>
      <c r="E153" s="184" t="s">
        <v>0</v>
      </c>
      <c r="F153" s="185" t="s">
        <v>171</v>
      </c>
      <c r="H153" s="186">
        <v>96.122</v>
      </c>
      <c r="I153" s="187"/>
      <c r="L153" s="183"/>
      <c r="M153" s="188"/>
      <c r="N153" s="189"/>
      <c r="O153" s="189"/>
      <c r="P153" s="189"/>
      <c r="Q153" s="189"/>
      <c r="R153" s="189"/>
      <c r="S153" s="189"/>
      <c r="T153" s="190"/>
      <c r="AT153" s="184" t="s">
        <v>158</v>
      </c>
      <c r="AU153" s="184" t="s">
        <v>77</v>
      </c>
      <c r="AV153" s="15" t="s">
        <v>156</v>
      </c>
      <c r="AW153" s="15" t="s">
        <v>30</v>
      </c>
      <c r="AX153" s="15" t="s">
        <v>75</v>
      </c>
      <c r="AY153" s="184" t="s">
        <v>148</v>
      </c>
    </row>
    <row r="154" spans="1:65" s="2" customFormat="1" ht="16.5" customHeight="1">
      <c r="A154" s="33"/>
      <c r="B154" s="153"/>
      <c r="C154" s="154" t="s">
        <v>260</v>
      </c>
      <c r="D154" s="154" t="s">
        <v>151</v>
      </c>
      <c r="E154" s="155" t="s">
        <v>261</v>
      </c>
      <c r="F154" s="156" t="s">
        <v>262</v>
      </c>
      <c r="G154" s="157" t="s">
        <v>232</v>
      </c>
      <c r="H154" s="158">
        <v>61.78</v>
      </c>
      <c r="I154" s="159"/>
      <c r="J154" s="160">
        <f>ROUND(I154*H154,2)</f>
        <v>0</v>
      </c>
      <c r="K154" s="156" t="s">
        <v>155</v>
      </c>
      <c r="L154" s="34"/>
      <c r="M154" s="161" t="s">
        <v>0</v>
      </c>
      <c r="N154" s="162" t="s">
        <v>40</v>
      </c>
      <c r="O154" s="54"/>
      <c r="P154" s="163">
        <f>O154*H154</f>
        <v>0</v>
      </c>
      <c r="Q154" s="163">
        <v>0</v>
      </c>
      <c r="R154" s="163">
        <f>Q154*H154</f>
        <v>0</v>
      </c>
      <c r="S154" s="163">
        <v>0</v>
      </c>
      <c r="T154" s="164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5" t="s">
        <v>156</v>
      </c>
      <c r="AT154" s="165" t="s">
        <v>151</v>
      </c>
      <c r="AU154" s="165" t="s">
        <v>77</v>
      </c>
      <c r="AY154" s="18" t="s">
        <v>148</v>
      </c>
      <c r="BE154" s="166">
        <f>IF(N154="základní",J154,0)</f>
        <v>0</v>
      </c>
      <c r="BF154" s="166">
        <f>IF(N154="snížená",J154,0)</f>
        <v>0</v>
      </c>
      <c r="BG154" s="166">
        <f>IF(N154="zákl. přenesená",J154,0)</f>
        <v>0</v>
      </c>
      <c r="BH154" s="166">
        <f>IF(N154="sníž. přenesená",J154,0)</f>
        <v>0</v>
      </c>
      <c r="BI154" s="166">
        <f>IF(N154="nulová",J154,0)</f>
        <v>0</v>
      </c>
      <c r="BJ154" s="18" t="s">
        <v>75</v>
      </c>
      <c r="BK154" s="166">
        <f>ROUND(I154*H154,2)</f>
        <v>0</v>
      </c>
      <c r="BL154" s="18" t="s">
        <v>156</v>
      </c>
      <c r="BM154" s="165" t="s">
        <v>263</v>
      </c>
    </row>
    <row r="155" spans="2:51" s="14" customFormat="1" ht="12">
      <c r="B155" s="175"/>
      <c r="D155" s="168" t="s">
        <v>158</v>
      </c>
      <c r="E155" s="176" t="s">
        <v>0</v>
      </c>
      <c r="F155" s="177" t="s">
        <v>115</v>
      </c>
      <c r="H155" s="178">
        <v>61.78</v>
      </c>
      <c r="I155" s="179"/>
      <c r="L155" s="175"/>
      <c r="M155" s="180"/>
      <c r="N155" s="181"/>
      <c r="O155" s="181"/>
      <c r="P155" s="181"/>
      <c r="Q155" s="181"/>
      <c r="R155" s="181"/>
      <c r="S155" s="181"/>
      <c r="T155" s="182"/>
      <c r="AT155" s="176" t="s">
        <v>158</v>
      </c>
      <c r="AU155" s="176" t="s">
        <v>77</v>
      </c>
      <c r="AV155" s="14" t="s">
        <v>77</v>
      </c>
      <c r="AW155" s="14" t="s">
        <v>30</v>
      </c>
      <c r="AX155" s="14" t="s">
        <v>75</v>
      </c>
      <c r="AY155" s="176" t="s">
        <v>148</v>
      </c>
    </row>
    <row r="156" spans="1:65" s="2" customFormat="1" ht="21.75" customHeight="1">
      <c r="A156" s="33"/>
      <c r="B156" s="153"/>
      <c r="C156" s="154" t="s">
        <v>264</v>
      </c>
      <c r="D156" s="154" t="s">
        <v>151</v>
      </c>
      <c r="E156" s="155" t="s">
        <v>265</v>
      </c>
      <c r="F156" s="156" t="s">
        <v>266</v>
      </c>
      <c r="G156" s="157" t="s">
        <v>232</v>
      </c>
      <c r="H156" s="158">
        <v>96.122</v>
      </c>
      <c r="I156" s="159"/>
      <c r="J156" s="160">
        <f>ROUND(I156*H156,2)</f>
        <v>0</v>
      </c>
      <c r="K156" s="156" t="s">
        <v>155</v>
      </c>
      <c r="L156" s="34"/>
      <c r="M156" s="161" t="s">
        <v>0</v>
      </c>
      <c r="N156" s="162" t="s">
        <v>40</v>
      </c>
      <c r="O156" s="54"/>
      <c r="P156" s="163">
        <f>O156*H156</f>
        <v>0</v>
      </c>
      <c r="Q156" s="163">
        <v>0</v>
      </c>
      <c r="R156" s="163">
        <f>Q156*H156</f>
        <v>0</v>
      </c>
      <c r="S156" s="163">
        <v>0</v>
      </c>
      <c r="T156" s="164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5" t="s">
        <v>156</v>
      </c>
      <c r="AT156" s="165" t="s">
        <v>151</v>
      </c>
      <c r="AU156" s="165" t="s">
        <v>77</v>
      </c>
      <c r="AY156" s="18" t="s">
        <v>148</v>
      </c>
      <c r="BE156" s="166">
        <f>IF(N156="základní",J156,0)</f>
        <v>0</v>
      </c>
      <c r="BF156" s="166">
        <f>IF(N156="snížená",J156,0)</f>
        <v>0</v>
      </c>
      <c r="BG156" s="166">
        <f>IF(N156="zákl. přenesená",J156,0)</f>
        <v>0</v>
      </c>
      <c r="BH156" s="166">
        <f>IF(N156="sníž. přenesená",J156,0)</f>
        <v>0</v>
      </c>
      <c r="BI156" s="166">
        <f>IF(N156="nulová",J156,0)</f>
        <v>0</v>
      </c>
      <c r="BJ156" s="18" t="s">
        <v>75</v>
      </c>
      <c r="BK156" s="166">
        <f>ROUND(I156*H156,2)</f>
        <v>0</v>
      </c>
      <c r="BL156" s="18" t="s">
        <v>156</v>
      </c>
      <c r="BM156" s="165" t="s">
        <v>267</v>
      </c>
    </row>
    <row r="157" spans="2:51" s="14" customFormat="1" ht="12">
      <c r="B157" s="175"/>
      <c r="D157" s="168" t="s">
        <v>158</v>
      </c>
      <c r="E157" s="176" t="s">
        <v>0</v>
      </c>
      <c r="F157" s="177" t="s">
        <v>113</v>
      </c>
      <c r="H157" s="178">
        <v>92.762</v>
      </c>
      <c r="I157" s="179"/>
      <c r="L157" s="175"/>
      <c r="M157" s="180"/>
      <c r="N157" s="181"/>
      <c r="O157" s="181"/>
      <c r="P157" s="181"/>
      <c r="Q157" s="181"/>
      <c r="R157" s="181"/>
      <c r="S157" s="181"/>
      <c r="T157" s="182"/>
      <c r="AT157" s="176" t="s">
        <v>158</v>
      </c>
      <c r="AU157" s="176" t="s">
        <v>77</v>
      </c>
      <c r="AV157" s="14" t="s">
        <v>77</v>
      </c>
      <c r="AW157" s="14" t="s">
        <v>30</v>
      </c>
      <c r="AX157" s="14" t="s">
        <v>68</v>
      </c>
      <c r="AY157" s="176" t="s">
        <v>148</v>
      </c>
    </row>
    <row r="158" spans="2:51" s="14" customFormat="1" ht="12">
      <c r="B158" s="175"/>
      <c r="D158" s="168" t="s">
        <v>158</v>
      </c>
      <c r="E158" s="176" t="s">
        <v>0</v>
      </c>
      <c r="F158" s="177" t="s">
        <v>117</v>
      </c>
      <c r="H158" s="178">
        <v>3.36</v>
      </c>
      <c r="I158" s="179"/>
      <c r="L158" s="175"/>
      <c r="M158" s="180"/>
      <c r="N158" s="181"/>
      <c r="O158" s="181"/>
      <c r="P158" s="181"/>
      <c r="Q158" s="181"/>
      <c r="R158" s="181"/>
      <c r="S158" s="181"/>
      <c r="T158" s="182"/>
      <c r="AT158" s="176" t="s">
        <v>158</v>
      </c>
      <c r="AU158" s="176" t="s">
        <v>77</v>
      </c>
      <c r="AV158" s="14" t="s">
        <v>77</v>
      </c>
      <c r="AW158" s="14" t="s">
        <v>30</v>
      </c>
      <c r="AX158" s="14" t="s">
        <v>68</v>
      </c>
      <c r="AY158" s="176" t="s">
        <v>148</v>
      </c>
    </row>
    <row r="159" spans="2:51" s="15" customFormat="1" ht="12">
      <c r="B159" s="183"/>
      <c r="D159" s="168" t="s">
        <v>158</v>
      </c>
      <c r="E159" s="184" t="s">
        <v>0</v>
      </c>
      <c r="F159" s="185" t="s">
        <v>171</v>
      </c>
      <c r="H159" s="186">
        <v>96.122</v>
      </c>
      <c r="I159" s="187"/>
      <c r="L159" s="183"/>
      <c r="M159" s="191"/>
      <c r="N159" s="192"/>
      <c r="O159" s="192"/>
      <c r="P159" s="192"/>
      <c r="Q159" s="192"/>
      <c r="R159" s="192"/>
      <c r="S159" s="192"/>
      <c r="T159" s="193"/>
      <c r="AT159" s="184" t="s">
        <v>158</v>
      </c>
      <c r="AU159" s="184" t="s">
        <v>77</v>
      </c>
      <c r="AV159" s="15" t="s">
        <v>156</v>
      </c>
      <c r="AW159" s="15" t="s">
        <v>30</v>
      </c>
      <c r="AX159" s="15" t="s">
        <v>75</v>
      </c>
      <c r="AY159" s="184" t="s">
        <v>148</v>
      </c>
    </row>
    <row r="160" spans="1:31" s="2" customFormat="1" ht="6.95" customHeight="1">
      <c r="A160" s="33"/>
      <c r="B160" s="43"/>
      <c r="C160" s="44"/>
      <c r="D160" s="44"/>
      <c r="E160" s="44"/>
      <c r="F160" s="44"/>
      <c r="G160" s="44"/>
      <c r="H160" s="44"/>
      <c r="I160" s="113"/>
      <c r="J160" s="44"/>
      <c r="K160" s="44"/>
      <c r="L160" s="34"/>
      <c r="M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</sheetData>
  <autoFilter ref="C86:K159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08"/>
  <sheetViews>
    <sheetView showGridLines="0" workbookViewId="0" topLeftCell="A1">
      <selection activeCell="D4" sqref="D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8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89"/>
      <c r="L2" s="367" t="s">
        <v>3</v>
      </c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8" t="s">
        <v>79</v>
      </c>
      <c r="AZ2" s="90" t="s">
        <v>268</v>
      </c>
      <c r="BA2" s="90" t="s">
        <v>268</v>
      </c>
      <c r="BB2" s="90" t="s">
        <v>0</v>
      </c>
      <c r="BC2" s="90" t="s">
        <v>269</v>
      </c>
      <c r="BD2" s="90" t="s">
        <v>77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91"/>
      <c r="J3" s="20"/>
      <c r="K3" s="20"/>
      <c r="L3" s="21"/>
      <c r="AT3" s="18" t="s">
        <v>77</v>
      </c>
      <c r="AZ3" s="90" t="s">
        <v>270</v>
      </c>
      <c r="BA3" s="90" t="s">
        <v>270</v>
      </c>
      <c r="BB3" s="90" t="s">
        <v>0</v>
      </c>
      <c r="BC3" s="90" t="s">
        <v>271</v>
      </c>
      <c r="BD3" s="90" t="s">
        <v>77</v>
      </c>
    </row>
    <row r="4" spans="2:56" s="1" customFormat="1" ht="24.95" customHeight="1">
      <c r="B4" s="21"/>
      <c r="D4" s="22" t="s">
        <v>112</v>
      </c>
      <c r="I4" s="89"/>
      <c r="L4" s="21"/>
      <c r="M4" s="92" t="s">
        <v>7</v>
      </c>
      <c r="AT4" s="18" t="s">
        <v>1</v>
      </c>
      <c r="AZ4" s="90" t="s">
        <v>272</v>
      </c>
      <c r="BA4" s="90" t="s">
        <v>272</v>
      </c>
      <c r="BB4" s="90" t="s">
        <v>0</v>
      </c>
      <c r="BC4" s="90" t="s">
        <v>273</v>
      </c>
      <c r="BD4" s="90" t="s">
        <v>77</v>
      </c>
    </row>
    <row r="5" spans="2:56" s="1" customFormat="1" ht="6.95" customHeight="1">
      <c r="B5" s="21"/>
      <c r="I5" s="89"/>
      <c r="L5" s="21"/>
      <c r="AZ5" s="90" t="s">
        <v>274</v>
      </c>
      <c r="BA5" s="90" t="s">
        <v>274</v>
      </c>
      <c r="BB5" s="90" t="s">
        <v>0</v>
      </c>
      <c r="BC5" s="90" t="s">
        <v>275</v>
      </c>
      <c r="BD5" s="90" t="s">
        <v>77</v>
      </c>
    </row>
    <row r="6" spans="2:56" s="1" customFormat="1" ht="12" customHeight="1">
      <c r="B6" s="21"/>
      <c r="D6" s="28" t="s">
        <v>12</v>
      </c>
      <c r="I6" s="89"/>
      <c r="L6" s="21"/>
      <c r="AZ6" s="90" t="s">
        <v>276</v>
      </c>
      <c r="BA6" s="90" t="s">
        <v>276</v>
      </c>
      <c r="BB6" s="90" t="s">
        <v>0</v>
      </c>
      <c r="BC6" s="90" t="s">
        <v>277</v>
      </c>
      <c r="BD6" s="90" t="s">
        <v>77</v>
      </c>
    </row>
    <row r="7" spans="2:56" s="1" customFormat="1" ht="16.5" customHeight="1">
      <c r="B7" s="21"/>
      <c r="E7" s="365" t="str">
        <f>'Rekapitulace stavby'!K4</f>
        <v>Nová zástavba ZTV Boží Muka IV. etapa Chotěboř</v>
      </c>
      <c r="F7" s="366"/>
      <c r="G7" s="366"/>
      <c r="H7" s="366"/>
      <c r="I7" s="89"/>
      <c r="L7" s="21"/>
      <c r="AZ7" s="90" t="s">
        <v>278</v>
      </c>
      <c r="BA7" s="90" t="s">
        <v>278</v>
      </c>
      <c r="BB7" s="90" t="s">
        <v>0</v>
      </c>
      <c r="BC7" s="90" t="s">
        <v>279</v>
      </c>
      <c r="BD7" s="90" t="s">
        <v>77</v>
      </c>
    </row>
    <row r="8" spans="1:56" s="2" customFormat="1" ht="12" customHeight="1">
      <c r="A8" s="33"/>
      <c r="B8" s="34"/>
      <c r="C8" s="33"/>
      <c r="D8" s="28" t="s">
        <v>119</v>
      </c>
      <c r="E8" s="33"/>
      <c r="F8" s="33"/>
      <c r="G8" s="33"/>
      <c r="H8" s="33"/>
      <c r="I8" s="93"/>
      <c r="J8" s="33"/>
      <c r="K8" s="33"/>
      <c r="L8" s="94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90" t="s">
        <v>280</v>
      </c>
      <c r="BA8" s="90" t="s">
        <v>280</v>
      </c>
      <c r="BB8" s="90" t="s">
        <v>0</v>
      </c>
      <c r="BC8" s="90" t="s">
        <v>281</v>
      </c>
      <c r="BD8" s="90" t="s">
        <v>77</v>
      </c>
    </row>
    <row r="9" spans="1:56" s="2" customFormat="1" ht="16.5" customHeight="1">
      <c r="A9" s="33"/>
      <c r="B9" s="34"/>
      <c r="C9" s="33"/>
      <c r="D9" s="33"/>
      <c r="E9" s="330" t="s">
        <v>78</v>
      </c>
      <c r="F9" s="364"/>
      <c r="G9" s="364"/>
      <c r="H9" s="364"/>
      <c r="I9" s="93"/>
      <c r="J9" s="33"/>
      <c r="K9" s="33"/>
      <c r="L9" s="9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90" t="s">
        <v>282</v>
      </c>
      <c r="BA9" s="90" t="s">
        <v>282</v>
      </c>
      <c r="BB9" s="90" t="s">
        <v>0</v>
      </c>
      <c r="BC9" s="90" t="s">
        <v>283</v>
      </c>
      <c r="BD9" s="90" t="s">
        <v>77</v>
      </c>
    </row>
    <row r="10" spans="1:56" s="2" customFormat="1" ht="12">
      <c r="A10" s="33"/>
      <c r="B10" s="34"/>
      <c r="C10" s="33"/>
      <c r="D10" s="33"/>
      <c r="E10" s="33"/>
      <c r="F10" s="33"/>
      <c r="G10" s="33"/>
      <c r="H10" s="33"/>
      <c r="I10" s="93"/>
      <c r="J10" s="33"/>
      <c r="K10" s="33"/>
      <c r="L10" s="9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90" t="s">
        <v>284</v>
      </c>
      <c r="BA10" s="90" t="s">
        <v>284</v>
      </c>
      <c r="BB10" s="90" t="s">
        <v>0</v>
      </c>
      <c r="BC10" s="90" t="s">
        <v>285</v>
      </c>
      <c r="BD10" s="90" t="s">
        <v>77</v>
      </c>
    </row>
    <row r="11" spans="1:56" s="2" customFormat="1" ht="12" customHeight="1">
      <c r="A11" s="33"/>
      <c r="B11" s="34"/>
      <c r="C11" s="33"/>
      <c r="D11" s="28" t="s">
        <v>14</v>
      </c>
      <c r="E11" s="33"/>
      <c r="F11" s="26"/>
      <c r="G11" s="33"/>
      <c r="H11" s="33"/>
      <c r="I11" s="95" t="s">
        <v>16</v>
      </c>
      <c r="J11" s="26" t="s">
        <v>0</v>
      </c>
      <c r="K11" s="33"/>
      <c r="L11" s="9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90" t="s">
        <v>286</v>
      </c>
      <c r="BA11" s="90" t="s">
        <v>286</v>
      </c>
      <c r="BB11" s="90" t="s">
        <v>0</v>
      </c>
      <c r="BC11" s="90" t="s">
        <v>287</v>
      </c>
      <c r="BD11" s="90" t="s">
        <v>77</v>
      </c>
    </row>
    <row r="12" spans="1:5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5" t="s">
        <v>20</v>
      </c>
      <c r="J12" s="51" t="str">
        <f>'Rekapitulace stavby'!AN6</f>
        <v>2. 2. 2021</v>
      </c>
      <c r="K12" s="33"/>
      <c r="L12" s="9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90" t="s">
        <v>288</v>
      </c>
      <c r="BA12" s="90" t="s">
        <v>288</v>
      </c>
      <c r="BB12" s="90" t="s">
        <v>0</v>
      </c>
      <c r="BC12" s="90" t="s">
        <v>289</v>
      </c>
      <c r="BD12" s="90" t="s">
        <v>77</v>
      </c>
    </row>
    <row r="13" spans="1:5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3"/>
      <c r="J13" s="33"/>
      <c r="K13" s="33"/>
      <c r="L13" s="9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Z13" s="90" t="s">
        <v>290</v>
      </c>
      <c r="BA13" s="90" t="s">
        <v>290</v>
      </c>
      <c r="BB13" s="90" t="s">
        <v>0</v>
      </c>
      <c r="BC13" s="90" t="s">
        <v>291</v>
      </c>
      <c r="BD13" s="90" t="s">
        <v>77</v>
      </c>
    </row>
    <row r="14" spans="1:5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5" t="s">
        <v>23</v>
      </c>
      <c r="J14" s="26" t="s">
        <v>0</v>
      </c>
      <c r="K14" s="33"/>
      <c r="L14" s="9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Z14" s="90" t="s">
        <v>292</v>
      </c>
      <c r="BA14" s="90" t="s">
        <v>292</v>
      </c>
      <c r="BB14" s="90" t="s">
        <v>0</v>
      </c>
      <c r="BC14" s="90" t="s">
        <v>293</v>
      </c>
      <c r="BD14" s="90" t="s">
        <v>77</v>
      </c>
    </row>
    <row r="15" spans="1:5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95" t="s">
        <v>25</v>
      </c>
      <c r="J15" s="26" t="s">
        <v>0</v>
      </c>
      <c r="K15" s="33"/>
      <c r="L15" s="9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Z15" s="90" t="s">
        <v>294</v>
      </c>
      <c r="BA15" s="90" t="s">
        <v>294</v>
      </c>
      <c r="BB15" s="90" t="s">
        <v>0</v>
      </c>
      <c r="BC15" s="90" t="s">
        <v>295</v>
      </c>
      <c r="BD15" s="90" t="s">
        <v>77</v>
      </c>
    </row>
    <row r="16" spans="1:5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3"/>
      <c r="J16" s="33"/>
      <c r="K16" s="33"/>
      <c r="L16" s="9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Z16" s="90" t="s">
        <v>296</v>
      </c>
      <c r="BA16" s="90" t="s">
        <v>296</v>
      </c>
      <c r="BB16" s="90" t="s">
        <v>0</v>
      </c>
      <c r="BC16" s="90" t="s">
        <v>297</v>
      </c>
      <c r="BD16" s="90" t="s">
        <v>77</v>
      </c>
    </row>
    <row r="17" spans="1:56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5" t="s">
        <v>23</v>
      </c>
      <c r="J17" s="29" t="str">
        <f>'Rekapitulace stavby'!AN11</f>
        <v>Vyplň údaj</v>
      </c>
      <c r="K17" s="33"/>
      <c r="L17" s="9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Z17" s="90" t="s">
        <v>298</v>
      </c>
      <c r="BA17" s="90" t="s">
        <v>298</v>
      </c>
      <c r="BB17" s="90" t="s">
        <v>0</v>
      </c>
      <c r="BC17" s="90" t="s">
        <v>299</v>
      </c>
      <c r="BD17" s="90" t="s">
        <v>77</v>
      </c>
    </row>
    <row r="18" spans="1:56" s="2" customFormat="1" ht="18" customHeight="1">
      <c r="A18" s="33"/>
      <c r="B18" s="34"/>
      <c r="C18" s="33"/>
      <c r="D18" s="33"/>
      <c r="E18" s="368" t="str">
        <f>'Rekapitulace stavby'!E12</f>
        <v>Vyplň údaj</v>
      </c>
      <c r="F18" s="339"/>
      <c r="G18" s="339"/>
      <c r="H18" s="339"/>
      <c r="I18" s="95" t="s">
        <v>25</v>
      </c>
      <c r="J18" s="29" t="str">
        <f>'Rekapitulace stavby'!AN12</f>
        <v>Vyplň údaj</v>
      </c>
      <c r="K18" s="33"/>
      <c r="L18" s="9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Z18" s="90" t="s">
        <v>300</v>
      </c>
      <c r="BA18" s="90" t="s">
        <v>300</v>
      </c>
      <c r="BB18" s="90" t="s">
        <v>0</v>
      </c>
      <c r="BC18" s="90" t="s">
        <v>301</v>
      </c>
      <c r="BD18" s="90" t="s">
        <v>77</v>
      </c>
    </row>
    <row r="19" spans="1:56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3"/>
      <c r="J19" s="33"/>
      <c r="K19" s="33"/>
      <c r="L19" s="9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Z19" s="90" t="s">
        <v>302</v>
      </c>
      <c r="BA19" s="90" t="s">
        <v>302</v>
      </c>
      <c r="BB19" s="90" t="s">
        <v>0</v>
      </c>
      <c r="BC19" s="90" t="s">
        <v>303</v>
      </c>
      <c r="BD19" s="90" t="s">
        <v>77</v>
      </c>
    </row>
    <row r="20" spans="1:56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5" t="s">
        <v>23</v>
      </c>
      <c r="J20" s="26" t="s">
        <v>0</v>
      </c>
      <c r="K20" s="33"/>
      <c r="L20" s="9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Z20" s="90" t="s">
        <v>304</v>
      </c>
      <c r="BA20" s="90" t="s">
        <v>304</v>
      </c>
      <c r="BB20" s="90" t="s">
        <v>0</v>
      </c>
      <c r="BC20" s="90" t="s">
        <v>305</v>
      </c>
      <c r="BD20" s="90" t="s">
        <v>77</v>
      </c>
    </row>
    <row r="21" spans="1:56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95" t="s">
        <v>25</v>
      </c>
      <c r="J21" s="26" t="s">
        <v>0</v>
      </c>
      <c r="K21" s="33"/>
      <c r="L21" s="9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Z21" s="90" t="s">
        <v>306</v>
      </c>
      <c r="BA21" s="90" t="s">
        <v>306</v>
      </c>
      <c r="BB21" s="90" t="s">
        <v>0</v>
      </c>
      <c r="BC21" s="90" t="s">
        <v>307</v>
      </c>
      <c r="BD21" s="90" t="s">
        <v>77</v>
      </c>
    </row>
    <row r="22" spans="1:56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3"/>
      <c r="J22" s="33"/>
      <c r="K22" s="33"/>
      <c r="L22" s="9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Z22" s="90" t="s">
        <v>308</v>
      </c>
      <c r="BA22" s="90" t="s">
        <v>308</v>
      </c>
      <c r="BB22" s="90" t="s">
        <v>0</v>
      </c>
      <c r="BC22" s="90" t="s">
        <v>309</v>
      </c>
      <c r="BD22" s="90" t="s">
        <v>77</v>
      </c>
    </row>
    <row r="23" spans="1:56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95" t="s">
        <v>23</v>
      </c>
      <c r="J23" s="26" t="str">
        <f>IF('Rekapitulace stavby'!AN17="","",'Rekapitulace stavby'!AN17)</f>
        <v/>
      </c>
      <c r="K23" s="33"/>
      <c r="L23" s="9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Z23" s="90" t="s">
        <v>310</v>
      </c>
      <c r="BA23" s="90" t="s">
        <v>310</v>
      </c>
      <c r="BB23" s="90" t="s">
        <v>0</v>
      </c>
      <c r="BC23" s="90" t="s">
        <v>311</v>
      </c>
      <c r="BD23" s="90" t="s">
        <v>77</v>
      </c>
    </row>
    <row r="24" spans="1:56" s="2" customFormat="1" ht="18" customHeight="1">
      <c r="A24" s="33"/>
      <c r="B24" s="34"/>
      <c r="C24" s="33"/>
      <c r="D24" s="33"/>
      <c r="E24" s="26" t="str">
        <f>IF('Rekapitulace stavby'!E18="","",'Rekapitulace stavby'!E18)</f>
        <v xml:space="preserve"> </v>
      </c>
      <c r="F24" s="33"/>
      <c r="G24" s="33"/>
      <c r="H24" s="33"/>
      <c r="I24" s="95" t="s">
        <v>25</v>
      </c>
      <c r="J24" s="26" t="str">
        <f>IF('Rekapitulace stavby'!AN18="","",'Rekapitulace stavby'!AN18)</f>
        <v/>
      </c>
      <c r="K24" s="33"/>
      <c r="L24" s="9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Z24" s="90" t="s">
        <v>312</v>
      </c>
      <c r="BA24" s="90" t="s">
        <v>312</v>
      </c>
      <c r="BB24" s="90" t="s">
        <v>0</v>
      </c>
      <c r="BC24" s="90" t="s">
        <v>313</v>
      </c>
      <c r="BD24" s="90" t="s">
        <v>77</v>
      </c>
    </row>
    <row r="25" spans="1:56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3"/>
      <c r="J25" s="33"/>
      <c r="K25" s="33"/>
      <c r="L25" s="9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Z25" s="90" t="s">
        <v>314</v>
      </c>
      <c r="BA25" s="90" t="s">
        <v>314</v>
      </c>
      <c r="BB25" s="90" t="s">
        <v>0</v>
      </c>
      <c r="BC25" s="90" t="s">
        <v>315</v>
      </c>
      <c r="BD25" s="90" t="s">
        <v>77</v>
      </c>
    </row>
    <row r="26" spans="1:56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93"/>
      <c r="J26" s="33"/>
      <c r="K26" s="33"/>
      <c r="L26" s="9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Z26" s="90" t="s">
        <v>316</v>
      </c>
      <c r="BA26" s="90" t="s">
        <v>316</v>
      </c>
      <c r="BB26" s="90" t="s">
        <v>0</v>
      </c>
      <c r="BC26" s="90" t="s">
        <v>317</v>
      </c>
      <c r="BD26" s="90" t="s">
        <v>77</v>
      </c>
    </row>
    <row r="27" spans="1:56" s="8" customFormat="1" ht="143.25" customHeight="1">
      <c r="A27" s="96"/>
      <c r="B27" s="97"/>
      <c r="C27" s="96"/>
      <c r="D27" s="96"/>
      <c r="E27" s="344" t="s">
        <v>120</v>
      </c>
      <c r="F27" s="344"/>
      <c r="G27" s="344"/>
      <c r="H27" s="344"/>
      <c r="I27" s="98"/>
      <c r="J27" s="96"/>
      <c r="K27" s="96"/>
      <c r="L27" s="99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Z27" s="194" t="s">
        <v>318</v>
      </c>
      <c r="BA27" s="194" t="s">
        <v>318</v>
      </c>
      <c r="BB27" s="194" t="s">
        <v>0</v>
      </c>
      <c r="BC27" s="194" t="s">
        <v>182</v>
      </c>
      <c r="BD27" s="194" t="s">
        <v>77</v>
      </c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3"/>
      <c r="J28" s="33"/>
      <c r="K28" s="33"/>
      <c r="L28" s="9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100"/>
      <c r="J29" s="62"/>
      <c r="K29" s="62"/>
      <c r="L29" s="94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1" t="s">
        <v>35</v>
      </c>
      <c r="E30" s="33"/>
      <c r="F30" s="33"/>
      <c r="G30" s="33"/>
      <c r="H30" s="33"/>
      <c r="I30" s="93"/>
      <c r="J30" s="67">
        <f>ROUND(J93,2)</f>
        <v>0</v>
      </c>
      <c r="K30" s="33"/>
      <c r="L30" s="9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100"/>
      <c r="J31" s="62"/>
      <c r="K31" s="62"/>
      <c r="L31" s="9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102" t="s">
        <v>36</v>
      </c>
      <c r="J32" s="37" t="s">
        <v>38</v>
      </c>
      <c r="K32" s="33"/>
      <c r="L32" s="9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3" t="s">
        <v>39</v>
      </c>
      <c r="E33" s="28" t="s">
        <v>40</v>
      </c>
      <c r="F33" s="104">
        <f>ROUND((SUM(BE93:BE707)),2)</f>
        <v>0</v>
      </c>
      <c r="G33" s="33"/>
      <c r="H33" s="33"/>
      <c r="I33" s="105">
        <v>0.21</v>
      </c>
      <c r="J33" s="104">
        <f>ROUND(((SUM(BE93:BE707))*I33),2)</f>
        <v>0</v>
      </c>
      <c r="K33" s="33"/>
      <c r="L33" s="9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4">
        <f>ROUND((SUM(BF93:BF707)),2)</f>
        <v>0</v>
      </c>
      <c r="G34" s="33"/>
      <c r="H34" s="33"/>
      <c r="I34" s="105">
        <v>0.15</v>
      </c>
      <c r="J34" s="104">
        <f>ROUND(((SUM(BF93:BF707))*I34),2)</f>
        <v>0</v>
      </c>
      <c r="K34" s="33"/>
      <c r="L34" s="9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42</v>
      </c>
      <c r="F35" s="104">
        <f>ROUND((SUM(BG93:BG707)),2)</f>
        <v>0</v>
      </c>
      <c r="G35" s="33"/>
      <c r="H35" s="33"/>
      <c r="I35" s="105">
        <v>0.21</v>
      </c>
      <c r="J35" s="104">
        <f>0</f>
        <v>0</v>
      </c>
      <c r="K35" s="33"/>
      <c r="L35" s="9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43</v>
      </c>
      <c r="F36" s="104">
        <f>ROUND((SUM(BH93:BH707)),2)</f>
        <v>0</v>
      </c>
      <c r="G36" s="33"/>
      <c r="H36" s="33"/>
      <c r="I36" s="105">
        <v>0.15</v>
      </c>
      <c r="J36" s="104">
        <f>0</f>
        <v>0</v>
      </c>
      <c r="K36" s="33"/>
      <c r="L36" s="9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04">
        <f>ROUND((SUM(BI93:BI707)),2)</f>
        <v>0</v>
      </c>
      <c r="G37" s="33"/>
      <c r="H37" s="33"/>
      <c r="I37" s="105">
        <v>0</v>
      </c>
      <c r="J37" s="104">
        <f>0</f>
        <v>0</v>
      </c>
      <c r="K37" s="33"/>
      <c r="L37" s="9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3"/>
      <c r="J38" s="33"/>
      <c r="K38" s="33"/>
      <c r="L38" s="9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6"/>
      <c r="D39" s="107" t="s">
        <v>45</v>
      </c>
      <c r="E39" s="56"/>
      <c r="F39" s="56"/>
      <c r="G39" s="108" t="s">
        <v>46</v>
      </c>
      <c r="H39" s="109" t="s">
        <v>47</v>
      </c>
      <c r="I39" s="110"/>
      <c r="J39" s="111">
        <f>SUM(J30:J37)</f>
        <v>0</v>
      </c>
      <c r="K39" s="112"/>
      <c r="L39" s="9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113"/>
      <c r="J40" s="44"/>
      <c r="K40" s="44"/>
      <c r="L40" s="9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114"/>
      <c r="J44" s="46"/>
      <c r="K44" s="46"/>
      <c r="L44" s="9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121</v>
      </c>
      <c r="D45" s="33"/>
      <c r="E45" s="33"/>
      <c r="F45" s="33"/>
      <c r="G45" s="33"/>
      <c r="H45" s="33"/>
      <c r="I45" s="93"/>
      <c r="J45" s="33"/>
      <c r="K45" s="33"/>
      <c r="L45" s="94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93"/>
      <c r="J46" s="33"/>
      <c r="K46" s="33"/>
      <c r="L46" s="94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12</v>
      </c>
      <c r="D47" s="33"/>
      <c r="E47" s="33"/>
      <c r="F47" s="33"/>
      <c r="G47" s="33"/>
      <c r="H47" s="33"/>
      <c r="I47" s="93"/>
      <c r="J47" s="33"/>
      <c r="K47" s="33"/>
      <c r="L47" s="94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65" t="str">
        <f>E7</f>
        <v>Nová zástavba ZTV Boží Muka IV. etapa Chotěboř</v>
      </c>
      <c r="F48" s="366"/>
      <c r="G48" s="366"/>
      <c r="H48" s="366"/>
      <c r="I48" s="93"/>
      <c r="J48" s="33"/>
      <c r="K48" s="33"/>
      <c r="L48" s="94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119</v>
      </c>
      <c r="D49" s="33"/>
      <c r="E49" s="33"/>
      <c r="F49" s="33"/>
      <c r="G49" s="33"/>
      <c r="H49" s="33"/>
      <c r="I49" s="93"/>
      <c r="J49" s="33"/>
      <c r="K49" s="33"/>
      <c r="L49" s="94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30" t="str">
        <f>E9</f>
        <v>SO 02  Přeložky vodovodů</v>
      </c>
      <c r="F50" s="364"/>
      <c r="G50" s="364"/>
      <c r="H50" s="364"/>
      <c r="I50" s="93"/>
      <c r="J50" s="33"/>
      <c r="K50" s="33"/>
      <c r="L50" s="94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93"/>
      <c r="J51" s="33"/>
      <c r="K51" s="33"/>
      <c r="L51" s="94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18</v>
      </c>
      <c r="D52" s="33"/>
      <c r="E52" s="33"/>
      <c r="F52" s="26" t="str">
        <f>F12</f>
        <v>Chotěboř</v>
      </c>
      <c r="G52" s="33"/>
      <c r="H52" s="33"/>
      <c r="I52" s="95" t="s">
        <v>20</v>
      </c>
      <c r="J52" s="51" t="str">
        <f>IF(J12="","",J12)</f>
        <v>2. 2. 2021</v>
      </c>
      <c r="K52" s="33"/>
      <c r="L52" s="94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93"/>
      <c r="J53" s="33"/>
      <c r="K53" s="33"/>
      <c r="L53" s="94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22</v>
      </c>
      <c r="D54" s="33"/>
      <c r="E54" s="33"/>
      <c r="F54" s="26" t="str">
        <f>E15</f>
        <v>Město Chotěboř, Trčků z Lípy 69, Chotěboř</v>
      </c>
      <c r="G54" s="33"/>
      <c r="H54" s="33"/>
      <c r="I54" s="95" t="s">
        <v>28</v>
      </c>
      <c r="J54" s="31" t="str">
        <f>E21</f>
        <v>Profi Jihlava, spol. s.r.o.</v>
      </c>
      <c r="K54" s="33"/>
      <c r="L54" s="94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26</v>
      </c>
      <c r="D55" s="33"/>
      <c r="E55" s="33"/>
      <c r="F55" s="26" t="str">
        <f>IF(E18="","",E18)</f>
        <v>Vyplň údaj</v>
      </c>
      <c r="G55" s="33"/>
      <c r="H55" s="33"/>
      <c r="I55" s="95" t="s">
        <v>31</v>
      </c>
      <c r="J55" s="31" t="str">
        <f>E24</f>
        <v xml:space="preserve"> </v>
      </c>
      <c r="K55" s="33"/>
      <c r="L55" s="94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93"/>
      <c r="J56" s="33"/>
      <c r="K56" s="33"/>
      <c r="L56" s="94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15" t="s">
        <v>122</v>
      </c>
      <c r="D57" s="106"/>
      <c r="E57" s="106"/>
      <c r="F57" s="106"/>
      <c r="G57" s="106"/>
      <c r="H57" s="106"/>
      <c r="I57" s="116"/>
      <c r="J57" s="117" t="s">
        <v>123</v>
      </c>
      <c r="K57" s="106"/>
      <c r="L57" s="94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93"/>
      <c r="J58" s="33"/>
      <c r="K58" s="33"/>
      <c r="L58" s="94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18" t="s">
        <v>66</v>
      </c>
      <c r="D59" s="33"/>
      <c r="E59" s="33"/>
      <c r="F59" s="33"/>
      <c r="G59" s="33"/>
      <c r="H59" s="33"/>
      <c r="I59" s="93"/>
      <c r="J59" s="67">
        <f>J93</f>
        <v>0</v>
      </c>
      <c r="K59" s="33"/>
      <c r="L59" s="94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124</v>
      </c>
    </row>
    <row r="60" spans="2:12" s="9" customFormat="1" ht="24.95" customHeight="1">
      <c r="B60" s="119"/>
      <c r="D60" s="120" t="s">
        <v>125</v>
      </c>
      <c r="E60" s="121"/>
      <c r="F60" s="121"/>
      <c r="G60" s="121"/>
      <c r="H60" s="121"/>
      <c r="I60" s="122"/>
      <c r="J60" s="123">
        <f>J94</f>
        <v>0</v>
      </c>
      <c r="L60" s="119"/>
    </row>
    <row r="61" spans="2:12" s="10" customFormat="1" ht="19.9" customHeight="1">
      <c r="B61" s="124"/>
      <c r="D61" s="125" t="s">
        <v>319</v>
      </c>
      <c r="E61" s="126"/>
      <c r="F61" s="126"/>
      <c r="G61" s="126"/>
      <c r="H61" s="126"/>
      <c r="I61" s="127"/>
      <c r="J61" s="128">
        <f>J95</f>
        <v>0</v>
      </c>
      <c r="L61" s="124"/>
    </row>
    <row r="62" spans="2:12" s="10" customFormat="1" ht="19.9" customHeight="1">
      <c r="B62" s="124"/>
      <c r="D62" s="125" t="s">
        <v>320</v>
      </c>
      <c r="E62" s="126"/>
      <c r="F62" s="126"/>
      <c r="G62" s="126"/>
      <c r="H62" s="126"/>
      <c r="I62" s="127"/>
      <c r="J62" s="128">
        <f>J201</f>
        <v>0</v>
      </c>
      <c r="L62" s="124"/>
    </row>
    <row r="63" spans="2:12" s="10" customFormat="1" ht="19.9" customHeight="1">
      <c r="B63" s="124"/>
      <c r="D63" s="125" t="s">
        <v>321</v>
      </c>
      <c r="E63" s="126"/>
      <c r="F63" s="126"/>
      <c r="G63" s="126"/>
      <c r="H63" s="126"/>
      <c r="I63" s="127"/>
      <c r="J63" s="128">
        <f>J217</f>
        <v>0</v>
      </c>
      <c r="L63" s="124"/>
    </row>
    <row r="64" spans="2:12" s="10" customFormat="1" ht="19.9" customHeight="1">
      <c r="B64" s="124"/>
      <c r="D64" s="125" t="s">
        <v>322</v>
      </c>
      <c r="E64" s="126"/>
      <c r="F64" s="126"/>
      <c r="G64" s="126"/>
      <c r="H64" s="126"/>
      <c r="I64" s="127"/>
      <c r="J64" s="128">
        <f>J236</f>
        <v>0</v>
      </c>
      <c r="L64" s="124"/>
    </row>
    <row r="65" spans="2:12" s="10" customFormat="1" ht="19.9" customHeight="1">
      <c r="B65" s="124"/>
      <c r="D65" s="125" t="s">
        <v>323</v>
      </c>
      <c r="E65" s="126"/>
      <c r="F65" s="126"/>
      <c r="G65" s="126"/>
      <c r="H65" s="126"/>
      <c r="I65" s="127"/>
      <c r="J65" s="128">
        <f>J265</f>
        <v>0</v>
      </c>
      <c r="L65" s="124"/>
    </row>
    <row r="66" spans="2:12" s="10" customFormat="1" ht="19.9" customHeight="1">
      <c r="B66" s="124"/>
      <c r="D66" s="125" t="s">
        <v>324</v>
      </c>
      <c r="E66" s="126"/>
      <c r="F66" s="126"/>
      <c r="G66" s="126"/>
      <c r="H66" s="126"/>
      <c r="I66" s="127"/>
      <c r="J66" s="128">
        <f>J299</f>
        <v>0</v>
      </c>
      <c r="L66" s="124"/>
    </row>
    <row r="67" spans="2:12" s="10" customFormat="1" ht="19.9" customHeight="1">
      <c r="B67" s="124"/>
      <c r="D67" s="125" t="s">
        <v>129</v>
      </c>
      <c r="E67" s="126"/>
      <c r="F67" s="126"/>
      <c r="G67" s="126"/>
      <c r="H67" s="126"/>
      <c r="I67" s="127"/>
      <c r="J67" s="128">
        <f>J655</f>
        <v>0</v>
      </c>
      <c r="L67" s="124"/>
    </row>
    <row r="68" spans="2:12" s="10" customFormat="1" ht="19.9" customHeight="1">
      <c r="B68" s="124"/>
      <c r="D68" s="125" t="s">
        <v>132</v>
      </c>
      <c r="E68" s="126"/>
      <c r="F68" s="126"/>
      <c r="G68" s="126"/>
      <c r="H68" s="126"/>
      <c r="I68" s="127"/>
      <c r="J68" s="128">
        <f>J662</f>
        <v>0</v>
      </c>
      <c r="L68" s="124"/>
    </row>
    <row r="69" spans="2:12" s="10" customFormat="1" ht="19.9" customHeight="1">
      <c r="B69" s="124"/>
      <c r="D69" s="125" t="s">
        <v>325</v>
      </c>
      <c r="E69" s="126"/>
      <c r="F69" s="126"/>
      <c r="G69" s="126"/>
      <c r="H69" s="126"/>
      <c r="I69" s="127"/>
      <c r="J69" s="128">
        <f>J667</f>
        <v>0</v>
      </c>
      <c r="L69" s="124"/>
    </row>
    <row r="70" spans="2:12" s="9" customFormat="1" ht="24.95" customHeight="1">
      <c r="B70" s="119"/>
      <c r="D70" s="120" t="s">
        <v>326</v>
      </c>
      <c r="E70" s="121"/>
      <c r="F70" s="121"/>
      <c r="G70" s="121"/>
      <c r="H70" s="121"/>
      <c r="I70" s="122"/>
      <c r="J70" s="123">
        <f>J669</f>
        <v>0</v>
      </c>
      <c r="L70" s="119"/>
    </row>
    <row r="71" spans="2:12" s="10" customFormat="1" ht="19.9" customHeight="1">
      <c r="B71" s="124"/>
      <c r="D71" s="125" t="s">
        <v>327</v>
      </c>
      <c r="E71" s="126"/>
      <c r="F71" s="126"/>
      <c r="G71" s="126"/>
      <c r="H71" s="126"/>
      <c r="I71" s="127"/>
      <c r="J71" s="128">
        <f>J670</f>
        <v>0</v>
      </c>
      <c r="L71" s="124"/>
    </row>
    <row r="72" spans="2:12" s="10" customFormat="1" ht="19.9" customHeight="1">
      <c r="B72" s="124"/>
      <c r="D72" s="125" t="s">
        <v>328</v>
      </c>
      <c r="E72" s="126"/>
      <c r="F72" s="126"/>
      <c r="G72" s="126"/>
      <c r="H72" s="126"/>
      <c r="I72" s="127"/>
      <c r="J72" s="128">
        <f>J691</f>
        <v>0</v>
      </c>
      <c r="L72" s="124"/>
    </row>
    <row r="73" spans="2:12" s="10" customFormat="1" ht="19.9" customHeight="1">
      <c r="B73" s="124"/>
      <c r="D73" s="125" t="s">
        <v>329</v>
      </c>
      <c r="E73" s="126"/>
      <c r="F73" s="126"/>
      <c r="G73" s="126"/>
      <c r="H73" s="126"/>
      <c r="I73" s="127"/>
      <c r="J73" s="128">
        <f>J697</f>
        <v>0</v>
      </c>
      <c r="L73" s="124"/>
    </row>
    <row r="74" spans="1:31" s="2" customFormat="1" ht="21.75" customHeight="1">
      <c r="A74" s="33"/>
      <c r="B74" s="34"/>
      <c r="C74" s="33"/>
      <c r="D74" s="33"/>
      <c r="E74" s="33"/>
      <c r="F74" s="33"/>
      <c r="G74" s="33"/>
      <c r="H74" s="33"/>
      <c r="I74" s="93"/>
      <c r="J74" s="33"/>
      <c r="K74" s="33"/>
      <c r="L74" s="94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43"/>
      <c r="C75" s="44"/>
      <c r="D75" s="44"/>
      <c r="E75" s="44"/>
      <c r="F75" s="44"/>
      <c r="G75" s="44"/>
      <c r="H75" s="44"/>
      <c r="I75" s="113"/>
      <c r="J75" s="44"/>
      <c r="K75" s="44"/>
      <c r="L75" s="94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9" spans="1:31" s="2" customFormat="1" ht="6.95" customHeight="1">
      <c r="A79" s="33"/>
      <c r="B79" s="45"/>
      <c r="C79" s="46"/>
      <c r="D79" s="46"/>
      <c r="E79" s="46"/>
      <c r="F79" s="46"/>
      <c r="G79" s="46"/>
      <c r="H79" s="46"/>
      <c r="I79" s="114"/>
      <c r="J79" s="46"/>
      <c r="K79" s="46"/>
      <c r="L79" s="94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24.95" customHeight="1">
      <c r="A80" s="33"/>
      <c r="B80" s="34"/>
      <c r="C80" s="22" t="s">
        <v>133</v>
      </c>
      <c r="D80" s="33"/>
      <c r="E80" s="33"/>
      <c r="F80" s="33"/>
      <c r="G80" s="33"/>
      <c r="H80" s="33"/>
      <c r="I80" s="93"/>
      <c r="J80" s="33"/>
      <c r="K80" s="33"/>
      <c r="L80" s="94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93"/>
      <c r="J81" s="33"/>
      <c r="K81" s="33"/>
      <c r="L81" s="9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12</v>
      </c>
      <c r="D82" s="33"/>
      <c r="E82" s="33"/>
      <c r="F82" s="33"/>
      <c r="G82" s="33"/>
      <c r="H82" s="33"/>
      <c r="I82" s="93"/>
      <c r="J82" s="33"/>
      <c r="K82" s="33"/>
      <c r="L82" s="9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6.5" customHeight="1">
      <c r="A83" s="33"/>
      <c r="B83" s="34"/>
      <c r="C83" s="33"/>
      <c r="D83" s="33"/>
      <c r="E83" s="365" t="str">
        <f>E7</f>
        <v>Nová zástavba ZTV Boží Muka IV. etapa Chotěboř</v>
      </c>
      <c r="F83" s="366"/>
      <c r="G83" s="366"/>
      <c r="H83" s="366"/>
      <c r="I83" s="93"/>
      <c r="J83" s="33"/>
      <c r="K83" s="33"/>
      <c r="L83" s="9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119</v>
      </c>
      <c r="D84" s="33"/>
      <c r="E84" s="33"/>
      <c r="F84" s="33"/>
      <c r="G84" s="33"/>
      <c r="H84" s="33"/>
      <c r="I84" s="93"/>
      <c r="J84" s="33"/>
      <c r="K84" s="33"/>
      <c r="L84" s="9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330" t="str">
        <f>E9</f>
        <v>SO 02  Přeložky vodovodů</v>
      </c>
      <c r="F85" s="364"/>
      <c r="G85" s="364"/>
      <c r="H85" s="364"/>
      <c r="I85" s="93"/>
      <c r="J85" s="33"/>
      <c r="K85" s="33"/>
      <c r="L85" s="9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93"/>
      <c r="J86" s="33"/>
      <c r="K86" s="33"/>
      <c r="L86" s="94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18</v>
      </c>
      <c r="D87" s="33"/>
      <c r="E87" s="33"/>
      <c r="F87" s="26" t="str">
        <f>F12</f>
        <v>Chotěboř</v>
      </c>
      <c r="G87" s="33"/>
      <c r="H87" s="33"/>
      <c r="I87" s="95" t="s">
        <v>20</v>
      </c>
      <c r="J87" s="51" t="str">
        <f>IF(J12="","",J12)</f>
        <v>2. 2. 2021</v>
      </c>
      <c r="K87" s="33"/>
      <c r="L87" s="94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3"/>
      <c r="J88" s="33"/>
      <c r="K88" s="33"/>
      <c r="L88" s="94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25.7" customHeight="1">
      <c r="A89" s="33"/>
      <c r="B89" s="34"/>
      <c r="C89" s="28" t="s">
        <v>22</v>
      </c>
      <c r="D89" s="33"/>
      <c r="E89" s="33"/>
      <c r="F89" s="26" t="str">
        <f>E15</f>
        <v>Město Chotěboř, Trčků z Lípy 69, Chotěboř</v>
      </c>
      <c r="G89" s="33"/>
      <c r="H89" s="33"/>
      <c r="I89" s="95" t="s">
        <v>28</v>
      </c>
      <c r="J89" s="31" t="str">
        <f>E21</f>
        <v>Profi Jihlava, spol. s.r.o.</v>
      </c>
      <c r="K89" s="33"/>
      <c r="L89" s="94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2" customHeight="1">
      <c r="A90" s="33"/>
      <c r="B90" s="34"/>
      <c r="C90" s="28" t="s">
        <v>26</v>
      </c>
      <c r="D90" s="33"/>
      <c r="E90" s="33"/>
      <c r="F90" s="26" t="str">
        <f>IF(E18="","",E18)</f>
        <v>Vyplň údaj</v>
      </c>
      <c r="G90" s="33"/>
      <c r="H90" s="33"/>
      <c r="I90" s="95" t="s">
        <v>31</v>
      </c>
      <c r="J90" s="31" t="str">
        <f>E24</f>
        <v xml:space="preserve"> </v>
      </c>
      <c r="K90" s="33"/>
      <c r="L90" s="94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5" customHeight="1">
      <c r="A91" s="33"/>
      <c r="B91" s="34"/>
      <c r="C91" s="33"/>
      <c r="D91" s="33"/>
      <c r="E91" s="33"/>
      <c r="F91" s="33"/>
      <c r="G91" s="33"/>
      <c r="H91" s="33"/>
      <c r="I91" s="93"/>
      <c r="J91" s="33"/>
      <c r="K91" s="33"/>
      <c r="L91" s="94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11" customFormat="1" ht="29.25" customHeight="1">
      <c r="A92" s="129"/>
      <c r="B92" s="130"/>
      <c r="C92" s="131" t="s">
        <v>134</v>
      </c>
      <c r="D92" s="132" t="s">
        <v>53</v>
      </c>
      <c r="E92" s="132" t="s">
        <v>49</v>
      </c>
      <c r="F92" s="132" t="s">
        <v>50</v>
      </c>
      <c r="G92" s="132" t="s">
        <v>135</v>
      </c>
      <c r="H92" s="132" t="s">
        <v>136</v>
      </c>
      <c r="I92" s="133" t="s">
        <v>137</v>
      </c>
      <c r="J92" s="132" t="s">
        <v>123</v>
      </c>
      <c r="K92" s="134" t="s">
        <v>138</v>
      </c>
      <c r="L92" s="135"/>
      <c r="M92" s="58" t="s">
        <v>0</v>
      </c>
      <c r="N92" s="59" t="s">
        <v>39</v>
      </c>
      <c r="O92" s="59" t="s">
        <v>139</v>
      </c>
      <c r="P92" s="59" t="s">
        <v>140</v>
      </c>
      <c r="Q92" s="59" t="s">
        <v>141</v>
      </c>
      <c r="R92" s="59" t="s">
        <v>142</v>
      </c>
      <c r="S92" s="59" t="s">
        <v>143</v>
      </c>
      <c r="T92" s="60" t="s">
        <v>144</v>
      </c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</row>
    <row r="93" spans="1:63" s="2" customFormat="1" ht="22.9" customHeight="1">
      <c r="A93" s="33"/>
      <c r="B93" s="34"/>
      <c r="C93" s="65" t="s">
        <v>145</v>
      </c>
      <c r="D93" s="33"/>
      <c r="E93" s="33"/>
      <c r="F93" s="33"/>
      <c r="G93" s="33"/>
      <c r="H93" s="33"/>
      <c r="I93" s="93"/>
      <c r="J93" s="136">
        <f>BK93</f>
        <v>0</v>
      </c>
      <c r="K93" s="33"/>
      <c r="L93" s="34"/>
      <c r="M93" s="61"/>
      <c r="N93" s="52"/>
      <c r="O93" s="62"/>
      <c r="P93" s="137">
        <f>P94+P669</f>
        <v>0</v>
      </c>
      <c r="Q93" s="62"/>
      <c r="R93" s="137">
        <f>R94+R669</f>
        <v>351.96570877999994</v>
      </c>
      <c r="S93" s="62"/>
      <c r="T93" s="138">
        <f>T94+T669</f>
        <v>3.52578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67</v>
      </c>
      <c r="AU93" s="18" t="s">
        <v>124</v>
      </c>
      <c r="BK93" s="139">
        <f>BK94+BK669</f>
        <v>0</v>
      </c>
    </row>
    <row r="94" spans="2:63" s="12" customFormat="1" ht="25.9" customHeight="1">
      <c r="B94" s="140"/>
      <c r="D94" s="141" t="s">
        <v>67</v>
      </c>
      <c r="E94" s="142" t="s">
        <v>146</v>
      </c>
      <c r="F94" s="142" t="s">
        <v>147</v>
      </c>
      <c r="I94" s="143"/>
      <c r="J94" s="144">
        <f>BK94</f>
        <v>0</v>
      </c>
      <c r="L94" s="140"/>
      <c r="M94" s="145"/>
      <c r="N94" s="146"/>
      <c r="O94" s="146"/>
      <c r="P94" s="147">
        <f>P95+P201+P217+P236+P265+P299+P655+P662+P667</f>
        <v>0</v>
      </c>
      <c r="Q94" s="146"/>
      <c r="R94" s="147">
        <f>R95+R201+R217+R236+R265+R299+R655+R662+R667</f>
        <v>351.79076617999993</v>
      </c>
      <c r="S94" s="146"/>
      <c r="T94" s="148">
        <f>T95+T201+T217+T236+T265+T299+T655+T662+T667</f>
        <v>3.52578</v>
      </c>
      <c r="AR94" s="141" t="s">
        <v>75</v>
      </c>
      <c r="AT94" s="149" t="s">
        <v>67</v>
      </c>
      <c r="AU94" s="149" t="s">
        <v>68</v>
      </c>
      <c r="AY94" s="141" t="s">
        <v>148</v>
      </c>
      <c r="BK94" s="150">
        <f>BK95+BK201+BK217+BK236+BK265+BK299+BK655+BK662+BK667</f>
        <v>0</v>
      </c>
    </row>
    <row r="95" spans="2:63" s="12" customFormat="1" ht="22.9" customHeight="1">
      <c r="B95" s="140"/>
      <c r="D95" s="141" t="s">
        <v>67</v>
      </c>
      <c r="E95" s="151" t="s">
        <v>75</v>
      </c>
      <c r="F95" s="151" t="s">
        <v>330</v>
      </c>
      <c r="I95" s="143"/>
      <c r="J95" s="152">
        <f>BK95</f>
        <v>0</v>
      </c>
      <c r="L95" s="140"/>
      <c r="M95" s="145"/>
      <c r="N95" s="146"/>
      <c r="O95" s="146"/>
      <c r="P95" s="147">
        <f>SUM(P96:P200)</f>
        <v>0</v>
      </c>
      <c r="Q95" s="146"/>
      <c r="R95" s="147">
        <f>SUM(R96:R200)</f>
        <v>250.61937229</v>
      </c>
      <c r="S95" s="146"/>
      <c r="T95" s="148">
        <f>SUM(T96:T200)</f>
        <v>0</v>
      </c>
      <c r="AR95" s="141" t="s">
        <v>75</v>
      </c>
      <c r="AT95" s="149" t="s">
        <v>67</v>
      </c>
      <c r="AU95" s="149" t="s">
        <v>75</v>
      </c>
      <c r="AY95" s="141" t="s">
        <v>148</v>
      </c>
      <c r="BK95" s="150">
        <f>SUM(BK96:BK200)</f>
        <v>0</v>
      </c>
    </row>
    <row r="96" spans="1:65" s="2" customFormat="1" ht="21.75" customHeight="1">
      <c r="A96" s="33"/>
      <c r="B96" s="153"/>
      <c r="C96" s="154" t="s">
        <v>75</v>
      </c>
      <c r="D96" s="154" t="s">
        <v>151</v>
      </c>
      <c r="E96" s="155" t="s">
        <v>331</v>
      </c>
      <c r="F96" s="156" t="s">
        <v>332</v>
      </c>
      <c r="G96" s="157" t="s">
        <v>185</v>
      </c>
      <c r="H96" s="158">
        <v>13.574</v>
      </c>
      <c r="I96" s="159"/>
      <c r="J96" s="160">
        <f>ROUND(I96*H96,2)</f>
        <v>0</v>
      </c>
      <c r="K96" s="156" t="s">
        <v>155</v>
      </c>
      <c r="L96" s="34"/>
      <c r="M96" s="161" t="s">
        <v>0</v>
      </c>
      <c r="N96" s="162" t="s">
        <v>40</v>
      </c>
      <c r="O96" s="54"/>
      <c r="P96" s="163">
        <f>O96*H96</f>
        <v>0</v>
      </c>
      <c r="Q96" s="163">
        <v>0</v>
      </c>
      <c r="R96" s="163">
        <f>Q96*H96</f>
        <v>0</v>
      </c>
      <c r="S96" s="163">
        <v>0</v>
      </c>
      <c r="T96" s="164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65" t="s">
        <v>156</v>
      </c>
      <c r="AT96" s="165" t="s">
        <v>151</v>
      </c>
      <c r="AU96" s="165" t="s">
        <v>77</v>
      </c>
      <c r="AY96" s="18" t="s">
        <v>148</v>
      </c>
      <c r="BE96" s="166">
        <f>IF(N96="základní",J96,0)</f>
        <v>0</v>
      </c>
      <c r="BF96" s="166">
        <f>IF(N96="snížená",J96,0)</f>
        <v>0</v>
      </c>
      <c r="BG96" s="166">
        <f>IF(N96="zákl. přenesená",J96,0)</f>
        <v>0</v>
      </c>
      <c r="BH96" s="166">
        <f>IF(N96="sníž. přenesená",J96,0)</f>
        <v>0</v>
      </c>
      <c r="BI96" s="166">
        <f>IF(N96="nulová",J96,0)</f>
        <v>0</v>
      </c>
      <c r="BJ96" s="18" t="s">
        <v>75</v>
      </c>
      <c r="BK96" s="166">
        <f>ROUND(I96*H96,2)</f>
        <v>0</v>
      </c>
      <c r="BL96" s="18" t="s">
        <v>156</v>
      </c>
      <c r="BM96" s="165" t="s">
        <v>333</v>
      </c>
    </row>
    <row r="97" spans="2:51" s="14" customFormat="1" ht="12">
      <c r="B97" s="175"/>
      <c r="D97" s="168" t="s">
        <v>158</v>
      </c>
      <c r="E97" s="176" t="s">
        <v>290</v>
      </c>
      <c r="F97" s="177" t="s">
        <v>334</v>
      </c>
      <c r="H97" s="178">
        <v>13.574</v>
      </c>
      <c r="I97" s="179"/>
      <c r="L97" s="175"/>
      <c r="M97" s="180"/>
      <c r="N97" s="181"/>
      <c r="O97" s="181"/>
      <c r="P97" s="181"/>
      <c r="Q97" s="181"/>
      <c r="R97" s="181"/>
      <c r="S97" s="181"/>
      <c r="T97" s="182"/>
      <c r="AT97" s="176" t="s">
        <v>158</v>
      </c>
      <c r="AU97" s="176" t="s">
        <v>77</v>
      </c>
      <c r="AV97" s="14" t="s">
        <v>77</v>
      </c>
      <c r="AW97" s="14" t="s">
        <v>30</v>
      </c>
      <c r="AX97" s="14" t="s">
        <v>75</v>
      </c>
      <c r="AY97" s="176" t="s">
        <v>148</v>
      </c>
    </row>
    <row r="98" spans="1:65" s="2" customFormat="1" ht="21.75" customHeight="1">
      <c r="A98" s="33"/>
      <c r="B98" s="153"/>
      <c r="C98" s="154" t="s">
        <v>77</v>
      </c>
      <c r="D98" s="154" t="s">
        <v>151</v>
      </c>
      <c r="E98" s="155" t="s">
        <v>335</v>
      </c>
      <c r="F98" s="156" t="s">
        <v>336</v>
      </c>
      <c r="G98" s="157" t="s">
        <v>185</v>
      </c>
      <c r="H98" s="158">
        <v>47.509</v>
      </c>
      <c r="I98" s="159"/>
      <c r="J98" s="160">
        <f>ROUND(I98*H98,2)</f>
        <v>0</v>
      </c>
      <c r="K98" s="156" t="s">
        <v>155</v>
      </c>
      <c r="L98" s="34"/>
      <c r="M98" s="161" t="s">
        <v>0</v>
      </c>
      <c r="N98" s="162" t="s">
        <v>40</v>
      </c>
      <c r="O98" s="54"/>
      <c r="P98" s="163">
        <f>O98*H98</f>
        <v>0</v>
      </c>
      <c r="Q98" s="163">
        <v>0</v>
      </c>
      <c r="R98" s="163">
        <f>Q98*H98</f>
        <v>0</v>
      </c>
      <c r="S98" s="163">
        <v>0</v>
      </c>
      <c r="T98" s="164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65" t="s">
        <v>156</v>
      </c>
      <c r="AT98" s="165" t="s">
        <v>151</v>
      </c>
      <c r="AU98" s="165" t="s">
        <v>77</v>
      </c>
      <c r="AY98" s="18" t="s">
        <v>148</v>
      </c>
      <c r="BE98" s="166">
        <f>IF(N98="základní",J98,0)</f>
        <v>0</v>
      </c>
      <c r="BF98" s="166">
        <f>IF(N98="snížená",J98,0)</f>
        <v>0</v>
      </c>
      <c r="BG98" s="166">
        <f>IF(N98="zákl. přenesená",J98,0)</f>
        <v>0</v>
      </c>
      <c r="BH98" s="166">
        <f>IF(N98="sníž. přenesená",J98,0)</f>
        <v>0</v>
      </c>
      <c r="BI98" s="166">
        <f>IF(N98="nulová",J98,0)</f>
        <v>0</v>
      </c>
      <c r="BJ98" s="18" t="s">
        <v>75</v>
      </c>
      <c r="BK98" s="166">
        <f>ROUND(I98*H98,2)</f>
        <v>0</v>
      </c>
      <c r="BL98" s="18" t="s">
        <v>156</v>
      </c>
      <c r="BM98" s="165" t="s">
        <v>337</v>
      </c>
    </row>
    <row r="99" spans="2:51" s="14" customFormat="1" ht="12">
      <c r="B99" s="175"/>
      <c r="D99" s="168" t="s">
        <v>158</v>
      </c>
      <c r="E99" s="176" t="s">
        <v>288</v>
      </c>
      <c r="F99" s="177" t="s">
        <v>338</v>
      </c>
      <c r="H99" s="178">
        <v>47.509</v>
      </c>
      <c r="I99" s="179"/>
      <c r="L99" s="175"/>
      <c r="M99" s="180"/>
      <c r="N99" s="181"/>
      <c r="O99" s="181"/>
      <c r="P99" s="181"/>
      <c r="Q99" s="181"/>
      <c r="R99" s="181"/>
      <c r="S99" s="181"/>
      <c r="T99" s="182"/>
      <c r="AT99" s="176" t="s">
        <v>158</v>
      </c>
      <c r="AU99" s="176" t="s">
        <v>77</v>
      </c>
      <c r="AV99" s="14" t="s">
        <v>77</v>
      </c>
      <c r="AW99" s="14" t="s">
        <v>30</v>
      </c>
      <c r="AX99" s="14" t="s">
        <v>75</v>
      </c>
      <c r="AY99" s="176" t="s">
        <v>148</v>
      </c>
    </row>
    <row r="100" spans="1:65" s="2" customFormat="1" ht="21.75" customHeight="1">
      <c r="A100" s="33"/>
      <c r="B100" s="153"/>
      <c r="C100" s="154" t="s">
        <v>165</v>
      </c>
      <c r="D100" s="154" t="s">
        <v>151</v>
      </c>
      <c r="E100" s="155" t="s">
        <v>339</v>
      </c>
      <c r="F100" s="156" t="s">
        <v>340</v>
      </c>
      <c r="G100" s="157" t="s">
        <v>185</v>
      </c>
      <c r="H100" s="158">
        <v>6.787</v>
      </c>
      <c r="I100" s="159"/>
      <c r="J100" s="160">
        <f>ROUND(I100*H100,2)</f>
        <v>0</v>
      </c>
      <c r="K100" s="156" t="s">
        <v>155</v>
      </c>
      <c r="L100" s="34"/>
      <c r="M100" s="161" t="s">
        <v>0</v>
      </c>
      <c r="N100" s="162" t="s">
        <v>40</v>
      </c>
      <c r="O100" s="54"/>
      <c r="P100" s="163">
        <f>O100*H100</f>
        <v>0</v>
      </c>
      <c r="Q100" s="163">
        <v>0</v>
      </c>
      <c r="R100" s="163">
        <f>Q100*H100</f>
        <v>0</v>
      </c>
      <c r="S100" s="163">
        <v>0</v>
      </c>
      <c r="T100" s="164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65" t="s">
        <v>156</v>
      </c>
      <c r="AT100" s="165" t="s">
        <v>151</v>
      </c>
      <c r="AU100" s="165" t="s">
        <v>77</v>
      </c>
      <c r="AY100" s="18" t="s">
        <v>148</v>
      </c>
      <c r="BE100" s="166">
        <f>IF(N100="základní",J100,0)</f>
        <v>0</v>
      </c>
      <c r="BF100" s="166">
        <f>IF(N100="snížená",J100,0)</f>
        <v>0</v>
      </c>
      <c r="BG100" s="166">
        <f>IF(N100="zákl. přenesená",J100,0)</f>
        <v>0</v>
      </c>
      <c r="BH100" s="166">
        <f>IF(N100="sníž. přenesená",J100,0)</f>
        <v>0</v>
      </c>
      <c r="BI100" s="166">
        <f>IF(N100="nulová",J100,0)</f>
        <v>0</v>
      </c>
      <c r="BJ100" s="18" t="s">
        <v>75</v>
      </c>
      <c r="BK100" s="166">
        <f>ROUND(I100*H100,2)</f>
        <v>0</v>
      </c>
      <c r="BL100" s="18" t="s">
        <v>156</v>
      </c>
      <c r="BM100" s="165" t="s">
        <v>341</v>
      </c>
    </row>
    <row r="101" spans="2:51" s="13" customFormat="1" ht="12">
      <c r="B101" s="167"/>
      <c r="D101" s="168" t="s">
        <v>158</v>
      </c>
      <c r="E101" s="169" t="s">
        <v>0</v>
      </c>
      <c r="F101" s="170" t="s">
        <v>342</v>
      </c>
      <c r="H101" s="169" t="s">
        <v>0</v>
      </c>
      <c r="I101" s="171"/>
      <c r="L101" s="167"/>
      <c r="M101" s="172"/>
      <c r="N101" s="173"/>
      <c r="O101" s="173"/>
      <c r="P101" s="173"/>
      <c r="Q101" s="173"/>
      <c r="R101" s="173"/>
      <c r="S101" s="173"/>
      <c r="T101" s="174"/>
      <c r="AT101" s="169" t="s">
        <v>158</v>
      </c>
      <c r="AU101" s="169" t="s">
        <v>77</v>
      </c>
      <c r="AV101" s="13" t="s">
        <v>75</v>
      </c>
      <c r="AW101" s="13" t="s">
        <v>30</v>
      </c>
      <c r="AX101" s="13" t="s">
        <v>68</v>
      </c>
      <c r="AY101" s="169" t="s">
        <v>148</v>
      </c>
    </row>
    <row r="102" spans="2:51" s="14" customFormat="1" ht="12">
      <c r="B102" s="175"/>
      <c r="D102" s="168" t="s">
        <v>158</v>
      </c>
      <c r="E102" s="176" t="s">
        <v>286</v>
      </c>
      <c r="F102" s="177" t="s">
        <v>343</v>
      </c>
      <c r="H102" s="178">
        <v>6.787</v>
      </c>
      <c r="I102" s="179"/>
      <c r="L102" s="175"/>
      <c r="M102" s="180"/>
      <c r="N102" s="181"/>
      <c r="O102" s="181"/>
      <c r="P102" s="181"/>
      <c r="Q102" s="181"/>
      <c r="R102" s="181"/>
      <c r="S102" s="181"/>
      <c r="T102" s="182"/>
      <c r="AT102" s="176" t="s">
        <v>158</v>
      </c>
      <c r="AU102" s="176" t="s">
        <v>77</v>
      </c>
      <c r="AV102" s="14" t="s">
        <v>77</v>
      </c>
      <c r="AW102" s="14" t="s">
        <v>30</v>
      </c>
      <c r="AX102" s="14" t="s">
        <v>75</v>
      </c>
      <c r="AY102" s="176" t="s">
        <v>148</v>
      </c>
    </row>
    <row r="103" spans="1:65" s="2" customFormat="1" ht="21.75" customHeight="1">
      <c r="A103" s="33"/>
      <c r="B103" s="153"/>
      <c r="C103" s="154" t="s">
        <v>156</v>
      </c>
      <c r="D103" s="154" t="s">
        <v>151</v>
      </c>
      <c r="E103" s="155" t="s">
        <v>344</v>
      </c>
      <c r="F103" s="156" t="s">
        <v>345</v>
      </c>
      <c r="G103" s="157" t="s">
        <v>185</v>
      </c>
      <c r="H103" s="158">
        <v>30.244</v>
      </c>
      <c r="I103" s="159"/>
      <c r="J103" s="160">
        <f>ROUND(I103*H103,2)</f>
        <v>0</v>
      </c>
      <c r="K103" s="156" t="s">
        <v>155</v>
      </c>
      <c r="L103" s="34"/>
      <c r="M103" s="161" t="s">
        <v>0</v>
      </c>
      <c r="N103" s="162" t="s">
        <v>40</v>
      </c>
      <c r="O103" s="54"/>
      <c r="P103" s="163">
        <f>O103*H103</f>
        <v>0</v>
      </c>
      <c r="Q103" s="163">
        <v>0</v>
      </c>
      <c r="R103" s="163">
        <f>Q103*H103</f>
        <v>0</v>
      </c>
      <c r="S103" s="163">
        <v>0</v>
      </c>
      <c r="T103" s="164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65" t="s">
        <v>156</v>
      </c>
      <c r="AT103" s="165" t="s">
        <v>151</v>
      </c>
      <c r="AU103" s="165" t="s">
        <v>77</v>
      </c>
      <c r="AY103" s="18" t="s">
        <v>148</v>
      </c>
      <c r="BE103" s="166">
        <f>IF(N103="základní",J103,0)</f>
        <v>0</v>
      </c>
      <c r="BF103" s="166">
        <f>IF(N103="snížená",J103,0)</f>
        <v>0</v>
      </c>
      <c r="BG103" s="166">
        <f>IF(N103="zákl. přenesená",J103,0)</f>
        <v>0</v>
      </c>
      <c r="BH103" s="166">
        <f>IF(N103="sníž. přenesená",J103,0)</f>
        <v>0</v>
      </c>
      <c r="BI103" s="166">
        <f>IF(N103="nulová",J103,0)</f>
        <v>0</v>
      </c>
      <c r="BJ103" s="18" t="s">
        <v>75</v>
      </c>
      <c r="BK103" s="166">
        <f>ROUND(I103*H103,2)</f>
        <v>0</v>
      </c>
      <c r="BL103" s="18" t="s">
        <v>156</v>
      </c>
      <c r="BM103" s="165" t="s">
        <v>346</v>
      </c>
    </row>
    <row r="104" spans="2:51" s="14" customFormat="1" ht="12">
      <c r="B104" s="175"/>
      <c r="D104" s="168" t="s">
        <v>158</v>
      </c>
      <c r="E104" s="176" t="s">
        <v>272</v>
      </c>
      <c r="F104" s="177" t="s">
        <v>347</v>
      </c>
      <c r="H104" s="178">
        <v>30.244</v>
      </c>
      <c r="I104" s="179"/>
      <c r="L104" s="175"/>
      <c r="M104" s="180"/>
      <c r="N104" s="181"/>
      <c r="O104" s="181"/>
      <c r="P104" s="181"/>
      <c r="Q104" s="181"/>
      <c r="R104" s="181"/>
      <c r="S104" s="181"/>
      <c r="T104" s="182"/>
      <c r="AT104" s="176" t="s">
        <v>158</v>
      </c>
      <c r="AU104" s="176" t="s">
        <v>77</v>
      </c>
      <c r="AV104" s="14" t="s">
        <v>77</v>
      </c>
      <c r="AW104" s="14" t="s">
        <v>30</v>
      </c>
      <c r="AX104" s="14" t="s">
        <v>75</v>
      </c>
      <c r="AY104" s="176" t="s">
        <v>148</v>
      </c>
    </row>
    <row r="105" spans="1:65" s="2" customFormat="1" ht="21.75" customHeight="1">
      <c r="A105" s="33"/>
      <c r="B105" s="153"/>
      <c r="C105" s="154" t="s">
        <v>177</v>
      </c>
      <c r="D105" s="154" t="s">
        <v>151</v>
      </c>
      <c r="E105" s="155" t="s">
        <v>348</v>
      </c>
      <c r="F105" s="156" t="s">
        <v>349</v>
      </c>
      <c r="G105" s="157" t="s">
        <v>185</v>
      </c>
      <c r="H105" s="158">
        <v>62.64</v>
      </c>
      <c r="I105" s="159"/>
      <c r="J105" s="160">
        <f>ROUND(I105*H105,2)</f>
        <v>0</v>
      </c>
      <c r="K105" s="156" t="s">
        <v>155</v>
      </c>
      <c r="L105" s="34"/>
      <c r="M105" s="161" t="s">
        <v>0</v>
      </c>
      <c r="N105" s="162" t="s">
        <v>40</v>
      </c>
      <c r="O105" s="54"/>
      <c r="P105" s="163">
        <f>O105*H105</f>
        <v>0</v>
      </c>
      <c r="Q105" s="163">
        <v>0</v>
      </c>
      <c r="R105" s="163">
        <f>Q105*H105</f>
        <v>0</v>
      </c>
      <c r="S105" s="163">
        <v>0</v>
      </c>
      <c r="T105" s="164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65" t="s">
        <v>156</v>
      </c>
      <c r="AT105" s="165" t="s">
        <v>151</v>
      </c>
      <c r="AU105" s="165" t="s">
        <v>77</v>
      </c>
      <c r="AY105" s="18" t="s">
        <v>148</v>
      </c>
      <c r="BE105" s="166">
        <f>IF(N105="základní",J105,0)</f>
        <v>0</v>
      </c>
      <c r="BF105" s="166">
        <f>IF(N105="snížená",J105,0)</f>
        <v>0</v>
      </c>
      <c r="BG105" s="166">
        <f>IF(N105="zákl. přenesená",J105,0)</f>
        <v>0</v>
      </c>
      <c r="BH105" s="166">
        <f>IF(N105="sníž. přenesená",J105,0)</f>
        <v>0</v>
      </c>
      <c r="BI105" s="166">
        <f>IF(N105="nulová",J105,0)</f>
        <v>0</v>
      </c>
      <c r="BJ105" s="18" t="s">
        <v>75</v>
      </c>
      <c r="BK105" s="166">
        <f>ROUND(I105*H105,2)</f>
        <v>0</v>
      </c>
      <c r="BL105" s="18" t="s">
        <v>156</v>
      </c>
      <c r="BM105" s="165" t="s">
        <v>350</v>
      </c>
    </row>
    <row r="106" spans="2:51" s="14" customFormat="1" ht="12">
      <c r="B106" s="175"/>
      <c r="D106" s="168" t="s">
        <v>158</v>
      </c>
      <c r="E106" s="176" t="s">
        <v>294</v>
      </c>
      <c r="F106" s="177" t="s">
        <v>351</v>
      </c>
      <c r="H106" s="178">
        <v>62.64</v>
      </c>
      <c r="I106" s="179"/>
      <c r="L106" s="175"/>
      <c r="M106" s="180"/>
      <c r="N106" s="181"/>
      <c r="O106" s="181"/>
      <c r="P106" s="181"/>
      <c r="Q106" s="181"/>
      <c r="R106" s="181"/>
      <c r="S106" s="181"/>
      <c r="T106" s="182"/>
      <c r="AT106" s="176" t="s">
        <v>158</v>
      </c>
      <c r="AU106" s="176" t="s">
        <v>77</v>
      </c>
      <c r="AV106" s="14" t="s">
        <v>77</v>
      </c>
      <c r="AW106" s="14" t="s">
        <v>30</v>
      </c>
      <c r="AX106" s="14" t="s">
        <v>75</v>
      </c>
      <c r="AY106" s="176" t="s">
        <v>148</v>
      </c>
    </row>
    <row r="107" spans="1:65" s="2" customFormat="1" ht="21.75" customHeight="1">
      <c r="A107" s="33"/>
      <c r="B107" s="153"/>
      <c r="C107" s="154" t="s">
        <v>182</v>
      </c>
      <c r="D107" s="154" t="s">
        <v>151</v>
      </c>
      <c r="E107" s="155" t="s">
        <v>352</v>
      </c>
      <c r="F107" s="156" t="s">
        <v>353</v>
      </c>
      <c r="G107" s="157" t="s">
        <v>185</v>
      </c>
      <c r="H107" s="158">
        <v>105.854</v>
      </c>
      <c r="I107" s="159"/>
      <c r="J107" s="160">
        <f>ROUND(I107*H107,2)</f>
        <v>0</v>
      </c>
      <c r="K107" s="156" t="s">
        <v>155</v>
      </c>
      <c r="L107" s="34"/>
      <c r="M107" s="161" t="s">
        <v>0</v>
      </c>
      <c r="N107" s="162" t="s">
        <v>40</v>
      </c>
      <c r="O107" s="54"/>
      <c r="P107" s="163">
        <f>O107*H107</f>
        <v>0</v>
      </c>
      <c r="Q107" s="163">
        <v>0</v>
      </c>
      <c r="R107" s="163">
        <f>Q107*H107</f>
        <v>0</v>
      </c>
      <c r="S107" s="163">
        <v>0</v>
      </c>
      <c r="T107" s="164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65" t="s">
        <v>156</v>
      </c>
      <c r="AT107" s="165" t="s">
        <v>151</v>
      </c>
      <c r="AU107" s="165" t="s">
        <v>77</v>
      </c>
      <c r="AY107" s="18" t="s">
        <v>148</v>
      </c>
      <c r="BE107" s="166">
        <f>IF(N107="základní",J107,0)</f>
        <v>0</v>
      </c>
      <c r="BF107" s="166">
        <f>IF(N107="snížená",J107,0)</f>
        <v>0</v>
      </c>
      <c r="BG107" s="166">
        <f>IF(N107="zákl. přenesená",J107,0)</f>
        <v>0</v>
      </c>
      <c r="BH107" s="166">
        <f>IF(N107="sníž. přenesená",J107,0)</f>
        <v>0</v>
      </c>
      <c r="BI107" s="166">
        <f>IF(N107="nulová",J107,0)</f>
        <v>0</v>
      </c>
      <c r="BJ107" s="18" t="s">
        <v>75</v>
      </c>
      <c r="BK107" s="166">
        <f>ROUND(I107*H107,2)</f>
        <v>0</v>
      </c>
      <c r="BL107" s="18" t="s">
        <v>156</v>
      </c>
      <c r="BM107" s="165" t="s">
        <v>354</v>
      </c>
    </row>
    <row r="108" spans="2:51" s="14" customFormat="1" ht="12">
      <c r="B108" s="175"/>
      <c r="D108" s="168" t="s">
        <v>158</v>
      </c>
      <c r="E108" s="176" t="s">
        <v>270</v>
      </c>
      <c r="F108" s="177" t="s">
        <v>355</v>
      </c>
      <c r="H108" s="178">
        <v>105.854</v>
      </c>
      <c r="I108" s="179"/>
      <c r="L108" s="175"/>
      <c r="M108" s="180"/>
      <c r="N108" s="181"/>
      <c r="O108" s="181"/>
      <c r="P108" s="181"/>
      <c r="Q108" s="181"/>
      <c r="R108" s="181"/>
      <c r="S108" s="181"/>
      <c r="T108" s="182"/>
      <c r="AT108" s="176" t="s">
        <v>158</v>
      </c>
      <c r="AU108" s="176" t="s">
        <v>77</v>
      </c>
      <c r="AV108" s="14" t="s">
        <v>77</v>
      </c>
      <c r="AW108" s="14" t="s">
        <v>30</v>
      </c>
      <c r="AX108" s="14" t="s">
        <v>75</v>
      </c>
      <c r="AY108" s="176" t="s">
        <v>148</v>
      </c>
    </row>
    <row r="109" spans="1:65" s="2" customFormat="1" ht="21.75" customHeight="1">
      <c r="A109" s="33"/>
      <c r="B109" s="153"/>
      <c r="C109" s="154" t="s">
        <v>187</v>
      </c>
      <c r="D109" s="154" t="s">
        <v>151</v>
      </c>
      <c r="E109" s="155" t="s">
        <v>356</v>
      </c>
      <c r="F109" s="156" t="s">
        <v>357</v>
      </c>
      <c r="G109" s="157" t="s">
        <v>185</v>
      </c>
      <c r="H109" s="158">
        <v>219.24</v>
      </c>
      <c r="I109" s="159"/>
      <c r="J109" s="160">
        <f>ROUND(I109*H109,2)</f>
        <v>0</v>
      </c>
      <c r="K109" s="156" t="s">
        <v>155</v>
      </c>
      <c r="L109" s="34"/>
      <c r="M109" s="161" t="s">
        <v>0</v>
      </c>
      <c r="N109" s="162" t="s">
        <v>40</v>
      </c>
      <c r="O109" s="54"/>
      <c r="P109" s="163">
        <f>O109*H109</f>
        <v>0</v>
      </c>
      <c r="Q109" s="163">
        <v>0</v>
      </c>
      <c r="R109" s="163">
        <f>Q109*H109</f>
        <v>0</v>
      </c>
      <c r="S109" s="163">
        <v>0</v>
      </c>
      <c r="T109" s="164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65" t="s">
        <v>156</v>
      </c>
      <c r="AT109" s="165" t="s">
        <v>151</v>
      </c>
      <c r="AU109" s="165" t="s">
        <v>77</v>
      </c>
      <c r="AY109" s="18" t="s">
        <v>148</v>
      </c>
      <c r="BE109" s="166">
        <f>IF(N109="základní",J109,0)</f>
        <v>0</v>
      </c>
      <c r="BF109" s="166">
        <f>IF(N109="snížená",J109,0)</f>
        <v>0</v>
      </c>
      <c r="BG109" s="166">
        <f>IF(N109="zákl. přenesená",J109,0)</f>
        <v>0</v>
      </c>
      <c r="BH109" s="166">
        <f>IF(N109="sníž. přenesená",J109,0)</f>
        <v>0</v>
      </c>
      <c r="BI109" s="166">
        <f>IF(N109="nulová",J109,0)</f>
        <v>0</v>
      </c>
      <c r="BJ109" s="18" t="s">
        <v>75</v>
      </c>
      <c r="BK109" s="166">
        <f>ROUND(I109*H109,2)</f>
        <v>0</v>
      </c>
      <c r="BL109" s="18" t="s">
        <v>156</v>
      </c>
      <c r="BM109" s="165" t="s">
        <v>358</v>
      </c>
    </row>
    <row r="110" spans="2:51" s="14" customFormat="1" ht="12">
      <c r="B110" s="175"/>
      <c r="D110" s="168" t="s">
        <v>158</v>
      </c>
      <c r="E110" s="176" t="s">
        <v>276</v>
      </c>
      <c r="F110" s="177" t="s">
        <v>359</v>
      </c>
      <c r="H110" s="178">
        <v>219.24</v>
      </c>
      <c r="I110" s="179"/>
      <c r="L110" s="175"/>
      <c r="M110" s="180"/>
      <c r="N110" s="181"/>
      <c r="O110" s="181"/>
      <c r="P110" s="181"/>
      <c r="Q110" s="181"/>
      <c r="R110" s="181"/>
      <c r="S110" s="181"/>
      <c r="T110" s="182"/>
      <c r="AT110" s="176" t="s">
        <v>158</v>
      </c>
      <c r="AU110" s="176" t="s">
        <v>77</v>
      </c>
      <c r="AV110" s="14" t="s">
        <v>77</v>
      </c>
      <c r="AW110" s="14" t="s">
        <v>30</v>
      </c>
      <c r="AX110" s="14" t="s">
        <v>75</v>
      </c>
      <c r="AY110" s="176" t="s">
        <v>148</v>
      </c>
    </row>
    <row r="111" spans="1:65" s="2" customFormat="1" ht="21.75" customHeight="1">
      <c r="A111" s="33"/>
      <c r="B111" s="153"/>
      <c r="C111" s="154" t="s">
        <v>191</v>
      </c>
      <c r="D111" s="154" t="s">
        <v>151</v>
      </c>
      <c r="E111" s="155" t="s">
        <v>360</v>
      </c>
      <c r="F111" s="156" t="s">
        <v>361</v>
      </c>
      <c r="G111" s="157" t="s">
        <v>185</v>
      </c>
      <c r="H111" s="158">
        <v>15.122</v>
      </c>
      <c r="I111" s="159"/>
      <c r="J111" s="160">
        <f>ROUND(I111*H111,2)</f>
        <v>0</v>
      </c>
      <c r="K111" s="156" t="s">
        <v>155</v>
      </c>
      <c r="L111" s="34"/>
      <c r="M111" s="161" t="s">
        <v>0</v>
      </c>
      <c r="N111" s="162" t="s">
        <v>40</v>
      </c>
      <c r="O111" s="54"/>
      <c r="P111" s="163">
        <f>O111*H111</f>
        <v>0</v>
      </c>
      <c r="Q111" s="163">
        <v>0</v>
      </c>
      <c r="R111" s="163">
        <f>Q111*H111</f>
        <v>0</v>
      </c>
      <c r="S111" s="163">
        <v>0</v>
      </c>
      <c r="T111" s="164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65" t="s">
        <v>156</v>
      </c>
      <c r="AT111" s="165" t="s">
        <v>151</v>
      </c>
      <c r="AU111" s="165" t="s">
        <v>77</v>
      </c>
      <c r="AY111" s="18" t="s">
        <v>148</v>
      </c>
      <c r="BE111" s="166">
        <f>IF(N111="základní",J111,0)</f>
        <v>0</v>
      </c>
      <c r="BF111" s="166">
        <f>IF(N111="snížená",J111,0)</f>
        <v>0</v>
      </c>
      <c r="BG111" s="166">
        <f>IF(N111="zákl. přenesená",J111,0)</f>
        <v>0</v>
      </c>
      <c r="BH111" s="166">
        <f>IF(N111="sníž. přenesená",J111,0)</f>
        <v>0</v>
      </c>
      <c r="BI111" s="166">
        <f>IF(N111="nulová",J111,0)</f>
        <v>0</v>
      </c>
      <c r="BJ111" s="18" t="s">
        <v>75</v>
      </c>
      <c r="BK111" s="166">
        <f>ROUND(I111*H111,2)</f>
        <v>0</v>
      </c>
      <c r="BL111" s="18" t="s">
        <v>156</v>
      </c>
      <c r="BM111" s="165" t="s">
        <v>362</v>
      </c>
    </row>
    <row r="112" spans="2:51" s="13" customFormat="1" ht="12">
      <c r="B112" s="167"/>
      <c r="D112" s="168" t="s">
        <v>158</v>
      </c>
      <c r="E112" s="169" t="s">
        <v>0</v>
      </c>
      <c r="F112" s="170" t="s">
        <v>363</v>
      </c>
      <c r="H112" s="169" t="s">
        <v>0</v>
      </c>
      <c r="I112" s="171"/>
      <c r="L112" s="167"/>
      <c r="M112" s="172"/>
      <c r="N112" s="173"/>
      <c r="O112" s="173"/>
      <c r="P112" s="173"/>
      <c r="Q112" s="173"/>
      <c r="R112" s="173"/>
      <c r="S112" s="173"/>
      <c r="T112" s="174"/>
      <c r="AT112" s="169" t="s">
        <v>158</v>
      </c>
      <c r="AU112" s="169" t="s">
        <v>77</v>
      </c>
      <c r="AV112" s="13" t="s">
        <v>75</v>
      </c>
      <c r="AW112" s="13" t="s">
        <v>30</v>
      </c>
      <c r="AX112" s="13" t="s">
        <v>68</v>
      </c>
      <c r="AY112" s="169" t="s">
        <v>148</v>
      </c>
    </row>
    <row r="113" spans="2:51" s="13" customFormat="1" ht="12">
      <c r="B113" s="167"/>
      <c r="D113" s="168" t="s">
        <v>158</v>
      </c>
      <c r="E113" s="169" t="s">
        <v>0</v>
      </c>
      <c r="F113" s="170" t="s">
        <v>364</v>
      </c>
      <c r="H113" s="169" t="s">
        <v>0</v>
      </c>
      <c r="I113" s="171"/>
      <c r="L113" s="167"/>
      <c r="M113" s="172"/>
      <c r="N113" s="173"/>
      <c r="O113" s="173"/>
      <c r="P113" s="173"/>
      <c r="Q113" s="173"/>
      <c r="R113" s="173"/>
      <c r="S113" s="173"/>
      <c r="T113" s="174"/>
      <c r="AT113" s="169" t="s">
        <v>158</v>
      </c>
      <c r="AU113" s="169" t="s">
        <v>77</v>
      </c>
      <c r="AV113" s="13" t="s">
        <v>75</v>
      </c>
      <c r="AW113" s="13" t="s">
        <v>30</v>
      </c>
      <c r="AX113" s="13" t="s">
        <v>68</v>
      </c>
      <c r="AY113" s="169" t="s">
        <v>148</v>
      </c>
    </row>
    <row r="114" spans="2:51" s="14" customFormat="1" ht="12">
      <c r="B114" s="175"/>
      <c r="D114" s="168" t="s">
        <v>158</v>
      </c>
      <c r="E114" s="176" t="s">
        <v>0</v>
      </c>
      <c r="F114" s="177" t="s">
        <v>365</v>
      </c>
      <c r="H114" s="178">
        <v>9.479</v>
      </c>
      <c r="I114" s="179"/>
      <c r="L114" s="175"/>
      <c r="M114" s="180"/>
      <c r="N114" s="181"/>
      <c r="O114" s="181"/>
      <c r="P114" s="181"/>
      <c r="Q114" s="181"/>
      <c r="R114" s="181"/>
      <c r="S114" s="181"/>
      <c r="T114" s="182"/>
      <c r="AT114" s="176" t="s">
        <v>158</v>
      </c>
      <c r="AU114" s="176" t="s">
        <v>77</v>
      </c>
      <c r="AV114" s="14" t="s">
        <v>77</v>
      </c>
      <c r="AW114" s="14" t="s">
        <v>30</v>
      </c>
      <c r="AX114" s="14" t="s">
        <v>68</v>
      </c>
      <c r="AY114" s="176" t="s">
        <v>148</v>
      </c>
    </row>
    <row r="115" spans="2:51" s="13" customFormat="1" ht="12">
      <c r="B115" s="167"/>
      <c r="D115" s="168" t="s">
        <v>158</v>
      </c>
      <c r="E115" s="169" t="s">
        <v>0</v>
      </c>
      <c r="F115" s="170" t="s">
        <v>366</v>
      </c>
      <c r="H115" s="169" t="s">
        <v>0</v>
      </c>
      <c r="I115" s="171"/>
      <c r="L115" s="167"/>
      <c r="M115" s="172"/>
      <c r="N115" s="173"/>
      <c r="O115" s="173"/>
      <c r="P115" s="173"/>
      <c r="Q115" s="173"/>
      <c r="R115" s="173"/>
      <c r="S115" s="173"/>
      <c r="T115" s="174"/>
      <c r="AT115" s="169" t="s">
        <v>158</v>
      </c>
      <c r="AU115" s="169" t="s">
        <v>77</v>
      </c>
      <c r="AV115" s="13" t="s">
        <v>75</v>
      </c>
      <c r="AW115" s="13" t="s">
        <v>30</v>
      </c>
      <c r="AX115" s="13" t="s">
        <v>68</v>
      </c>
      <c r="AY115" s="169" t="s">
        <v>148</v>
      </c>
    </row>
    <row r="116" spans="2:51" s="14" customFormat="1" ht="12">
      <c r="B116" s="175"/>
      <c r="D116" s="168" t="s">
        <v>158</v>
      </c>
      <c r="E116" s="176" t="s">
        <v>0</v>
      </c>
      <c r="F116" s="177" t="s">
        <v>367</v>
      </c>
      <c r="H116" s="178">
        <v>5.643</v>
      </c>
      <c r="I116" s="179"/>
      <c r="L116" s="175"/>
      <c r="M116" s="180"/>
      <c r="N116" s="181"/>
      <c r="O116" s="181"/>
      <c r="P116" s="181"/>
      <c r="Q116" s="181"/>
      <c r="R116" s="181"/>
      <c r="S116" s="181"/>
      <c r="T116" s="182"/>
      <c r="AT116" s="176" t="s">
        <v>158</v>
      </c>
      <c r="AU116" s="176" t="s">
        <v>77</v>
      </c>
      <c r="AV116" s="14" t="s">
        <v>77</v>
      </c>
      <c r="AW116" s="14" t="s">
        <v>30</v>
      </c>
      <c r="AX116" s="14" t="s">
        <v>68</v>
      </c>
      <c r="AY116" s="176" t="s">
        <v>148</v>
      </c>
    </row>
    <row r="117" spans="2:51" s="15" customFormat="1" ht="12">
      <c r="B117" s="183"/>
      <c r="D117" s="168" t="s">
        <v>158</v>
      </c>
      <c r="E117" s="184" t="s">
        <v>268</v>
      </c>
      <c r="F117" s="185" t="s">
        <v>171</v>
      </c>
      <c r="H117" s="186">
        <v>15.122</v>
      </c>
      <c r="I117" s="187"/>
      <c r="L117" s="183"/>
      <c r="M117" s="188"/>
      <c r="N117" s="189"/>
      <c r="O117" s="189"/>
      <c r="P117" s="189"/>
      <c r="Q117" s="189"/>
      <c r="R117" s="189"/>
      <c r="S117" s="189"/>
      <c r="T117" s="190"/>
      <c r="AT117" s="184" t="s">
        <v>158</v>
      </c>
      <c r="AU117" s="184" t="s">
        <v>77</v>
      </c>
      <c r="AV117" s="15" t="s">
        <v>156</v>
      </c>
      <c r="AW117" s="15" t="s">
        <v>30</v>
      </c>
      <c r="AX117" s="15" t="s">
        <v>75</v>
      </c>
      <c r="AY117" s="184" t="s">
        <v>148</v>
      </c>
    </row>
    <row r="118" spans="1:65" s="2" customFormat="1" ht="21.75" customHeight="1">
      <c r="A118" s="33"/>
      <c r="B118" s="153"/>
      <c r="C118" s="154" t="s">
        <v>195</v>
      </c>
      <c r="D118" s="154" t="s">
        <v>151</v>
      </c>
      <c r="E118" s="155" t="s">
        <v>368</v>
      </c>
      <c r="F118" s="156" t="s">
        <v>369</v>
      </c>
      <c r="G118" s="157" t="s">
        <v>185</v>
      </c>
      <c r="H118" s="158">
        <v>31.32</v>
      </c>
      <c r="I118" s="159"/>
      <c r="J118" s="160">
        <f>ROUND(I118*H118,2)</f>
        <v>0</v>
      </c>
      <c r="K118" s="156" t="s">
        <v>155</v>
      </c>
      <c r="L118" s="34"/>
      <c r="M118" s="161" t="s">
        <v>0</v>
      </c>
      <c r="N118" s="162" t="s">
        <v>40</v>
      </c>
      <c r="O118" s="54"/>
      <c r="P118" s="163">
        <f>O118*H118</f>
        <v>0</v>
      </c>
      <c r="Q118" s="163">
        <v>0</v>
      </c>
      <c r="R118" s="163">
        <f>Q118*H118</f>
        <v>0</v>
      </c>
      <c r="S118" s="163">
        <v>0</v>
      </c>
      <c r="T118" s="164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65" t="s">
        <v>156</v>
      </c>
      <c r="AT118" s="165" t="s">
        <v>151</v>
      </c>
      <c r="AU118" s="165" t="s">
        <v>77</v>
      </c>
      <c r="AY118" s="18" t="s">
        <v>148</v>
      </c>
      <c r="BE118" s="166">
        <f>IF(N118="základní",J118,0)</f>
        <v>0</v>
      </c>
      <c r="BF118" s="166">
        <f>IF(N118="snížená",J118,0)</f>
        <v>0</v>
      </c>
      <c r="BG118" s="166">
        <f>IF(N118="zákl. přenesená",J118,0)</f>
        <v>0</v>
      </c>
      <c r="BH118" s="166">
        <f>IF(N118="sníž. přenesená",J118,0)</f>
        <v>0</v>
      </c>
      <c r="BI118" s="166">
        <f>IF(N118="nulová",J118,0)</f>
        <v>0</v>
      </c>
      <c r="BJ118" s="18" t="s">
        <v>75</v>
      </c>
      <c r="BK118" s="166">
        <f>ROUND(I118*H118,2)</f>
        <v>0</v>
      </c>
      <c r="BL118" s="18" t="s">
        <v>156</v>
      </c>
      <c r="BM118" s="165" t="s">
        <v>370</v>
      </c>
    </row>
    <row r="119" spans="2:51" s="13" customFormat="1" ht="12">
      <c r="B119" s="167"/>
      <c r="D119" s="168" t="s">
        <v>158</v>
      </c>
      <c r="E119" s="169" t="s">
        <v>0</v>
      </c>
      <c r="F119" s="170" t="s">
        <v>363</v>
      </c>
      <c r="H119" s="169" t="s">
        <v>0</v>
      </c>
      <c r="I119" s="171"/>
      <c r="L119" s="167"/>
      <c r="M119" s="172"/>
      <c r="N119" s="173"/>
      <c r="O119" s="173"/>
      <c r="P119" s="173"/>
      <c r="Q119" s="173"/>
      <c r="R119" s="173"/>
      <c r="S119" s="173"/>
      <c r="T119" s="174"/>
      <c r="AT119" s="169" t="s">
        <v>158</v>
      </c>
      <c r="AU119" s="169" t="s">
        <v>77</v>
      </c>
      <c r="AV119" s="13" t="s">
        <v>75</v>
      </c>
      <c r="AW119" s="13" t="s">
        <v>30</v>
      </c>
      <c r="AX119" s="13" t="s">
        <v>68</v>
      </c>
      <c r="AY119" s="169" t="s">
        <v>148</v>
      </c>
    </row>
    <row r="120" spans="2:51" s="13" customFormat="1" ht="12">
      <c r="B120" s="167"/>
      <c r="D120" s="168" t="s">
        <v>158</v>
      </c>
      <c r="E120" s="169" t="s">
        <v>0</v>
      </c>
      <c r="F120" s="170" t="s">
        <v>371</v>
      </c>
      <c r="H120" s="169" t="s">
        <v>0</v>
      </c>
      <c r="I120" s="171"/>
      <c r="L120" s="167"/>
      <c r="M120" s="172"/>
      <c r="N120" s="173"/>
      <c r="O120" s="173"/>
      <c r="P120" s="173"/>
      <c r="Q120" s="173"/>
      <c r="R120" s="173"/>
      <c r="S120" s="173"/>
      <c r="T120" s="174"/>
      <c r="AT120" s="169" t="s">
        <v>158</v>
      </c>
      <c r="AU120" s="169" t="s">
        <v>77</v>
      </c>
      <c r="AV120" s="13" t="s">
        <v>75</v>
      </c>
      <c r="AW120" s="13" t="s">
        <v>30</v>
      </c>
      <c r="AX120" s="13" t="s">
        <v>68</v>
      </c>
      <c r="AY120" s="169" t="s">
        <v>148</v>
      </c>
    </row>
    <row r="121" spans="2:51" s="14" customFormat="1" ht="12">
      <c r="B121" s="175"/>
      <c r="D121" s="168" t="s">
        <v>158</v>
      </c>
      <c r="E121" s="176" t="s">
        <v>0</v>
      </c>
      <c r="F121" s="177" t="s">
        <v>372</v>
      </c>
      <c r="H121" s="178">
        <v>12.68</v>
      </c>
      <c r="I121" s="179"/>
      <c r="L121" s="175"/>
      <c r="M121" s="180"/>
      <c r="N121" s="181"/>
      <c r="O121" s="181"/>
      <c r="P121" s="181"/>
      <c r="Q121" s="181"/>
      <c r="R121" s="181"/>
      <c r="S121" s="181"/>
      <c r="T121" s="182"/>
      <c r="AT121" s="176" t="s">
        <v>158</v>
      </c>
      <c r="AU121" s="176" t="s">
        <v>77</v>
      </c>
      <c r="AV121" s="14" t="s">
        <v>77</v>
      </c>
      <c r="AW121" s="14" t="s">
        <v>30</v>
      </c>
      <c r="AX121" s="14" t="s">
        <v>68</v>
      </c>
      <c r="AY121" s="176" t="s">
        <v>148</v>
      </c>
    </row>
    <row r="122" spans="2:51" s="14" customFormat="1" ht="12">
      <c r="B122" s="175"/>
      <c r="D122" s="168" t="s">
        <v>158</v>
      </c>
      <c r="E122" s="176" t="s">
        <v>0</v>
      </c>
      <c r="F122" s="177" t="s">
        <v>373</v>
      </c>
      <c r="H122" s="178">
        <v>18.64</v>
      </c>
      <c r="I122" s="179"/>
      <c r="L122" s="175"/>
      <c r="M122" s="180"/>
      <c r="N122" s="181"/>
      <c r="O122" s="181"/>
      <c r="P122" s="181"/>
      <c r="Q122" s="181"/>
      <c r="R122" s="181"/>
      <c r="S122" s="181"/>
      <c r="T122" s="182"/>
      <c r="AT122" s="176" t="s">
        <v>158</v>
      </c>
      <c r="AU122" s="176" t="s">
        <v>77</v>
      </c>
      <c r="AV122" s="14" t="s">
        <v>77</v>
      </c>
      <c r="AW122" s="14" t="s">
        <v>30</v>
      </c>
      <c r="AX122" s="14" t="s">
        <v>68</v>
      </c>
      <c r="AY122" s="176" t="s">
        <v>148</v>
      </c>
    </row>
    <row r="123" spans="2:51" s="15" customFormat="1" ht="12">
      <c r="B123" s="183"/>
      <c r="D123" s="168" t="s">
        <v>158</v>
      </c>
      <c r="E123" s="184" t="s">
        <v>274</v>
      </c>
      <c r="F123" s="185" t="s">
        <v>171</v>
      </c>
      <c r="H123" s="186">
        <v>31.32</v>
      </c>
      <c r="I123" s="187"/>
      <c r="L123" s="183"/>
      <c r="M123" s="188"/>
      <c r="N123" s="189"/>
      <c r="O123" s="189"/>
      <c r="P123" s="189"/>
      <c r="Q123" s="189"/>
      <c r="R123" s="189"/>
      <c r="S123" s="189"/>
      <c r="T123" s="190"/>
      <c r="AT123" s="184" t="s">
        <v>158</v>
      </c>
      <c r="AU123" s="184" t="s">
        <v>77</v>
      </c>
      <c r="AV123" s="15" t="s">
        <v>156</v>
      </c>
      <c r="AW123" s="15" t="s">
        <v>30</v>
      </c>
      <c r="AX123" s="15" t="s">
        <v>75</v>
      </c>
      <c r="AY123" s="184" t="s">
        <v>148</v>
      </c>
    </row>
    <row r="124" spans="1:65" s="2" customFormat="1" ht="21.75" customHeight="1">
      <c r="A124" s="33"/>
      <c r="B124" s="153"/>
      <c r="C124" s="154" t="s">
        <v>200</v>
      </c>
      <c r="D124" s="154" t="s">
        <v>151</v>
      </c>
      <c r="E124" s="155" t="s">
        <v>374</v>
      </c>
      <c r="F124" s="156" t="s">
        <v>375</v>
      </c>
      <c r="G124" s="157" t="s">
        <v>185</v>
      </c>
      <c r="H124" s="158">
        <v>30.704</v>
      </c>
      <c r="I124" s="159"/>
      <c r="J124" s="160">
        <f>ROUND(I124*H124,2)</f>
        <v>0</v>
      </c>
      <c r="K124" s="156" t="s">
        <v>155</v>
      </c>
      <c r="L124" s="34"/>
      <c r="M124" s="161" t="s">
        <v>0</v>
      </c>
      <c r="N124" s="162" t="s">
        <v>40</v>
      </c>
      <c r="O124" s="54"/>
      <c r="P124" s="163">
        <f>O124*H124</f>
        <v>0</v>
      </c>
      <c r="Q124" s="163">
        <v>0</v>
      </c>
      <c r="R124" s="163">
        <f>Q124*H124</f>
        <v>0</v>
      </c>
      <c r="S124" s="163">
        <v>0</v>
      </c>
      <c r="T124" s="164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65" t="s">
        <v>156</v>
      </c>
      <c r="AT124" s="165" t="s">
        <v>151</v>
      </c>
      <c r="AU124" s="165" t="s">
        <v>77</v>
      </c>
      <c r="AY124" s="18" t="s">
        <v>148</v>
      </c>
      <c r="BE124" s="166">
        <f>IF(N124="základní",J124,0)</f>
        <v>0</v>
      </c>
      <c r="BF124" s="166">
        <f>IF(N124="snížená",J124,0)</f>
        <v>0</v>
      </c>
      <c r="BG124" s="166">
        <f>IF(N124="zákl. přenesená",J124,0)</f>
        <v>0</v>
      </c>
      <c r="BH124" s="166">
        <f>IF(N124="sníž. přenesená",J124,0)</f>
        <v>0</v>
      </c>
      <c r="BI124" s="166">
        <f>IF(N124="nulová",J124,0)</f>
        <v>0</v>
      </c>
      <c r="BJ124" s="18" t="s">
        <v>75</v>
      </c>
      <c r="BK124" s="166">
        <f>ROUND(I124*H124,2)</f>
        <v>0</v>
      </c>
      <c r="BL124" s="18" t="s">
        <v>156</v>
      </c>
      <c r="BM124" s="165" t="s">
        <v>376</v>
      </c>
    </row>
    <row r="125" spans="2:51" s="13" customFormat="1" ht="12">
      <c r="B125" s="167"/>
      <c r="D125" s="168" t="s">
        <v>158</v>
      </c>
      <c r="E125" s="169" t="s">
        <v>0</v>
      </c>
      <c r="F125" s="170" t="s">
        <v>342</v>
      </c>
      <c r="H125" s="169" t="s">
        <v>0</v>
      </c>
      <c r="I125" s="171"/>
      <c r="L125" s="167"/>
      <c r="M125" s="172"/>
      <c r="N125" s="173"/>
      <c r="O125" s="173"/>
      <c r="P125" s="173"/>
      <c r="Q125" s="173"/>
      <c r="R125" s="173"/>
      <c r="S125" s="173"/>
      <c r="T125" s="174"/>
      <c r="AT125" s="169" t="s">
        <v>158</v>
      </c>
      <c r="AU125" s="169" t="s">
        <v>77</v>
      </c>
      <c r="AV125" s="13" t="s">
        <v>75</v>
      </c>
      <c r="AW125" s="13" t="s">
        <v>30</v>
      </c>
      <c r="AX125" s="13" t="s">
        <v>68</v>
      </c>
      <c r="AY125" s="169" t="s">
        <v>148</v>
      </c>
    </row>
    <row r="126" spans="2:51" s="14" customFormat="1" ht="12">
      <c r="B126" s="175"/>
      <c r="D126" s="168" t="s">
        <v>158</v>
      </c>
      <c r="E126" s="176" t="s">
        <v>284</v>
      </c>
      <c r="F126" s="177" t="s">
        <v>377</v>
      </c>
      <c r="H126" s="178">
        <v>30.704</v>
      </c>
      <c r="I126" s="179"/>
      <c r="L126" s="175"/>
      <c r="M126" s="180"/>
      <c r="N126" s="181"/>
      <c r="O126" s="181"/>
      <c r="P126" s="181"/>
      <c r="Q126" s="181"/>
      <c r="R126" s="181"/>
      <c r="S126" s="181"/>
      <c r="T126" s="182"/>
      <c r="AT126" s="176" t="s">
        <v>158</v>
      </c>
      <c r="AU126" s="176" t="s">
        <v>77</v>
      </c>
      <c r="AV126" s="14" t="s">
        <v>77</v>
      </c>
      <c r="AW126" s="14" t="s">
        <v>30</v>
      </c>
      <c r="AX126" s="14" t="s">
        <v>75</v>
      </c>
      <c r="AY126" s="176" t="s">
        <v>148</v>
      </c>
    </row>
    <row r="127" spans="1:65" s="2" customFormat="1" ht="16.5" customHeight="1">
      <c r="A127" s="33"/>
      <c r="B127" s="153"/>
      <c r="C127" s="154" t="s">
        <v>149</v>
      </c>
      <c r="D127" s="154" t="s">
        <v>151</v>
      </c>
      <c r="E127" s="155" t="s">
        <v>378</v>
      </c>
      <c r="F127" s="156" t="s">
        <v>379</v>
      </c>
      <c r="G127" s="157" t="s">
        <v>154</v>
      </c>
      <c r="H127" s="158">
        <v>69.845</v>
      </c>
      <c r="I127" s="159"/>
      <c r="J127" s="160">
        <f>ROUND(I127*H127,2)</f>
        <v>0</v>
      </c>
      <c r="K127" s="156" t="s">
        <v>155</v>
      </c>
      <c r="L127" s="34"/>
      <c r="M127" s="161" t="s">
        <v>0</v>
      </c>
      <c r="N127" s="162" t="s">
        <v>40</v>
      </c>
      <c r="O127" s="54"/>
      <c r="P127" s="163">
        <f>O127*H127</f>
        <v>0</v>
      </c>
      <c r="Q127" s="163">
        <v>0.0007</v>
      </c>
      <c r="R127" s="163">
        <f>Q127*H127</f>
        <v>0.0488915</v>
      </c>
      <c r="S127" s="163">
        <v>0</v>
      </c>
      <c r="T127" s="164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5" t="s">
        <v>156</v>
      </c>
      <c r="AT127" s="165" t="s">
        <v>151</v>
      </c>
      <c r="AU127" s="165" t="s">
        <v>77</v>
      </c>
      <c r="AY127" s="18" t="s">
        <v>148</v>
      </c>
      <c r="BE127" s="166">
        <f>IF(N127="základní",J127,0)</f>
        <v>0</v>
      </c>
      <c r="BF127" s="166">
        <f>IF(N127="snížená",J127,0)</f>
        <v>0</v>
      </c>
      <c r="BG127" s="166">
        <f>IF(N127="zákl. přenesená",J127,0)</f>
        <v>0</v>
      </c>
      <c r="BH127" s="166">
        <f>IF(N127="sníž. přenesená",J127,0)</f>
        <v>0</v>
      </c>
      <c r="BI127" s="166">
        <f>IF(N127="nulová",J127,0)</f>
        <v>0</v>
      </c>
      <c r="BJ127" s="18" t="s">
        <v>75</v>
      </c>
      <c r="BK127" s="166">
        <f>ROUND(I127*H127,2)</f>
        <v>0</v>
      </c>
      <c r="BL127" s="18" t="s">
        <v>156</v>
      </c>
      <c r="BM127" s="165" t="s">
        <v>380</v>
      </c>
    </row>
    <row r="128" spans="2:51" s="13" customFormat="1" ht="12">
      <c r="B128" s="167"/>
      <c r="D128" s="168" t="s">
        <v>158</v>
      </c>
      <c r="E128" s="169" t="s">
        <v>0</v>
      </c>
      <c r="F128" s="170" t="s">
        <v>342</v>
      </c>
      <c r="H128" s="169" t="s">
        <v>0</v>
      </c>
      <c r="I128" s="171"/>
      <c r="L128" s="167"/>
      <c r="M128" s="172"/>
      <c r="N128" s="173"/>
      <c r="O128" s="173"/>
      <c r="P128" s="173"/>
      <c r="Q128" s="173"/>
      <c r="R128" s="173"/>
      <c r="S128" s="173"/>
      <c r="T128" s="174"/>
      <c r="AT128" s="169" t="s">
        <v>158</v>
      </c>
      <c r="AU128" s="169" t="s">
        <v>77</v>
      </c>
      <c r="AV128" s="13" t="s">
        <v>75</v>
      </c>
      <c r="AW128" s="13" t="s">
        <v>30</v>
      </c>
      <c r="AX128" s="13" t="s">
        <v>68</v>
      </c>
      <c r="AY128" s="169" t="s">
        <v>148</v>
      </c>
    </row>
    <row r="129" spans="2:51" s="14" customFormat="1" ht="12">
      <c r="B129" s="175"/>
      <c r="D129" s="168" t="s">
        <v>158</v>
      </c>
      <c r="E129" s="176" t="s">
        <v>292</v>
      </c>
      <c r="F129" s="177" t="s">
        <v>381</v>
      </c>
      <c r="H129" s="178">
        <v>69.845</v>
      </c>
      <c r="I129" s="179"/>
      <c r="L129" s="175"/>
      <c r="M129" s="180"/>
      <c r="N129" s="181"/>
      <c r="O129" s="181"/>
      <c r="P129" s="181"/>
      <c r="Q129" s="181"/>
      <c r="R129" s="181"/>
      <c r="S129" s="181"/>
      <c r="T129" s="182"/>
      <c r="AT129" s="176" t="s">
        <v>158</v>
      </c>
      <c r="AU129" s="176" t="s">
        <v>77</v>
      </c>
      <c r="AV129" s="14" t="s">
        <v>77</v>
      </c>
      <c r="AW129" s="14" t="s">
        <v>30</v>
      </c>
      <c r="AX129" s="14" t="s">
        <v>75</v>
      </c>
      <c r="AY129" s="176" t="s">
        <v>148</v>
      </c>
    </row>
    <row r="130" spans="1:65" s="2" customFormat="1" ht="21.75" customHeight="1">
      <c r="A130" s="33"/>
      <c r="B130" s="153"/>
      <c r="C130" s="154" t="s">
        <v>175</v>
      </c>
      <c r="D130" s="154" t="s">
        <v>151</v>
      </c>
      <c r="E130" s="155" t="s">
        <v>382</v>
      </c>
      <c r="F130" s="156" t="s">
        <v>383</v>
      </c>
      <c r="G130" s="157" t="s">
        <v>154</v>
      </c>
      <c r="H130" s="158">
        <v>69.845</v>
      </c>
      <c r="I130" s="159"/>
      <c r="J130" s="160">
        <f>ROUND(I130*H130,2)</f>
        <v>0</v>
      </c>
      <c r="K130" s="156" t="s">
        <v>155</v>
      </c>
      <c r="L130" s="34"/>
      <c r="M130" s="161" t="s">
        <v>0</v>
      </c>
      <c r="N130" s="162" t="s">
        <v>40</v>
      </c>
      <c r="O130" s="54"/>
      <c r="P130" s="163">
        <f>O130*H130</f>
        <v>0</v>
      </c>
      <c r="Q130" s="163">
        <v>0</v>
      </c>
      <c r="R130" s="163">
        <f>Q130*H130</f>
        <v>0</v>
      </c>
      <c r="S130" s="163">
        <v>0</v>
      </c>
      <c r="T130" s="164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5" t="s">
        <v>156</v>
      </c>
      <c r="AT130" s="165" t="s">
        <v>151</v>
      </c>
      <c r="AU130" s="165" t="s">
        <v>77</v>
      </c>
      <c r="AY130" s="18" t="s">
        <v>148</v>
      </c>
      <c r="BE130" s="166">
        <f>IF(N130="základní",J130,0)</f>
        <v>0</v>
      </c>
      <c r="BF130" s="166">
        <f>IF(N130="snížená",J130,0)</f>
        <v>0</v>
      </c>
      <c r="BG130" s="166">
        <f>IF(N130="zákl. přenesená",J130,0)</f>
        <v>0</v>
      </c>
      <c r="BH130" s="166">
        <f>IF(N130="sníž. přenesená",J130,0)</f>
        <v>0</v>
      </c>
      <c r="BI130" s="166">
        <f>IF(N130="nulová",J130,0)</f>
        <v>0</v>
      </c>
      <c r="BJ130" s="18" t="s">
        <v>75</v>
      </c>
      <c r="BK130" s="166">
        <f>ROUND(I130*H130,2)</f>
        <v>0</v>
      </c>
      <c r="BL130" s="18" t="s">
        <v>156</v>
      </c>
      <c r="BM130" s="165" t="s">
        <v>384</v>
      </c>
    </row>
    <row r="131" spans="2:51" s="14" customFormat="1" ht="12">
      <c r="B131" s="175"/>
      <c r="D131" s="168" t="s">
        <v>158</v>
      </c>
      <c r="E131" s="176" t="s">
        <v>0</v>
      </c>
      <c r="F131" s="177" t="s">
        <v>292</v>
      </c>
      <c r="H131" s="178">
        <v>69.845</v>
      </c>
      <c r="I131" s="179"/>
      <c r="L131" s="175"/>
      <c r="M131" s="180"/>
      <c r="N131" s="181"/>
      <c r="O131" s="181"/>
      <c r="P131" s="181"/>
      <c r="Q131" s="181"/>
      <c r="R131" s="181"/>
      <c r="S131" s="181"/>
      <c r="T131" s="182"/>
      <c r="AT131" s="176" t="s">
        <v>158</v>
      </c>
      <c r="AU131" s="176" t="s">
        <v>77</v>
      </c>
      <c r="AV131" s="14" t="s">
        <v>77</v>
      </c>
      <c r="AW131" s="14" t="s">
        <v>30</v>
      </c>
      <c r="AX131" s="14" t="s">
        <v>75</v>
      </c>
      <c r="AY131" s="176" t="s">
        <v>148</v>
      </c>
    </row>
    <row r="132" spans="1:65" s="2" customFormat="1" ht="16.5" customHeight="1">
      <c r="A132" s="33"/>
      <c r="B132" s="153"/>
      <c r="C132" s="154" t="s">
        <v>219</v>
      </c>
      <c r="D132" s="154" t="s">
        <v>151</v>
      </c>
      <c r="E132" s="155" t="s">
        <v>385</v>
      </c>
      <c r="F132" s="156" t="s">
        <v>386</v>
      </c>
      <c r="G132" s="157" t="s">
        <v>154</v>
      </c>
      <c r="H132" s="158">
        <v>69.845</v>
      </c>
      <c r="I132" s="159"/>
      <c r="J132" s="160">
        <f>ROUND(I132*H132,2)</f>
        <v>0</v>
      </c>
      <c r="K132" s="156" t="s">
        <v>155</v>
      </c>
      <c r="L132" s="34"/>
      <c r="M132" s="161" t="s">
        <v>0</v>
      </c>
      <c r="N132" s="162" t="s">
        <v>40</v>
      </c>
      <c r="O132" s="54"/>
      <c r="P132" s="163">
        <f>O132*H132</f>
        <v>0</v>
      </c>
      <c r="Q132" s="163">
        <v>0.00079</v>
      </c>
      <c r="R132" s="163">
        <f>Q132*H132</f>
        <v>0.05517755</v>
      </c>
      <c r="S132" s="163">
        <v>0</v>
      </c>
      <c r="T132" s="164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5" t="s">
        <v>156</v>
      </c>
      <c r="AT132" s="165" t="s">
        <v>151</v>
      </c>
      <c r="AU132" s="165" t="s">
        <v>77</v>
      </c>
      <c r="AY132" s="18" t="s">
        <v>148</v>
      </c>
      <c r="BE132" s="166">
        <f>IF(N132="základní",J132,0)</f>
        <v>0</v>
      </c>
      <c r="BF132" s="166">
        <f>IF(N132="snížená",J132,0)</f>
        <v>0</v>
      </c>
      <c r="BG132" s="166">
        <f>IF(N132="zákl. přenesená",J132,0)</f>
        <v>0</v>
      </c>
      <c r="BH132" s="166">
        <f>IF(N132="sníž. přenesená",J132,0)</f>
        <v>0</v>
      </c>
      <c r="BI132" s="166">
        <f>IF(N132="nulová",J132,0)</f>
        <v>0</v>
      </c>
      <c r="BJ132" s="18" t="s">
        <v>75</v>
      </c>
      <c r="BK132" s="166">
        <f>ROUND(I132*H132,2)</f>
        <v>0</v>
      </c>
      <c r="BL132" s="18" t="s">
        <v>156</v>
      </c>
      <c r="BM132" s="165" t="s">
        <v>387</v>
      </c>
    </row>
    <row r="133" spans="2:51" s="14" customFormat="1" ht="12">
      <c r="B133" s="175"/>
      <c r="D133" s="168" t="s">
        <v>158</v>
      </c>
      <c r="E133" s="176" t="s">
        <v>0</v>
      </c>
      <c r="F133" s="177" t="s">
        <v>292</v>
      </c>
      <c r="H133" s="178">
        <v>69.845</v>
      </c>
      <c r="I133" s="179"/>
      <c r="L133" s="175"/>
      <c r="M133" s="180"/>
      <c r="N133" s="181"/>
      <c r="O133" s="181"/>
      <c r="P133" s="181"/>
      <c r="Q133" s="181"/>
      <c r="R133" s="181"/>
      <c r="S133" s="181"/>
      <c r="T133" s="182"/>
      <c r="AT133" s="176" t="s">
        <v>158</v>
      </c>
      <c r="AU133" s="176" t="s">
        <v>77</v>
      </c>
      <c r="AV133" s="14" t="s">
        <v>77</v>
      </c>
      <c r="AW133" s="14" t="s">
        <v>30</v>
      </c>
      <c r="AX133" s="14" t="s">
        <v>75</v>
      </c>
      <c r="AY133" s="176" t="s">
        <v>148</v>
      </c>
    </row>
    <row r="134" spans="1:65" s="2" customFormat="1" ht="21.75" customHeight="1">
      <c r="A134" s="33"/>
      <c r="B134" s="153"/>
      <c r="C134" s="154" t="s">
        <v>223</v>
      </c>
      <c r="D134" s="154" t="s">
        <v>151</v>
      </c>
      <c r="E134" s="155" t="s">
        <v>388</v>
      </c>
      <c r="F134" s="156" t="s">
        <v>389</v>
      </c>
      <c r="G134" s="157" t="s">
        <v>154</v>
      </c>
      <c r="H134" s="158">
        <v>69.845</v>
      </c>
      <c r="I134" s="159"/>
      <c r="J134" s="160">
        <f>ROUND(I134*H134,2)</f>
        <v>0</v>
      </c>
      <c r="K134" s="156" t="s">
        <v>155</v>
      </c>
      <c r="L134" s="34"/>
      <c r="M134" s="161" t="s">
        <v>0</v>
      </c>
      <c r="N134" s="162" t="s">
        <v>40</v>
      </c>
      <c r="O134" s="54"/>
      <c r="P134" s="163">
        <f>O134*H134</f>
        <v>0</v>
      </c>
      <c r="Q134" s="163">
        <v>0</v>
      </c>
      <c r="R134" s="163">
        <f>Q134*H134</f>
        <v>0</v>
      </c>
      <c r="S134" s="163">
        <v>0</v>
      </c>
      <c r="T134" s="164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5" t="s">
        <v>156</v>
      </c>
      <c r="AT134" s="165" t="s">
        <v>151</v>
      </c>
      <c r="AU134" s="165" t="s">
        <v>77</v>
      </c>
      <c r="AY134" s="18" t="s">
        <v>148</v>
      </c>
      <c r="BE134" s="166">
        <f>IF(N134="základní",J134,0)</f>
        <v>0</v>
      </c>
      <c r="BF134" s="166">
        <f>IF(N134="snížená",J134,0)</f>
        <v>0</v>
      </c>
      <c r="BG134" s="166">
        <f>IF(N134="zákl. přenesená",J134,0)</f>
        <v>0</v>
      </c>
      <c r="BH134" s="166">
        <f>IF(N134="sníž. přenesená",J134,0)</f>
        <v>0</v>
      </c>
      <c r="BI134" s="166">
        <f>IF(N134="nulová",J134,0)</f>
        <v>0</v>
      </c>
      <c r="BJ134" s="18" t="s">
        <v>75</v>
      </c>
      <c r="BK134" s="166">
        <f>ROUND(I134*H134,2)</f>
        <v>0</v>
      </c>
      <c r="BL134" s="18" t="s">
        <v>156</v>
      </c>
      <c r="BM134" s="165" t="s">
        <v>390</v>
      </c>
    </row>
    <row r="135" spans="2:51" s="14" customFormat="1" ht="12">
      <c r="B135" s="175"/>
      <c r="D135" s="168" t="s">
        <v>158</v>
      </c>
      <c r="E135" s="176" t="s">
        <v>0</v>
      </c>
      <c r="F135" s="177" t="s">
        <v>292</v>
      </c>
      <c r="H135" s="178">
        <v>69.845</v>
      </c>
      <c r="I135" s="179"/>
      <c r="L135" s="175"/>
      <c r="M135" s="180"/>
      <c r="N135" s="181"/>
      <c r="O135" s="181"/>
      <c r="P135" s="181"/>
      <c r="Q135" s="181"/>
      <c r="R135" s="181"/>
      <c r="S135" s="181"/>
      <c r="T135" s="182"/>
      <c r="AT135" s="176" t="s">
        <v>158</v>
      </c>
      <c r="AU135" s="176" t="s">
        <v>77</v>
      </c>
      <c r="AV135" s="14" t="s">
        <v>77</v>
      </c>
      <c r="AW135" s="14" t="s">
        <v>30</v>
      </c>
      <c r="AX135" s="14" t="s">
        <v>75</v>
      </c>
      <c r="AY135" s="176" t="s">
        <v>148</v>
      </c>
    </row>
    <row r="136" spans="1:65" s="2" customFormat="1" ht="16.5" customHeight="1">
      <c r="A136" s="33"/>
      <c r="B136" s="153"/>
      <c r="C136" s="154" t="s">
        <v>6</v>
      </c>
      <c r="D136" s="154" t="s">
        <v>151</v>
      </c>
      <c r="E136" s="155" t="s">
        <v>391</v>
      </c>
      <c r="F136" s="156" t="s">
        <v>392</v>
      </c>
      <c r="G136" s="157" t="s">
        <v>154</v>
      </c>
      <c r="H136" s="158">
        <v>69.845</v>
      </c>
      <c r="I136" s="159"/>
      <c r="J136" s="160">
        <f>ROUND(I136*H136,2)</f>
        <v>0</v>
      </c>
      <c r="K136" s="156" t="s">
        <v>155</v>
      </c>
      <c r="L136" s="34"/>
      <c r="M136" s="161" t="s">
        <v>0</v>
      </c>
      <c r="N136" s="162" t="s">
        <v>40</v>
      </c>
      <c r="O136" s="54"/>
      <c r="P136" s="163">
        <f>O136*H136</f>
        <v>0</v>
      </c>
      <c r="Q136" s="163">
        <v>0</v>
      </c>
      <c r="R136" s="163">
        <f>Q136*H136</f>
        <v>0</v>
      </c>
      <c r="S136" s="163">
        <v>0</v>
      </c>
      <c r="T136" s="164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5" t="s">
        <v>156</v>
      </c>
      <c r="AT136" s="165" t="s">
        <v>151</v>
      </c>
      <c r="AU136" s="165" t="s">
        <v>77</v>
      </c>
      <c r="AY136" s="18" t="s">
        <v>148</v>
      </c>
      <c r="BE136" s="166">
        <f>IF(N136="základní",J136,0)</f>
        <v>0</v>
      </c>
      <c r="BF136" s="166">
        <f>IF(N136="snížená",J136,0)</f>
        <v>0</v>
      </c>
      <c r="BG136" s="166">
        <f>IF(N136="zákl. přenesená",J136,0)</f>
        <v>0</v>
      </c>
      <c r="BH136" s="166">
        <f>IF(N136="sníž. přenesená",J136,0)</f>
        <v>0</v>
      </c>
      <c r="BI136" s="166">
        <f>IF(N136="nulová",J136,0)</f>
        <v>0</v>
      </c>
      <c r="BJ136" s="18" t="s">
        <v>75</v>
      </c>
      <c r="BK136" s="166">
        <f>ROUND(I136*H136,2)</f>
        <v>0</v>
      </c>
      <c r="BL136" s="18" t="s">
        <v>156</v>
      </c>
      <c r="BM136" s="165" t="s">
        <v>393</v>
      </c>
    </row>
    <row r="137" spans="2:51" s="14" customFormat="1" ht="12">
      <c r="B137" s="175"/>
      <c r="D137" s="168" t="s">
        <v>158</v>
      </c>
      <c r="E137" s="176" t="s">
        <v>0</v>
      </c>
      <c r="F137" s="177" t="s">
        <v>292</v>
      </c>
      <c r="H137" s="178">
        <v>69.845</v>
      </c>
      <c r="I137" s="179"/>
      <c r="L137" s="175"/>
      <c r="M137" s="180"/>
      <c r="N137" s="181"/>
      <c r="O137" s="181"/>
      <c r="P137" s="181"/>
      <c r="Q137" s="181"/>
      <c r="R137" s="181"/>
      <c r="S137" s="181"/>
      <c r="T137" s="182"/>
      <c r="AT137" s="176" t="s">
        <v>158</v>
      </c>
      <c r="AU137" s="176" t="s">
        <v>77</v>
      </c>
      <c r="AV137" s="14" t="s">
        <v>77</v>
      </c>
      <c r="AW137" s="14" t="s">
        <v>30</v>
      </c>
      <c r="AX137" s="14" t="s">
        <v>75</v>
      </c>
      <c r="AY137" s="176" t="s">
        <v>148</v>
      </c>
    </row>
    <row r="138" spans="1:65" s="2" customFormat="1" ht="21.75" customHeight="1">
      <c r="A138" s="33"/>
      <c r="B138" s="153"/>
      <c r="C138" s="154" t="s">
        <v>235</v>
      </c>
      <c r="D138" s="154" t="s">
        <v>151</v>
      </c>
      <c r="E138" s="155" t="s">
        <v>394</v>
      </c>
      <c r="F138" s="156" t="s">
        <v>395</v>
      </c>
      <c r="G138" s="157" t="s">
        <v>154</v>
      </c>
      <c r="H138" s="158">
        <v>1140.178</v>
      </c>
      <c r="I138" s="159"/>
      <c r="J138" s="160">
        <f>ROUND(I138*H138,2)</f>
        <v>0</v>
      </c>
      <c r="K138" s="156" t="s">
        <v>155</v>
      </c>
      <c r="L138" s="34"/>
      <c r="M138" s="161" t="s">
        <v>0</v>
      </c>
      <c r="N138" s="162" t="s">
        <v>40</v>
      </c>
      <c r="O138" s="54"/>
      <c r="P138" s="163">
        <f>O138*H138</f>
        <v>0</v>
      </c>
      <c r="Q138" s="163">
        <v>0.00058</v>
      </c>
      <c r="R138" s="163">
        <f>Q138*H138</f>
        <v>0.6613032400000001</v>
      </c>
      <c r="S138" s="163">
        <v>0</v>
      </c>
      <c r="T138" s="164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5" t="s">
        <v>156</v>
      </c>
      <c r="AT138" s="165" t="s">
        <v>151</v>
      </c>
      <c r="AU138" s="165" t="s">
        <v>77</v>
      </c>
      <c r="AY138" s="18" t="s">
        <v>148</v>
      </c>
      <c r="BE138" s="166">
        <f>IF(N138="základní",J138,0)</f>
        <v>0</v>
      </c>
      <c r="BF138" s="166">
        <f>IF(N138="snížená",J138,0)</f>
        <v>0</v>
      </c>
      <c r="BG138" s="166">
        <f>IF(N138="zákl. přenesená",J138,0)</f>
        <v>0</v>
      </c>
      <c r="BH138" s="166">
        <f>IF(N138="sníž. přenesená",J138,0)</f>
        <v>0</v>
      </c>
      <c r="BI138" s="166">
        <f>IF(N138="nulová",J138,0)</f>
        <v>0</v>
      </c>
      <c r="BJ138" s="18" t="s">
        <v>75</v>
      </c>
      <c r="BK138" s="166">
        <f>ROUND(I138*H138,2)</f>
        <v>0</v>
      </c>
      <c r="BL138" s="18" t="s">
        <v>156</v>
      </c>
      <c r="BM138" s="165" t="s">
        <v>396</v>
      </c>
    </row>
    <row r="139" spans="2:51" s="13" customFormat="1" ht="12">
      <c r="B139" s="167"/>
      <c r="D139" s="168" t="s">
        <v>158</v>
      </c>
      <c r="E139" s="169" t="s">
        <v>0</v>
      </c>
      <c r="F139" s="170" t="s">
        <v>363</v>
      </c>
      <c r="H139" s="169" t="s">
        <v>0</v>
      </c>
      <c r="I139" s="171"/>
      <c r="L139" s="167"/>
      <c r="M139" s="172"/>
      <c r="N139" s="173"/>
      <c r="O139" s="173"/>
      <c r="P139" s="173"/>
      <c r="Q139" s="173"/>
      <c r="R139" s="173"/>
      <c r="S139" s="173"/>
      <c r="T139" s="174"/>
      <c r="AT139" s="169" t="s">
        <v>158</v>
      </c>
      <c r="AU139" s="169" t="s">
        <v>77</v>
      </c>
      <c r="AV139" s="13" t="s">
        <v>75</v>
      </c>
      <c r="AW139" s="13" t="s">
        <v>30</v>
      </c>
      <c r="AX139" s="13" t="s">
        <v>68</v>
      </c>
      <c r="AY139" s="169" t="s">
        <v>148</v>
      </c>
    </row>
    <row r="140" spans="2:51" s="13" customFormat="1" ht="12">
      <c r="B140" s="167"/>
      <c r="D140" s="168" t="s">
        <v>158</v>
      </c>
      <c r="E140" s="169" t="s">
        <v>0</v>
      </c>
      <c r="F140" s="170" t="s">
        <v>364</v>
      </c>
      <c r="H140" s="169" t="s">
        <v>0</v>
      </c>
      <c r="I140" s="171"/>
      <c r="L140" s="167"/>
      <c r="M140" s="172"/>
      <c r="N140" s="173"/>
      <c r="O140" s="173"/>
      <c r="P140" s="173"/>
      <c r="Q140" s="173"/>
      <c r="R140" s="173"/>
      <c r="S140" s="173"/>
      <c r="T140" s="174"/>
      <c r="AT140" s="169" t="s">
        <v>158</v>
      </c>
      <c r="AU140" s="169" t="s">
        <v>77</v>
      </c>
      <c r="AV140" s="13" t="s">
        <v>75</v>
      </c>
      <c r="AW140" s="13" t="s">
        <v>30</v>
      </c>
      <c r="AX140" s="13" t="s">
        <v>68</v>
      </c>
      <c r="AY140" s="169" t="s">
        <v>148</v>
      </c>
    </row>
    <row r="141" spans="2:51" s="14" customFormat="1" ht="12">
      <c r="B141" s="175"/>
      <c r="D141" s="168" t="s">
        <v>158</v>
      </c>
      <c r="E141" s="176" t="s">
        <v>0</v>
      </c>
      <c r="F141" s="177" t="s">
        <v>397</v>
      </c>
      <c r="H141" s="178">
        <v>252.764</v>
      </c>
      <c r="I141" s="179"/>
      <c r="L141" s="175"/>
      <c r="M141" s="180"/>
      <c r="N141" s="181"/>
      <c r="O141" s="181"/>
      <c r="P141" s="181"/>
      <c r="Q141" s="181"/>
      <c r="R141" s="181"/>
      <c r="S141" s="181"/>
      <c r="T141" s="182"/>
      <c r="AT141" s="176" t="s">
        <v>158</v>
      </c>
      <c r="AU141" s="176" t="s">
        <v>77</v>
      </c>
      <c r="AV141" s="14" t="s">
        <v>77</v>
      </c>
      <c r="AW141" s="14" t="s">
        <v>30</v>
      </c>
      <c r="AX141" s="14" t="s">
        <v>68</v>
      </c>
      <c r="AY141" s="176" t="s">
        <v>148</v>
      </c>
    </row>
    <row r="142" spans="2:51" s="13" customFormat="1" ht="12">
      <c r="B142" s="167"/>
      <c r="D142" s="168" t="s">
        <v>158</v>
      </c>
      <c r="E142" s="169" t="s">
        <v>0</v>
      </c>
      <c r="F142" s="170" t="s">
        <v>371</v>
      </c>
      <c r="H142" s="169" t="s">
        <v>0</v>
      </c>
      <c r="I142" s="171"/>
      <c r="L142" s="167"/>
      <c r="M142" s="172"/>
      <c r="N142" s="173"/>
      <c r="O142" s="173"/>
      <c r="P142" s="173"/>
      <c r="Q142" s="173"/>
      <c r="R142" s="173"/>
      <c r="S142" s="173"/>
      <c r="T142" s="174"/>
      <c r="AT142" s="169" t="s">
        <v>158</v>
      </c>
      <c r="AU142" s="169" t="s">
        <v>77</v>
      </c>
      <c r="AV142" s="13" t="s">
        <v>75</v>
      </c>
      <c r="AW142" s="13" t="s">
        <v>30</v>
      </c>
      <c r="AX142" s="13" t="s">
        <v>68</v>
      </c>
      <c r="AY142" s="169" t="s">
        <v>148</v>
      </c>
    </row>
    <row r="143" spans="2:51" s="14" customFormat="1" ht="12">
      <c r="B143" s="175"/>
      <c r="D143" s="168" t="s">
        <v>158</v>
      </c>
      <c r="E143" s="176" t="s">
        <v>0</v>
      </c>
      <c r="F143" s="177" t="s">
        <v>398</v>
      </c>
      <c r="H143" s="178">
        <v>298.356</v>
      </c>
      <c r="I143" s="179"/>
      <c r="L143" s="175"/>
      <c r="M143" s="180"/>
      <c r="N143" s="181"/>
      <c r="O143" s="181"/>
      <c r="P143" s="181"/>
      <c r="Q143" s="181"/>
      <c r="R143" s="181"/>
      <c r="S143" s="181"/>
      <c r="T143" s="182"/>
      <c r="AT143" s="176" t="s">
        <v>158</v>
      </c>
      <c r="AU143" s="176" t="s">
        <v>77</v>
      </c>
      <c r="AV143" s="14" t="s">
        <v>77</v>
      </c>
      <c r="AW143" s="14" t="s">
        <v>30</v>
      </c>
      <c r="AX143" s="14" t="s">
        <v>68</v>
      </c>
      <c r="AY143" s="176" t="s">
        <v>148</v>
      </c>
    </row>
    <row r="144" spans="2:51" s="14" customFormat="1" ht="12">
      <c r="B144" s="175"/>
      <c r="D144" s="168" t="s">
        <v>158</v>
      </c>
      <c r="E144" s="176" t="s">
        <v>0</v>
      </c>
      <c r="F144" s="177" t="s">
        <v>399</v>
      </c>
      <c r="H144" s="178">
        <v>438.578</v>
      </c>
      <c r="I144" s="179"/>
      <c r="L144" s="175"/>
      <c r="M144" s="180"/>
      <c r="N144" s="181"/>
      <c r="O144" s="181"/>
      <c r="P144" s="181"/>
      <c r="Q144" s="181"/>
      <c r="R144" s="181"/>
      <c r="S144" s="181"/>
      <c r="T144" s="182"/>
      <c r="AT144" s="176" t="s">
        <v>158</v>
      </c>
      <c r="AU144" s="176" t="s">
        <v>77</v>
      </c>
      <c r="AV144" s="14" t="s">
        <v>77</v>
      </c>
      <c r="AW144" s="14" t="s">
        <v>30</v>
      </c>
      <c r="AX144" s="14" t="s">
        <v>68</v>
      </c>
      <c r="AY144" s="176" t="s">
        <v>148</v>
      </c>
    </row>
    <row r="145" spans="2:51" s="13" customFormat="1" ht="12">
      <c r="B145" s="167"/>
      <c r="D145" s="168" t="s">
        <v>158</v>
      </c>
      <c r="E145" s="169" t="s">
        <v>0</v>
      </c>
      <c r="F145" s="170" t="s">
        <v>366</v>
      </c>
      <c r="H145" s="169" t="s">
        <v>0</v>
      </c>
      <c r="I145" s="171"/>
      <c r="L145" s="167"/>
      <c r="M145" s="172"/>
      <c r="N145" s="173"/>
      <c r="O145" s="173"/>
      <c r="P145" s="173"/>
      <c r="Q145" s="173"/>
      <c r="R145" s="173"/>
      <c r="S145" s="173"/>
      <c r="T145" s="174"/>
      <c r="AT145" s="169" t="s">
        <v>158</v>
      </c>
      <c r="AU145" s="169" t="s">
        <v>77</v>
      </c>
      <c r="AV145" s="13" t="s">
        <v>75</v>
      </c>
      <c r="AW145" s="13" t="s">
        <v>30</v>
      </c>
      <c r="AX145" s="13" t="s">
        <v>68</v>
      </c>
      <c r="AY145" s="169" t="s">
        <v>148</v>
      </c>
    </row>
    <row r="146" spans="2:51" s="14" customFormat="1" ht="12">
      <c r="B146" s="175"/>
      <c r="D146" s="168" t="s">
        <v>158</v>
      </c>
      <c r="E146" s="176" t="s">
        <v>0</v>
      </c>
      <c r="F146" s="177" t="s">
        <v>400</v>
      </c>
      <c r="H146" s="178">
        <v>150.48</v>
      </c>
      <c r="I146" s="179"/>
      <c r="L146" s="175"/>
      <c r="M146" s="180"/>
      <c r="N146" s="181"/>
      <c r="O146" s="181"/>
      <c r="P146" s="181"/>
      <c r="Q146" s="181"/>
      <c r="R146" s="181"/>
      <c r="S146" s="181"/>
      <c r="T146" s="182"/>
      <c r="AT146" s="176" t="s">
        <v>158</v>
      </c>
      <c r="AU146" s="176" t="s">
        <v>77</v>
      </c>
      <c r="AV146" s="14" t="s">
        <v>77</v>
      </c>
      <c r="AW146" s="14" t="s">
        <v>30</v>
      </c>
      <c r="AX146" s="14" t="s">
        <v>68</v>
      </c>
      <c r="AY146" s="176" t="s">
        <v>148</v>
      </c>
    </row>
    <row r="147" spans="2:51" s="15" customFormat="1" ht="12">
      <c r="B147" s="183"/>
      <c r="D147" s="168" t="s">
        <v>158</v>
      </c>
      <c r="E147" s="184" t="s">
        <v>278</v>
      </c>
      <c r="F147" s="185" t="s">
        <v>171</v>
      </c>
      <c r="H147" s="186">
        <v>1140.178</v>
      </c>
      <c r="I147" s="187"/>
      <c r="L147" s="183"/>
      <c r="M147" s="188"/>
      <c r="N147" s="189"/>
      <c r="O147" s="189"/>
      <c r="P147" s="189"/>
      <c r="Q147" s="189"/>
      <c r="R147" s="189"/>
      <c r="S147" s="189"/>
      <c r="T147" s="190"/>
      <c r="AT147" s="184" t="s">
        <v>158</v>
      </c>
      <c r="AU147" s="184" t="s">
        <v>77</v>
      </c>
      <c r="AV147" s="15" t="s">
        <v>156</v>
      </c>
      <c r="AW147" s="15" t="s">
        <v>30</v>
      </c>
      <c r="AX147" s="15" t="s">
        <v>75</v>
      </c>
      <c r="AY147" s="184" t="s">
        <v>148</v>
      </c>
    </row>
    <row r="148" spans="1:65" s="2" customFormat="1" ht="21.75" customHeight="1">
      <c r="A148" s="33"/>
      <c r="B148" s="153"/>
      <c r="C148" s="154" t="s">
        <v>240</v>
      </c>
      <c r="D148" s="154" t="s">
        <v>151</v>
      </c>
      <c r="E148" s="155" t="s">
        <v>401</v>
      </c>
      <c r="F148" s="156" t="s">
        <v>402</v>
      </c>
      <c r="G148" s="157" t="s">
        <v>154</v>
      </c>
      <c r="H148" s="158">
        <v>1140.178</v>
      </c>
      <c r="I148" s="159"/>
      <c r="J148" s="160">
        <f>ROUND(I148*H148,2)</f>
        <v>0</v>
      </c>
      <c r="K148" s="156" t="s">
        <v>155</v>
      </c>
      <c r="L148" s="34"/>
      <c r="M148" s="161" t="s">
        <v>0</v>
      </c>
      <c r="N148" s="162" t="s">
        <v>40</v>
      </c>
      <c r="O148" s="54"/>
      <c r="P148" s="163">
        <f>O148*H148</f>
        <v>0</v>
      </c>
      <c r="Q148" s="163">
        <v>0</v>
      </c>
      <c r="R148" s="163">
        <f>Q148*H148</f>
        <v>0</v>
      </c>
      <c r="S148" s="163">
        <v>0</v>
      </c>
      <c r="T148" s="164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5" t="s">
        <v>156</v>
      </c>
      <c r="AT148" s="165" t="s">
        <v>151</v>
      </c>
      <c r="AU148" s="165" t="s">
        <v>77</v>
      </c>
      <c r="AY148" s="18" t="s">
        <v>148</v>
      </c>
      <c r="BE148" s="166">
        <f>IF(N148="základní",J148,0)</f>
        <v>0</v>
      </c>
      <c r="BF148" s="166">
        <f>IF(N148="snížená",J148,0)</f>
        <v>0</v>
      </c>
      <c r="BG148" s="166">
        <f>IF(N148="zákl. přenesená",J148,0)</f>
        <v>0</v>
      </c>
      <c r="BH148" s="166">
        <f>IF(N148="sníž. přenesená",J148,0)</f>
        <v>0</v>
      </c>
      <c r="BI148" s="166">
        <f>IF(N148="nulová",J148,0)</f>
        <v>0</v>
      </c>
      <c r="BJ148" s="18" t="s">
        <v>75</v>
      </c>
      <c r="BK148" s="166">
        <f>ROUND(I148*H148,2)</f>
        <v>0</v>
      </c>
      <c r="BL148" s="18" t="s">
        <v>156</v>
      </c>
      <c r="BM148" s="165" t="s">
        <v>403</v>
      </c>
    </row>
    <row r="149" spans="2:51" s="14" customFormat="1" ht="12">
      <c r="B149" s="175"/>
      <c r="D149" s="168" t="s">
        <v>158</v>
      </c>
      <c r="E149" s="176" t="s">
        <v>0</v>
      </c>
      <c r="F149" s="177" t="s">
        <v>278</v>
      </c>
      <c r="H149" s="178">
        <v>1140.178</v>
      </c>
      <c r="I149" s="179"/>
      <c r="L149" s="175"/>
      <c r="M149" s="180"/>
      <c r="N149" s="181"/>
      <c r="O149" s="181"/>
      <c r="P149" s="181"/>
      <c r="Q149" s="181"/>
      <c r="R149" s="181"/>
      <c r="S149" s="181"/>
      <c r="T149" s="182"/>
      <c r="AT149" s="176" t="s">
        <v>158</v>
      </c>
      <c r="AU149" s="176" t="s">
        <v>77</v>
      </c>
      <c r="AV149" s="14" t="s">
        <v>77</v>
      </c>
      <c r="AW149" s="14" t="s">
        <v>30</v>
      </c>
      <c r="AX149" s="14" t="s">
        <v>75</v>
      </c>
      <c r="AY149" s="176" t="s">
        <v>148</v>
      </c>
    </row>
    <row r="150" spans="1:65" s="2" customFormat="1" ht="33" customHeight="1">
      <c r="A150" s="33"/>
      <c r="B150" s="153"/>
      <c r="C150" s="154" t="s">
        <v>204</v>
      </c>
      <c r="D150" s="154" t="s">
        <v>151</v>
      </c>
      <c r="E150" s="155" t="s">
        <v>404</v>
      </c>
      <c r="F150" s="156" t="s">
        <v>405</v>
      </c>
      <c r="G150" s="157" t="s">
        <v>185</v>
      </c>
      <c r="H150" s="158">
        <v>159.32</v>
      </c>
      <c r="I150" s="159"/>
      <c r="J150" s="160">
        <f>ROUND(I150*H150,2)</f>
        <v>0</v>
      </c>
      <c r="K150" s="156" t="s">
        <v>155</v>
      </c>
      <c r="L150" s="34"/>
      <c r="M150" s="161" t="s">
        <v>0</v>
      </c>
      <c r="N150" s="162" t="s">
        <v>40</v>
      </c>
      <c r="O150" s="54"/>
      <c r="P150" s="163">
        <f>O150*H150</f>
        <v>0</v>
      </c>
      <c r="Q150" s="163">
        <v>0</v>
      </c>
      <c r="R150" s="163">
        <f>Q150*H150</f>
        <v>0</v>
      </c>
      <c r="S150" s="163">
        <v>0</v>
      </c>
      <c r="T150" s="164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5" t="s">
        <v>156</v>
      </c>
      <c r="AT150" s="165" t="s">
        <v>151</v>
      </c>
      <c r="AU150" s="165" t="s">
        <v>77</v>
      </c>
      <c r="AY150" s="18" t="s">
        <v>148</v>
      </c>
      <c r="BE150" s="166">
        <f>IF(N150="základní",J150,0)</f>
        <v>0</v>
      </c>
      <c r="BF150" s="166">
        <f>IF(N150="snížená",J150,0)</f>
        <v>0</v>
      </c>
      <c r="BG150" s="166">
        <f>IF(N150="zákl. přenesená",J150,0)</f>
        <v>0</v>
      </c>
      <c r="BH150" s="166">
        <f>IF(N150="sníž. přenesená",J150,0)</f>
        <v>0</v>
      </c>
      <c r="BI150" s="166">
        <f>IF(N150="nulová",J150,0)</f>
        <v>0</v>
      </c>
      <c r="BJ150" s="18" t="s">
        <v>75</v>
      </c>
      <c r="BK150" s="166">
        <f>ROUND(I150*H150,2)</f>
        <v>0</v>
      </c>
      <c r="BL150" s="18" t="s">
        <v>156</v>
      </c>
      <c r="BM150" s="165" t="s">
        <v>406</v>
      </c>
    </row>
    <row r="151" spans="2:51" s="14" customFormat="1" ht="12">
      <c r="B151" s="175"/>
      <c r="D151" s="168" t="s">
        <v>158</v>
      </c>
      <c r="E151" s="176" t="s">
        <v>0</v>
      </c>
      <c r="F151" s="177" t="s">
        <v>268</v>
      </c>
      <c r="H151" s="178">
        <v>15.122</v>
      </c>
      <c r="I151" s="179"/>
      <c r="L151" s="175"/>
      <c r="M151" s="180"/>
      <c r="N151" s="181"/>
      <c r="O151" s="181"/>
      <c r="P151" s="181"/>
      <c r="Q151" s="181"/>
      <c r="R151" s="181"/>
      <c r="S151" s="181"/>
      <c r="T151" s="182"/>
      <c r="AT151" s="176" t="s">
        <v>158</v>
      </c>
      <c r="AU151" s="176" t="s">
        <v>77</v>
      </c>
      <c r="AV151" s="14" t="s">
        <v>77</v>
      </c>
      <c r="AW151" s="14" t="s">
        <v>30</v>
      </c>
      <c r="AX151" s="14" t="s">
        <v>68</v>
      </c>
      <c r="AY151" s="176" t="s">
        <v>148</v>
      </c>
    </row>
    <row r="152" spans="2:51" s="14" customFormat="1" ht="12">
      <c r="B152" s="175"/>
      <c r="D152" s="168" t="s">
        <v>158</v>
      </c>
      <c r="E152" s="176" t="s">
        <v>0</v>
      </c>
      <c r="F152" s="177" t="s">
        <v>270</v>
      </c>
      <c r="H152" s="178">
        <v>105.854</v>
      </c>
      <c r="I152" s="179"/>
      <c r="L152" s="175"/>
      <c r="M152" s="180"/>
      <c r="N152" s="181"/>
      <c r="O152" s="181"/>
      <c r="P152" s="181"/>
      <c r="Q152" s="181"/>
      <c r="R152" s="181"/>
      <c r="S152" s="181"/>
      <c r="T152" s="182"/>
      <c r="AT152" s="176" t="s">
        <v>158</v>
      </c>
      <c r="AU152" s="176" t="s">
        <v>77</v>
      </c>
      <c r="AV152" s="14" t="s">
        <v>77</v>
      </c>
      <c r="AW152" s="14" t="s">
        <v>30</v>
      </c>
      <c r="AX152" s="14" t="s">
        <v>68</v>
      </c>
      <c r="AY152" s="176" t="s">
        <v>148</v>
      </c>
    </row>
    <row r="153" spans="2:51" s="14" customFormat="1" ht="12">
      <c r="B153" s="175"/>
      <c r="D153" s="168" t="s">
        <v>158</v>
      </c>
      <c r="E153" s="176" t="s">
        <v>0</v>
      </c>
      <c r="F153" s="177" t="s">
        <v>274</v>
      </c>
      <c r="H153" s="178">
        <v>31.32</v>
      </c>
      <c r="I153" s="179"/>
      <c r="L153" s="175"/>
      <c r="M153" s="180"/>
      <c r="N153" s="181"/>
      <c r="O153" s="181"/>
      <c r="P153" s="181"/>
      <c r="Q153" s="181"/>
      <c r="R153" s="181"/>
      <c r="S153" s="181"/>
      <c r="T153" s="182"/>
      <c r="AT153" s="176" t="s">
        <v>158</v>
      </c>
      <c r="AU153" s="176" t="s">
        <v>77</v>
      </c>
      <c r="AV153" s="14" t="s">
        <v>77</v>
      </c>
      <c r="AW153" s="14" t="s">
        <v>30</v>
      </c>
      <c r="AX153" s="14" t="s">
        <v>68</v>
      </c>
      <c r="AY153" s="176" t="s">
        <v>148</v>
      </c>
    </row>
    <row r="154" spans="2:51" s="14" customFormat="1" ht="12">
      <c r="B154" s="175"/>
      <c r="D154" s="168" t="s">
        <v>158</v>
      </c>
      <c r="E154" s="176" t="s">
        <v>0</v>
      </c>
      <c r="F154" s="177" t="s">
        <v>276</v>
      </c>
      <c r="H154" s="178">
        <v>219.24</v>
      </c>
      <c r="I154" s="179"/>
      <c r="L154" s="175"/>
      <c r="M154" s="180"/>
      <c r="N154" s="181"/>
      <c r="O154" s="181"/>
      <c r="P154" s="181"/>
      <c r="Q154" s="181"/>
      <c r="R154" s="181"/>
      <c r="S154" s="181"/>
      <c r="T154" s="182"/>
      <c r="AT154" s="176" t="s">
        <v>158</v>
      </c>
      <c r="AU154" s="176" t="s">
        <v>77</v>
      </c>
      <c r="AV154" s="14" t="s">
        <v>77</v>
      </c>
      <c r="AW154" s="14" t="s">
        <v>30</v>
      </c>
      <c r="AX154" s="14" t="s">
        <v>68</v>
      </c>
      <c r="AY154" s="176" t="s">
        <v>148</v>
      </c>
    </row>
    <row r="155" spans="2:51" s="14" customFormat="1" ht="12">
      <c r="B155" s="175"/>
      <c r="D155" s="168" t="s">
        <v>158</v>
      </c>
      <c r="E155" s="176" t="s">
        <v>0</v>
      </c>
      <c r="F155" s="177" t="s">
        <v>286</v>
      </c>
      <c r="H155" s="178">
        <v>6.787</v>
      </c>
      <c r="I155" s="179"/>
      <c r="L155" s="175"/>
      <c r="M155" s="180"/>
      <c r="N155" s="181"/>
      <c r="O155" s="181"/>
      <c r="P155" s="181"/>
      <c r="Q155" s="181"/>
      <c r="R155" s="181"/>
      <c r="S155" s="181"/>
      <c r="T155" s="182"/>
      <c r="AT155" s="176" t="s">
        <v>158</v>
      </c>
      <c r="AU155" s="176" t="s">
        <v>77</v>
      </c>
      <c r="AV155" s="14" t="s">
        <v>77</v>
      </c>
      <c r="AW155" s="14" t="s">
        <v>30</v>
      </c>
      <c r="AX155" s="14" t="s">
        <v>68</v>
      </c>
      <c r="AY155" s="176" t="s">
        <v>148</v>
      </c>
    </row>
    <row r="156" spans="2:51" s="14" customFormat="1" ht="12">
      <c r="B156" s="175"/>
      <c r="D156" s="168" t="s">
        <v>158</v>
      </c>
      <c r="E156" s="176" t="s">
        <v>0</v>
      </c>
      <c r="F156" s="177" t="s">
        <v>288</v>
      </c>
      <c r="H156" s="178">
        <v>47.509</v>
      </c>
      <c r="I156" s="179"/>
      <c r="L156" s="175"/>
      <c r="M156" s="180"/>
      <c r="N156" s="181"/>
      <c r="O156" s="181"/>
      <c r="P156" s="181"/>
      <c r="Q156" s="181"/>
      <c r="R156" s="181"/>
      <c r="S156" s="181"/>
      <c r="T156" s="182"/>
      <c r="AT156" s="176" t="s">
        <v>158</v>
      </c>
      <c r="AU156" s="176" t="s">
        <v>77</v>
      </c>
      <c r="AV156" s="14" t="s">
        <v>77</v>
      </c>
      <c r="AW156" s="14" t="s">
        <v>30</v>
      </c>
      <c r="AX156" s="14" t="s">
        <v>68</v>
      </c>
      <c r="AY156" s="176" t="s">
        <v>148</v>
      </c>
    </row>
    <row r="157" spans="2:51" s="16" customFormat="1" ht="12">
      <c r="B157" s="195"/>
      <c r="D157" s="168" t="s">
        <v>158</v>
      </c>
      <c r="E157" s="196" t="s">
        <v>0</v>
      </c>
      <c r="F157" s="197" t="s">
        <v>407</v>
      </c>
      <c r="H157" s="198">
        <v>425.832</v>
      </c>
      <c r="I157" s="199"/>
      <c r="L157" s="195"/>
      <c r="M157" s="200"/>
      <c r="N157" s="201"/>
      <c r="O157" s="201"/>
      <c r="P157" s="201"/>
      <c r="Q157" s="201"/>
      <c r="R157" s="201"/>
      <c r="S157" s="201"/>
      <c r="T157" s="202"/>
      <c r="AT157" s="196" t="s">
        <v>158</v>
      </c>
      <c r="AU157" s="196" t="s">
        <v>77</v>
      </c>
      <c r="AV157" s="16" t="s">
        <v>165</v>
      </c>
      <c r="AW157" s="16" t="s">
        <v>30</v>
      </c>
      <c r="AX157" s="16" t="s">
        <v>68</v>
      </c>
      <c r="AY157" s="196" t="s">
        <v>148</v>
      </c>
    </row>
    <row r="158" spans="2:51" s="14" customFormat="1" ht="12">
      <c r="B158" s="175"/>
      <c r="D158" s="168" t="s">
        <v>158</v>
      </c>
      <c r="E158" s="176" t="s">
        <v>0</v>
      </c>
      <c r="F158" s="177" t="s">
        <v>408</v>
      </c>
      <c r="H158" s="178">
        <v>-266.512</v>
      </c>
      <c r="I158" s="179"/>
      <c r="L158" s="175"/>
      <c r="M158" s="180"/>
      <c r="N158" s="181"/>
      <c r="O158" s="181"/>
      <c r="P158" s="181"/>
      <c r="Q158" s="181"/>
      <c r="R158" s="181"/>
      <c r="S158" s="181"/>
      <c r="T158" s="182"/>
      <c r="AT158" s="176" t="s">
        <v>158</v>
      </c>
      <c r="AU158" s="176" t="s">
        <v>77</v>
      </c>
      <c r="AV158" s="14" t="s">
        <v>77</v>
      </c>
      <c r="AW158" s="14" t="s">
        <v>30</v>
      </c>
      <c r="AX158" s="14" t="s">
        <v>68</v>
      </c>
      <c r="AY158" s="176" t="s">
        <v>148</v>
      </c>
    </row>
    <row r="159" spans="2:51" s="15" customFormat="1" ht="12">
      <c r="B159" s="183"/>
      <c r="D159" s="168" t="s">
        <v>158</v>
      </c>
      <c r="E159" s="184" t="s">
        <v>300</v>
      </c>
      <c r="F159" s="185" t="s">
        <v>171</v>
      </c>
      <c r="H159" s="186">
        <v>159.32</v>
      </c>
      <c r="I159" s="187"/>
      <c r="L159" s="183"/>
      <c r="M159" s="188"/>
      <c r="N159" s="189"/>
      <c r="O159" s="189"/>
      <c r="P159" s="189"/>
      <c r="Q159" s="189"/>
      <c r="R159" s="189"/>
      <c r="S159" s="189"/>
      <c r="T159" s="190"/>
      <c r="AT159" s="184" t="s">
        <v>158</v>
      </c>
      <c r="AU159" s="184" t="s">
        <v>77</v>
      </c>
      <c r="AV159" s="15" t="s">
        <v>156</v>
      </c>
      <c r="AW159" s="15" t="s">
        <v>30</v>
      </c>
      <c r="AX159" s="15" t="s">
        <v>75</v>
      </c>
      <c r="AY159" s="184" t="s">
        <v>148</v>
      </c>
    </row>
    <row r="160" spans="1:65" s="2" customFormat="1" ht="33" customHeight="1">
      <c r="A160" s="33"/>
      <c r="B160" s="153"/>
      <c r="C160" s="154" t="s">
        <v>247</v>
      </c>
      <c r="D160" s="154" t="s">
        <v>151</v>
      </c>
      <c r="E160" s="155" t="s">
        <v>409</v>
      </c>
      <c r="F160" s="156" t="s">
        <v>410</v>
      </c>
      <c r="G160" s="157" t="s">
        <v>185</v>
      </c>
      <c r="H160" s="158">
        <v>30.704</v>
      </c>
      <c r="I160" s="159"/>
      <c r="J160" s="160">
        <f>ROUND(I160*H160,2)</f>
        <v>0</v>
      </c>
      <c r="K160" s="156" t="s">
        <v>155</v>
      </c>
      <c r="L160" s="34"/>
      <c r="M160" s="161" t="s">
        <v>0</v>
      </c>
      <c r="N160" s="162" t="s">
        <v>40</v>
      </c>
      <c r="O160" s="54"/>
      <c r="P160" s="163">
        <f>O160*H160</f>
        <v>0</v>
      </c>
      <c r="Q160" s="163">
        <v>0</v>
      </c>
      <c r="R160" s="163">
        <f>Q160*H160</f>
        <v>0</v>
      </c>
      <c r="S160" s="163">
        <v>0</v>
      </c>
      <c r="T160" s="164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5" t="s">
        <v>156</v>
      </c>
      <c r="AT160" s="165" t="s">
        <v>151</v>
      </c>
      <c r="AU160" s="165" t="s">
        <v>77</v>
      </c>
      <c r="AY160" s="18" t="s">
        <v>148</v>
      </c>
      <c r="BE160" s="166">
        <f>IF(N160="základní",J160,0)</f>
        <v>0</v>
      </c>
      <c r="BF160" s="166">
        <f>IF(N160="snížená",J160,0)</f>
        <v>0</v>
      </c>
      <c r="BG160" s="166">
        <f>IF(N160="zákl. přenesená",J160,0)</f>
        <v>0</v>
      </c>
      <c r="BH160" s="166">
        <f>IF(N160="sníž. přenesená",J160,0)</f>
        <v>0</v>
      </c>
      <c r="BI160" s="166">
        <f>IF(N160="nulová",J160,0)</f>
        <v>0</v>
      </c>
      <c r="BJ160" s="18" t="s">
        <v>75</v>
      </c>
      <c r="BK160" s="166">
        <f>ROUND(I160*H160,2)</f>
        <v>0</v>
      </c>
      <c r="BL160" s="18" t="s">
        <v>156</v>
      </c>
      <c r="BM160" s="165" t="s">
        <v>411</v>
      </c>
    </row>
    <row r="161" spans="2:51" s="14" customFormat="1" ht="12">
      <c r="B161" s="175"/>
      <c r="D161" s="168" t="s">
        <v>158</v>
      </c>
      <c r="E161" s="176" t="s">
        <v>0</v>
      </c>
      <c r="F161" s="177" t="s">
        <v>284</v>
      </c>
      <c r="H161" s="178">
        <v>30.704</v>
      </c>
      <c r="I161" s="179"/>
      <c r="L161" s="175"/>
      <c r="M161" s="180"/>
      <c r="N161" s="181"/>
      <c r="O161" s="181"/>
      <c r="P161" s="181"/>
      <c r="Q161" s="181"/>
      <c r="R161" s="181"/>
      <c r="S161" s="181"/>
      <c r="T161" s="182"/>
      <c r="AT161" s="176" t="s">
        <v>158</v>
      </c>
      <c r="AU161" s="176" t="s">
        <v>77</v>
      </c>
      <c r="AV161" s="14" t="s">
        <v>77</v>
      </c>
      <c r="AW161" s="14" t="s">
        <v>30</v>
      </c>
      <c r="AX161" s="14" t="s">
        <v>75</v>
      </c>
      <c r="AY161" s="176" t="s">
        <v>148</v>
      </c>
    </row>
    <row r="162" spans="1:65" s="2" customFormat="1" ht="21.75" customHeight="1">
      <c r="A162" s="33"/>
      <c r="B162" s="153"/>
      <c r="C162" s="154" t="s">
        <v>252</v>
      </c>
      <c r="D162" s="154" t="s">
        <v>151</v>
      </c>
      <c r="E162" s="155" t="s">
        <v>412</v>
      </c>
      <c r="F162" s="156" t="s">
        <v>413</v>
      </c>
      <c r="G162" s="157" t="s">
        <v>185</v>
      </c>
      <c r="H162" s="158">
        <v>6.464</v>
      </c>
      <c r="I162" s="159"/>
      <c r="J162" s="160">
        <f>ROUND(I162*H162,2)</f>
        <v>0</v>
      </c>
      <c r="K162" s="156" t="s">
        <v>155</v>
      </c>
      <c r="L162" s="34"/>
      <c r="M162" s="161" t="s">
        <v>0</v>
      </c>
      <c r="N162" s="162" t="s">
        <v>40</v>
      </c>
      <c r="O162" s="54"/>
      <c r="P162" s="163">
        <f>O162*H162</f>
        <v>0</v>
      </c>
      <c r="Q162" s="163">
        <v>0</v>
      </c>
      <c r="R162" s="163">
        <f>Q162*H162</f>
        <v>0</v>
      </c>
      <c r="S162" s="163">
        <v>0</v>
      </c>
      <c r="T162" s="164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5" t="s">
        <v>156</v>
      </c>
      <c r="AT162" s="165" t="s">
        <v>151</v>
      </c>
      <c r="AU162" s="165" t="s">
        <v>77</v>
      </c>
      <c r="AY162" s="18" t="s">
        <v>148</v>
      </c>
      <c r="BE162" s="166">
        <f>IF(N162="základní",J162,0)</f>
        <v>0</v>
      </c>
      <c r="BF162" s="166">
        <f>IF(N162="snížená",J162,0)</f>
        <v>0</v>
      </c>
      <c r="BG162" s="166">
        <f>IF(N162="zákl. přenesená",J162,0)</f>
        <v>0</v>
      </c>
      <c r="BH162" s="166">
        <f>IF(N162="sníž. přenesená",J162,0)</f>
        <v>0</v>
      </c>
      <c r="BI162" s="166">
        <f>IF(N162="nulová",J162,0)</f>
        <v>0</v>
      </c>
      <c r="BJ162" s="18" t="s">
        <v>75</v>
      </c>
      <c r="BK162" s="166">
        <f>ROUND(I162*H162,2)</f>
        <v>0</v>
      </c>
      <c r="BL162" s="18" t="s">
        <v>156</v>
      </c>
      <c r="BM162" s="165" t="s">
        <v>414</v>
      </c>
    </row>
    <row r="163" spans="2:51" s="13" customFormat="1" ht="12">
      <c r="B163" s="167"/>
      <c r="D163" s="168" t="s">
        <v>158</v>
      </c>
      <c r="E163" s="169" t="s">
        <v>0</v>
      </c>
      <c r="F163" s="170" t="s">
        <v>415</v>
      </c>
      <c r="H163" s="169" t="s">
        <v>0</v>
      </c>
      <c r="I163" s="171"/>
      <c r="L163" s="167"/>
      <c r="M163" s="172"/>
      <c r="N163" s="173"/>
      <c r="O163" s="173"/>
      <c r="P163" s="173"/>
      <c r="Q163" s="173"/>
      <c r="R163" s="173"/>
      <c r="S163" s="173"/>
      <c r="T163" s="174"/>
      <c r="AT163" s="169" t="s">
        <v>158</v>
      </c>
      <c r="AU163" s="169" t="s">
        <v>77</v>
      </c>
      <c r="AV163" s="13" t="s">
        <v>75</v>
      </c>
      <c r="AW163" s="13" t="s">
        <v>30</v>
      </c>
      <c r="AX163" s="13" t="s">
        <v>68</v>
      </c>
      <c r="AY163" s="169" t="s">
        <v>148</v>
      </c>
    </row>
    <row r="164" spans="2:51" s="14" customFormat="1" ht="12">
      <c r="B164" s="175"/>
      <c r="D164" s="168" t="s">
        <v>158</v>
      </c>
      <c r="E164" s="176" t="s">
        <v>298</v>
      </c>
      <c r="F164" s="177" t="s">
        <v>416</v>
      </c>
      <c r="H164" s="178">
        <v>6.464</v>
      </c>
      <c r="I164" s="179"/>
      <c r="L164" s="175"/>
      <c r="M164" s="180"/>
      <c r="N164" s="181"/>
      <c r="O164" s="181"/>
      <c r="P164" s="181"/>
      <c r="Q164" s="181"/>
      <c r="R164" s="181"/>
      <c r="S164" s="181"/>
      <c r="T164" s="182"/>
      <c r="AT164" s="176" t="s">
        <v>158</v>
      </c>
      <c r="AU164" s="176" t="s">
        <v>77</v>
      </c>
      <c r="AV164" s="14" t="s">
        <v>77</v>
      </c>
      <c r="AW164" s="14" t="s">
        <v>30</v>
      </c>
      <c r="AX164" s="14" t="s">
        <v>75</v>
      </c>
      <c r="AY164" s="176" t="s">
        <v>148</v>
      </c>
    </row>
    <row r="165" spans="1:65" s="2" customFormat="1" ht="21.75" customHeight="1">
      <c r="A165" s="33"/>
      <c r="B165" s="153"/>
      <c r="C165" s="154" t="s">
        <v>5</v>
      </c>
      <c r="D165" s="154" t="s">
        <v>151</v>
      </c>
      <c r="E165" s="155" t="s">
        <v>417</v>
      </c>
      <c r="F165" s="156" t="s">
        <v>266</v>
      </c>
      <c r="G165" s="157" t="s">
        <v>232</v>
      </c>
      <c r="H165" s="158">
        <v>348.184</v>
      </c>
      <c r="I165" s="159"/>
      <c r="J165" s="160">
        <f>ROUND(I165*H165,2)</f>
        <v>0</v>
      </c>
      <c r="K165" s="156" t="s">
        <v>0</v>
      </c>
      <c r="L165" s="34"/>
      <c r="M165" s="161" t="s">
        <v>0</v>
      </c>
      <c r="N165" s="162" t="s">
        <v>40</v>
      </c>
      <c r="O165" s="54"/>
      <c r="P165" s="163">
        <f>O165*H165</f>
        <v>0</v>
      </c>
      <c r="Q165" s="163">
        <v>0</v>
      </c>
      <c r="R165" s="163">
        <f>Q165*H165</f>
        <v>0</v>
      </c>
      <c r="S165" s="163">
        <v>0</v>
      </c>
      <c r="T165" s="164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5" t="s">
        <v>156</v>
      </c>
      <c r="AT165" s="165" t="s">
        <v>151</v>
      </c>
      <c r="AU165" s="165" t="s">
        <v>77</v>
      </c>
      <c r="AY165" s="18" t="s">
        <v>148</v>
      </c>
      <c r="BE165" s="166">
        <f>IF(N165="základní",J165,0)</f>
        <v>0</v>
      </c>
      <c r="BF165" s="166">
        <f>IF(N165="snížená",J165,0)</f>
        <v>0</v>
      </c>
      <c r="BG165" s="166">
        <f>IF(N165="zákl. přenesená",J165,0)</f>
        <v>0</v>
      </c>
      <c r="BH165" s="166">
        <f>IF(N165="sníž. přenesená",J165,0)</f>
        <v>0</v>
      </c>
      <c r="BI165" s="166">
        <f>IF(N165="nulová",J165,0)</f>
        <v>0</v>
      </c>
      <c r="BJ165" s="18" t="s">
        <v>75</v>
      </c>
      <c r="BK165" s="166">
        <f>ROUND(I165*H165,2)</f>
        <v>0</v>
      </c>
      <c r="BL165" s="18" t="s">
        <v>156</v>
      </c>
      <c r="BM165" s="165" t="s">
        <v>418</v>
      </c>
    </row>
    <row r="166" spans="2:51" s="14" customFormat="1" ht="12">
      <c r="B166" s="175"/>
      <c r="D166" s="168" t="s">
        <v>158</v>
      </c>
      <c r="E166" s="176" t="s">
        <v>0</v>
      </c>
      <c r="F166" s="177" t="s">
        <v>419</v>
      </c>
      <c r="H166" s="178">
        <v>286.776</v>
      </c>
      <c r="I166" s="179"/>
      <c r="L166" s="175"/>
      <c r="M166" s="180"/>
      <c r="N166" s="181"/>
      <c r="O166" s="181"/>
      <c r="P166" s="181"/>
      <c r="Q166" s="181"/>
      <c r="R166" s="181"/>
      <c r="S166" s="181"/>
      <c r="T166" s="182"/>
      <c r="AT166" s="176" t="s">
        <v>158</v>
      </c>
      <c r="AU166" s="176" t="s">
        <v>77</v>
      </c>
      <c r="AV166" s="14" t="s">
        <v>77</v>
      </c>
      <c r="AW166" s="14" t="s">
        <v>30</v>
      </c>
      <c r="AX166" s="14" t="s">
        <v>68</v>
      </c>
      <c r="AY166" s="176" t="s">
        <v>148</v>
      </c>
    </row>
    <row r="167" spans="2:51" s="14" customFormat="1" ht="12">
      <c r="B167" s="175"/>
      <c r="D167" s="168" t="s">
        <v>158</v>
      </c>
      <c r="E167" s="176" t="s">
        <v>0</v>
      </c>
      <c r="F167" s="177" t="s">
        <v>420</v>
      </c>
      <c r="H167" s="178">
        <v>61.408</v>
      </c>
      <c r="I167" s="179"/>
      <c r="L167" s="175"/>
      <c r="M167" s="180"/>
      <c r="N167" s="181"/>
      <c r="O167" s="181"/>
      <c r="P167" s="181"/>
      <c r="Q167" s="181"/>
      <c r="R167" s="181"/>
      <c r="S167" s="181"/>
      <c r="T167" s="182"/>
      <c r="AT167" s="176" t="s">
        <v>158</v>
      </c>
      <c r="AU167" s="176" t="s">
        <v>77</v>
      </c>
      <c r="AV167" s="14" t="s">
        <v>77</v>
      </c>
      <c r="AW167" s="14" t="s">
        <v>30</v>
      </c>
      <c r="AX167" s="14" t="s">
        <v>68</v>
      </c>
      <c r="AY167" s="176" t="s">
        <v>148</v>
      </c>
    </row>
    <row r="168" spans="2:51" s="15" customFormat="1" ht="12">
      <c r="B168" s="183"/>
      <c r="D168" s="168" t="s">
        <v>158</v>
      </c>
      <c r="E168" s="184" t="s">
        <v>0</v>
      </c>
      <c r="F168" s="185" t="s">
        <v>171</v>
      </c>
      <c r="H168" s="186">
        <v>348.184</v>
      </c>
      <c r="I168" s="187"/>
      <c r="L168" s="183"/>
      <c r="M168" s="188"/>
      <c r="N168" s="189"/>
      <c r="O168" s="189"/>
      <c r="P168" s="189"/>
      <c r="Q168" s="189"/>
      <c r="R168" s="189"/>
      <c r="S168" s="189"/>
      <c r="T168" s="190"/>
      <c r="AT168" s="184" t="s">
        <v>158</v>
      </c>
      <c r="AU168" s="184" t="s">
        <v>77</v>
      </c>
      <c r="AV168" s="15" t="s">
        <v>156</v>
      </c>
      <c r="AW168" s="15" t="s">
        <v>30</v>
      </c>
      <c r="AX168" s="15" t="s">
        <v>75</v>
      </c>
      <c r="AY168" s="184" t="s">
        <v>148</v>
      </c>
    </row>
    <row r="169" spans="1:65" s="2" customFormat="1" ht="21.75" customHeight="1">
      <c r="A169" s="33"/>
      <c r="B169" s="153"/>
      <c r="C169" s="154" t="s">
        <v>260</v>
      </c>
      <c r="D169" s="154" t="s">
        <v>151</v>
      </c>
      <c r="E169" s="155" t="s">
        <v>192</v>
      </c>
      <c r="F169" s="156" t="s">
        <v>193</v>
      </c>
      <c r="G169" s="157" t="s">
        <v>185</v>
      </c>
      <c r="H169" s="158">
        <v>190.024</v>
      </c>
      <c r="I169" s="159"/>
      <c r="J169" s="160">
        <f>ROUND(I169*H169,2)</f>
        <v>0</v>
      </c>
      <c r="K169" s="156" t="s">
        <v>155</v>
      </c>
      <c r="L169" s="34"/>
      <c r="M169" s="161" t="s">
        <v>0</v>
      </c>
      <c r="N169" s="162" t="s">
        <v>40</v>
      </c>
      <c r="O169" s="54"/>
      <c r="P169" s="163">
        <f>O169*H169</f>
        <v>0</v>
      </c>
      <c r="Q169" s="163">
        <v>0</v>
      </c>
      <c r="R169" s="163">
        <f>Q169*H169</f>
        <v>0</v>
      </c>
      <c r="S169" s="163">
        <v>0</v>
      </c>
      <c r="T169" s="164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5" t="s">
        <v>156</v>
      </c>
      <c r="AT169" s="165" t="s">
        <v>151</v>
      </c>
      <c r="AU169" s="165" t="s">
        <v>77</v>
      </c>
      <c r="AY169" s="18" t="s">
        <v>148</v>
      </c>
      <c r="BE169" s="166">
        <f>IF(N169="základní",J169,0)</f>
        <v>0</v>
      </c>
      <c r="BF169" s="166">
        <f>IF(N169="snížená",J169,0)</f>
        <v>0</v>
      </c>
      <c r="BG169" s="166">
        <f>IF(N169="zákl. přenesená",J169,0)</f>
        <v>0</v>
      </c>
      <c r="BH169" s="166">
        <f>IF(N169="sníž. přenesená",J169,0)</f>
        <v>0</v>
      </c>
      <c r="BI169" s="166">
        <f>IF(N169="nulová",J169,0)</f>
        <v>0</v>
      </c>
      <c r="BJ169" s="18" t="s">
        <v>75</v>
      </c>
      <c r="BK169" s="166">
        <f>ROUND(I169*H169,2)</f>
        <v>0</v>
      </c>
      <c r="BL169" s="18" t="s">
        <v>156</v>
      </c>
      <c r="BM169" s="165" t="s">
        <v>421</v>
      </c>
    </row>
    <row r="170" spans="2:51" s="14" customFormat="1" ht="12">
      <c r="B170" s="175"/>
      <c r="D170" s="168" t="s">
        <v>158</v>
      </c>
      <c r="E170" s="176" t="s">
        <v>0</v>
      </c>
      <c r="F170" s="177" t="s">
        <v>300</v>
      </c>
      <c r="H170" s="178">
        <v>159.32</v>
      </c>
      <c r="I170" s="179"/>
      <c r="L170" s="175"/>
      <c r="M170" s="180"/>
      <c r="N170" s="181"/>
      <c r="O170" s="181"/>
      <c r="P170" s="181"/>
      <c r="Q170" s="181"/>
      <c r="R170" s="181"/>
      <c r="S170" s="181"/>
      <c r="T170" s="182"/>
      <c r="AT170" s="176" t="s">
        <v>158</v>
      </c>
      <c r="AU170" s="176" t="s">
        <v>77</v>
      </c>
      <c r="AV170" s="14" t="s">
        <v>77</v>
      </c>
      <c r="AW170" s="14" t="s">
        <v>30</v>
      </c>
      <c r="AX170" s="14" t="s">
        <v>68</v>
      </c>
      <c r="AY170" s="176" t="s">
        <v>148</v>
      </c>
    </row>
    <row r="171" spans="2:51" s="14" customFormat="1" ht="12">
      <c r="B171" s="175"/>
      <c r="D171" s="168" t="s">
        <v>158</v>
      </c>
      <c r="E171" s="176" t="s">
        <v>0</v>
      </c>
      <c r="F171" s="177" t="s">
        <v>284</v>
      </c>
      <c r="H171" s="178">
        <v>30.704</v>
      </c>
      <c r="I171" s="179"/>
      <c r="L171" s="175"/>
      <c r="M171" s="180"/>
      <c r="N171" s="181"/>
      <c r="O171" s="181"/>
      <c r="P171" s="181"/>
      <c r="Q171" s="181"/>
      <c r="R171" s="181"/>
      <c r="S171" s="181"/>
      <c r="T171" s="182"/>
      <c r="AT171" s="176" t="s">
        <v>158</v>
      </c>
      <c r="AU171" s="176" t="s">
        <v>77</v>
      </c>
      <c r="AV171" s="14" t="s">
        <v>77</v>
      </c>
      <c r="AW171" s="14" t="s">
        <v>30</v>
      </c>
      <c r="AX171" s="14" t="s">
        <v>68</v>
      </c>
      <c r="AY171" s="176" t="s">
        <v>148</v>
      </c>
    </row>
    <row r="172" spans="2:51" s="15" customFormat="1" ht="12">
      <c r="B172" s="183"/>
      <c r="D172" s="168" t="s">
        <v>158</v>
      </c>
      <c r="E172" s="184" t="s">
        <v>0</v>
      </c>
      <c r="F172" s="185" t="s">
        <v>171</v>
      </c>
      <c r="H172" s="186">
        <v>190.024</v>
      </c>
      <c r="I172" s="187"/>
      <c r="L172" s="183"/>
      <c r="M172" s="188"/>
      <c r="N172" s="189"/>
      <c r="O172" s="189"/>
      <c r="P172" s="189"/>
      <c r="Q172" s="189"/>
      <c r="R172" s="189"/>
      <c r="S172" s="189"/>
      <c r="T172" s="190"/>
      <c r="AT172" s="184" t="s">
        <v>158</v>
      </c>
      <c r="AU172" s="184" t="s">
        <v>77</v>
      </c>
      <c r="AV172" s="15" t="s">
        <v>156</v>
      </c>
      <c r="AW172" s="15" t="s">
        <v>30</v>
      </c>
      <c r="AX172" s="15" t="s">
        <v>75</v>
      </c>
      <c r="AY172" s="184" t="s">
        <v>148</v>
      </c>
    </row>
    <row r="173" spans="1:65" s="2" customFormat="1" ht="21.75" customHeight="1">
      <c r="A173" s="33"/>
      <c r="B173" s="153"/>
      <c r="C173" s="154" t="s">
        <v>264</v>
      </c>
      <c r="D173" s="154" t="s">
        <v>151</v>
      </c>
      <c r="E173" s="155" t="s">
        <v>422</v>
      </c>
      <c r="F173" s="156" t="s">
        <v>423</v>
      </c>
      <c r="G173" s="157" t="s">
        <v>185</v>
      </c>
      <c r="H173" s="158">
        <v>366.506</v>
      </c>
      <c r="I173" s="159"/>
      <c r="J173" s="160">
        <f>ROUND(I173*H173,2)</f>
        <v>0</v>
      </c>
      <c r="K173" s="156" t="s">
        <v>155</v>
      </c>
      <c r="L173" s="34"/>
      <c r="M173" s="161" t="s">
        <v>0</v>
      </c>
      <c r="N173" s="162" t="s">
        <v>40</v>
      </c>
      <c r="O173" s="54"/>
      <c r="P173" s="163">
        <f>O173*H173</f>
        <v>0</v>
      </c>
      <c r="Q173" s="163">
        <v>0</v>
      </c>
      <c r="R173" s="163">
        <f>Q173*H173</f>
        <v>0</v>
      </c>
      <c r="S173" s="163">
        <v>0</v>
      </c>
      <c r="T173" s="164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5" t="s">
        <v>156</v>
      </c>
      <c r="AT173" s="165" t="s">
        <v>151</v>
      </c>
      <c r="AU173" s="165" t="s">
        <v>77</v>
      </c>
      <c r="AY173" s="18" t="s">
        <v>148</v>
      </c>
      <c r="BE173" s="166">
        <f>IF(N173="základní",J173,0)</f>
        <v>0</v>
      </c>
      <c r="BF173" s="166">
        <f>IF(N173="snížená",J173,0)</f>
        <v>0</v>
      </c>
      <c r="BG173" s="166">
        <f>IF(N173="zákl. přenesená",J173,0)</f>
        <v>0</v>
      </c>
      <c r="BH173" s="166">
        <f>IF(N173="sníž. přenesená",J173,0)</f>
        <v>0</v>
      </c>
      <c r="BI173" s="166">
        <f>IF(N173="nulová",J173,0)</f>
        <v>0</v>
      </c>
      <c r="BJ173" s="18" t="s">
        <v>75</v>
      </c>
      <c r="BK173" s="166">
        <f>ROUND(I173*H173,2)</f>
        <v>0</v>
      </c>
      <c r="BL173" s="18" t="s">
        <v>156</v>
      </c>
      <c r="BM173" s="165" t="s">
        <v>424</v>
      </c>
    </row>
    <row r="174" spans="2:51" s="14" customFormat="1" ht="12">
      <c r="B174" s="175"/>
      <c r="D174" s="168" t="s">
        <v>158</v>
      </c>
      <c r="E174" s="176" t="s">
        <v>0</v>
      </c>
      <c r="F174" s="177" t="s">
        <v>268</v>
      </c>
      <c r="H174" s="178">
        <v>15.122</v>
      </c>
      <c r="I174" s="179"/>
      <c r="L174" s="175"/>
      <c r="M174" s="180"/>
      <c r="N174" s="181"/>
      <c r="O174" s="181"/>
      <c r="P174" s="181"/>
      <c r="Q174" s="181"/>
      <c r="R174" s="181"/>
      <c r="S174" s="181"/>
      <c r="T174" s="182"/>
      <c r="AT174" s="176" t="s">
        <v>158</v>
      </c>
      <c r="AU174" s="176" t="s">
        <v>77</v>
      </c>
      <c r="AV174" s="14" t="s">
        <v>77</v>
      </c>
      <c r="AW174" s="14" t="s">
        <v>30</v>
      </c>
      <c r="AX174" s="14" t="s">
        <v>68</v>
      </c>
      <c r="AY174" s="176" t="s">
        <v>148</v>
      </c>
    </row>
    <row r="175" spans="2:51" s="14" customFormat="1" ht="12">
      <c r="B175" s="175"/>
      <c r="D175" s="168" t="s">
        <v>158</v>
      </c>
      <c r="E175" s="176" t="s">
        <v>0</v>
      </c>
      <c r="F175" s="177" t="s">
        <v>270</v>
      </c>
      <c r="H175" s="178">
        <v>105.854</v>
      </c>
      <c r="I175" s="179"/>
      <c r="L175" s="175"/>
      <c r="M175" s="180"/>
      <c r="N175" s="181"/>
      <c r="O175" s="181"/>
      <c r="P175" s="181"/>
      <c r="Q175" s="181"/>
      <c r="R175" s="181"/>
      <c r="S175" s="181"/>
      <c r="T175" s="182"/>
      <c r="AT175" s="176" t="s">
        <v>158</v>
      </c>
      <c r="AU175" s="176" t="s">
        <v>77</v>
      </c>
      <c r="AV175" s="14" t="s">
        <v>77</v>
      </c>
      <c r="AW175" s="14" t="s">
        <v>30</v>
      </c>
      <c r="AX175" s="14" t="s">
        <v>68</v>
      </c>
      <c r="AY175" s="176" t="s">
        <v>148</v>
      </c>
    </row>
    <row r="176" spans="2:51" s="14" customFormat="1" ht="12">
      <c r="B176" s="175"/>
      <c r="D176" s="168" t="s">
        <v>158</v>
      </c>
      <c r="E176" s="176" t="s">
        <v>0</v>
      </c>
      <c r="F176" s="177" t="s">
        <v>272</v>
      </c>
      <c r="H176" s="178">
        <v>30.244</v>
      </c>
      <c r="I176" s="179"/>
      <c r="L176" s="175"/>
      <c r="M176" s="180"/>
      <c r="N176" s="181"/>
      <c r="O176" s="181"/>
      <c r="P176" s="181"/>
      <c r="Q176" s="181"/>
      <c r="R176" s="181"/>
      <c r="S176" s="181"/>
      <c r="T176" s="182"/>
      <c r="AT176" s="176" t="s">
        <v>158</v>
      </c>
      <c r="AU176" s="176" t="s">
        <v>77</v>
      </c>
      <c r="AV176" s="14" t="s">
        <v>77</v>
      </c>
      <c r="AW176" s="14" t="s">
        <v>30</v>
      </c>
      <c r="AX176" s="14" t="s">
        <v>68</v>
      </c>
      <c r="AY176" s="176" t="s">
        <v>148</v>
      </c>
    </row>
    <row r="177" spans="2:51" s="14" customFormat="1" ht="12">
      <c r="B177" s="175"/>
      <c r="D177" s="168" t="s">
        <v>158</v>
      </c>
      <c r="E177" s="176" t="s">
        <v>0</v>
      </c>
      <c r="F177" s="177" t="s">
        <v>274</v>
      </c>
      <c r="H177" s="178">
        <v>31.32</v>
      </c>
      <c r="I177" s="179"/>
      <c r="L177" s="175"/>
      <c r="M177" s="180"/>
      <c r="N177" s="181"/>
      <c r="O177" s="181"/>
      <c r="P177" s="181"/>
      <c r="Q177" s="181"/>
      <c r="R177" s="181"/>
      <c r="S177" s="181"/>
      <c r="T177" s="182"/>
      <c r="AT177" s="176" t="s">
        <v>158</v>
      </c>
      <c r="AU177" s="176" t="s">
        <v>77</v>
      </c>
      <c r="AV177" s="14" t="s">
        <v>77</v>
      </c>
      <c r="AW177" s="14" t="s">
        <v>30</v>
      </c>
      <c r="AX177" s="14" t="s">
        <v>68</v>
      </c>
      <c r="AY177" s="176" t="s">
        <v>148</v>
      </c>
    </row>
    <row r="178" spans="2:51" s="14" customFormat="1" ht="12">
      <c r="B178" s="175"/>
      <c r="D178" s="168" t="s">
        <v>158</v>
      </c>
      <c r="E178" s="176" t="s">
        <v>0</v>
      </c>
      <c r="F178" s="177" t="s">
        <v>276</v>
      </c>
      <c r="H178" s="178">
        <v>219.24</v>
      </c>
      <c r="I178" s="179"/>
      <c r="L178" s="175"/>
      <c r="M178" s="180"/>
      <c r="N178" s="181"/>
      <c r="O178" s="181"/>
      <c r="P178" s="181"/>
      <c r="Q178" s="181"/>
      <c r="R178" s="181"/>
      <c r="S178" s="181"/>
      <c r="T178" s="182"/>
      <c r="AT178" s="176" t="s">
        <v>158</v>
      </c>
      <c r="AU178" s="176" t="s">
        <v>77</v>
      </c>
      <c r="AV178" s="14" t="s">
        <v>77</v>
      </c>
      <c r="AW178" s="14" t="s">
        <v>30</v>
      </c>
      <c r="AX178" s="14" t="s">
        <v>68</v>
      </c>
      <c r="AY178" s="176" t="s">
        <v>148</v>
      </c>
    </row>
    <row r="179" spans="2:51" s="14" customFormat="1" ht="12">
      <c r="B179" s="175"/>
      <c r="D179" s="168" t="s">
        <v>158</v>
      </c>
      <c r="E179" s="176" t="s">
        <v>0</v>
      </c>
      <c r="F179" s="177" t="s">
        <v>294</v>
      </c>
      <c r="H179" s="178">
        <v>62.64</v>
      </c>
      <c r="I179" s="179"/>
      <c r="L179" s="175"/>
      <c r="M179" s="180"/>
      <c r="N179" s="181"/>
      <c r="O179" s="181"/>
      <c r="P179" s="181"/>
      <c r="Q179" s="181"/>
      <c r="R179" s="181"/>
      <c r="S179" s="181"/>
      <c r="T179" s="182"/>
      <c r="AT179" s="176" t="s">
        <v>158</v>
      </c>
      <c r="AU179" s="176" t="s">
        <v>77</v>
      </c>
      <c r="AV179" s="14" t="s">
        <v>77</v>
      </c>
      <c r="AW179" s="14" t="s">
        <v>30</v>
      </c>
      <c r="AX179" s="14" t="s">
        <v>68</v>
      </c>
      <c r="AY179" s="176" t="s">
        <v>148</v>
      </c>
    </row>
    <row r="180" spans="2:51" s="14" customFormat="1" ht="12">
      <c r="B180" s="175"/>
      <c r="D180" s="168" t="s">
        <v>158</v>
      </c>
      <c r="E180" s="176" t="s">
        <v>0</v>
      </c>
      <c r="F180" s="177" t="s">
        <v>425</v>
      </c>
      <c r="H180" s="178">
        <v>-124.927</v>
      </c>
      <c r="I180" s="179"/>
      <c r="L180" s="175"/>
      <c r="M180" s="180"/>
      <c r="N180" s="181"/>
      <c r="O180" s="181"/>
      <c r="P180" s="181"/>
      <c r="Q180" s="181"/>
      <c r="R180" s="181"/>
      <c r="S180" s="181"/>
      <c r="T180" s="182"/>
      <c r="AT180" s="176" t="s">
        <v>158</v>
      </c>
      <c r="AU180" s="176" t="s">
        <v>77</v>
      </c>
      <c r="AV180" s="14" t="s">
        <v>77</v>
      </c>
      <c r="AW180" s="14" t="s">
        <v>30</v>
      </c>
      <c r="AX180" s="14" t="s">
        <v>68</v>
      </c>
      <c r="AY180" s="176" t="s">
        <v>148</v>
      </c>
    </row>
    <row r="181" spans="2:51" s="14" customFormat="1" ht="12">
      <c r="B181" s="175"/>
      <c r="D181" s="168" t="s">
        <v>158</v>
      </c>
      <c r="E181" s="176" t="s">
        <v>0</v>
      </c>
      <c r="F181" s="177" t="s">
        <v>426</v>
      </c>
      <c r="H181" s="178">
        <v>-38.632</v>
      </c>
      <c r="I181" s="179"/>
      <c r="L181" s="175"/>
      <c r="M181" s="180"/>
      <c r="N181" s="181"/>
      <c r="O181" s="181"/>
      <c r="P181" s="181"/>
      <c r="Q181" s="181"/>
      <c r="R181" s="181"/>
      <c r="S181" s="181"/>
      <c r="T181" s="182"/>
      <c r="AT181" s="176" t="s">
        <v>158</v>
      </c>
      <c r="AU181" s="176" t="s">
        <v>77</v>
      </c>
      <c r="AV181" s="14" t="s">
        <v>77</v>
      </c>
      <c r="AW181" s="14" t="s">
        <v>30</v>
      </c>
      <c r="AX181" s="14" t="s">
        <v>68</v>
      </c>
      <c r="AY181" s="176" t="s">
        <v>148</v>
      </c>
    </row>
    <row r="182" spans="2:51" s="13" customFormat="1" ht="12">
      <c r="B182" s="167"/>
      <c r="D182" s="168" t="s">
        <v>158</v>
      </c>
      <c r="E182" s="169" t="s">
        <v>0</v>
      </c>
      <c r="F182" s="170" t="s">
        <v>342</v>
      </c>
      <c r="H182" s="169" t="s">
        <v>0</v>
      </c>
      <c r="I182" s="171"/>
      <c r="L182" s="167"/>
      <c r="M182" s="172"/>
      <c r="N182" s="173"/>
      <c r="O182" s="173"/>
      <c r="P182" s="173"/>
      <c r="Q182" s="173"/>
      <c r="R182" s="173"/>
      <c r="S182" s="173"/>
      <c r="T182" s="174"/>
      <c r="AT182" s="169" t="s">
        <v>158</v>
      </c>
      <c r="AU182" s="169" t="s">
        <v>77</v>
      </c>
      <c r="AV182" s="13" t="s">
        <v>75</v>
      </c>
      <c r="AW182" s="13" t="s">
        <v>30</v>
      </c>
      <c r="AX182" s="13" t="s">
        <v>68</v>
      </c>
      <c r="AY182" s="169" t="s">
        <v>148</v>
      </c>
    </row>
    <row r="183" spans="2:51" s="14" customFormat="1" ht="12">
      <c r="B183" s="175"/>
      <c r="D183" s="168" t="s">
        <v>158</v>
      </c>
      <c r="E183" s="176" t="s">
        <v>0</v>
      </c>
      <c r="F183" s="177" t="s">
        <v>427</v>
      </c>
      <c r="H183" s="178">
        <v>57.645</v>
      </c>
      <c r="I183" s="179"/>
      <c r="L183" s="175"/>
      <c r="M183" s="180"/>
      <c r="N183" s="181"/>
      <c r="O183" s="181"/>
      <c r="P183" s="181"/>
      <c r="Q183" s="181"/>
      <c r="R183" s="181"/>
      <c r="S183" s="181"/>
      <c r="T183" s="182"/>
      <c r="AT183" s="176" t="s">
        <v>158</v>
      </c>
      <c r="AU183" s="176" t="s">
        <v>77</v>
      </c>
      <c r="AV183" s="14" t="s">
        <v>77</v>
      </c>
      <c r="AW183" s="14" t="s">
        <v>30</v>
      </c>
      <c r="AX183" s="14" t="s">
        <v>68</v>
      </c>
      <c r="AY183" s="176" t="s">
        <v>148</v>
      </c>
    </row>
    <row r="184" spans="2:51" s="13" customFormat="1" ht="12">
      <c r="B184" s="167"/>
      <c r="D184" s="168" t="s">
        <v>158</v>
      </c>
      <c r="E184" s="169" t="s">
        <v>0</v>
      </c>
      <c r="F184" s="170" t="s">
        <v>428</v>
      </c>
      <c r="H184" s="169" t="s">
        <v>0</v>
      </c>
      <c r="I184" s="171"/>
      <c r="L184" s="167"/>
      <c r="M184" s="172"/>
      <c r="N184" s="173"/>
      <c r="O184" s="173"/>
      <c r="P184" s="173"/>
      <c r="Q184" s="173"/>
      <c r="R184" s="173"/>
      <c r="S184" s="173"/>
      <c r="T184" s="174"/>
      <c r="AT184" s="169" t="s">
        <v>158</v>
      </c>
      <c r="AU184" s="169" t="s">
        <v>77</v>
      </c>
      <c r="AV184" s="13" t="s">
        <v>75</v>
      </c>
      <c r="AW184" s="13" t="s">
        <v>30</v>
      </c>
      <c r="AX184" s="13" t="s">
        <v>68</v>
      </c>
      <c r="AY184" s="169" t="s">
        <v>148</v>
      </c>
    </row>
    <row r="185" spans="2:51" s="14" customFormat="1" ht="12">
      <c r="B185" s="175"/>
      <c r="D185" s="168" t="s">
        <v>158</v>
      </c>
      <c r="E185" s="176" t="s">
        <v>0</v>
      </c>
      <c r="F185" s="177" t="s">
        <v>429</v>
      </c>
      <c r="H185" s="178">
        <v>8</v>
      </c>
      <c r="I185" s="179"/>
      <c r="L185" s="175"/>
      <c r="M185" s="180"/>
      <c r="N185" s="181"/>
      <c r="O185" s="181"/>
      <c r="P185" s="181"/>
      <c r="Q185" s="181"/>
      <c r="R185" s="181"/>
      <c r="S185" s="181"/>
      <c r="T185" s="182"/>
      <c r="AT185" s="176" t="s">
        <v>158</v>
      </c>
      <c r="AU185" s="176" t="s">
        <v>77</v>
      </c>
      <c r="AV185" s="14" t="s">
        <v>77</v>
      </c>
      <c r="AW185" s="14" t="s">
        <v>30</v>
      </c>
      <c r="AX185" s="14" t="s">
        <v>68</v>
      </c>
      <c r="AY185" s="176" t="s">
        <v>148</v>
      </c>
    </row>
    <row r="186" spans="2:51" s="15" customFormat="1" ht="12">
      <c r="B186" s="183"/>
      <c r="D186" s="168" t="s">
        <v>158</v>
      </c>
      <c r="E186" s="184" t="s">
        <v>296</v>
      </c>
      <c r="F186" s="185" t="s">
        <v>171</v>
      </c>
      <c r="H186" s="186">
        <v>366.506</v>
      </c>
      <c r="I186" s="187"/>
      <c r="L186" s="183"/>
      <c r="M186" s="188"/>
      <c r="N186" s="189"/>
      <c r="O186" s="189"/>
      <c r="P186" s="189"/>
      <c r="Q186" s="189"/>
      <c r="R186" s="189"/>
      <c r="S186" s="189"/>
      <c r="T186" s="190"/>
      <c r="AT186" s="184" t="s">
        <v>158</v>
      </c>
      <c r="AU186" s="184" t="s">
        <v>77</v>
      </c>
      <c r="AV186" s="15" t="s">
        <v>156</v>
      </c>
      <c r="AW186" s="15" t="s">
        <v>30</v>
      </c>
      <c r="AX186" s="15" t="s">
        <v>75</v>
      </c>
      <c r="AY186" s="184" t="s">
        <v>148</v>
      </c>
    </row>
    <row r="187" spans="1:65" s="2" customFormat="1" ht="33" customHeight="1">
      <c r="A187" s="33"/>
      <c r="B187" s="153"/>
      <c r="C187" s="154" t="s">
        <v>430</v>
      </c>
      <c r="D187" s="154" t="s">
        <v>151</v>
      </c>
      <c r="E187" s="155" t="s">
        <v>431</v>
      </c>
      <c r="F187" s="156" t="s">
        <v>432</v>
      </c>
      <c r="G187" s="157" t="s">
        <v>185</v>
      </c>
      <c r="H187" s="158">
        <v>124.927</v>
      </c>
      <c r="I187" s="159"/>
      <c r="J187" s="160">
        <f>ROUND(I187*H187,2)</f>
        <v>0</v>
      </c>
      <c r="K187" s="156" t="s">
        <v>155</v>
      </c>
      <c r="L187" s="34"/>
      <c r="M187" s="161" t="s">
        <v>0</v>
      </c>
      <c r="N187" s="162" t="s">
        <v>40</v>
      </c>
      <c r="O187" s="54"/>
      <c r="P187" s="163">
        <f>O187*H187</f>
        <v>0</v>
      </c>
      <c r="Q187" s="163">
        <v>0</v>
      </c>
      <c r="R187" s="163">
        <f>Q187*H187</f>
        <v>0</v>
      </c>
      <c r="S187" s="163">
        <v>0</v>
      </c>
      <c r="T187" s="164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5" t="s">
        <v>156</v>
      </c>
      <c r="AT187" s="165" t="s">
        <v>151</v>
      </c>
      <c r="AU187" s="165" t="s">
        <v>77</v>
      </c>
      <c r="AY187" s="18" t="s">
        <v>148</v>
      </c>
      <c r="BE187" s="166">
        <f>IF(N187="základní",J187,0)</f>
        <v>0</v>
      </c>
      <c r="BF187" s="166">
        <f>IF(N187="snížená",J187,0)</f>
        <v>0</v>
      </c>
      <c r="BG187" s="166">
        <f>IF(N187="zákl. přenesená",J187,0)</f>
        <v>0</v>
      </c>
      <c r="BH187" s="166">
        <f>IF(N187="sníž. přenesená",J187,0)</f>
        <v>0</v>
      </c>
      <c r="BI187" s="166">
        <f>IF(N187="nulová",J187,0)</f>
        <v>0</v>
      </c>
      <c r="BJ187" s="18" t="s">
        <v>75</v>
      </c>
      <c r="BK187" s="166">
        <f>ROUND(I187*H187,2)</f>
        <v>0</v>
      </c>
      <c r="BL187" s="18" t="s">
        <v>156</v>
      </c>
      <c r="BM187" s="165" t="s">
        <v>433</v>
      </c>
    </row>
    <row r="188" spans="2:51" s="13" customFormat="1" ht="12">
      <c r="B188" s="167"/>
      <c r="D188" s="168" t="s">
        <v>158</v>
      </c>
      <c r="E188" s="169" t="s">
        <v>0</v>
      </c>
      <c r="F188" s="170" t="s">
        <v>363</v>
      </c>
      <c r="H188" s="169" t="s">
        <v>0</v>
      </c>
      <c r="I188" s="171"/>
      <c r="L188" s="167"/>
      <c r="M188" s="172"/>
      <c r="N188" s="173"/>
      <c r="O188" s="173"/>
      <c r="P188" s="173"/>
      <c r="Q188" s="173"/>
      <c r="R188" s="173"/>
      <c r="S188" s="173"/>
      <c r="T188" s="174"/>
      <c r="AT188" s="169" t="s">
        <v>158</v>
      </c>
      <c r="AU188" s="169" t="s">
        <v>77</v>
      </c>
      <c r="AV188" s="13" t="s">
        <v>75</v>
      </c>
      <c r="AW188" s="13" t="s">
        <v>30</v>
      </c>
      <c r="AX188" s="13" t="s">
        <v>68</v>
      </c>
      <c r="AY188" s="169" t="s">
        <v>148</v>
      </c>
    </row>
    <row r="189" spans="2:51" s="13" customFormat="1" ht="12">
      <c r="B189" s="167"/>
      <c r="D189" s="168" t="s">
        <v>158</v>
      </c>
      <c r="E189" s="169" t="s">
        <v>0</v>
      </c>
      <c r="F189" s="170" t="s">
        <v>364</v>
      </c>
      <c r="H189" s="169" t="s">
        <v>0</v>
      </c>
      <c r="I189" s="171"/>
      <c r="L189" s="167"/>
      <c r="M189" s="172"/>
      <c r="N189" s="173"/>
      <c r="O189" s="173"/>
      <c r="P189" s="173"/>
      <c r="Q189" s="173"/>
      <c r="R189" s="173"/>
      <c r="S189" s="173"/>
      <c r="T189" s="174"/>
      <c r="AT189" s="169" t="s">
        <v>158</v>
      </c>
      <c r="AU189" s="169" t="s">
        <v>77</v>
      </c>
      <c r="AV189" s="13" t="s">
        <v>75</v>
      </c>
      <c r="AW189" s="13" t="s">
        <v>30</v>
      </c>
      <c r="AX189" s="13" t="s">
        <v>68</v>
      </c>
      <c r="AY189" s="169" t="s">
        <v>148</v>
      </c>
    </row>
    <row r="190" spans="2:51" s="14" customFormat="1" ht="12">
      <c r="B190" s="175"/>
      <c r="D190" s="168" t="s">
        <v>158</v>
      </c>
      <c r="E190" s="176" t="s">
        <v>0</v>
      </c>
      <c r="F190" s="177" t="s">
        <v>434</v>
      </c>
      <c r="H190" s="178">
        <v>20.07</v>
      </c>
      <c r="I190" s="179"/>
      <c r="L190" s="175"/>
      <c r="M190" s="180"/>
      <c r="N190" s="181"/>
      <c r="O190" s="181"/>
      <c r="P190" s="181"/>
      <c r="Q190" s="181"/>
      <c r="R190" s="181"/>
      <c r="S190" s="181"/>
      <c r="T190" s="182"/>
      <c r="AT190" s="176" t="s">
        <v>158</v>
      </c>
      <c r="AU190" s="176" t="s">
        <v>77</v>
      </c>
      <c r="AV190" s="14" t="s">
        <v>77</v>
      </c>
      <c r="AW190" s="14" t="s">
        <v>30</v>
      </c>
      <c r="AX190" s="14" t="s">
        <v>68</v>
      </c>
      <c r="AY190" s="176" t="s">
        <v>148</v>
      </c>
    </row>
    <row r="191" spans="2:51" s="13" customFormat="1" ht="12">
      <c r="B191" s="167"/>
      <c r="D191" s="168" t="s">
        <v>158</v>
      </c>
      <c r="E191" s="169" t="s">
        <v>0</v>
      </c>
      <c r="F191" s="170" t="s">
        <v>371</v>
      </c>
      <c r="H191" s="169" t="s">
        <v>0</v>
      </c>
      <c r="I191" s="171"/>
      <c r="L191" s="167"/>
      <c r="M191" s="172"/>
      <c r="N191" s="173"/>
      <c r="O191" s="173"/>
      <c r="P191" s="173"/>
      <c r="Q191" s="173"/>
      <c r="R191" s="173"/>
      <c r="S191" s="173"/>
      <c r="T191" s="174"/>
      <c r="AT191" s="169" t="s">
        <v>158</v>
      </c>
      <c r="AU191" s="169" t="s">
        <v>77</v>
      </c>
      <c r="AV191" s="13" t="s">
        <v>75</v>
      </c>
      <c r="AW191" s="13" t="s">
        <v>30</v>
      </c>
      <c r="AX191" s="13" t="s">
        <v>68</v>
      </c>
      <c r="AY191" s="169" t="s">
        <v>148</v>
      </c>
    </row>
    <row r="192" spans="2:51" s="14" customFormat="1" ht="12">
      <c r="B192" s="175"/>
      <c r="D192" s="168" t="s">
        <v>158</v>
      </c>
      <c r="E192" s="176" t="s">
        <v>0</v>
      </c>
      <c r="F192" s="177" t="s">
        <v>435</v>
      </c>
      <c r="H192" s="178">
        <v>92.017</v>
      </c>
      <c r="I192" s="179"/>
      <c r="L192" s="175"/>
      <c r="M192" s="180"/>
      <c r="N192" s="181"/>
      <c r="O192" s="181"/>
      <c r="P192" s="181"/>
      <c r="Q192" s="181"/>
      <c r="R192" s="181"/>
      <c r="S192" s="181"/>
      <c r="T192" s="182"/>
      <c r="AT192" s="176" t="s">
        <v>158</v>
      </c>
      <c r="AU192" s="176" t="s">
        <v>77</v>
      </c>
      <c r="AV192" s="14" t="s">
        <v>77</v>
      </c>
      <c r="AW192" s="14" t="s">
        <v>30</v>
      </c>
      <c r="AX192" s="14" t="s">
        <v>68</v>
      </c>
      <c r="AY192" s="176" t="s">
        <v>148</v>
      </c>
    </row>
    <row r="193" spans="2:51" s="13" customFormat="1" ht="12">
      <c r="B193" s="167"/>
      <c r="D193" s="168" t="s">
        <v>158</v>
      </c>
      <c r="E193" s="169" t="s">
        <v>0</v>
      </c>
      <c r="F193" s="170" t="s">
        <v>366</v>
      </c>
      <c r="H193" s="169" t="s">
        <v>0</v>
      </c>
      <c r="I193" s="171"/>
      <c r="L193" s="167"/>
      <c r="M193" s="172"/>
      <c r="N193" s="173"/>
      <c r="O193" s="173"/>
      <c r="P193" s="173"/>
      <c r="Q193" s="173"/>
      <c r="R193" s="173"/>
      <c r="S193" s="173"/>
      <c r="T193" s="174"/>
      <c r="AT193" s="169" t="s">
        <v>158</v>
      </c>
      <c r="AU193" s="169" t="s">
        <v>77</v>
      </c>
      <c r="AV193" s="13" t="s">
        <v>75</v>
      </c>
      <c r="AW193" s="13" t="s">
        <v>30</v>
      </c>
      <c r="AX193" s="13" t="s">
        <v>68</v>
      </c>
      <c r="AY193" s="169" t="s">
        <v>148</v>
      </c>
    </row>
    <row r="194" spans="2:51" s="14" customFormat="1" ht="12">
      <c r="B194" s="175"/>
      <c r="D194" s="168" t="s">
        <v>158</v>
      </c>
      <c r="E194" s="176" t="s">
        <v>0</v>
      </c>
      <c r="F194" s="177" t="s">
        <v>436</v>
      </c>
      <c r="H194" s="178">
        <v>12.84</v>
      </c>
      <c r="I194" s="179"/>
      <c r="L194" s="175"/>
      <c r="M194" s="180"/>
      <c r="N194" s="181"/>
      <c r="O194" s="181"/>
      <c r="P194" s="181"/>
      <c r="Q194" s="181"/>
      <c r="R194" s="181"/>
      <c r="S194" s="181"/>
      <c r="T194" s="182"/>
      <c r="AT194" s="176" t="s">
        <v>158</v>
      </c>
      <c r="AU194" s="176" t="s">
        <v>77</v>
      </c>
      <c r="AV194" s="14" t="s">
        <v>77</v>
      </c>
      <c r="AW194" s="14" t="s">
        <v>30</v>
      </c>
      <c r="AX194" s="14" t="s">
        <v>68</v>
      </c>
      <c r="AY194" s="176" t="s">
        <v>148</v>
      </c>
    </row>
    <row r="195" spans="2:51" s="15" customFormat="1" ht="12">
      <c r="B195" s="183"/>
      <c r="D195" s="168" t="s">
        <v>158</v>
      </c>
      <c r="E195" s="184" t="s">
        <v>280</v>
      </c>
      <c r="F195" s="185" t="s">
        <v>171</v>
      </c>
      <c r="H195" s="186">
        <v>124.927</v>
      </c>
      <c r="I195" s="187"/>
      <c r="L195" s="183"/>
      <c r="M195" s="188"/>
      <c r="N195" s="189"/>
      <c r="O195" s="189"/>
      <c r="P195" s="189"/>
      <c r="Q195" s="189"/>
      <c r="R195" s="189"/>
      <c r="S195" s="189"/>
      <c r="T195" s="190"/>
      <c r="AT195" s="184" t="s">
        <v>158</v>
      </c>
      <c r="AU195" s="184" t="s">
        <v>77</v>
      </c>
      <c r="AV195" s="15" t="s">
        <v>156</v>
      </c>
      <c r="AW195" s="15" t="s">
        <v>30</v>
      </c>
      <c r="AX195" s="15" t="s">
        <v>75</v>
      </c>
      <c r="AY195" s="184" t="s">
        <v>148</v>
      </c>
    </row>
    <row r="196" spans="1:65" s="2" customFormat="1" ht="16.5" customHeight="1">
      <c r="A196" s="33"/>
      <c r="B196" s="153"/>
      <c r="C196" s="203" t="s">
        <v>437</v>
      </c>
      <c r="D196" s="203" t="s">
        <v>438</v>
      </c>
      <c r="E196" s="204" t="s">
        <v>439</v>
      </c>
      <c r="F196" s="205" t="s">
        <v>440</v>
      </c>
      <c r="G196" s="206" t="s">
        <v>232</v>
      </c>
      <c r="H196" s="207">
        <v>249.854</v>
      </c>
      <c r="I196" s="208"/>
      <c r="J196" s="209">
        <f>ROUND(I196*H196,2)</f>
        <v>0</v>
      </c>
      <c r="K196" s="205" t="s">
        <v>155</v>
      </c>
      <c r="L196" s="210"/>
      <c r="M196" s="211" t="s">
        <v>0</v>
      </c>
      <c r="N196" s="212" t="s">
        <v>40</v>
      </c>
      <c r="O196" s="54"/>
      <c r="P196" s="163">
        <f>O196*H196</f>
        <v>0</v>
      </c>
      <c r="Q196" s="163">
        <v>1</v>
      </c>
      <c r="R196" s="163">
        <f>Q196*H196</f>
        <v>249.854</v>
      </c>
      <c r="S196" s="163">
        <v>0</v>
      </c>
      <c r="T196" s="164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5" t="s">
        <v>191</v>
      </c>
      <c r="AT196" s="165" t="s">
        <v>438</v>
      </c>
      <c r="AU196" s="165" t="s">
        <v>77</v>
      </c>
      <c r="AY196" s="18" t="s">
        <v>148</v>
      </c>
      <c r="BE196" s="166">
        <f>IF(N196="základní",J196,0)</f>
        <v>0</v>
      </c>
      <c r="BF196" s="166">
        <f>IF(N196="snížená",J196,0)</f>
        <v>0</v>
      </c>
      <c r="BG196" s="166">
        <f>IF(N196="zákl. přenesená",J196,0)</f>
        <v>0</v>
      </c>
      <c r="BH196" s="166">
        <f>IF(N196="sníž. přenesená",J196,0)</f>
        <v>0</v>
      </c>
      <c r="BI196" s="166">
        <f>IF(N196="nulová",J196,0)</f>
        <v>0</v>
      </c>
      <c r="BJ196" s="18" t="s">
        <v>75</v>
      </c>
      <c r="BK196" s="166">
        <f>ROUND(I196*H196,2)</f>
        <v>0</v>
      </c>
      <c r="BL196" s="18" t="s">
        <v>156</v>
      </c>
      <c r="BM196" s="165" t="s">
        <v>441</v>
      </c>
    </row>
    <row r="197" spans="2:51" s="14" customFormat="1" ht="12">
      <c r="B197" s="175"/>
      <c r="D197" s="168" t="s">
        <v>158</v>
      </c>
      <c r="E197" s="176" t="s">
        <v>0</v>
      </c>
      <c r="F197" s="177" t="s">
        <v>442</v>
      </c>
      <c r="H197" s="178">
        <v>249.854</v>
      </c>
      <c r="I197" s="179"/>
      <c r="L197" s="175"/>
      <c r="M197" s="180"/>
      <c r="N197" s="181"/>
      <c r="O197" s="181"/>
      <c r="P197" s="181"/>
      <c r="Q197" s="181"/>
      <c r="R197" s="181"/>
      <c r="S197" s="181"/>
      <c r="T197" s="182"/>
      <c r="AT197" s="176" t="s">
        <v>158</v>
      </c>
      <c r="AU197" s="176" t="s">
        <v>77</v>
      </c>
      <c r="AV197" s="14" t="s">
        <v>77</v>
      </c>
      <c r="AW197" s="14" t="s">
        <v>30</v>
      </c>
      <c r="AX197" s="14" t="s">
        <v>75</v>
      </c>
      <c r="AY197" s="176" t="s">
        <v>148</v>
      </c>
    </row>
    <row r="198" spans="1:65" s="2" customFormat="1" ht="16.5" customHeight="1">
      <c r="A198" s="33"/>
      <c r="B198" s="153"/>
      <c r="C198" s="154" t="s">
        <v>443</v>
      </c>
      <c r="D198" s="154" t="s">
        <v>151</v>
      </c>
      <c r="E198" s="155" t="s">
        <v>444</v>
      </c>
      <c r="F198" s="156" t="s">
        <v>445</v>
      </c>
      <c r="G198" s="157" t="s">
        <v>154</v>
      </c>
      <c r="H198" s="158">
        <v>13.42</v>
      </c>
      <c r="I198" s="159"/>
      <c r="J198" s="160">
        <f>ROUND(I198*H198,2)</f>
        <v>0</v>
      </c>
      <c r="K198" s="156" t="s">
        <v>155</v>
      </c>
      <c r="L198" s="34"/>
      <c r="M198" s="161" t="s">
        <v>0</v>
      </c>
      <c r="N198" s="162" t="s">
        <v>40</v>
      </c>
      <c r="O198" s="54"/>
      <c r="P198" s="163">
        <f>O198*H198</f>
        <v>0</v>
      </c>
      <c r="Q198" s="163">
        <v>0</v>
      </c>
      <c r="R198" s="163">
        <f>Q198*H198</f>
        <v>0</v>
      </c>
      <c r="S198" s="163">
        <v>0</v>
      </c>
      <c r="T198" s="164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5" t="s">
        <v>156</v>
      </c>
      <c r="AT198" s="165" t="s">
        <v>151</v>
      </c>
      <c r="AU198" s="165" t="s">
        <v>77</v>
      </c>
      <c r="AY198" s="18" t="s">
        <v>148</v>
      </c>
      <c r="BE198" s="166">
        <f>IF(N198="základní",J198,0)</f>
        <v>0</v>
      </c>
      <c r="BF198" s="166">
        <f>IF(N198="snížená",J198,0)</f>
        <v>0</v>
      </c>
      <c r="BG198" s="166">
        <f>IF(N198="zákl. přenesená",J198,0)</f>
        <v>0</v>
      </c>
      <c r="BH198" s="166">
        <f>IF(N198="sníž. přenesená",J198,0)</f>
        <v>0</v>
      </c>
      <c r="BI198" s="166">
        <f>IF(N198="nulová",J198,0)</f>
        <v>0</v>
      </c>
      <c r="BJ198" s="18" t="s">
        <v>75</v>
      </c>
      <c r="BK198" s="166">
        <f>ROUND(I198*H198,2)</f>
        <v>0</v>
      </c>
      <c r="BL198" s="18" t="s">
        <v>156</v>
      </c>
      <c r="BM198" s="165" t="s">
        <v>446</v>
      </c>
    </row>
    <row r="199" spans="2:51" s="13" customFormat="1" ht="12">
      <c r="B199" s="167"/>
      <c r="D199" s="168" t="s">
        <v>158</v>
      </c>
      <c r="E199" s="169" t="s">
        <v>0</v>
      </c>
      <c r="F199" s="170" t="s">
        <v>415</v>
      </c>
      <c r="H199" s="169" t="s">
        <v>0</v>
      </c>
      <c r="I199" s="171"/>
      <c r="L199" s="167"/>
      <c r="M199" s="172"/>
      <c r="N199" s="173"/>
      <c r="O199" s="173"/>
      <c r="P199" s="173"/>
      <c r="Q199" s="173"/>
      <c r="R199" s="173"/>
      <c r="S199" s="173"/>
      <c r="T199" s="174"/>
      <c r="AT199" s="169" t="s">
        <v>158</v>
      </c>
      <c r="AU199" s="169" t="s">
        <v>77</v>
      </c>
      <c r="AV199" s="13" t="s">
        <v>75</v>
      </c>
      <c r="AW199" s="13" t="s">
        <v>30</v>
      </c>
      <c r="AX199" s="13" t="s">
        <v>68</v>
      </c>
      <c r="AY199" s="169" t="s">
        <v>148</v>
      </c>
    </row>
    <row r="200" spans="2:51" s="14" customFormat="1" ht="12">
      <c r="B200" s="175"/>
      <c r="D200" s="168" t="s">
        <v>158</v>
      </c>
      <c r="E200" s="176" t="s">
        <v>0</v>
      </c>
      <c r="F200" s="177" t="s">
        <v>447</v>
      </c>
      <c r="H200" s="178">
        <v>13.42</v>
      </c>
      <c r="I200" s="179"/>
      <c r="L200" s="175"/>
      <c r="M200" s="180"/>
      <c r="N200" s="181"/>
      <c r="O200" s="181"/>
      <c r="P200" s="181"/>
      <c r="Q200" s="181"/>
      <c r="R200" s="181"/>
      <c r="S200" s="181"/>
      <c r="T200" s="182"/>
      <c r="AT200" s="176" t="s">
        <v>158</v>
      </c>
      <c r="AU200" s="176" t="s">
        <v>77</v>
      </c>
      <c r="AV200" s="14" t="s">
        <v>77</v>
      </c>
      <c r="AW200" s="14" t="s">
        <v>30</v>
      </c>
      <c r="AX200" s="14" t="s">
        <v>75</v>
      </c>
      <c r="AY200" s="176" t="s">
        <v>148</v>
      </c>
    </row>
    <row r="201" spans="2:63" s="12" customFormat="1" ht="22.9" customHeight="1">
      <c r="B201" s="140"/>
      <c r="D201" s="141" t="s">
        <v>67</v>
      </c>
      <c r="E201" s="151" t="s">
        <v>77</v>
      </c>
      <c r="F201" s="151" t="s">
        <v>448</v>
      </c>
      <c r="I201" s="143"/>
      <c r="J201" s="152">
        <f>BK201</f>
        <v>0</v>
      </c>
      <c r="L201" s="140"/>
      <c r="M201" s="145"/>
      <c r="N201" s="146"/>
      <c r="O201" s="146"/>
      <c r="P201" s="147">
        <f>SUM(P202:P216)</f>
        <v>0</v>
      </c>
      <c r="Q201" s="146"/>
      <c r="R201" s="147">
        <f>SUM(R202:R216)</f>
        <v>8.26795287</v>
      </c>
      <c r="S201" s="146"/>
      <c r="T201" s="148">
        <f>SUM(T202:T216)</f>
        <v>0</v>
      </c>
      <c r="AR201" s="141" t="s">
        <v>75</v>
      </c>
      <c r="AT201" s="149" t="s">
        <v>67</v>
      </c>
      <c r="AU201" s="149" t="s">
        <v>75</v>
      </c>
      <c r="AY201" s="141" t="s">
        <v>148</v>
      </c>
      <c r="BK201" s="150">
        <f>SUM(BK202:BK216)</f>
        <v>0</v>
      </c>
    </row>
    <row r="202" spans="1:65" s="2" customFormat="1" ht="16.5" customHeight="1">
      <c r="A202" s="33"/>
      <c r="B202" s="153"/>
      <c r="C202" s="154" t="s">
        <v>449</v>
      </c>
      <c r="D202" s="154" t="s">
        <v>151</v>
      </c>
      <c r="E202" s="155" t="s">
        <v>450</v>
      </c>
      <c r="F202" s="156" t="s">
        <v>451</v>
      </c>
      <c r="G202" s="157" t="s">
        <v>185</v>
      </c>
      <c r="H202" s="158">
        <v>1.342</v>
      </c>
      <c r="I202" s="159"/>
      <c r="J202" s="160">
        <f>ROUND(I202*H202,2)</f>
        <v>0</v>
      </c>
      <c r="K202" s="156" t="s">
        <v>155</v>
      </c>
      <c r="L202" s="34"/>
      <c r="M202" s="161" t="s">
        <v>0</v>
      </c>
      <c r="N202" s="162" t="s">
        <v>40</v>
      </c>
      <c r="O202" s="54"/>
      <c r="P202" s="163">
        <f>O202*H202</f>
        <v>0</v>
      </c>
      <c r="Q202" s="163">
        <v>1.98</v>
      </c>
      <c r="R202" s="163">
        <f>Q202*H202</f>
        <v>2.65716</v>
      </c>
      <c r="S202" s="163">
        <v>0</v>
      </c>
      <c r="T202" s="164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5" t="s">
        <v>156</v>
      </c>
      <c r="AT202" s="165" t="s">
        <v>151</v>
      </c>
      <c r="AU202" s="165" t="s">
        <v>77</v>
      </c>
      <c r="AY202" s="18" t="s">
        <v>148</v>
      </c>
      <c r="BE202" s="166">
        <f>IF(N202="základní",J202,0)</f>
        <v>0</v>
      </c>
      <c r="BF202" s="166">
        <f>IF(N202="snížená",J202,0)</f>
        <v>0</v>
      </c>
      <c r="BG202" s="166">
        <f>IF(N202="zákl. přenesená",J202,0)</f>
        <v>0</v>
      </c>
      <c r="BH202" s="166">
        <f>IF(N202="sníž. přenesená",J202,0)</f>
        <v>0</v>
      </c>
      <c r="BI202" s="166">
        <f>IF(N202="nulová",J202,0)</f>
        <v>0</v>
      </c>
      <c r="BJ202" s="18" t="s">
        <v>75</v>
      </c>
      <c r="BK202" s="166">
        <f>ROUND(I202*H202,2)</f>
        <v>0</v>
      </c>
      <c r="BL202" s="18" t="s">
        <v>156</v>
      </c>
      <c r="BM202" s="165" t="s">
        <v>452</v>
      </c>
    </row>
    <row r="203" spans="2:51" s="13" customFormat="1" ht="12">
      <c r="B203" s="167"/>
      <c r="D203" s="168" t="s">
        <v>158</v>
      </c>
      <c r="E203" s="169" t="s">
        <v>0</v>
      </c>
      <c r="F203" s="170" t="s">
        <v>415</v>
      </c>
      <c r="H203" s="169" t="s">
        <v>0</v>
      </c>
      <c r="I203" s="171"/>
      <c r="L203" s="167"/>
      <c r="M203" s="172"/>
      <c r="N203" s="173"/>
      <c r="O203" s="173"/>
      <c r="P203" s="173"/>
      <c r="Q203" s="173"/>
      <c r="R203" s="173"/>
      <c r="S203" s="173"/>
      <c r="T203" s="174"/>
      <c r="AT203" s="169" t="s">
        <v>158</v>
      </c>
      <c r="AU203" s="169" t="s">
        <v>77</v>
      </c>
      <c r="AV203" s="13" t="s">
        <v>75</v>
      </c>
      <c r="AW203" s="13" t="s">
        <v>30</v>
      </c>
      <c r="AX203" s="13" t="s">
        <v>68</v>
      </c>
      <c r="AY203" s="169" t="s">
        <v>148</v>
      </c>
    </row>
    <row r="204" spans="2:51" s="14" customFormat="1" ht="12">
      <c r="B204" s="175"/>
      <c r="D204" s="168" t="s">
        <v>158</v>
      </c>
      <c r="E204" s="176" t="s">
        <v>0</v>
      </c>
      <c r="F204" s="177" t="s">
        <v>453</v>
      </c>
      <c r="H204" s="178">
        <v>1.342</v>
      </c>
      <c r="I204" s="179"/>
      <c r="L204" s="175"/>
      <c r="M204" s="180"/>
      <c r="N204" s="181"/>
      <c r="O204" s="181"/>
      <c r="P204" s="181"/>
      <c r="Q204" s="181"/>
      <c r="R204" s="181"/>
      <c r="S204" s="181"/>
      <c r="T204" s="182"/>
      <c r="AT204" s="176" t="s">
        <v>158</v>
      </c>
      <c r="AU204" s="176" t="s">
        <v>77</v>
      </c>
      <c r="AV204" s="14" t="s">
        <v>77</v>
      </c>
      <c r="AW204" s="14" t="s">
        <v>30</v>
      </c>
      <c r="AX204" s="14" t="s">
        <v>75</v>
      </c>
      <c r="AY204" s="176" t="s">
        <v>148</v>
      </c>
    </row>
    <row r="205" spans="1:65" s="2" customFormat="1" ht="16.5" customHeight="1">
      <c r="A205" s="33"/>
      <c r="B205" s="153"/>
      <c r="C205" s="154" t="s">
        <v>454</v>
      </c>
      <c r="D205" s="154" t="s">
        <v>151</v>
      </c>
      <c r="E205" s="155" t="s">
        <v>455</v>
      </c>
      <c r="F205" s="156" t="s">
        <v>456</v>
      </c>
      <c r="G205" s="157" t="s">
        <v>185</v>
      </c>
      <c r="H205" s="158">
        <v>0.537</v>
      </c>
      <c r="I205" s="159"/>
      <c r="J205" s="160">
        <f>ROUND(I205*H205,2)</f>
        <v>0</v>
      </c>
      <c r="K205" s="156" t="s">
        <v>0</v>
      </c>
      <c r="L205" s="34"/>
      <c r="M205" s="161" t="s">
        <v>0</v>
      </c>
      <c r="N205" s="162" t="s">
        <v>40</v>
      </c>
      <c r="O205" s="54"/>
      <c r="P205" s="163">
        <f>O205*H205</f>
        <v>0</v>
      </c>
      <c r="Q205" s="163">
        <v>1.98</v>
      </c>
      <c r="R205" s="163">
        <f>Q205*H205</f>
        <v>1.06326</v>
      </c>
      <c r="S205" s="163">
        <v>0</v>
      </c>
      <c r="T205" s="164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5" t="s">
        <v>156</v>
      </c>
      <c r="AT205" s="165" t="s">
        <v>151</v>
      </c>
      <c r="AU205" s="165" t="s">
        <v>77</v>
      </c>
      <c r="AY205" s="18" t="s">
        <v>148</v>
      </c>
      <c r="BE205" s="166">
        <f>IF(N205="základní",J205,0)</f>
        <v>0</v>
      </c>
      <c r="BF205" s="166">
        <f>IF(N205="snížená",J205,0)</f>
        <v>0</v>
      </c>
      <c r="BG205" s="166">
        <f>IF(N205="zákl. přenesená",J205,0)</f>
        <v>0</v>
      </c>
      <c r="BH205" s="166">
        <f>IF(N205="sníž. přenesená",J205,0)</f>
        <v>0</v>
      </c>
      <c r="BI205" s="166">
        <f>IF(N205="nulová",J205,0)</f>
        <v>0</v>
      </c>
      <c r="BJ205" s="18" t="s">
        <v>75</v>
      </c>
      <c r="BK205" s="166">
        <f>ROUND(I205*H205,2)</f>
        <v>0</v>
      </c>
      <c r="BL205" s="18" t="s">
        <v>156</v>
      </c>
      <c r="BM205" s="165" t="s">
        <v>457</v>
      </c>
    </row>
    <row r="206" spans="2:51" s="13" customFormat="1" ht="12">
      <c r="B206" s="167"/>
      <c r="D206" s="168" t="s">
        <v>158</v>
      </c>
      <c r="E206" s="169" t="s">
        <v>0</v>
      </c>
      <c r="F206" s="170" t="s">
        <v>415</v>
      </c>
      <c r="H206" s="169" t="s">
        <v>0</v>
      </c>
      <c r="I206" s="171"/>
      <c r="L206" s="167"/>
      <c r="M206" s="172"/>
      <c r="N206" s="173"/>
      <c r="O206" s="173"/>
      <c r="P206" s="173"/>
      <c r="Q206" s="173"/>
      <c r="R206" s="173"/>
      <c r="S206" s="173"/>
      <c r="T206" s="174"/>
      <c r="AT206" s="169" t="s">
        <v>158</v>
      </c>
      <c r="AU206" s="169" t="s">
        <v>77</v>
      </c>
      <c r="AV206" s="13" t="s">
        <v>75</v>
      </c>
      <c r="AW206" s="13" t="s">
        <v>30</v>
      </c>
      <c r="AX206" s="13" t="s">
        <v>68</v>
      </c>
      <c r="AY206" s="169" t="s">
        <v>148</v>
      </c>
    </row>
    <row r="207" spans="2:51" s="14" customFormat="1" ht="12">
      <c r="B207" s="175"/>
      <c r="D207" s="168" t="s">
        <v>158</v>
      </c>
      <c r="E207" s="176" t="s">
        <v>0</v>
      </c>
      <c r="F207" s="177" t="s">
        <v>458</v>
      </c>
      <c r="H207" s="178">
        <v>0.537</v>
      </c>
      <c r="I207" s="179"/>
      <c r="L207" s="175"/>
      <c r="M207" s="180"/>
      <c r="N207" s="181"/>
      <c r="O207" s="181"/>
      <c r="P207" s="181"/>
      <c r="Q207" s="181"/>
      <c r="R207" s="181"/>
      <c r="S207" s="181"/>
      <c r="T207" s="182"/>
      <c r="AT207" s="176" t="s">
        <v>158</v>
      </c>
      <c r="AU207" s="176" t="s">
        <v>77</v>
      </c>
      <c r="AV207" s="14" t="s">
        <v>77</v>
      </c>
      <c r="AW207" s="14" t="s">
        <v>30</v>
      </c>
      <c r="AX207" s="14" t="s">
        <v>75</v>
      </c>
      <c r="AY207" s="176" t="s">
        <v>148</v>
      </c>
    </row>
    <row r="208" spans="1:65" s="2" customFormat="1" ht="16.5" customHeight="1">
      <c r="A208" s="33"/>
      <c r="B208" s="153"/>
      <c r="C208" s="154" t="s">
        <v>459</v>
      </c>
      <c r="D208" s="154" t="s">
        <v>151</v>
      </c>
      <c r="E208" s="155" t="s">
        <v>460</v>
      </c>
      <c r="F208" s="156" t="s">
        <v>461</v>
      </c>
      <c r="G208" s="157" t="s">
        <v>185</v>
      </c>
      <c r="H208" s="158">
        <v>2.013</v>
      </c>
      <c r="I208" s="159"/>
      <c r="J208" s="160">
        <f>ROUND(I208*H208,2)</f>
        <v>0</v>
      </c>
      <c r="K208" s="156" t="s">
        <v>155</v>
      </c>
      <c r="L208" s="34"/>
      <c r="M208" s="161" t="s">
        <v>0</v>
      </c>
      <c r="N208" s="162" t="s">
        <v>40</v>
      </c>
      <c r="O208" s="54"/>
      <c r="P208" s="163">
        <f>O208*H208</f>
        <v>0</v>
      </c>
      <c r="Q208" s="163">
        <v>2.25634</v>
      </c>
      <c r="R208" s="163">
        <f>Q208*H208</f>
        <v>4.542012419999999</v>
      </c>
      <c r="S208" s="163">
        <v>0</v>
      </c>
      <c r="T208" s="164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5" t="s">
        <v>156</v>
      </c>
      <c r="AT208" s="165" t="s">
        <v>151</v>
      </c>
      <c r="AU208" s="165" t="s">
        <v>77</v>
      </c>
      <c r="AY208" s="18" t="s">
        <v>148</v>
      </c>
      <c r="BE208" s="166">
        <f>IF(N208="základní",J208,0)</f>
        <v>0</v>
      </c>
      <c r="BF208" s="166">
        <f>IF(N208="snížená",J208,0)</f>
        <v>0</v>
      </c>
      <c r="BG208" s="166">
        <f>IF(N208="zákl. přenesená",J208,0)</f>
        <v>0</v>
      </c>
      <c r="BH208" s="166">
        <f>IF(N208="sníž. přenesená",J208,0)</f>
        <v>0</v>
      </c>
      <c r="BI208" s="166">
        <f>IF(N208="nulová",J208,0)</f>
        <v>0</v>
      </c>
      <c r="BJ208" s="18" t="s">
        <v>75</v>
      </c>
      <c r="BK208" s="166">
        <f>ROUND(I208*H208,2)</f>
        <v>0</v>
      </c>
      <c r="BL208" s="18" t="s">
        <v>156</v>
      </c>
      <c r="BM208" s="165" t="s">
        <v>462</v>
      </c>
    </row>
    <row r="209" spans="2:51" s="13" customFormat="1" ht="12">
      <c r="B209" s="167"/>
      <c r="D209" s="168" t="s">
        <v>158</v>
      </c>
      <c r="E209" s="169" t="s">
        <v>0</v>
      </c>
      <c r="F209" s="170" t="s">
        <v>415</v>
      </c>
      <c r="H209" s="169" t="s">
        <v>0</v>
      </c>
      <c r="I209" s="171"/>
      <c r="L209" s="167"/>
      <c r="M209" s="172"/>
      <c r="N209" s="173"/>
      <c r="O209" s="173"/>
      <c r="P209" s="173"/>
      <c r="Q209" s="173"/>
      <c r="R209" s="173"/>
      <c r="S209" s="173"/>
      <c r="T209" s="174"/>
      <c r="AT209" s="169" t="s">
        <v>158</v>
      </c>
      <c r="AU209" s="169" t="s">
        <v>77</v>
      </c>
      <c r="AV209" s="13" t="s">
        <v>75</v>
      </c>
      <c r="AW209" s="13" t="s">
        <v>30</v>
      </c>
      <c r="AX209" s="13" t="s">
        <v>68</v>
      </c>
      <c r="AY209" s="169" t="s">
        <v>148</v>
      </c>
    </row>
    <row r="210" spans="2:51" s="14" customFormat="1" ht="12">
      <c r="B210" s="175"/>
      <c r="D210" s="168" t="s">
        <v>158</v>
      </c>
      <c r="E210" s="176" t="s">
        <v>0</v>
      </c>
      <c r="F210" s="177" t="s">
        <v>463</v>
      </c>
      <c r="H210" s="178">
        <v>2.013</v>
      </c>
      <c r="I210" s="179"/>
      <c r="L210" s="175"/>
      <c r="M210" s="180"/>
      <c r="N210" s="181"/>
      <c r="O210" s="181"/>
      <c r="P210" s="181"/>
      <c r="Q210" s="181"/>
      <c r="R210" s="181"/>
      <c r="S210" s="181"/>
      <c r="T210" s="182"/>
      <c r="AT210" s="176" t="s">
        <v>158</v>
      </c>
      <c r="AU210" s="176" t="s">
        <v>77</v>
      </c>
      <c r="AV210" s="14" t="s">
        <v>77</v>
      </c>
      <c r="AW210" s="14" t="s">
        <v>30</v>
      </c>
      <c r="AX210" s="14" t="s">
        <v>75</v>
      </c>
      <c r="AY210" s="176" t="s">
        <v>148</v>
      </c>
    </row>
    <row r="211" spans="1:65" s="2" customFormat="1" ht="16.5" customHeight="1">
      <c r="A211" s="33"/>
      <c r="B211" s="153"/>
      <c r="C211" s="154" t="s">
        <v>464</v>
      </c>
      <c r="D211" s="154" t="s">
        <v>151</v>
      </c>
      <c r="E211" s="155" t="s">
        <v>465</v>
      </c>
      <c r="F211" s="156" t="s">
        <v>466</v>
      </c>
      <c r="G211" s="157" t="s">
        <v>154</v>
      </c>
      <c r="H211" s="158">
        <v>2.235</v>
      </c>
      <c r="I211" s="159"/>
      <c r="J211" s="160">
        <f>ROUND(I211*H211,2)</f>
        <v>0</v>
      </c>
      <c r="K211" s="156" t="s">
        <v>155</v>
      </c>
      <c r="L211" s="34"/>
      <c r="M211" s="161" t="s">
        <v>0</v>
      </c>
      <c r="N211" s="162" t="s">
        <v>40</v>
      </c>
      <c r="O211" s="54"/>
      <c r="P211" s="163">
        <f>O211*H211</f>
        <v>0</v>
      </c>
      <c r="Q211" s="163">
        <v>0.00247</v>
      </c>
      <c r="R211" s="163">
        <f>Q211*H211</f>
        <v>0.00552045</v>
      </c>
      <c r="S211" s="163">
        <v>0</v>
      </c>
      <c r="T211" s="164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5" t="s">
        <v>156</v>
      </c>
      <c r="AT211" s="165" t="s">
        <v>151</v>
      </c>
      <c r="AU211" s="165" t="s">
        <v>77</v>
      </c>
      <c r="AY211" s="18" t="s">
        <v>148</v>
      </c>
      <c r="BE211" s="166">
        <f>IF(N211="základní",J211,0)</f>
        <v>0</v>
      </c>
      <c r="BF211" s="166">
        <f>IF(N211="snížená",J211,0)</f>
        <v>0</v>
      </c>
      <c r="BG211" s="166">
        <f>IF(N211="zákl. přenesená",J211,0)</f>
        <v>0</v>
      </c>
      <c r="BH211" s="166">
        <f>IF(N211="sníž. přenesená",J211,0)</f>
        <v>0</v>
      </c>
      <c r="BI211" s="166">
        <f>IF(N211="nulová",J211,0)</f>
        <v>0</v>
      </c>
      <c r="BJ211" s="18" t="s">
        <v>75</v>
      </c>
      <c r="BK211" s="166">
        <f>ROUND(I211*H211,2)</f>
        <v>0</v>
      </c>
      <c r="BL211" s="18" t="s">
        <v>156</v>
      </c>
      <c r="BM211" s="165" t="s">
        <v>467</v>
      </c>
    </row>
    <row r="212" spans="2:51" s="13" customFormat="1" ht="12">
      <c r="B212" s="167"/>
      <c r="D212" s="168" t="s">
        <v>158</v>
      </c>
      <c r="E212" s="169" t="s">
        <v>0</v>
      </c>
      <c r="F212" s="170" t="s">
        <v>415</v>
      </c>
      <c r="H212" s="169" t="s">
        <v>0</v>
      </c>
      <c r="I212" s="171"/>
      <c r="L212" s="167"/>
      <c r="M212" s="172"/>
      <c r="N212" s="173"/>
      <c r="O212" s="173"/>
      <c r="P212" s="173"/>
      <c r="Q212" s="173"/>
      <c r="R212" s="173"/>
      <c r="S212" s="173"/>
      <c r="T212" s="174"/>
      <c r="AT212" s="169" t="s">
        <v>158</v>
      </c>
      <c r="AU212" s="169" t="s">
        <v>77</v>
      </c>
      <c r="AV212" s="13" t="s">
        <v>75</v>
      </c>
      <c r="AW212" s="13" t="s">
        <v>30</v>
      </c>
      <c r="AX212" s="13" t="s">
        <v>68</v>
      </c>
      <c r="AY212" s="169" t="s">
        <v>148</v>
      </c>
    </row>
    <row r="213" spans="2:51" s="14" customFormat="1" ht="12">
      <c r="B213" s="175"/>
      <c r="D213" s="168" t="s">
        <v>158</v>
      </c>
      <c r="E213" s="176" t="s">
        <v>0</v>
      </c>
      <c r="F213" s="177" t="s">
        <v>468</v>
      </c>
      <c r="H213" s="178">
        <v>2.235</v>
      </c>
      <c r="I213" s="179"/>
      <c r="L213" s="175"/>
      <c r="M213" s="180"/>
      <c r="N213" s="181"/>
      <c r="O213" s="181"/>
      <c r="P213" s="181"/>
      <c r="Q213" s="181"/>
      <c r="R213" s="181"/>
      <c r="S213" s="181"/>
      <c r="T213" s="182"/>
      <c r="AT213" s="176" t="s">
        <v>158</v>
      </c>
      <c r="AU213" s="176" t="s">
        <v>77</v>
      </c>
      <c r="AV213" s="14" t="s">
        <v>77</v>
      </c>
      <c r="AW213" s="14" t="s">
        <v>30</v>
      </c>
      <c r="AX213" s="14" t="s">
        <v>75</v>
      </c>
      <c r="AY213" s="176" t="s">
        <v>148</v>
      </c>
    </row>
    <row r="214" spans="1:65" s="2" customFormat="1" ht="16.5" customHeight="1">
      <c r="A214" s="33"/>
      <c r="B214" s="153"/>
      <c r="C214" s="154" t="s">
        <v>469</v>
      </c>
      <c r="D214" s="154" t="s">
        <v>151</v>
      </c>
      <c r="E214" s="155" t="s">
        <v>470</v>
      </c>
      <c r="F214" s="156" t="s">
        <v>471</v>
      </c>
      <c r="G214" s="157" t="s">
        <v>154</v>
      </c>
      <c r="H214" s="158">
        <v>2.235</v>
      </c>
      <c r="I214" s="159"/>
      <c r="J214" s="160">
        <f>ROUND(I214*H214,2)</f>
        <v>0</v>
      </c>
      <c r="K214" s="156" t="s">
        <v>155</v>
      </c>
      <c r="L214" s="34"/>
      <c r="M214" s="161" t="s">
        <v>0</v>
      </c>
      <c r="N214" s="162" t="s">
        <v>40</v>
      </c>
      <c r="O214" s="54"/>
      <c r="P214" s="163">
        <f>O214*H214</f>
        <v>0</v>
      </c>
      <c r="Q214" s="163">
        <v>0</v>
      </c>
      <c r="R214" s="163">
        <f>Q214*H214</f>
        <v>0</v>
      </c>
      <c r="S214" s="163">
        <v>0</v>
      </c>
      <c r="T214" s="164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5" t="s">
        <v>156</v>
      </c>
      <c r="AT214" s="165" t="s">
        <v>151</v>
      </c>
      <c r="AU214" s="165" t="s">
        <v>77</v>
      </c>
      <c r="AY214" s="18" t="s">
        <v>148</v>
      </c>
      <c r="BE214" s="166">
        <f>IF(N214="základní",J214,0)</f>
        <v>0</v>
      </c>
      <c r="BF214" s="166">
        <f>IF(N214="snížená",J214,0)</f>
        <v>0</v>
      </c>
      <c r="BG214" s="166">
        <f>IF(N214="zákl. přenesená",J214,0)</f>
        <v>0</v>
      </c>
      <c r="BH214" s="166">
        <f>IF(N214="sníž. přenesená",J214,0)</f>
        <v>0</v>
      </c>
      <c r="BI214" s="166">
        <f>IF(N214="nulová",J214,0)</f>
        <v>0</v>
      </c>
      <c r="BJ214" s="18" t="s">
        <v>75</v>
      </c>
      <c r="BK214" s="166">
        <f>ROUND(I214*H214,2)</f>
        <v>0</v>
      </c>
      <c r="BL214" s="18" t="s">
        <v>156</v>
      </c>
      <c r="BM214" s="165" t="s">
        <v>472</v>
      </c>
    </row>
    <row r="215" spans="2:51" s="13" customFormat="1" ht="12">
      <c r="B215" s="167"/>
      <c r="D215" s="168" t="s">
        <v>158</v>
      </c>
      <c r="E215" s="169" t="s">
        <v>0</v>
      </c>
      <c r="F215" s="170" t="s">
        <v>415</v>
      </c>
      <c r="H215" s="169" t="s">
        <v>0</v>
      </c>
      <c r="I215" s="171"/>
      <c r="L215" s="167"/>
      <c r="M215" s="172"/>
      <c r="N215" s="173"/>
      <c r="O215" s="173"/>
      <c r="P215" s="173"/>
      <c r="Q215" s="173"/>
      <c r="R215" s="173"/>
      <c r="S215" s="173"/>
      <c r="T215" s="174"/>
      <c r="AT215" s="169" t="s">
        <v>158</v>
      </c>
      <c r="AU215" s="169" t="s">
        <v>77</v>
      </c>
      <c r="AV215" s="13" t="s">
        <v>75</v>
      </c>
      <c r="AW215" s="13" t="s">
        <v>30</v>
      </c>
      <c r="AX215" s="13" t="s">
        <v>68</v>
      </c>
      <c r="AY215" s="169" t="s">
        <v>148</v>
      </c>
    </row>
    <row r="216" spans="2:51" s="14" customFormat="1" ht="12">
      <c r="B216" s="175"/>
      <c r="D216" s="168" t="s">
        <v>158</v>
      </c>
      <c r="E216" s="176" t="s">
        <v>0</v>
      </c>
      <c r="F216" s="177" t="s">
        <v>468</v>
      </c>
      <c r="H216" s="178">
        <v>2.235</v>
      </c>
      <c r="I216" s="179"/>
      <c r="L216" s="175"/>
      <c r="M216" s="180"/>
      <c r="N216" s="181"/>
      <c r="O216" s="181"/>
      <c r="P216" s="181"/>
      <c r="Q216" s="181"/>
      <c r="R216" s="181"/>
      <c r="S216" s="181"/>
      <c r="T216" s="182"/>
      <c r="AT216" s="176" t="s">
        <v>158</v>
      </c>
      <c r="AU216" s="176" t="s">
        <v>77</v>
      </c>
      <c r="AV216" s="14" t="s">
        <v>77</v>
      </c>
      <c r="AW216" s="14" t="s">
        <v>30</v>
      </c>
      <c r="AX216" s="14" t="s">
        <v>75</v>
      </c>
      <c r="AY216" s="176" t="s">
        <v>148</v>
      </c>
    </row>
    <row r="217" spans="2:63" s="12" customFormat="1" ht="22.9" customHeight="1">
      <c r="B217" s="140"/>
      <c r="D217" s="141" t="s">
        <v>67</v>
      </c>
      <c r="E217" s="151" t="s">
        <v>165</v>
      </c>
      <c r="F217" s="151" t="s">
        <v>473</v>
      </c>
      <c r="I217" s="143"/>
      <c r="J217" s="152">
        <f>BK217</f>
        <v>0</v>
      </c>
      <c r="L217" s="140"/>
      <c r="M217" s="145"/>
      <c r="N217" s="146"/>
      <c r="O217" s="146"/>
      <c r="P217" s="147">
        <f>SUM(P218:P235)</f>
        <v>0</v>
      </c>
      <c r="Q217" s="146"/>
      <c r="R217" s="147">
        <f>SUM(R218:R235)</f>
        <v>0.20682</v>
      </c>
      <c r="S217" s="146"/>
      <c r="T217" s="148">
        <f>SUM(T218:T235)</f>
        <v>0</v>
      </c>
      <c r="AR217" s="141" t="s">
        <v>75</v>
      </c>
      <c r="AT217" s="149" t="s">
        <v>67</v>
      </c>
      <c r="AU217" s="149" t="s">
        <v>75</v>
      </c>
      <c r="AY217" s="141" t="s">
        <v>148</v>
      </c>
      <c r="BK217" s="150">
        <f>SUM(BK218:BK235)</f>
        <v>0</v>
      </c>
    </row>
    <row r="218" spans="1:65" s="2" customFormat="1" ht="16.5" customHeight="1">
      <c r="A218" s="33"/>
      <c r="B218" s="153"/>
      <c r="C218" s="154" t="s">
        <v>474</v>
      </c>
      <c r="D218" s="154" t="s">
        <v>151</v>
      </c>
      <c r="E218" s="155" t="s">
        <v>475</v>
      </c>
      <c r="F218" s="156" t="s">
        <v>476</v>
      </c>
      <c r="G218" s="157" t="s">
        <v>215</v>
      </c>
      <c r="H218" s="158">
        <v>2</v>
      </c>
      <c r="I218" s="159"/>
      <c r="J218" s="160">
        <f>ROUND(I218*H218,2)</f>
        <v>0</v>
      </c>
      <c r="K218" s="156" t="s">
        <v>0</v>
      </c>
      <c r="L218" s="34"/>
      <c r="M218" s="161" t="s">
        <v>0</v>
      </c>
      <c r="N218" s="162" t="s">
        <v>40</v>
      </c>
      <c r="O218" s="54"/>
      <c r="P218" s="163">
        <f>O218*H218</f>
        <v>0</v>
      </c>
      <c r="Q218" s="163">
        <v>0.02058</v>
      </c>
      <c r="R218" s="163">
        <f>Q218*H218</f>
        <v>0.04116</v>
      </c>
      <c r="S218" s="163">
        <v>0</v>
      </c>
      <c r="T218" s="164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5" t="s">
        <v>156</v>
      </c>
      <c r="AT218" s="165" t="s">
        <v>151</v>
      </c>
      <c r="AU218" s="165" t="s">
        <v>77</v>
      </c>
      <c r="AY218" s="18" t="s">
        <v>148</v>
      </c>
      <c r="BE218" s="166">
        <f>IF(N218="základní",J218,0)</f>
        <v>0</v>
      </c>
      <c r="BF218" s="166">
        <f>IF(N218="snížená",J218,0)</f>
        <v>0</v>
      </c>
      <c r="BG218" s="166">
        <f>IF(N218="zákl. přenesená",J218,0)</f>
        <v>0</v>
      </c>
      <c r="BH218" s="166">
        <f>IF(N218="sníž. přenesená",J218,0)</f>
        <v>0</v>
      </c>
      <c r="BI218" s="166">
        <f>IF(N218="nulová",J218,0)</f>
        <v>0</v>
      </c>
      <c r="BJ218" s="18" t="s">
        <v>75</v>
      </c>
      <c r="BK218" s="166">
        <f>ROUND(I218*H218,2)</f>
        <v>0</v>
      </c>
      <c r="BL218" s="18" t="s">
        <v>156</v>
      </c>
      <c r="BM218" s="165" t="s">
        <v>477</v>
      </c>
    </row>
    <row r="219" spans="2:51" s="13" customFormat="1" ht="12">
      <c r="B219" s="167"/>
      <c r="D219" s="168" t="s">
        <v>158</v>
      </c>
      <c r="E219" s="169" t="s">
        <v>0</v>
      </c>
      <c r="F219" s="170" t="s">
        <v>342</v>
      </c>
      <c r="H219" s="169" t="s">
        <v>0</v>
      </c>
      <c r="I219" s="171"/>
      <c r="L219" s="167"/>
      <c r="M219" s="172"/>
      <c r="N219" s="173"/>
      <c r="O219" s="173"/>
      <c r="P219" s="173"/>
      <c r="Q219" s="173"/>
      <c r="R219" s="173"/>
      <c r="S219" s="173"/>
      <c r="T219" s="174"/>
      <c r="AT219" s="169" t="s">
        <v>158</v>
      </c>
      <c r="AU219" s="169" t="s">
        <v>77</v>
      </c>
      <c r="AV219" s="13" t="s">
        <v>75</v>
      </c>
      <c r="AW219" s="13" t="s">
        <v>30</v>
      </c>
      <c r="AX219" s="13" t="s">
        <v>68</v>
      </c>
      <c r="AY219" s="169" t="s">
        <v>148</v>
      </c>
    </row>
    <row r="220" spans="2:51" s="14" customFormat="1" ht="12">
      <c r="B220" s="175"/>
      <c r="D220" s="168" t="s">
        <v>158</v>
      </c>
      <c r="E220" s="176" t="s">
        <v>0</v>
      </c>
      <c r="F220" s="177" t="s">
        <v>77</v>
      </c>
      <c r="H220" s="178">
        <v>2</v>
      </c>
      <c r="I220" s="179"/>
      <c r="L220" s="175"/>
      <c r="M220" s="180"/>
      <c r="N220" s="181"/>
      <c r="O220" s="181"/>
      <c r="P220" s="181"/>
      <c r="Q220" s="181"/>
      <c r="R220" s="181"/>
      <c r="S220" s="181"/>
      <c r="T220" s="182"/>
      <c r="AT220" s="176" t="s">
        <v>158</v>
      </c>
      <c r="AU220" s="176" t="s">
        <v>77</v>
      </c>
      <c r="AV220" s="14" t="s">
        <v>77</v>
      </c>
      <c r="AW220" s="14" t="s">
        <v>30</v>
      </c>
      <c r="AX220" s="14" t="s">
        <v>75</v>
      </c>
      <c r="AY220" s="176" t="s">
        <v>148</v>
      </c>
    </row>
    <row r="221" spans="1:65" s="2" customFormat="1" ht="16.5" customHeight="1">
      <c r="A221" s="33"/>
      <c r="B221" s="153"/>
      <c r="C221" s="154" t="s">
        <v>478</v>
      </c>
      <c r="D221" s="154" t="s">
        <v>151</v>
      </c>
      <c r="E221" s="155" t="s">
        <v>479</v>
      </c>
      <c r="F221" s="156" t="s">
        <v>480</v>
      </c>
      <c r="G221" s="157" t="s">
        <v>215</v>
      </c>
      <c r="H221" s="158">
        <v>2</v>
      </c>
      <c r="I221" s="159"/>
      <c r="J221" s="160">
        <f>ROUND(I221*H221,2)</f>
        <v>0</v>
      </c>
      <c r="K221" s="156" t="s">
        <v>0</v>
      </c>
      <c r="L221" s="34"/>
      <c r="M221" s="161" t="s">
        <v>0</v>
      </c>
      <c r="N221" s="162" t="s">
        <v>40</v>
      </c>
      <c r="O221" s="54"/>
      <c r="P221" s="163">
        <f>O221*H221</f>
        <v>0</v>
      </c>
      <c r="Q221" s="163">
        <v>0.08283</v>
      </c>
      <c r="R221" s="163">
        <f>Q221*H221</f>
        <v>0.16566</v>
      </c>
      <c r="S221" s="163">
        <v>0</v>
      </c>
      <c r="T221" s="164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5" t="s">
        <v>156</v>
      </c>
      <c r="AT221" s="165" t="s">
        <v>151</v>
      </c>
      <c r="AU221" s="165" t="s">
        <v>77</v>
      </c>
      <c r="AY221" s="18" t="s">
        <v>148</v>
      </c>
      <c r="BE221" s="166">
        <f>IF(N221="základní",J221,0)</f>
        <v>0</v>
      </c>
      <c r="BF221" s="166">
        <f>IF(N221="snížená",J221,0)</f>
        <v>0</v>
      </c>
      <c r="BG221" s="166">
        <f>IF(N221="zákl. přenesená",J221,0)</f>
        <v>0</v>
      </c>
      <c r="BH221" s="166">
        <f>IF(N221="sníž. přenesená",J221,0)</f>
        <v>0</v>
      </c>
      <c r="BI221" s="166">
        <f>IF(N221="nulová",J221,0)</f>
        <v>0</v>
      </c>
      <c r="BJ221" s="18" t="s">
        <v>75</v>
      </c>
      <c r="BK221" s="166">
        <f>ROUND(I221*H221,2)</f>
        <v>0</v>
      </c>
      <c r="BL221" s="18" t="s">
        <v>156</v>
      </c>
      <c r="BM221" s="165" t="s">
        <v>481</v>
      </c>
    </row>
    <row r="222" spans="2:51" s="13" customFormat="1" ht="12">
      <c r="B222" s="167"/>
      <c r="D222" s="168" t="s">
        <v>158</v>
      </c>
      <c r="E222" s="169" t="s">
        <v>0</v>
      </c>
      <c r="F222" s="170" t="s">
        <v>342</v>
      </c>
      <c r="H222" s="169" t="s">
        <v>0</v>
      </c>
      <c r="I222" s="171"/>
      <c r="L222" s="167"/>
      <c r="M222" s="172"/>
      <c r="N222" s="173"/>
      <c r="O222" s="173"/>
      <c r="P222" s="173"/>
      <c r="Q222" s="173"/>
      <c r="R222" s="173"/>
      <c r="S222" s="173"/>
      <c r="T222" s="174"/>
      <c r="AT222" s="169" t="s">
        <v>158</v>
      </c>
      <c r="AU222" s="169" t="s">
        <v>77</v>
      </c>
      <c r="AV222" s="13" t="s">
        <v>75</v>
      </c>
      <c r="AW222" s="13" t="s">
        <v>30</v>
      </c>
      <c r="AX222" s="13" t="s">
        <v>68</v>
      </c>
      <c r="AY222" s="169" t="s">
        <v>148</v>
      </c>
    </row>
    <row r="223" spans="2:51" s="14" customFormat="1" ht="12">
      <c r="B223" s="175"/>
      <c r="D223" s="168" t="s">
        <v>158</v>
      </c>
      <c r="E223" s="176" t="s">
        <v>0</v>
      </c>
      <c r="F223" s="177" t="s">
        <v>77</v>
      </c>
      <c r="H223" s="178">
        <v>2</v>
      </c>
      <c r="I223" s="179"/>
      <c r="L223" s="175"/>
      <c r="M223" s="180"/>
      <c r="N223" s="181"/>
      <c r="O223" s="181"/>
      <c r="P223" s="181"/>
      <c r="Q223" s="181"/>
      <c r="R223" s="181"/>
      <c r="S223" s="181"/>
      <c r="T223" s="182"/>
      <c r="AT223" s="176" t="s">
        <v>158</v>
      </c>
      <c r="AU223" s="176" t="s">
        <v>77</v>
      </c>
      <c r="AV223" s="14" t="s">
        <v>77</v>
      </c>
      <c r="AW223" s="14" t="s">
        <v>30</v>
      </c>
      <c r="AX223" s="14" t="s">
        <v>75</v>
      </c>
      <c r="AY223" s="176" t="s">
        <v>148</v>
      </c>
    </row>
    <row r="224" spans="1:65" s="2" customFormat="1" ht="21.75" customHeight="1">
      <c r="A224" s="33"/>
      <c r="B224" s="153"/>
      <c r="C224" s="154" t="s">
        <v>482</v>
      </c>
      <c r="D224" s="154" t="s">
        <v>151</v>
      </c>
      <c r="E224" s="155" t="s">
        <v>483</v>
      </c>
      <c r="F224" s="156" t="s">
        <v>484</v>
      </c>
      <c r="G224" s="157" t="s">
        <v>485</v>
      </c>
      <c r="H224" s="158">
        <v>1</v>
      </c>
      <c r="I224" s="159"/>
      <c r="J224" s="160">
        <f>ROUND(I224*H224,2)</f>
        <v>0</v>
      </c>
      <c r="K224" s="156" t="s">
        <v>0</v>
      </c>
      <c r="L224" s="34"/>
      <c r="M224" s="161" t="s">
        <v>0</v>
      </c>
      <c r="N224" s="162" t="s">
        <v>40</v>
      </c>
      <c r="O224" s="54"/>
      <c r="P224" s="163">
        <f>O224*H224</f>
        <v>0</v>
      </c>
      <c r="Q224" s="163">
        <v>0</v>
      </c>
      <c r="R224" s="163">
        <f>Q224*H224</f>
        <v>0</v>
      </c>
      <c r="S224" s="163">
        <v>0</v>
      </c>
      <c r="T224" s="164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5" t="s">
        <v>156</v>
      </c>
      <c r="AT224" s="165" t="s">
        <v>151</v>
      </c>
      <c r="AU224" s="165" t="s">
        <v>77</v>
      </c>
      <c r="AY224" s="18" t="s">
        <v>148</v>
      </c>
      <c r="BE224" s="166">
        <f>IF(N224="základní",J224,0)</f>
        <v>0</v>
      </c>
      <c r="BF224" s="166">
        <f>IF(N224="snížená",J224,0)</f>
        <v>0</v>
      </c>
      <c r="BG224" s="166">
        <f>IF(N224="zákl. přenesená",J224,0)</f>
        <v>0</v>
      </c>
      <c r="BH224" s="166">
        <f>IF(N224="sníž. přenesená",J224,0)</f>
        <v>0</v>
      </c>
      <c r="BI224" s="166">
        <f>IF(N224="nulová",J224,0)</f>
        <v>0</v>
      </c>
      <c r="BJ224" s="18" t="s">
        <v>75</v>
      </c>
      <c r="BK224" s="166">
        <f>ROUND(I224*H224,2)</f>
        <v>0</v>
      </c>
      <c r="BL224" s="18" t="s">
        <v>156</v>
      </c>
      <c r="BM224" s="165" t="s">
        <v>486</v>
      </c>
    </row>
    <row r="225" spans="2:51" s="13" customFormat="1" ht="12">
      <c r="B225" s="167"/>
      <c r="D225" s="168" t="s">
        <v>158</v>
      </c>
      <c r="E225" s="169" t="s">
        <v>0</v>
      </c>
      <c r="F225" s="170" t="s">
        <v>342</v>
      </c>
      <c r="H225" s="169" t="s">
        <v>0</v>
      </c>
      <c r="I225" s="171"/>
      <c r="L225" s="167"/>
      <c r="M225" s="172"/>
      <c r="N225" s="173"/>
      <c r="O225" s="173"/>
      <c r="P225" s="173"/>
      <c r="Q225" s="173"/>
      <c r="R225" s="173"/>
      <c r="S225" s="173"/>
      <c r="T225" s="174"/>
      <c r="AT225" s="169" t="s">
        <v>158</v>
      </c>
      <c r="AU225" s="169" t="s">
        <v>77</v>
      </c>
      <c r="AV225" s="13" t="s">
        <v>75</v>
      </c>
      <c r="AW225" s="13" t="s">
        <v>30</v>
      </c>
      <c r="AX225" s="13" t="s">
        <v>68</v>
      </c>
      <c r="AY225" s="169" t="s">
        <v>148</v>
      </c>
    </row>
    <row r="226" spans="2:51" s="14" customFormat="1" ht="12">
      <c r="B226" s="175"/>
      <c r="D226" s="168" t="s">
        <v>158</v>
      </c>
      <c r="E226" s="176" t="s">
        <v>0</v>
      </c>
      <c r="F226" s="177" t="s">
        <v>75</v>
      </c>
      <c r="H226" s="178">
        <v>1</v>
      </c>
      <c r="I226" s="179"/>
      <c r="L226" s="175"/>
      <c r="M226" s="180"/>
      <c r="N226" s="181"/>
      <c r="O226" s="181"/>
      <c r="P226" s="181"/>
      <c r="Q226" s="181"/>
      <c r="R226" s="181"/>
      <c r="S226" s="181"/>
      <c r="T226" s="182"/>
      <c r="AT226" s="176" t="s">
        <v>158</v>
      </c>
      <c r="AU226" s="176" t="s">
        <v>77</v>
      </c>
      <c r="AV226" s="14" t="s">
        <v>77</v>
      </c>
      <c r="AW226" s="14" t="s">
        <v>30</v>
      </c>
      <c r="AX226" s="14" t="s">
        <v>75</v>
      </c>
      <c r="AY226" s="176" t="s">
        <v>148</v>
      </c>
    </row>
    <row r="227" spans="1:65" s="2" customFormat="1" ht="16.5" customHeight="1">
      <c r="A227" s="33"/>
      <c r="B227" s="153"/>
      <c r="C227" s="154" t="s">
        <v>487</v>
      </c>
      <c r="D227" s="154" t="s">
        <v>151</v>
      </c>
      <c r="E227" s="155" t="s">
        <v>488</v>
      </c>
      <c r="F227" s="156" t="s">
        <v>489</v>
      </c>
      <c r="G227" s="157" t="s">
        <v>485</v>
      </c>
      <c r="H227" s="158">
        <v>1</v>
      </c>
      <c r="I227" s="159"/>
      <c r="J227" s="160">
        <f>ROUND(I227*H227,2)</f>
        <v>0</v>
      </c>
      <c r="K227" s="156" t="s">
        <v>0</v>
      </c>
      <c r="L227" s="34"/>
      <c r="M227" s="161" t="s">
        <v>0</v>
      </c>
      <c r="N227" s="162" t="s">
        <v>40</v>
      </c>
      <c r="O227" s="54"/>
      <c r="P227" s="163">
        <f>O227*H227</f>
        <v>0</v>
      </c>
      <c r="Q227" s="163">
        <v>0</v>
      </c>
      <c r="R227" s="163">
        <f>Q227*H227</f>
        <v>0</v>
      </c>
      <c r="S227" s="163">
        <v>0</v>
      </c>
      <c r="T227" s="164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5" t="s">
        <v>156</v>
      </c>
      <c r="AT227" s="165" t="s">
        <v>151</v>
      </c>
      <c r="AU227" s="165" t="s">
        <v>77</v>
      </c>
      <c r="AY227" s="18" t="s">
        <v>148</v>
      </c>
      <c r="BE227" s="166">
        <f>IF(N227="základní",J227,0)</f>
        <v>0</v>
      </c>
      <c r="BF227" s="166">
        <f>IF(N227="snížená",J227,0)</f>
        <v>0</v>
      </c>
      <c r="BG227" s="166">
        <f>IF(N227="zákl. přenesená",J227,0)</f>
        <v>0</v>
      </c>
      <c r="BH227" s="166">
        <f>IF(N227="sníž. přenesená",J227,0)</f>
        <v>0</v>
      </c>
      <c r="BI227" s="166">
        <f>IF(N227="nulová",J227,0)</f>
        <v>0</v>
      </c>
      <c r="BJ227" s="18" t="s">
        <v>75</v>
      </c>
      <c r="BK227" s="166">
        <f>ROUND(I227*H227,2)</f>
        <v>0</v>
      </c>
      <c r="BL227" s="18" t="s">
        <v>156</v>
      </c>
      <c r="BM227" s="165" t="s">
        <v>490</v>
      </c>
    </row>
    <row r="228" spans="2:51" s="13" customFormat="1" ht="12">
      <c r="B228" s="167"/>
      <c r="D228" s="168" t="s">
        <v>158</v>
      </c>
      <c r="E228" s="169" t="s">
        <v>0</v>
      </c>
      <c r="F228" s="170" t="s">
        <v>342</v>
      </c>
      <c r="H228" s="169" t="s">
        <v>0</v>
      </c>
      <c r="I228" s="171"/>
      <c r="L228" s="167"/>
      <c r="M228" s="172"/>
      <c r="N228" s="173"/>
      <c r="O228" s="173"/>
      <c r="P228" s="173"/>
      <c r="Q228" s="173"/>
      <c r="R228" s="173"/>
      <c r="S228" s="173"/>
      <c r="T228" s="174"/>
      <c r="AT228" s="169" t="s">
        <v>158</v>
      </c>
      <c r="AU228" s="169" t="s">
        <v>77</v>
      </c>
      <c r="AV228" s="13" t="s">
        <v>75</v>
      </c>
      <c r="AW228" s="13" t="s">
        <v>30</v>
      </c>
      <c r="AX228" s="13" t="s">
        <v>68</v>
      </c>
      <c r="AY228" s="169" t="s">
        <v>148</v>
      </c>
    </row>
    <row r="229" spans="2:51" s="14" customFormat="1" ht="12">
      <c r="B229" s="175"/>
      <c r="D229" s="168" t="s">
        <v>158</v>
      </c>
      <c r="E229" s="176" t="s">
        <v>0</v>
      </c>
      <c r="F229" s="177" t="s">
        <v>75</v>
      </c>
      <c r="H229" s="178">
        <v>1</v>
      </c>
      <c r="I229" s="179"/>
      <c r="L229" s="175"/>
      <c r="M229" s="180"/>
      <c r="N229" s="181"/>
      <c r="O229" s="181"/>
      <c r="P229" s="181"/>
      <c r="Q229" s="181"/>
      <c r="R229" s="181"/>
      <c r="S229" s="181"/>
      <c r="T229" s="182"/>
      <c r="AT229" s="176" t="s">
        <v>158</v>
      </c>
      <c r="AU229" s="176" t="s">
        <v>77</v>
      </c>
      <c r="AV229" s="14" t="s">
        <v>77</v>
      </c>
      <c r="AW229" s="14" t="s">
        <v>30</v>
      </c>
      <c r="AX229" s="14" t="s">
        <v>75</v>
      </c>
      <c r="AY229" s="176" t="s">
        <v>148</v>
      </c>
    </row>
    <row r="230" spans="1:65" s="2" customFormat="1" ht="16.5" customHeight="1">
      <c r="A230" s="33"/>
      <c r="B230" s="153"/>
      <c r="C230" s="154" t="s">
        <v>491</v>
      </c>
      <c r="D230" s="154" t="s">
        <v>151</v>
      </c>
      <c r="E230" s="155" t="s">
        <v>492</v>
      </c>
      <c r="F230" s="156" t="s">
        <v>493</v>
      </c>
      <c r="G230" s="157" t="s">
        <v>485</v>
      </c>
      <c r="H230" s="158">
        <v>1</v>
      </c>
      <c r="I230" s="159"/>
      <c r="J230" s="160">
        <f>ROUND(I230*H230,2)</f>
        <v>0</v>
      </c>
      <c r="K230" s="156" t="s">
        <v>0</v>
      </c>
      <c r="L230" s="34"/>
      <c r="M230" s="161" t="s">
        <v>0</v>
      </c>
      <c r="N230" s="162" t="s">
        <v>40</v>
      </c>
      <c r="O230" s="54"/>
      <c r="P230" s="163">
        <f>O230*H230</f>
        <v>0</v>
      </c>
      <c r="Q230" s="163">
        <v>0</v>
      </c>
      <c r="R230" s="163">
        <f>Q230*H230</f>
        <v>0</v>
      </c>
      <c r="S230" s="163">
        <v>0</v>
      </c>
      <c r="T230" s="164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5" t="s">
        <v>156</v>
      </c>
      <c r="AT230" s="165" t="s">
        <v>151</v>
      </c>
      <c r="AU230" s="165" t="s">
        <v>77</v>
      </c>
      <c r="AY230" s="18" t="s">
        <v>148</v>
      </c>
      <c r="BE230" s="166">
        <f>IF(N230="základní",J230,0)</f>
        <v>0</v>
      </c>
      <c r="BF230" s="166">
        <f>IF(N230="snížená",J230,0)</f>
        <v>0</v>
      </c>
      <c r="BG230" s="166">
        <f>IF(N230="zákl. přenesená",J230,0)</f>
        <v>0</v>
      </c>
      <c r="BH230" s="166">
        <f>IF(N230="sníž. přenesená",J230,0)</f>
        <v>0</v>
      </c>
      <c r="BI230" s="166">
        <f>IF(N230="nulová",J230,0)</f>
        <v>0</v>
      </c>
      <c r="BJ230" s="18" t="s">
        <v>75</v>
      </c>
      <c r="BK230" s="166">
        <f>ROUND(I230*H230,2)</f>
        <v>0</v>
      </c>
      <c r="BL230" s="18" t="s">
        <v>156</v>
      </c>
      <c r="BM230" s="165" t="s">
        <v>494</v>
      </c>
    </row>
    <row r="231" spans="2:51" s="13" customFormat="1" ht="12">
      <c r="B231" s="167"/>
      <c r="D231" s="168" t="s">
        <v>158</v>
      </c>
      <c r="E231" s="169" t="s">
        <v>0</v>
      </c>
      <c r="F231" s="170" t="s">
        <v>342</v>
      </c>
      <c r="H231" s="169" t="s">
        <v>0</v>
      </c>
      <c r="I231" s="171"/>
      <c r="L231" s="167"/>
      <c r="M231" s="172"/>
      <c r="N231" s="173"/>
      <c r="O231" s="173"/>
      <c r="P231" s="173"/>
      <c r="Q231" s="173"/>
      <c r="R231" s="173"/>
      <c r="S231" s="173"/>
      <c r="T231" s="174"/>
      <c r="AT231" s="169" t="s">
        <v>158</v>
      </c>
      <c r="AU231" s="169" t="s">
        <v>77</v>
      </c>
      <c r="AV231" s="13" t="s">
        <v>75</v>
      </c>
      <c r="AW231" s="13" t="s">
        <v>30</v>
      </c>
      <c r="AX231" s="13" t="s">
        <v>68</v>
      </c>
      <c r="AY231" s="169" t="s">
        <v>148</v>
      </c>
    </row>
    <row r="232" spans="2:51" s="14" customFormat="1" ht="12">
      <c r="B232" s="175"/>
      <c r="D232" s="168" t="s">
        <v>158</v>
      </c>
      <c r="E232" s="176" t="s">
        <v>0</v>
      </c>
      <c r="F232" s="177" t="s">
        <v>75</v>
      </c>
      <c r="H232" s="178">
        <v>1</v>
      </c>
      <c r="I232" s="179"/>
      <c r="L232" s="175"/>
      <c r="M232" s="180"/>
      <c r="N232" s="181"/>
      <c r="O232" s="181"/>
      <c r="P232" s="181"/>
      <c r="Q232" s="181"/>
      <c r="R232" s="181"/>
      <c r="S232" s="181"/>
      <c r="T232" s="182"/>
      <c r="AT232" s="176" t="s">
        <v>158</v>
      </c>
      <c r="AU232" s="176" t="s">
        <v>77</v>
      </c>
      <c r="AV232" s="14" t="s">
        <v>77</v>
      </c>
      <c r="AW232" s="14" t="s">
        <v>30</v>
      </c>
      <c r="AX232" s="14" t="s">
        <v>75</v>
      </c>
      <c r="AY232" s="176" t="s">
        <v>148</v>
      </c>
    </row>
    <row r="233" spans="1:65" s="2" customFormat="1" ht="16.5" customHeight="1">
      <c r="A233" s="33"/>
      <c r="B233" s="153"/>
      <c r="C233" s="154" t="s">
        <v>495</v>
      </c>
      <c r="D233" s="154" t="s">
        <v>151</v>
      </c>
      <c r="E233" s="155" t="s">
        <v>496</v>
      </c>
      <c r="F233" s="156" t="s">
        <v>497</v>
      </c>
      <c r="G233" s="157" t="s">
        <v>485</v>
      </c>
      <c r="H233" s="158">
        <v>1</v>
      </c>
      <c r="I233" s="159"/>
      <c r="J233" s="160">
        <f>ROUND(I233*H233,2)</f>
        <v>0</v>
      </c>
      <c r="K233" s="156" t="s">
        <v>0</v>
      </c>
      <c r="L233" s="34"/>
      <c r="M233" s="161" t="s">
        <v>0</v>
      </c>
      <c r="N233" s="162" t="s">
        <v>40</v>
      </c>
      <c r="O233" s="54"/>
      <c r="P233" s="163">
        <f>O233*H233</f>
        <v>0</v>
      </c>
      <c r="Q233" s="163">
        <v>0</v>
      </c>
      <c r="R233" s="163">
        <f>Q233*H233</f>
        <v>0</v>
      </c>
      <c r="S233" s="163">
        <v>0</v>
      </c>
      <c r="T233" s="164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5" t="s">
        <v>156</v>
      </c>
      <c r="AT233" s="165" t="s">
        <v>151</v>
      </c>
      <c r="AU233" s="165" t="s">
        <v>77</v>
      </c>
      <c r="AY233" s="18" t="s">
        <v>148</v>
      </c>
      <c r="BE233" s="166">
        <f>IF(N233="základní",J233,0)</f>
        <v>0</v>
      </c>
      <c r="BF233" s="166">
        <f>IF(N233="snížená",J233,0)</f>
        <v>0</v>
      </c>
      <c r="BG233" s="166">
        <f>IF(N233="zákl. přenesená",J233,0)</f>
        <v>0</v>
      </c>
      <c r="BH233" s="166">
        <f>IF(N233="sníž. přenesená",J233,0)</f>
        <v>0</v>
      </c>
      <c r="BI233" s="166">
        <f>IF(N233="nulová",J233,0)</f>
        <v>0</v>
      </c>
      <c r="BJ233" s="18" t="s">
        <v>75</v>
      </c>
      <c r="BK233" s="166">
        <f>ROUND(I233*H233,2)</f>
        <v>0</v>
      </c>
      <c r="BL233" s="18" t="s">
        <v>156</v>
      </c>
      <c r="BM233" s="165" t="s">
        <v>498</v>
      </c>
    </row>
    <row r="234" spans="2:51" s="13" customFormat="1" ht="12">
      <c r="B234" s="167"/>
      <c r="D234" s="168" t="s">
        <v>158</v>
      </c>
      <c r="E234" s="169" t="s">
        <v>0</v>
      </c>
      <c r="F234" s="170" t="s">
        <v>342</v>
      </c>
      <c r="H234" s="169" t="s">
        <v>0</v>
      </c>
      <c r="I234" s="171"/>
      <c r="L234" s="167"/>
      <c r="M234" s="172"/>
      <c r="N234" s="173"/>
      <c r="O234" s="173"/>
      <c r="P234" s="173"/>
      <c r="Q234" s="173"/>
      <c r="R234" s="173"/>
      <c r="S234" s="173"/>
      <c r="T234" s="174"/>
      <c r="AT234" s="169" t="s">
        <v>158</v>
      </c>
      <c r="AU234" s="169" t="s">
        <v>77</v>
      </c>
      <c r="AV234" s="13" t="s">
        <v>75</v>
      </c>
      <c r="AW234" s="13" t="s">
        <v>30</v>
      </c>
      <c r="AX234" s="13" t="s">
        <v>68</v>
      </c>
      <c r="AY234" s="169" t="s">
        <v>148</v>
      </c>
    </row>
    <row r="235" spans="2:51" s="14" customFormat="1" ht="12">
      <c r="B235" s="175"/>
      <c r="D235" s="168" t="s">
        <v>158</v>
      </c>
      <c r="E235" s="176" t="s">
        <v>0</v>
      </c>
      <c r="F235" s="177" t="s">
        <v>75</v>
      </c>
      <c r="H235" s="178">
        <v>1</v>
      </c>
      <c r="I235" s="179"/>
      <c r="L235" s="175"/>
      <c r="M235" s="180"/>
      <c r="N235" s="181"/>
      <c r="O235" s="181"/>
      <c r="P235" s="181"/>
      <c r="Q235" s="181"/>
      <c r="R235" s="181"/>
      <c r="S235" s="181"/>
      <c r="T235" s="182"/>
      <c r="AT235" s="176" t="s">
        <v>158</v>
      </c>
      <c r="AU235" s="176" t="s">
        <v>77</v>
      </c>
      <c r="AV235" s="14" t="s">
        <v>77</v>
      </c>
      <c r="AW235" s="14" t="s">
        <v>30</v>
      </c>
      <c r="AX235" s="14" t="s">
        <v>75</v>
      </c>
      <c r="AY235" s="176" t="s">
        <v>148</v>
      </c>
    </row>
    <row r="236" spans="2:63" s="12" customFormat="1" ht="22.9" customHeight="1">
      <c r="B236" s="140"/>
      <c r="D236" s="141" t="s">
        <v>67</v>
      </c>
      <c r="E236" s="151" t="s">
        <v>156</v>
      </c>
      <c r="F236" s="151" t="s">
        <v>499</v>
      </c>
      <c r="I236" s="143"/>
      <c r="J236" s="152">
        <f>BK236</f>
        <v>0</v>
      </c>
      <c r="L236" s="140"/>
      <c r="M236" s="145"/>
      <c r="N236" s="146"/>
      <c r="O236" s="146"/>
      <c r="P236" s="147">
        <f>SUM(P237:P264)</f>
        <v>0</v>
      </c>
      <c r="Q236" s="146"/>
      <c r="R236" s="147">
        <f>SUM(R237:R264)</f>
        <v>76.29250850000001</v>
      </c>
      <c r="S236" s="146"/>
      <c r="T236" s="148">
        <f>SUM(T237:T264)</f>
        <v>0</v>
      </c>
      <c r="AR236" s="141" t="s">
        <v>75</v>
      </c>
      <c r="AT236" s="149" t="s">
        <v>67</v>
      </c>
      <c r="AU236" s="149" t="s">
        <v>75</v>
      </c>
      <c r="AY236" s="141" t="s">
        <v>148</v>
      </c>
      <c r="BK236" s="150">
        <f>SUM(BK237:BK264)</f>
        <v>0</v>
      </c>
    </row>
    <row r="237" spans="1:65" s="2" customFormat="1" ht="16.5" customHeight="1">
      <c r="A237" s="33"/>
      <c r="B237" s="153"/>
      <c r="C237" s="154" t="s">
        <v>500</v>
      </c>
      <c r="D237" s="154" t="s">
        <v>151</v>
      </c>
      <c r="E237" s="155" t="s">
        <v>501</v>
      </c>
      <c r="F237" s="156" t="s">
        <v>502</v>
      </c>
      <c r="G237" s="157" t="s">
        <v>185</v>
      </c>
      <c r="H237" s="158">
        <v>38.632</v>
      </c>
      <c r="I237" s="159"/>
      <c r="J237" s="160">
        <f>ROUND(I237*H237,2)</f>
        <v>0</v>
      </c>
      <c r="K237" s="156" t="s">
        <v>155</v>
      </c>
      <c r="L237" s="34"/>
      <c r="M237" s="161" t="s">
        <v>0</v>
      </c>
      <c r="N237" s="162" t="s">
        <v>40</v>
      </c>
      <c r="O237" s="54"/>
      <c r="P237" s="163">
        <f>O237*H237</f>
        <v>0</v>
      </c>
      <c r="Q237" s="163">
        <v>1.89077</v>
      </c>
      <c r="R237" s="163">
        <f>Q237*H237</f>
        <v>73.04422664</v>
      </c>
      <c r="S237" s="163">
        <v>0</v>
      </c>
      <c r="T237" s="164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5" t="s">
        <v>156</v>
      </c>
      <c r="AT237" s="165" t="s">
        <v>151</v>
      </c>
      <c r="AU237" s="165" t="s">
        <v>77</v>
      </c>
      <c r="AY237" s="18" t="s">
        <v>148</v>
      </c>
      <c r="BE237" s="166">
        <f>IF(N237="základní",J237,0)</f>
        <v>0</v>
      </c>
      <c r="BF237" s="166">
        <f>IF(N237="snížená",J237,0)</f>
        <v>0</v>
      </c>
      <c r="BG237" s="166">
        <f>IF(N237="zákl. přenesená",J237,0)</f>
        <v>0</v>
      </c>
      <c r="BH237" s="166">
        <f>IF(N237="sníž. přenesená",J237,0)</f>
        <v>0</v>
      </c>
      <c r="BI237" s="166">
        <f>IF(N237="nulová",J237,0)</f>
        <v>0</v>
      </c>
      <c r="BJ237" s="18" t="s">
        <v>75</v>
      </c>
      <c r="BK237" s="166">
        <f>ROUND(I237*H237,2)</f>
        <v>0</v>
      </c>
      <c r="BL237" s="18" t="s">
        <v>156</v>
      </c>
      <c r="BM237" s="165" t="s">
        <v>503</v>
      </c>
    </row>
    <row r="238" spans="2:51" s="13" customFormat="1" ht="12">
      <c r="B238" s="167"/>
      <c r="D238" s="168" t="s">
        <v>158</v>
      </c>
      <c r="E238" s="169" t="s">
        <v>0</v>
      </c>
      <c r="F238" s="170" t="s">
        <v>363</v>
      </c>
      <c r="H238" s="169" t="s">
        <v>0</v>
      </c>
      <c r="I238" s="171"/>
      <c r="L238" s="167"/>
      <c r="M238" s="172"/>
      <c r="N238" s="173"/>
      <c r="O238" s="173"/>
      <c r="P238" s="173"/>
      <c r="Q238" s="173"/>
      <c r="R238" s="173"/>
      <c r="S238" s="173"/>
      <c r="T238" s="174"/>
      <c r="AT238" s="169" t="s">
        <v>158</v>
      </c>
      <c r="AU238" s="169" t="s">
        <v>77</v>
      </c>
      <c r="AV238" s="13" t="s">
        <v>75</v>
      </c>
      <c r="AW238" s="13" t="s">
        <v>30</v>
      </c>
      <c r="AX238" s="13" t="s">
        <v>68</v>
      </c>
      <c r="AY238" s="169" t="s">
        <v>148</v>
      </c>
    </row>
    <row r="239" spans="2:51" s="13" customFormat="1" ht="12">
      <c r="B239" s="167"/>
      <c r="D239" s="168" t="s">
        <v>158</v>
      </c>
      <c r="E239" s="169" t="s">
        <v>0</v>
      </c>
      <c r="F239" s="170" t="s">
        <v>364</v>
      </c>
      <c r="H239" s="169" t="s">
        <v>0</v>
      </c>
      <c r="I239" s="171"/>
      <c r="L239" s="167"/>
      <c r="M239" s="172"/>
      <c r="N239" s="173"/>
      <c r="O239" s="173"/>
      <c r="P239" s="173"/>
      <c r="Q239" s="173"/>
      <c r="R239" s="173"/>
      <c r="S239" s="173"/>
      <c r="T239" s="174"/>
      <c r="AT239" s="169" t="s">
        <v>158</v>
      </c>
      <c r="AU239" s="169" t="s">
        <v>77</v>
      </c>
      <c r="AV239" s="13" t="s">
        <v>75</v>
      </c>
      <c r="AW239" s="13" t="s">
        <v>30</v>
      </c>
      <c r="AX239" s="13" t="s">
        <v>68</v>
      </c>
      <c r="AY239" s="169" t="s">
        <v>148</v>
      </c>
    </row>
    <row r="240" spans="2:51" s="14" customFormat="1" ht="12">
      <c r="B240" s="175"/>
      <c r="D240" s="168" t="s">
        <v>158</v>
      </c>
      <c r="E240" s="176" t="s">
        <v>0</v>
      </c>
      <c r="F240" s="177" t="s">
        <v>504</v>
      </c>
      <c r="H240" s="178">
        <v>7.526</v>
      </c>
      <c r="I240" s="179"/>
      <c r="L240" s="175"/>
      <c r="M240" s="180"/>
      <c r="N240" s="181"/>
      <c r="O240" s="181"/>
      <c r="P240" s="181"/>
      <c r="Q240" s="181"/>
      <c r="R240" s="181"/>
      <c r="S240" s="181"/>
      <c r="T240" s="182"/>
      <c r="AT240" s="176" t="s">
        <v>158</v>
      </c>
      <c r="AU240" s="176" t="s">
        <v>77</v>
      </c>
      <c r="AV240" s="14" t="s">
        <v>77</v>
      </c>
      <c r="AW240" s="14" t="s">
        <v>30</v>
      </c>
      <c r="AX240" s="14" t="s">
        <v>68</v>
      </c>
      <c r="AY240" s="176" t="s">
        <v>148</v>
      </c>
    </row>
    <row r="241" spans="2:51" s="13" customFormat="1" ht="12">
      <c r="B241" s="167"/>
      <c r="D241" s="168" t="s">
        <v>158</v>
      </c>
      <c r="E241" s="169" t="s">
        <v>0</v>
      </c>
      <c r="F241" s="170" t="s">
        <v>371</v>
      </c>
      <c r="H241" s="169" t="s">
        <v>0</v>
      </c>
      <c r="I241" s="171"/>
      <c r="L241" s="167"/>
      <c r="M241" s="172"/>
      <c r="N241" s="173"/>
      <c r="O241" s="173"/>
      <c r="P241" s="173"/>
      <c r="Q241" s="173"/>
      <c r="R241" s="173"/>
      <c r="S241" s="173"/>
      <c r="T241" s="174"/>
      <c r="AT241" s="169" t="s">
        <v>158</v>
      </c>
      <c r="AU241" s="169" t="s">
        <v>77</v>
      </c>
      <c r="AV241" s="13" t="s">
        <v>75</v>
      </c>
      <c r="AW241" s="13" t="s">
        <v>30</v>
      </c>
      <c r="AX241" s="13" t="s">
        <v>68</v>
      </c>
      <c r="AY241" s="169" t="s">
        <v>148</v>
      </c>
    </row>
    <row r="242" spans="2:51" s="14" customFormat="1" ht="12">
      <c r="B242" s="175"/>
      <c r="D242" s="168" t="s">
        <v>158</v>
      </c>
      <c r="E242" s="176" t="s">
        <v>0</v>
      </c>
      <c r="F242" s="177" t="s">
        <v>505</v>
      </c>
      <c r="H242" s="178">
        <v>26.291</v>
      </c>
      <c r="I242" s="179"/>
      <c r="L242" s="175"/>
      <c r="M242" s="180"/>
      <c r="N242" s="181"/>
      <c r="O242" s="181"/>
      <c r="P242" s="181"/>
      <c r="Q242" s="181"/>
      <c r="R242" s="181"/>
      <c r="S242" s="181"/>
      <c r="T242" s="182"/>
      <c r="AT242" s="176" t="s">
        <v>158</v>
      </c>
      <c r="AU242" s="176" t="s">
        <v>77</v>
      </c>
      <c r="AV242" s="14" t="s">
        <v>77</v>
      </c>
      <c r="AW242" s="14" t="s">
        <v>30</v>
      </c>
      <c r="AX242" s="14" t="s">
        <v>68</v>
      </c>
      <c r="AY242" s="176" t="s">
        <v>148</v>
      </c>
    </row>
    <row r="243" spans="2:51" s="13" customFormat="1" ht="12">
      <c r="B243" s="167"/>
      <c r="D243" s="168" t="s">
        <v>158</v>
      </c>
      <c r="E243" s="169" t="s">
        <v>0</v>
      </c>
      <c r="F243" s="170" t="s">
        <v>366</v>
      </c>
      <c r="H243" s="169" t="s">
        <v>0</v>
      </c>
      <c r="I243" s="171"/>
      <c r="L243" s="167"/>
      <c r="M243" s="172"/>
      <c r="N243" s="173"/>
      <c r="O243" s="173"/>
      <c r="P243" s="173"/>
      <c r="Q243" s="173"/>
      <c r="R243" s="173"/>
      <c r="S243" s="173"/>
      <c r="T243" s="174"/>
      <c r="AT243" s="169" t="s">
        <v>158</v>
      </c>
      <c r="AU243" s="169" t="s">
        <v>77</v>
      </c>
      <c r="AV243" s="13" t="s">
        <v>75</v>
      </c>
      <c r="AW243" s="13" t="s">
        <v>30</v>
      </c>
      <c r="AX243" s="13" t="s">
        <v>68</v>
      </c>
      <c r="AY243" s="169" t="s">
        <v>148</v>
      </c>
    </row>
    <row r="244" spans="2:51" s="14" customFormat="1" ht="12">
      <c r="B244" s="175"/>
      <c r="D244" s="168" t="s">
        <v>158</v>
      </c>
      <c r="E244" s="176" t="s">
        <v>0</v>
      </c>
      <c r="F244" s="177" t="s">
        <v>506</v>
      </c>
      <c r="H244" s="178">
        <v>4.815</v>
      </c>
      <c r="I244" s="179"/>
      <c r="L244" s="175"/>
      <c r="M244" s="180"/>
      <c r="N244" s="181"/>
      <c r="O244" s="181"/>
      <c r="P244" s="181"/>
      <c r="Q244" s="181"/>
      <c r="R244" s="181"/>
      <c r="S244" s="181"/>
      <c r="T244" s="182"/>
      <c r="AT244" s="176" t="s">
        <v>158</v>
      </c>
      <c r="AU244" s="176" t="s">
        <v>77</v>
      </c>
      <c r="AV244" s="14" t="s">
        <v>77</v>
      </c>
      <c r="AW244" s="14" t="s">
        <v>30</v>
      </c>
      <c r="AX244" s="14" t="s">
        <v>68</v>
      </c>
      <c r="AY244" s="176" t="s">
        <v>148</v>
      </c>
    </row>
    <row r="245" spans="2:51" s="15" customFormat="1" ht="12">
      <c r="B245" s="183"/>
      <c r="D245" s="168" t="s">
        <v>158</v>
      </c>
      <c r="E245" s="184" t="s">
        <v>282</v>
      </c>
      <c r="F245" s="185" t="s">
        <v>171</v>
      </c>
      <c r="H245" s="186">
        <v>38.632</v>
      </c>
      <c r="I245" s="187"/>
      <c r="L245" s="183"/>
      <c r="M245" s="188"/>
      <c r="N245" s="189"/>
      <c r="O245" s="189"/>
      <c r="P245" s="189"/>
      <c r="Q245" s="189"/>
      <c r="R245" s="189"/>
      <c r="S245" s="189"/>
      <c r="T245" s="190"/>
      <c r="AT245" s="184" t="s">
        <v>158</v>
      </c>
      <c r="AU245" s="184" t="s">
        <v>77</v>
      </c>
      <c r="AV245" s="15" t="s">
        <v>156</v>
      </c>
      <c r="AW245" s="15" t="s">
        <v>30</v>
      </c>
      <c r="AX245" s="15" t="s">
        <v>75</v>
      </c>
      <c r="AY245" s="184" t="s">
        <v>148</v>
      </c>
    </row>
    <row r="246" spans="1:65" s="2" customFormat="1" ht="21.75" customHeight="1">
      <c r="A246" s="33"/>
      <c r="B246" s="153"/>
      <c r="C246" s="154" t="s">
        <v>507</v>
      </c>
      <c r="D246" s="154" t="s">
        <v>151</v>
      </c>
      <c r="E246" s="155" t="s">
        <v>508</v>
      </c>
      <c r="F246" s="156" t="s">
        <v>509</v>
      </c>
      <c r="G246" s="157" t="s">
        <v>185</v>
      </c>
      <c r="H246" s="158">
        <v>0.432</v>
      </c>
      <c r="I246" s="159"/>
      <c r="J246" s="160">
        <f>ROUND(I246*H246,2)</f>
        <v>0</v>
      </c>
      <c r="K246" s="156" t="s">
        <v>0</v>
      </c>
      <c r="L246" s="34"/>
      <c r="M246" s="161" t="s">
        <v>0</v>
      </c>
      <c r="N246" s="162" t="s">
        <v>40</v>
      </c>
      <c r="O246" s="54"/>
      <c r="P246" s="163">
        <f>O246*H246</f>
        <v>0</v>
      </c>
      <c r="Q246" s="163">
        <v>2.3951</v>
      </c>
      <c r="R246" s="163">
        <f>Q246*H246</f>
        <v>1.0346832</v>
      </c>
      <c r="S246" s="163">
        <v>0</v>
      </c>
      <c r="T246" s="164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5" t="s">
        <v>156</v>
      </c>
      <c r="AT246" s="165" t="s">
        <v>151</v>
      </c>
      <c r="AU246" s="165" t="s">
        <v>77</v>
      </c>
      <c r="AY246" s="18" t="s">
        <v>148</v>
      </c>
      <c r="BE246" s="166">
        <f>IF(N246="základní",J246,0)</f>
        <v>0</v>
      </c>
      <c r="BF246" s="166">
        <f>IF(N246="snížená",J246,0)</f>
        <v>0</v>
      </c>
      <c r="BG246" s="166">
        <f>IF(N246="zákl. přenesená",J246,0)</f>
        <v>0</v>
      </c>
      <c r="BH246" s="166">
        <f>IF(N246="sníž. přenesená",J246,0)</f>
        <v>0</v>
      </c>
      <c r="BI246" s="166">
        <f>IF(N246="nulová",J246,0)</f>
        <v>0</v>
      </c>
      <c r="BJ246" s="18" t="s">
        <v>75</v>
      </c>
      <c r="BK246" s="166">
        <f>ROUND(I246*H246,2)</f>
        <v>0</v>
      </c>
      <c r="BL246" s="18" t="s">
        <v>156</v>
      </c>
      <c r="BM246" s="165" t="s">
        <v>510</v>
      </c>
    </row>
    <row r="247" spans="2:51" s="13" customFormat="1" ht="12">
      <c r="B247" s="167"/>
      <c r="D247" s="168" t="s">
        <v>158</v>
      </c>
      <c r="E247" s="169" t="s">
        <v>0</v>
      </c>
      <c r="F247" s="170" t="s">
        <v>511</v>
      </c>
      <c r="H247" s="169" t="s">
        <v>0</v>
      </c>
      <c r="I247" s="171"/>
      <c r="L247" s="167"/>
      <c r="M247" s="172"/>
      <c r="N247" s="173"/>
      <c r="O247" s="173"/>
      <c r="P247" s="173"/>
      <c r="Q247" s="173"/>
      <c r="R247" s="173"/>
      <c r="S247" s="173"/>
      <c r="T247" s="174"/>
      <c r="AT247" s="169" t="s">
        <v>158</v>
      </c>
      <c r="AU247" s="169" t="s">
        <v>77</v>
      </c>
      <c r="AV247" s="13" t="s">
        <v>75</v>
      </c>
      <c r="AW247" s="13" t="s">
        <v>30</v>
      </c>
      <c r="AX247" s="13" t="s">
        <v>68</v>
      </c>
      <c r="AY247" s="169" t="s">
        <v>148</v>
      </c>
    </row>
    <row r="248" spans="2:51" s="13" customFormat="1" ht="12">
      <c r="B248" s="167"/>
      <c r="D248" s="168" t="s">
        <v>158</v>
      </c>
      <c r="E248" s="169" t="s">
        <v>0</v>
      </c>
      <c r="F248" s="170" t="s">
        <v>364</v>
      </c>
      <c r="H248" s="169" t="s">
        <v>0</v>
      </c>
      <c r="I248" s="171"/>
      <c r="L248" s="167"/>
      <c r="M248" s="172"/>
      <c r="N248" s="173"/>
      <c r="O248" s="173"/>
      <c r="P248" s="173"/>
      <c r="Q248" s="173"/>
      <c r="R248" s="173"/>
      <c r="S248" s="173"/>
      <c r="T248" s="174"/>
      <c r="AT248" s="169" t="s">
        <v>158</v>
      </c>
      <c r="AU248" s="169" t="s">
        <v>77</v>
      </c>
      <c r="AV248" s="13" t="s">
        <v>75</v>
      </c>
      <c r="AW248" s="13" t="s">
        <v>30</v>
      </c>
      <c r="AX248" s="13" t="s">
        <v>68</v>
      </c>
      <c r="AY248" s="169" t="s">
        <v>148</v>
      </c>
    </row>
    <row r="249" spans="2:51" s="14" customFormat="1" ht="12">
      <c r="B249" s="175"/>
      <c r="D249" s="168" t="s">
        <v>158</v>
      </c>
      <c r="E249" s="176" t="s">
        <v>0</v>
      </c>
      <c r="F249" s="177" t="s">
        <v>512</v>
      </c>
      <c r="H249" s="178">
        <v>0.432</v>
      </c>
      <c r="I249" s="179"/>
      <c r="L249" s="175"/>
      <c r="M249" s="180"/>
      <c r="N249" s="181"/>
      <c r="O249" s="181"/>
      <c r="P249" s="181"/>
      <c r="Q249" s="181"/>
      <c r="R249" s="181"/>
      <c r="S249" s="181"/>
      <c r="T249" s="182"/>
      <c r="AT249" s="176" t="s">
        <v>158</v>
      </c>
      <c r="AU249" s="176" t="s">
        <v>77</v>
      </c>
      <c r="AV249" s="14" t="s">
        <v>77</v>
      </c>
      <c r="AW249" s="14" t="s">
        <v>30</v>
      </c>
      <c r="AX249" s="14" t="s">
        <v>75</v>
      </c>
      <c r="AY249" s="176" t="s">
        <v>148</v>
      </c>
    </row>
    <row r="250" spans="1:65" s="2" customFormat="1" ht="16.5" customHeight="1">
      <c r="A250" s="33"/>
      <c r="B250" s="153"/>
      <c r="C250" s="154" t="s">
        <v>513</v>
      </c>
      <c r="D250" s="154" t="s">
        <v>151</v>
      </c>
      <c r="E250" s="155" t="s">
        <v>514</v>
      </c>
      <c r="F250" s="156" t="s">
        <v>515</v>
      </c>
      <c r="G250" s="157" t="s">
        <v>185</v>
      </c>
      <c r="H250" s="158">
        <v>0.966</v>
      </c>
      <c r="I250" s="159"/>
      <c r="J250" s="160">
        <f>ROUND(I250*H250,2)</f>
        <v>0</v>
      </c>
      <c r="K250" s="156" t="s">
        <v>155</v>
      </c>
      <c r="L250" s="34"/>
      <c r="M250" s="161" t="s">
        <v>0</v>
      </c>
      <c r="N250" s="162" t="s">
        <v>40</v>
      </c>
      <c r="O250" s="54"/>
      <c r="P250" s="163">
        <f>O250*H250</f>
        <v>0</v>
      </c>
      <c r="Q250" s="163">
        <v>2.234</v>
      </c>
      <c r="R250" s="163">
        <f>Q250*H250</f>
        <v>2.158044</v>
      </c>
      <c r="S250" s="163">
        <v>0</v>
      </c>
      <c r="T250" s="164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5" t="s">
        <v>156</v>
      </c>
      <c r="AT250" s="165" t="s">
        <v>151</v>
      </c>
      <c r="AU250" s="165" t="s">
        <v>77</v>
      </c>
      <c r="AY250" s="18" t="s">
        <v>148</v>
      </c>
      <c r="BE250" s="166">
        <f>IF(N250="základní",J250,0)</f>
        <v>0</v>
      </c>
      <c r="BF250" s="166">
        <f>IF(N250="snížená",J250,0)</f>
        <v>0</v>
      </c>
      <c r="BG250" s="166">
        <f>IF(N250="zákl. přenesená",J250,0)</f>
        <v>0</v>
      </c>
      <c r="BH250" s="166">
        <f>IF(N250="sníž. přenesená",J250,0)</f>
        <v>0</v>
      </c>
      <c r="BI250" s="166">
        <f>IF(N250="nulová",J250,0)</f>
        <v>0</v>
      </c>
      <c r="BJ250" s="18" t="s">
        <v>75</v>
      </c>
      <c r="BK250" s="166">
        <f>ROUND(I250*H250,2)</f>
        <v>0</v>
      </c>
      <c r="BL250" s="18" t="s">
        <v>156</v>
      </c>
      <c r="BM250" s="165" t="s">
        <v>516</v>
      </c>
    </row>
    <row r="251" spans="2:51" s="13" customFormat="1" ht="12">
      <c r="B251" s="167"/>
      <c r="D251" s="168" t="s">
        <v>158</v>
      </c>
      <c r="E251" s="169" t="s">
        <v>0</v>
      </c>
      <c r="F251" s="170" t="s">
        <v>415</v>
      </c>
      <c r="H251" s="169" t="s">
        <v>0</v>
      </c>
      <c r="I251" s="171"/>
      <c r="L251" s="167"/>
      <c r="M251" s="172"/>
      <c r="N251" s="173"/>
      <c r="O251" s="173"/>
      <c r="P251" s="173"/>
      <c r="Q251" s="173"/>
      <c r="R251" s="173"/>
      <c r="S251" s="173"/>
      <c r="T251" s="174"/>
      <c r="AT251" s="169" t="s">
        <v>158</v>
      </c>
      <c r="AU251" s="169" t="s">
        <v>77</v>
      </c>
      <c r="AV251" s="13" t="s">
        <v>75</v>
      </c>
      <c r="AW251" s="13" t="s">
        <v>30</v>
      </c>
      <c r="AX251" s="13" t="s">
        <v>68</v>
      </c>
      <c r="AY251" s="169" t="s">
        <v>148</v>
      </c>
    </row>
    <row r="252" spans="2:51" s="14" customFormat="1" ht="12">
      <c r="B252" s="175"/>
      <c r="D252" s="168" t="s">
        <v>158</v>
      </c>
      <c r="E252" s="176" t="s">
        <v>0</v>
      </c>
      <c r="F252" s="177" t="s">
        <v>517</v>
      </c>
      <c r="H252" s="178">
        <v>0.63</v>
      </c>
      <c r="I252" s="179"/>
      <c r="L252" s="175"/>
      <c r="M252" s="180"/>
      <c r="N252" s="181"/>
      <c r="O252" s="181"/>
      <c r="P252" s="181"/>
      <c r="Q252" s="181"/>
      <c r="R252" s="181"/>
      <c r="S252" s="181"/>
      <c r="T252" s="182"/>
      <c r="AT252" s="176" t="s">
        <v>158</v>
      </c>
      <c r="AU252" s="176" t="s">
        <v>77</v>
      </c>
      <c r="AV252" s="14" t="s">
        <v>77</v>
      </c>
      <c r="AW252" s="14" t="s">
        <v>30</v>
      </c>
      <c r="AX252" s="14" t="s">
        <v>68</v>
      </c>
      <c r="AY252" s="176" t="s">
        <v>148</v>
      </c>
    </row>
    <row r="253" spans="2:51" s="13" customFormat="1" ht="12">
      <c r="B253" s="167"/>
      <c r="D253" s="168" t="s">
        <v>158</v>
      </c>
      <c r="E253" s="169" t="s">
        <v>0</v>
      </c>
      <c r="F253" s="170" t="s">
        <v>511</v>
      </c>
      <c r="H253" s="169" t="s">
        <v>0</v>
      </c>
      <c r="I253" s="171"/>
      <c r="L253" s="167"/>
      <c r="M253" s="172"/>
      <c r="N253" s="173"/>
      <c r="O253" s="173"/>
      <c r="P253" s="173"/>
      <c r="Q253" s="173"/>
      <c r="R253" s="173"/>
      <c r="S253" s="173"/>
      <c r="T253" s="174"/>
      <c r="AT253" s="169" t="s">
        <v>158</v>
      </c>
      <c r="AU253" s="169" t="s">
        <v>77</v>
      </c>
      <c r="AV253" s="13" t="s">
        <v>75</v>
      </c>
      <c r="AW253" s="13" t="s">
        <v>30</v>
      </c>
      <c r="AX253" s="13" t="s">
        <v>68</v>
      </c>
      <c r="AY253" s="169" t="s">
        <v>148</v>
      </c>
    </row>
    <row r="254" spans="2:51" s="13" customFormat="1" ht="12">
      <c r="B254" s="167"/>
      <c r="D254" s="168" t="s">
        <v>158</v>
      </c>
      <c r="E254" s="169" t="s">
        <v>0</v>
      </c>
      <c r="F254" s="170" t="s">
        <v>364</v>
      </c>
      <c r="H254" s="169" t="s">
        <v>0</v>
      </c>
      <c r="I254" s="171"/>
      <c r="L254" s="167"/>
      <c r="M254" s="172"/>
      <c r="N254" s="173"/>
      <c r="O254" s="173"/>
      <c r="P254" s="173"/>
      <c r="Q254" s="173"/>
      <c r="R254" s="173"/>
      <c r="S254" s="173"/>
      <c r="T254" s="174"/>
      <c r="AT254" s="169" t="s">
        <v>158</v>
      </c>
      <c r="AU254" s="169" t="s">
        <v>77</v>
      </c>
      <c r="AV254" s="13" t="s">
        <v>75</v>
      </c>
      <c r="AW254" s="13" t="s">
        <v>30</v>
      </c>
      <c r="AX254" s="13" t="s">
        <v>68</v>
      </c>
      <c r="AY254" s="169" t="s">
        <v>148</v>
      </c>
    </row>
    <row r="255" spans="2:51" s="14" customFormat="1" ht="12">
      <c r="B255" s="175"/>
      <c r="D255" s="168" t="s">
        <v>158</v>
      </c>
      <c r="E255" s="176" t="s">
        <v>0</v>
      </c>
      <c r="F255" s="177" t="s">
        <v>518</v>
      </c>
      <c r="H255" s="178">
        <v>0.216</v>
      </c>
      <c r="I255" s="179"/>
      <c r="L255" s="175"/>
      <c r="M255" s="180"/>
      <c r="N255" s="181"/>
      <c r="O255" s="181"/>
      <c r="P255" s="181"/>
      <c r="Q255" s="181"/>
      <c r="R255" s="181"/>
      <c r="S255" s="181"/>
      <c r="T255" s="182"/>
      <c r="AT255" s="176" t="s">
        <v>158</v>
      </c>
      <c r="AU255" s="176" t="s">
        <v>77</v>
      </c>
      <c r="AV255" s="14" t="s">
        <v>77</v>
      </c>
      <c r="AW255" s="14" t="s">
        <v>30</v>
      </c>
      <c r="AX255" s="14" t="s">
        <v>68</v>
      </c>
      <c r="AY255" s="176" t="s">
        <v>148</v>
      </c>
    </row>
    <row r="256" spans="2:51" s="14" customFormat="1" ht="12">
      <c r="B256" s="175"/>
      <c r="D256" s="168" t="s">
        <v>158</v>
      </c>
      <c r="E256" s="176" t="s">
        <v>0</v>
      </c>
      <c r="F256" s="177" t="s">
        <v>519</v>
      </c>
      <c r="H256" s="178">
        <v>0.12</v>
      </c>
      <c r="I256" s="179"/>
      <c r="L256" s="175"/>
      <c r="M256" s="180"/>
      <c r="N256" s="181"/>
      <c r="O256" s="181"/>
      <c r="P256" s="181"/>
      <c r="Q256" s="181"/>
      <c r="R256" s="181"/>
      <c r="S256" s="181"/>
      <c r="T256" s="182"/>
      <c r="AT256" s="176" t="s">
        <v>158</v>
      </c>
      <c r="AU256" s="176" t="s">
        <v>77</v>
      </c>
      <c r="AV256" s="14" t="s">
        <v>77</v>
      </c>
      <c r="AW256" s="14" t="s">
        <v>30</v>
      </c>
      <c r="AX256" s="14" t="s">
        <v>68</v>
      </c>
      <c r="AY256" s="176" t="s">
        <v>148</v>
      </c>
    </row>
    <row r="257" spans="2:51" s="15" customFormat="1" ht="12">
      <c r="B257" s="183"/>
      <c r="D257" s="168" t="s">
        <v>158</v>
      </c>
      <c r="E257" s="184" t="s">
        <v>0</v>
      </c>
      <c r="F257" s="185" t="s">
        <v>171</v>
      </c>
      <c r="H257" s="186">
        <v>0.966</v>
      </c>
      <c r="I257" s="187"/>
      <c r="L257" s="183"/>
      <c r="M257" s="188"/>
      <c r="N257" s="189"/>
      <c r="O257" s="189"/>
      <c r="P257" s="189"/>
      <c r="Q257" s="189"/>
      <c r="R257" s="189"/>
      <c r="S257" s="189"/>
      <c r="T257" s="190"/>
      <c r="AT257" s="184" t="s">
        <v>158</v>
      </c>
      <c r="AU257" s="184" t="s">
        <v>77</v>
      </c>
      <c r="AV257" s="15" t="s">
        <v>156</v>
      </c>
      <c r="AW257" s="15" t="s">
        <v>30</v>
      </c>
      <c r="AX257" s="15" t="s">
        <v>75</v>
      </c>
      <c r="AY257" s="184" t="s">
        <v>148</v>
      </c>
    </row>
    <row r="258" spans="1:65" s="2" customFormat="1" ht="16.5" customHeight="1">
      <c r="A258" s="33"/>
      <c r="B258" s="153"/>
      <c r="C258" s="154" t="s">
        <v>520</v>
      </c>
      <c r="D258" s="154" t="s">
        <v>151</v>
      </c>
      <c r="E258" s="155" t="s">
        <v>521</v>
      </c>
      <c r="F258" s="156" t="s">
        <v>522</v>
      </c>
      <c r="G258" s="157" t="s">
        <v>154</v>
      </c>
      <c r="H258" s="158">
        <v>8.694</v>
      </c>
      <c r="I258" s="159"/>
      <c r="J258" s="160">
        <f>ROUND(I258*H258,2)</f>
        <v>0</v>
      </c>
      <c r="K258" s="156" t="s">
        <v>155</v>
      </c>
      <c r="L258" s="34"/>
      <c r="M258" s="161" t="s">
        <v>0</v>
      </c>
      <c r="N258" s="162" t="s">
        <v>40</v>
      </c>
      <c r="O258" s="54"/>
      <c r="P258" s="163">
        <f>O258*H258</f>
        <v>0</v>
      </c>
      <c r="Q258" s="163">
        <v>0.00639</v>
      </c>
      <c r="R258" s="163">
        <f>Q258*H258</f>
        <v>0.055554660000000006</v>
      </c>
      <c r="S258" s="163">
        <v>0</v>
      </c>
      <c r="T258" s="164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5" t="s">
        <v>156</v>
      </c>
      <c r="AT258" s="165" t="s">
        <v>151</v>
      </c>
      <c r="AU258" s="165" t="s">
        <v>77</v>
      </c>
      <c r="AY258" s="18" t="s">
        <v>148</v>
      </c>
      <c r="BE258" s="166">
        <f>IF(N258="základní",J258,0)</f>
        <v>0</v>
      </c>
      <c r="BF258" s="166">
        <f>IF(N258="snížená",J258,0)</f>
        <v>0</v>
      </c>
      <c r="BG258" s="166">
        <f>IF(N258="zákl. přenesená",J258,0)</f>
        <v>0</v>
      </c>
      <c r="BH258" s="166">
        <f>IF(N258="sníž. přenesená",J258,0)</f>
        <v>0</v>
      </c>
      <c r="BI258" s="166">
        <f>IF(N258="nulová",J258,0)</f>
        <v>0</v>
      </c>
      <c r="BJ258" s="18" t="s">
        <v>75</v>
      </c>
      <c r="BK258" s="166">
        <f>ROUND(I258*H258,2)</f>
        <v>0</v>
      </c>
      <c r="BL258" s="18" t="s">
        <v>156</v>
      </c>
      <c r="BM258" s="165" t="s">
        <v>523</v>
      </c>
    </row>
    <row r="259" spans="2:51" s="13" customFormat="1" ht="12">
      <c r="B259" s="167"/>
      <c r="D259" s="168" t="s">
        <v>158</v>
      </c>
      <c r="E259" s="169" t="s">
        <v>0</v>
      </c>
      <c r="F259" s="170" t="s">
        <v>415</v>
      </c>
      <c r="H259" s="169" t="s">
        <v>0</v>
      </c>
      <c r="I259" s="171"/>
      <c r="L259" s="167"/>
      <c r="M259" s="172"/>
      <c r="N259" s="173"/>
      <c r="O259" s="173"/>
      <c r="P259" s="173"/>
      <c r="Q259" s="173"/>
      <c r="R259" s="173"/>
      <c r="S259" s="173"/>
      <c r="T259" s="174"/>
      <c r="AT259" s="169" t="s">
        <v>158</v>
      </c>
      <c r="AU259" s="169" t="s">
        <v>77</v>
      </c>
      <c r="AV259" s="13" t="s">
        <v>75</v>
      </c>
      <c r="AW259" s="13" t="s">
        <v>30</v>
      </c>
      <c r="AX259" s="13" t="s">
        <v>68</v>
      </c>
      <c r="AY259" s="169" t="s">
        <v>148</v>
      </c>
    </row>
    <row r="260" spans="2:51" s="14" customFormat="1" ht="12">
      <c r="B260" s="175"/>
      <c r="D260" s="168" t="s">
        <v>158</v>
      </c>
      <c r="E260" s="176" t="s">
        <v>0</v>
      </c>
      <c r="F260" s="177" t="s">
        <v>524</v>
      </c>
      <c r="H260" s="178">
        <v>6.244</v>
      </c>
      <c r="I260" s="179"/>
      <c r="L260" s="175"/>
      <c r="M260" s="180"/>
      <c r="N260" s="181"/>
      <c r="O260" s="181"/>
      <c r="P260" s="181"/>
      <c r="Q260" s="181"/>
      <c r="R260" s="181"/>
      <c r="S260" s="181"/>
      <c r="T260" s="182"/>
      <c r="AT260" s="176" t="s">
        <v>158</v>
      </c>
      <c r="AU260" s="176" t="s">
        <v>77</v>
      </c>
      <c r="AV260" s="14" t="s">
        <v>77</v>
      </c>
      <c r="AW260" s="14" t="s">
        <v>30</v>
      </c>
      <c r="AX260" s="14" t="s">
        <v>68</v>
      </c>
      <c r="AY260" s="176" t="s">
        <v>148</v>
      </c>
    </row>
    <row r="261" spans="2:51" s="13" customFormat="1" ht="12">
      <c r="B261" s="167"/>
      <c r="D261" s="168" t="s">
        <v>158</v>
      </c>
      <c r="E261" s="169" t="s">
        <v>0</v>
      </c>
      <c r="F261" s="170" t="s">
        <v>511</v>
      </c>
      <c r="H261" s="169" t="s">
        <v>0</v>
      </c>
      <c r="I261" s="171"/>
      <c r="L261" s="167"/>
      <c r="M261" s="172"/>
      <c r="N261" s="173"/>
      <c r="O261" s="173"/>
      <c r="P261" s="173"/>
      <c r="Q261" s="173"/>
      <c r="R261" s="173"/>
      <c r="S261" s="173"/>
      <c r="T261" s="174"/>
      <c r="AT261" s="169" t="s">
        <v>158</v>
      </c>
      <c r="AU261" s="169" t="s">
        <v>77</v>
      </c>
      <c r="AV261" s="13" t="s">
        <v>75</v>
      </c>
      <c r="AW261" s="13" t="s">
        <v>30</v>
      </c>
      <c r="AX261" s="13" t="s">
        <v>68</v>
      </c>
      <c r="AY261" s="169" t="s">
        <v>148</v>
      </c>
    </row>
    <row r="262" spans="2:51" s="13" customFormat="1" ht="12">
      <c r="B262" s="167"/>
      <c r="D262" s="168" t="s">
        <v>158</v>
      </c>
      <c r="E262" s="169" t="s">
        <v>0</v>
      </c>
      <c r="F262" s="170" t="s">
        <v>364</v>
      </c>
      <c r="H262" s="169" t="s">
        <v>0</v>
      </c>
      <c r="I262" s="171"/>
      <c r="L262" s="167"/>
      <c r="M262" s="172"/>
      <c r="N262" s="173"/>
      <c r="O262" s="173"/>
      <c r="P262" s="173"/>
      <c r="Q262" s="173"/>
      <c r="R262" s="173"/>
      <c r="S262" s="173"/>
      <c r="T262" s="174"/>
      <c r="AT262" s="169" t="s">
        <v>158</v>
      </c>
      <c r="AU262" s="169" t="s">
        <v>77</v>
      </c>
      <c r="AV262" s="13" t="s">
        <v>75</v>
      </c>
      <c r="AW262" s="13" t="s">
        <v>30</v>
      </c>
      <c r="AX262" s="13" t="s">
        <v>68</v>
      </c>
      <c r="AY262" s="169" t="s">
        <v>148</v>
      </c>
    </row>
    <row r="263" spans="2:51" s="14" customFormat="1" ht="12">
      <c r="B263" s="175"/>
      <c r="D263" s="168" t="s">
        <v>158</v>
      </c>
      <c r="E263" s="176" t="s">
        <v>0</v>
      </c>
      <c r="F263" s="177" t="s">
        <v>525</v>
      </c>
      <c r="H263" s="178">
        <v>2.45</v>
      </c>
      <c r="I263" s="179"/>
      <c r="L263" s="175"/>
      <c r="M263" s="180"/>
      <c r="N263" s="181"/>
      <c r="O263" s="181"/>
      <c r="P263" s="181"/>
      <c r="Q263" s="181"/>
      <c r="R263" s="181"/>
      <c r="S263" s="181"/>
      <c r="T263" s="182"/>
      <c r="AT263" s="176" t="s">
        <v>158</v>
      </c>
      <c r="AU263" s="176" t="s">
        <v>77</v>
      </c>
      <c r="AV263" s="14" t="s">
        <v>77</v>
      </c>
      <c r="AW263" s="14" t="s">
        <v>30</v>
      </c>
      <c r="AX263" s="14" t="s">
        <v>68</v>
      </c>
      <c r="AY263" s="176" t="s">
        <v>148</v>
      </c>
    </row>
    <row r="264" spans="2:51" s="15" customFormat="1" ht="12">
      <c r="B264" s="183"/>
      <c r="D264" s="168" t="s">
        <v>158</v>
      </c>
      <c r="E264" s="184" t="s">
        <v>0</v>
      </c>
      <c r="F264" s="185" t="s">
        <v>171</v>
      </c>
      <c r="H264" s="186">
        <v>8.694</v>
      </c>
      <c r="I264" s="187"/>
      <c r="L264" s="183"/>
      <c r="M264" s="188"/>
      <c r="N264" s="189"/>
      <c r="O264" s="189"/>
      <c r="P264" s="189"/>
      <c r="Q264" s="189"/>
      <c r="R264" s="189"/>
      <c r="S264" s="189"/>
      <c r="T264" s="190"/>
      <c r="AT264" s="184" t="s">
        <v>158</v>
      </c>
      <c r="AU264" s="184" t="s">
        <v>77</v>
      </c>
      <c r="AV264" s="15" t="s">
        <v>156</v>
      </c>
      <c r="AW264" s="15" t="s">
        <v>30</v>
      </c>
      <c r="AX264" s="15" t="s">
        <v>75</v>
      </c>
      <c r="AY264" s="184" t="s">
        <v>148</v>
      </c>
    </row>
    <row r="265" spans="2:63" s="12" customFormat="1" ht="22.9" customHeight="1">
      <c r="B265" s="140"/>
      <c r="D265" s="141" t="s">
        <v>67</v>
      </c>
      <c r="E265" s="151" t="s">
        <v>182</v>
      </c>
      <c r="F265" s="151" t="s">
        <v>526</v>
      </c>
      <c r="I265" s="143"/>
      <c r="J265" s="152">
        <f>BK265</f>
        <v>0</v>
      </c>
      <c r="L265" s="140"/>
      <c r="M265" s="145"/>
      <c r="N265" s="146"/>
      <c r="O265" s="146"/>
      <c r="P265" s="147">
        <f>SUM(P266:P298)</f>
        <v>0</v>
      </c>
      <c r="Q265" s="146"/>
      <c r="R265" s="147">
        <f>SUM(R266:R298)</f>
        <v>8.130430789999998</v>
      </c>
      <c r="S265" s="146"/>
      <c r="T265" s="148">
        <f>SUM(T266:T298)</f>
        <v>0</v>
      </c>
      <c r="AR265" s="141" t="s">
        <v>75</v>
      </c>
      <c r="AT265" s="149" t="s">
        <v>67</v>
      </c>
      <c r="AU265" s="149" t="s">
        <v>75</v>
      </c>
      <c r="AY265" s="141" t="s">
        <v>148</v>
      </c>
      <c r="BK265" s="150">
        <f>SUM(BK266:BK298)</f>
        <v>0</v>
      </c>
    </row>
    <row r="266" spans="1:65" s="2" customFormat="1" ht="16.5" customHeight="1">
      <c r="A266" s="33"/>
      <c r="B266" s="153"/>
      <c r="C266" s="154" t="s">
        <v>527</v>
      </c>
      <c r="D266" s="154" t="s">
        <v>151</v>
      </c>
      <c r="E266" s="155" t="s">
        <v>528</v>
      </c>
      <c r="F266" s="156" t="s">
        <v>529</v>
      </c>
      <c r="G266" s="157" t="s">
        <v>185</v>
      </c>
      <c r="H266" s="158">
        <v>0.64</v>
      </c>
      <c r="I266" s="159"/>
      <c r="J266" s="160">
        <f>ROUND(I266*H266,2)</f>
        <v>0</v>
      </c>
      <c r="K266" s="156" t="s">
        <v>155</v>
      </c>
      <c r="L266" s="34"/>
      <c r="M266" s="161" t="s">
        <v>0</v>
      </c>
      <c r="N266" s="162" t="s">
        <v>40</v>
      </c>
      <c r="O266" s="54"/>
      <c r="P266" s="163">
        <f>O266*H266</f>
        <v>0</v>
      </c>
      <c r="Q266" s="163">
        <v>2.25634</v>
      </c>
      <c r="R266" s="163">
        <f>Q266*H266</f>
        <v>1.4440575999999998</v>
      </c>
      <c r="S266" s="163">
        <v>0</v>
      </c>
      <c r="T266" s="164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5" t="s">
        <v>156</v>
      </c>
      <c r="AT266" s="165" t="s">
        <v>151</v>
      </c>
      <c r="AU266" s="165" t="s">
        <v>77</v>
      </c>
      <c r="AY266" s="18" t="s">
        <v>148</v>
      </c>
      <c r="BE266" s="166">
        <f>IF(N266="základní",J266,0)</f>
        <v>0</v>
      </c>
      <c r="BF266" s="166">
        <f>IF(N266="snížená",J266,0)</f>
        <v>0</v>
      </c>
      <c r="BG266" s="166">
        <f>IF(N266="zákl. přenesená",J266,0)</f>
        <v>0</v>
      </c>
      <c r="BH266" s="166">
        <f>IF(N266="sníž. přenesená",J266,0)</f>
        <v>0</v>
      </c>
      <c r="BI266" s="166">
        <f>IF(N266="nulová",J266,0)</f>
        <v>0</v>
      </c>
      <c r="BJ266" s="18" t="s">
        <v>75</v>
      </c>
      <c r="BK266" s="166">
        <f>ROUND(I266*H266,2)</f>
        <v>0</v>
      </c>
      <c r="BL266" s="18" t="s">
        <v>156</v>
      </c>
      <c r="BM266" s="165" t="s">
        <v>530</v>
      </c>
    </row>
    <row r="267" spans="2:51" s="14" customFormat="1" ht="12">
      <c r="B267" s="175"/>
      <c r="D267" s="168" t="s">
        <v>158</v>
      </c>
      <c r="E267" s="176" t="s">
        <v>310</v>
      </c>
      <c r="F267" s="177" t="s">
        <v>531</v>
      </c>
      <c r="H267" s="178">
        <v>0.64</v>
      </c>
      <c r="I267" s="179"/>
      <c r="L267" s="175"/>
      <c r="M267" s="180"/>
      <c r="N267" s="181"/>
      <c r="O267" s="181"/>
      <c r="P267" s="181"/>
      <c r="Q267" s="181"/>
      <c r="R267" s="181"/>
      <c r="S267" s="181"/>
      <c r="T267" s="182"/>
      <c r="AT267" s="176" t="s">
        <v>158</v>
      </c>
      <c r="AU267" s="176" t="s">
        <v>77</v>
      </c>
      <c r="AV267" s="14" t="s">
        <v>77</v>
      </c>
      <c r="AW267" s="14" t="s">
        <v>30</v>
      </c>
      <c r="AX267" s="14" t="s">
        <v>75</v>
      </c>
      <c r="AY267" s="176" t="s">
        <v>148</v>
      </c>
    </row>
    <row r="268" spans="1:65" s="2" customFormat="1" ht="16.5" customHeight="1">
      <c r="A268" s="33"/>
      <c r="B268" s="153"/>
      <c r="C268" s="154" t="s">
        <v>532</v>
      </c>
      <c r="D268" s="154" t="s">
        <v>151</v>
      </c>
      <c r="E268" s="155" t="s">
        <v>533</v>
      </c>
      <c r="F268" s="156" t="s">
        <v>534</v>
      </c>
      <c r="G268" s="157" t="s">
        <v>185</v>
      </c>
      <c r="H268" s="158">
        <v>1.58</v>
      </c>
      <c r="I268" s="159"/>
      <c r="J268" s="160">
        <f>ROUND(I268*H268,2)</f>
        <v>0</v>
      </c>
      <c r="K268" s="156" t="s">
        <v>155</v>
      </c>
      <c r="L268" s="34"/>
      <c r="M268" s="161" t="s">
        <v>0</v>
      </c>
      <c r="N268" s="162" t="s">
        <v>40</v>
      </c>
      <c r="O268" s="54"/>
      <c r="P268" s="163">
        <f>O268*H268</f>
        <v>0</v>
      </c>
      <c r="Q268" s="163">
        <v>2.25634</v>
      </c>
      <c r="R268" s="163">
        <f>Q268*H268</f>
        <v>3.5650171999999998</v>
      </c>
      <c r="S268" s="163">
        <v>0</v>
      </c>
      <c r="T268" s="164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5" t="s">
        <v>156</v>
      </c>
      <c r="AT268" s="165" t="s">
        <v>151</v>
      </c>
      <c r="AU268" s="165" t="s">
        <v>77</v>
      </c>
      <c r="AY268" s="18" t="s">
        <v>148</v>
      </c>
      <c r="BE268" s="166">
        <f>IF(N268="základní",J268,0)</f>
        <v>0</v>
      </c>
      <c r="BF268" s="166">
        <f>IF(N268="snížená",J268,0)</f>
        <v>0</v>
      </c>
      <c r="BG268" s="166">
        <f>IF(N268="zákl. přenesená",J268,0)</f>
        <v>0</v>
      </c>
      <c r="BH268" s="166">
        <f>IF(N268="sníž. přenesená",J268,0)</f>
        <v>0</v>
      </c>
      <c r="BI268" s="166">
        <f>IF(N268="nulová",J268,0)</f>
        <v>0</v>
      </c>
      <c r="BJ268" s="18" t="s">
        <v>75</v>
      </c>
      <c r="BK268" s="166">
        <f>ROUND(I268*H268,2)</f>
        <v>0</v>
      </c>
      <c r="BL268" s="18" t="s">
        <v>156</v>
      </c>
      <c r="BM268" s="165" t="s">
        <v>535</v>
      </c>
    </row>
    <row r="269" spans="2:51" s="13" customFormat="1" ht="12">
      <c r="B269" s="167"/>
      <c r="D269" s="168" t="s">
        <v>158</v>
      </c>
      <c r="E269" s="169" t="s">
        <v>0</v>
      </c>
      <c r="F269" s="170" t="s">
        <v>342</v>
      </c>
      <c r="H269" s="169" t="s">
        <v>0</v>
      </c>
      <c r="I269" s="171"/>
      <c r="L269" s="167"/>
      <c r="M269" s="172"/>
      <c r="N269" s="173"/>
      <c r="O269" s="173"/>
      <c r="P269" s="173"/>
      <c r="Q269" s="173"/>
      <c r="R269" s="173"/>
      <c r="S269" s="173"/>
      <c r="T269" s="174"/>
      <c r="AT269" s="169" t="s">
        <v>158</v>
      </c>
      <c r="AU269" s="169" t="s">
        <v>77</v>
      </c>
      <c r="AV269" s="13" t="s">
        <v>75</v>
      </c>
      <c r="AW269" s="13" t="s">
        <v>30</v>
      </c>
      <c r="AX269" s="13" t="s">
        <v>68</v>
      </c>
      <c r="AY269" s="169" t="s">
        <v>148</v>
      </c>
    </row>
    <row r="270" spans="2:51" s="14" customFormat="1" ht="12">
      <c r="B270" s="175"/>
      <c r="D270" s="168" t="s">
        <v>158</v>
      </c>
      <c r="E270" s="176" t="s">
        <v>312</v>
      </c>
      <c r="F270" s="177" t="s">
        <v>313</v>
      </c>
      <c r="H270" s="178">
        <v>1.58</v>
      </c>
      <c r="I270" s="179"/>
      <c r="L270" s="175"/>
      <c r="M270" s="180"/>
      <c r="N270" s="181"/>
      <c r="O270" s="181"/>
      <c r="P270" s="181"/>
      <c r="Q270" s="181"/>
      <c r="R270" s="181"/>
      <c r="S270" s="181"/>
      <c r="T270" s="182"/>
      <c r="AT270" s="176" t="s">
        <v>158</v>
      </c>
      <c r="AU270" s="176" t="s">
        <v>77</v>
      </c>
      <c r="AV270" s="14" t="s">
        <v>77</v>
      </c>
      <c r="AW270" s="14" t="s">
        <v>30</v>
      </c>
      <c r="AX270" s="14" t="s">
        <v>75</v>
      </c>
      <c r="AY270" s="176" t="s">
        <v>148</v>
      </c>
    </row>
    <row r="271" spans="1:65" s="2" customFormat="1" ht="16.5" customHeight="1">
      <c r="A271" s="33"/>
      <c r="B271" s="153"/>
      <c r="C271" s="154" t="s">
        <v>536</v>
      </c>
      <c r="D271" s="154" t="s">
        <v>151</v>
      </c>
      <c r="E271" s="155" t="s">
        <v>537</v>
      </c>
      <c r="F271" s="156" t="s">
        <v>538</v>
      </c>
      <c r="G271" s="157" t="s">
        <v>185</v>
      </c>
      <c r="H271" s="158">
        <v>0.925</v>
      </c>
      <c r="I271" s="159"/>
      <c r="J271" s="160">
        <f>ROUND(I271*H271,2)</f>
        <v>0</v>
      </c>
      <c r="K271" s="156" t="s">
        <v>155</v>
      </c>
      <c r="L271" s="34"/>
      <c r="M271" s="161" t="s">
        <v>0</v>
      </c>
      <c r="N271" s="162" t="s">
        <v>40</v>
      </c>
      <c r="O271" s="54"/>
      <c r="P271" s="163">
        <f>O271*H271</f>
        <v>0</v>
      </c>
      <c r="Q271" s="163">
        <v>2.45329</v>
      </c>
      <c r="R271" s="163">
        <f>Q271*H271</f>
        <v>2.26929325</v>
      </c>
      <c r="S271" s="163">
        <v>0</v>
      </c>
      <c r="T271" s="164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5" t="s">
        <v>156</v>
      </c>
      <c r="AT271" s="165" t="s">
        <v>151</v>
      </c>
      <c r="AU271" s="165" t="s">
        <v>77</v>
      </c>
      <c r="AY271" s="18" t="s">
        <v>148</v>
      </c>
      <c r="BE271" s="166">
        <f>IF(N271="základní",J271,0)</f>
        <v>0</v>
      </c>
      <c r="BF271" s="166">
        <f>IF(N271="snížená",J271,0)</f>
        <v>0</v>
      </c>
      <c r="BG271" s="166">
        <f>IF(N271="zákl. přenesená",J271,0)</f>
        <v>0</v>
      </c>
      <c r="BH271" s="166">
        <f>IF(N271="sníž. přenesená",J271,0)</f>
        <v>0</v>
      </c>
      <c r="BI271" s="166">
        <f>IF(N271="nulová",J271,0)</f>
        <v>0</v>
      </c>
      <c r="BJ271" s="18" t="s">
        <v>75</v>
      </c>
      <c r="BK271" s="166">
        <f>ROUND(I271*H271,2)</f>
        <v>0</v>
      </c>
      <c r="BL271" s="18" t="s">
        <v>156</v>
      </c>
      <c r="BM271" s="165" t="s">
        <v>539</v>
      </c>
    </row>
    <row r="272" spans="2:51" s="13" customFormat="1" ht="12">
      <c r="B272" s="167"/>
      <c r="D272" s="168" t="s">
        <v>158</v>
      </c>
      <c r="E272" s="169" t="s">
        <v>0</v>
      </c>
      <c r="F272" s="170" t="s">
        <v>342</v>
      </c>
      <c r="H272" s="169" t="s">
        <v>0</v>
      </c>
      <c r="I272" s="171"/>
      <c r="L272" s="167"/>
      <c r="M272" s="172"/>
      <c r="N272" s="173"/>
      <c r="O272" s="173"/>
      <c r="P272" s="173"/>
      <c r="Q272" s="173"/>
      <c r="R272" s="173"/>
      <c r="S272" s="173"/>
      <c r="T272" s="174"/>
      <c r="AT272" s="169" t="s">
        <v>158</v>
      </c>
      <c r="AU272" s="169" t="s">
        <v>77</v>
      </c>
      <c r="AV272" s="13" t="s">
        <v>75</v>
      </c>
      <c r="AW272" s="13" t="s">
        <v>30</v>
      </c>
      <c r="AX272" s="13" t="s">
        <v>68</v>
      </c>
      <c r="AY272" s="169" t="s">
        <v>148</v>
      </c>
    </row>
    <row r="273" spans="2:51" s="14" customFormat="1" ht="12">
      <c r="B273" s="175"/>
      <c r="D273" s="168" t="s">
        <v>158</v>
      </c>
      <c r="E273" s="176" t="s">
        <v>302</v>
      </c>
      <c r="F273" s="177" t="s">
        <v>540</v>
      </c>
      <c r="H273" s="178">
        <v>0.925</v>
      </c>
      <c r="I273" s="179"/>
      <c r="L273" s="175"/>
      <c r="M273" s="180"/>
      <c r="N273" s="181"/>
      <c r="O273" s="181"/>
      <c r="P273" s="181"/>
      <c r="Q273" s="181"/>
      <c r="R273" s="181"/>
      <c r="S273" s="181"/>
      <c r="T273" s="182"/>
      <c r="AT273" s="176" t="s">
        <v>158</v>
      </c>
      <c r="AU273" s="176" t="s">
        <v>77</v>
      </c>
      <c r="AV273" s="14" t="s">
        <v>77</v>
      </c>
      <c r="AW273" s="14" t="s">
        <v>30</v>
      </c>
      <c r="AX273" s="14" t="s">
        <v>75</v>
      </c>
      <c r="AY273" s="176" t="s">
        <v>148</v>
      </c>
    </row>
    <row r="274" spans="1:65" s="2" customFormat="1" ht="21.75" customHeight="1">
      <c r="A274" s="33"/>
      <c r="B274" s="153"/>
      <c r="C274" s="154" t="s">
        <v>541</v>
      </c>
      <c r="D274" s="154" t="s">
        <v>151</v>
      </c>
      <c r="E274" s="155" t="s">
        <v>542</v>
      </c>
      <c r="F274" s="156" t="s">
        <v>543</v>
      </c>
      <c r="G274" s="157" t="s">
        <v>185</v>
      </c>
      <c r="H274" s="158">
        <v>0.64</v>
      </c>
      <c r="I274" s="159"/>
      <c r="J274" s="160">
        <f>ROUND(I274*H274,2)</f>
        <v>0</v>
      </c>
      <c r="K274" s="156" t="s">
        <v>155</v>
      </c>
      <c r="L274" s="34"/>
      <c r="M274" s="161" t="s">
        <v>0</v>
      </c>
      <c r="N274" s="162" t="s">
        <v>40</v>
      </c>
      <c r="O274" s="54"/>
      <c r="P274" s="163">
        <f>O274*H274</f>
        <v>0</v>
      </c>
      <c r="Q274" s="163">
        <v>0.04</v>
      </c>
      <c r="R274" s="163">
        <f>Q274*H274</f>
        <v>0.0256</v>
      </c>
      <c r="S274" s="163">
        <v>0</v>
      </c>
      <c r="T274" s="164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5" t="s">
        <v>156</v>
      </c>
      <c r="AT274" s="165" t="s">
        <v>151</v>
      </c>
      <c r="AU274" s="165" t="s">
        <v>77</v>
      </c>
      <c r="AY274" s="18" t="s">
        <v>148</v>
      </c>
      <c r="BE274" s="166">
        <f>IF(N274="základní",J274,0)</f>
        <v>0</v>
      </c>
      <c r="BF274" s="166">
        <f>IF(N274="snížená",J274,0)</f>
        <v>0</v>
      </c>
      <c r="BG274" s="166">
        <f>IF(N274="zákl. přenesená",J274,0)</f>
        <v>0</v>
      </c>
      <c r="BH274" s="166">
        <f>IF(N274="sníž. přenesená",J274,0)</f>
        <v>0</v>
      </c>
      <c r="BI274" s="166">
        <f>IF(N274="nulová",J274,0)</f>
        <v>0</v>
      </c>
      <c r="BJ274" s="18" t="s">
        <v>75</v>
      </c>
      <c r="BK274" s="166">
        <f>ROUND(I274*H274,2)</f>
        <v>0</v>
      </c>
      <c r="BL274" s="18" t="s">
        <v>156</v>
      </c>
      <c r="BM274" s="165" t="s">
        <v>544</v>
      </c>
    </row>
    <row r="275" spans="2:51" s="14" customFormat="1" ht="12">
      <c r="B275" s="175"/>
      <c r="D275" s="168" t="s">
        <v>158</v>
      </c>
      <c r="E275" s="176" t="s">
        <v>0</v>
      </c>
      <c r="F275" s="177" t="s">
        <v>310</v>
      </c>
      <c r="H275" s="178">
        <v>0.64</v>
      </c>
      <c r="I275" s="179"/>
      <c r="L275" s="175"/>
      <c r="M275" s="180"/>
      <c r="N275" s="181"/>
      <c r="O275" s="181"/>
      <c r="P275" s="181"/>
      <c r="Q275" s="181"/>
      <c r="R275" s="181"/>
      <c r="S275" s="181"/>
      <c r="T275" s="182"/>
      <c r="AT275" s="176" t="s">
        <v>158</v>
      </c>
      <c r="AU275" s="176" t="s">
        <v>77</v>
      </c>
      <c r="AV275" s="14" t="s">
        <v>77</v>
      </c>
      <c r="AW275" s="14" t="s">
        <v>30</v>
      </c>
      <c r="AX275" s="14" t="s">
        <v>75</v>
      </c>
      <c r="AY275" s="176" t="s">
        <v>148</v>
      </c>
    </row>
    <row r="276" spans="1:65" s="2" customFormat="1" ht="21.75" customHeight="1">
      <c r="A276" s="33"/>
      <c r="B276" s="153"/>
      <c r="C276" s="154" t="s">
        <v>545</v>
      </c>
      <c r="D276" s="154" t="s">
        <v>151</v>
      </c>
      <c r="E276" s="155" t="s">
        <v>546</v>
      </c>
      <c r="F276" s="156" t="s">
        <v>547</v>
      </c>
      <c r="G276" s="157" t="s">
        <v>185</v>
      </c>
      <c r="H276" s="158">
        <v>2.505</v>
      </c>
      <c r="I276" s="159"/>
      <c r="J276" s="160">
        <f>ROUND(I276*H276,2)</f>
        <v>0</v>
      </c>
      <c r="K276" s="156" t="s">
        <v>155</v>
      </c>
      <c r="L276" s="34"/>
      <c r="M276" s="161" t="s">
        <v>0</v>
      </c>
      <c r="N276" s="162" t="s">
        <v>40</v>
      </c>
      <c r="O276" s="54"/>
      <c r="P276" s="163">
        <f>O276*H276</f>
        <v>0</v>
      </c>
      <c r="Q276" s="163">
        <v>0.02</v>
      </c>
      <c r="R276" s="163">
        <f>Q276*H276</f>
        <v>0.0501</v>
      </c>
      <c r="S276" s="163">
        <v>0</v>
      </c>
      <c r="T276" s="164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5" t="s">
        <v>156</v>
      </c>
      <c r="AT276" s="165" t="s">
        <v>151</v>
      </c>
      <c r="AU276" s="165" t="s">
        <v>77</v>
      </c>
      <c r="AY276" s="18" t="s">
        <v>148</v>
      </c>
      <c r="BE276" s="166">
        <f>IF(N276="základní",J276,0)</f>
        <v>0</v>
      </c>
      <c r="BF276" s="166">
        <f>IF(N276="snížená",J276,0)</f>
        <v>0</v>
      </c>
      <c r="BG276" s="166">
        <f>IF(N276="zákl. přenesená",J276,0)</f>
        <v>0</v>
      </c>
      <c r="BH276" s="166">
        <f>IF(N276="sníž. přenesená",J276,0)</f>
        <v>0</v>
      </c>
      <c r="BI276" s="166">
        <f>IF(N276="nulová",J276,0)</f>
        <v>0</v>
      </c>
      <c r="BJ276" s="18" t="s">
        <v>75</v>
      </c>
      <c r="BK276" s="166">
        <f>ROUND(I276*H276,2)</f>
        <v>0</v>
      </c>
      <c r="BL276" s="18" t="s">
        <v>156</v>
      </c>
      <c r="BM276" s="165" t="s">
        <v>548</v>
      </c>
    </row>
    <row r="277" spans="2:51" s="14" customFormat="1" ht="12">
      <c r="B277" s="175"/>
      <c r="D277" s="168" t="s">
        <v>158</v>
      </c>
      <c r="E277" s="176" t="s">
        <v>0</v>
      </c>
      <c r="F277" s="177" t="s">
        <v>302</v>
      </c>
      <c r="H277" s="178">
        <v>0.925</v>
      </c>
      <c r="I277" s="179"/>
      <c r="L277" s="175"/>
      <c r="M277" s="180"/>
      <c r="N277" s="181"/>
      <c r="O277" s="181"/>
      <c r="P277" s="181"/>
      <c r="Q277" s="181"/>
      <c r="R277" s="181"/>
      <c r="S277" s="181"/>
      <c r="T277" s="182"/>
      <c r="AT277" s="176" t="s">
        <v>158</v>
      </c>
      <c r="AU277" s="176" t="s">
        <v>77</v>
      </c>
      <c r="AV277" s="14" t="s">
        <v>77</v>
      </c>
      <c r="AW277" s="14" t="s">
        <v>30</v>
      </c>
      <c r="AX277" s="14" t="s">
        <v>68</v>
      </c>
      <c r="AY277" s="176" t="s">
        <v>148</v>
      </c>
    </row>
    <row r="278" spans="2:51" s="14" customFormat="1" ht="12">
      <c r="B278" s="175"/>
      <c r="D278" s="168" t="s">
        <v>158</v>
      </c>
      <c r="E278" s="176" t="s">
        <v>0</v>
      </c>
      <c r="F278" s="177" t="s">
        <v>312</v>
      </c>
      <c r="H278" s="178">
        <v>1.58</v>
      </c>
      <c r="I278" s="179"/>
      <c r="L278" s="175"/>
      <c r="M278" s="180"/>
      <c r="N278" s="181"/>
      <c r="O278" s="181"/>
      <c r="P278" s="181"/>
      <c r="Q278" s="181"/>
      <c r="R278" s="181"/>
      <c r="S278" s="181"/>
      <c r="T278" s="182"/>
      <c r="AT278" s="176" t="s">
        <v>158</v>
      </c>
      <c r="AU278" s="176" t="s">
        <v>77</v>
      </c>
      <c r="AV278" s="14" t="s">
        <v>77</v>
      </c>
      <c r="AW278" s="14" t="s">
        <v>30</v>
      </c>
      <c r="AX278" s="14" t="s">
        <v>68</v>
      </c>
      <c r="AY278" s="176" t="s">
        <v>148</v>
      </c>
    </row>
    <row r="279" spans="2:51" s="15" customFormat="1" ht="12">
      <c r="B279" s="183"/>
      <c r="D279" s="168" t="s">
        <v>158</v>
      </c>
      <c r="E279" s="184" t="s">
        <v>0</v>
      </c>
      <c r="F279" s="185" t="s">
        <v>171</v>
      </c>
      <c r="H279" s="186">
        <v>2.505</v>
      </c>
      <c r="I279" s="187"/>
      <c r="L279" s="183"/>
      <c r="M279" s="188"/>
      <c r="N279" s="189"/>
      <c r="O279" s="189"/>
      <c r="P279" s="189"/>
      <c r="Q279" s="189"/>
      <c r="R279" s="189"/>
      <c r="S279" s="189"/>
      <c r="T279" s="190"/>
      <c r="AT279" s="184" t="s">
        <v>158</v>
      </c>
      <c r="AU279" s="184" t="s">
        <v>77</v>
      </c>
      <c r="AV279" s="15" t="s">
        <v>156</v>
      </c>
      <c r="AW279" s="15" t="s">
        <v>30</v>
      </c>
      <c r="AX279" s="15" t="s">
        <v>75</v>
      </c>
      <c r="AY279" s="184" t="s">
        <v>148</v>
      </c>
    </row>
    <row r="280" spans="1:65" s="2" customFormat="1" ht="16.5" customHeight="1">
      <c r="A280" s="33"/>
      <c r="B280" s="153"/>
      <c r="C280" s="154" t="s">
        <v>549</v>
      </c>
      <c r="D280" s="154" t="s">
        <v>151</v>
      </c>
      <c r="E280" s="155" t="s">
        <v>550</v>
      </c>
      <c r="F280" s="156" t="s">
        <v>551</v>
      </c>
      <c r="G280" s="157" t="s">
        <v>185</v>
      </c>
      <c r="H280" s="158">
        <v>0.64</v>
      </c>
      <c r="I280" s="159"/>
      <c r="J280" s="160">
        <f>ROUND(I280*H280,2)</f>
        <v>0</v>
      </c>
      <c r="K280" s="156" t="s">
        <v>155</v>
      </c>
      <c r="L280" s="34"/>
      <c r="M280" s="161" t="s">
        <v>0</v>
      </c>
      <c r="N280" s="162" t="s">
        <v>40</v>
      </c>
      <c r="O280" s="54"/>
      <c r="P280" s="163">
        <f>O280*H280</f>
        <v>0</v>
      </c>
      <c r="Q280" s="163">
        <v>0</v>
      </c>
      <c r="R280" s="163">
        <f>Q280*H280</f>
        <v>0</v>
      </c>
      <c r="S280" s="163">
        <v>0</v>
      </c>
      <c r="T280" s="164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65" t="s">
        <v>156</v>
      </c>
      <c r="AT280" s="165" t="s">
        <v>151</v>
      </c>
      <c r="AU280" s="165" t="s">
        <v>77</v>
      </c>
      <c r="AY280" s="18" t="s">
        <v>148</v>
      </c>
      <c r="BE280" s="166">
        <f>IF(N280="základní",J280,0)</f>
        <v>0</v>
      </c>
      <c r="BF280" s="166">
        <f>IF(N280="snížená",J280,0)</f>
        <v>0</v>
      </c>
      <c r="BG280" s="166">
        <f>IF(N280="zákl. přenesená",J280,0)</f>
        <v>0</v>
      </c>
      <c r="BH280" s="166">
        <f>IF(N280="sníž. přenesená",J280,0)</f>
        <v>0</v>
      </c>
      <c r="BI280" s="166">
        <f>IF(N280="nulová",J280,0)</f>
        <v>0</v>
      </c>
      <c r="BJ280" s="18" t="s">
        <v>75</v>
      </c>
      <c r="BK280" s="166">
        <f>ROUND(I280*H280,2)</f>
        <v>0</v>
      </c>
      <c r="BL280" s="18" t="s">
        <v>156</v>
      </c>
      <c r="BM280" s="165" t="s">
        <v>552</v>
      </c>
    </row>
    <row r="281" spans="2:51" s="14" customFormat="1" ht="12">
      <c r="B281" s="175"/>
      <c r="D281" s="168" t="s">
        <v>158</v>
      </c>
      <c r="E281" s="176" t="s">
        <v>0</v>
      </c>
      <c r="F281" s="177" t="s">
        <v>310</v>
      </c>
      <c r="H281" s="178">
        <v>0.64</v>
      </c>
      <c r="I281" s="179"/>
      <c r="L281" s="175"/>
      <c r="M281" s="180"/>
      <c r="N281" s="181"/>
      <c r="O281" s="181"/>
      <c r="P281" s="181"/>
      <c r="Q281" s="181"/>
      <c r="R281" s="181"/>
      <c r="S281" s="181"/>
      <c r="T281" s="182"/>
      <c r="AT281" s="176" t="s">
        <v>158</v>
      </c>
      <c r="AU281" s="176" t="s">
        <v>77</v>
      </c>
      <c r="AV281" s="14" t="s">
        <v>77</v>
      </c>
      <c r="AW281" s="14" t="s">
        <v>30</v>
      </c>
      <c r="AX281" s="14" t="s">
        <v>75</v>
      </c>
      <c r="AY281" s="176" t="s">
        <v>148</v>
      </c>
    </row>
    <row r="282" spans="1:65" s="2" customFormat="1" ht="16.5" customHeight="1">
      <c r="A282" s="33"/>
      <c r="B282" s="153"/>
      <c r="C282" s="154" t="s">
        <v>553</v>
      </c>
      <c r="D282" s="154" t="s">
        <v>151</v>
      </c>
      <c r="E282" s="155" t="s">
        <v>554</v>
      </c>
      <c r="F282" s="156" t="s">
        <v>555</v>
      </c>
      <c r="G282" s="157" t="s">
        <v>185</v>
      </c>
      <c r="H282" s="158">
        <v>0.925</v>
      </c>
      <c r="I282" s="159"/>
      <c r="J282" s="160">
        <f>ROUND(I282*H282,2)</f>
        <v>0</v>
      </c>
      <c r="K282" s="156" t="s">
        <v>155</v>
      </c>
      <c r="L282" s="34"/>
      <c r="M282" s="161" t="s">
        <v>0</v>
      </c>
      <c r="N282" s="162" t="s">
        <v>40</v>
      </c>
      <c r="O282" s="54"/>
      <c r="P282" s="163">
        <f>O282*H282</f>
        <v>0</v>
      </c>
      <c r="Q282" s="163">
        <v>0</v>
      </c>
      <c r="R282" s="163">
        <f>Q282*H282</f>
        <v>0</v>
      </c>
      <c r="S282" s="163">
        <v>0</v>
      </c>
      <c r="T282" s="164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5" t="s">
        <v>156</v>
      </c>
      <c r="AT282" s="165" t="s">
        <v>151</v>
      </c>
      <c r="AU282" s="165" t="s">
        <v>77</v>
      </c>
      <c r="AY282" s="18" t="s">
        <v>148</v>
      </c>
      <c r="BE282" s="166">
        <f>IF(N282="základní",J282,0)</f>
        <v>0</v>
      </c>
      <c r="BF282" s="166">
        <f>IF(N282="snížená",J282,0)</f>
        <v>0</v>
      </c>
      <c r="BG282" s="166">
        <f>IF(N282="zákl. přenesená",J282,0)</f>
        <v>0</v>
      </c>
      <c r="BH282" s="166">
        <f>IF(N282="sníž. přenesená",J282,0)</f>
        <v>0</v>
      </c>
      <c r="BI282" s="166">
        <f>IF(N282="nulová",J282,0)</f>
        <v>0</v>
      </c>
      <c r="BJ282" s="18" t="s">
        <v>75</v>
      </c>
      <c r="BK282" s="166">
        <f>ROUND(I282*H282,2)</f>
        <v>0</v>
      </c>
      <c r="BL282" s="18" t="s">
        <v>156</v>
      </c>
      <c r="BM282" s="165" t="s">
        <v>556</v>
      </c>
    </row>
    <row r="283" spans="2:51" s="14" customFormat="1" ht="12">
      <c r="B283" s="175"/>
      <c r="D283" s="168" t="s">
        <v>158</v>
      </c>
      <c r="E283" s="176" t="s">
        <v>0</v>
      </c>
      <c r="F283" s="177" t="s">
        <v>302</v>
      </c>
      <c r="H283" s="178">
        <v>0.925</v>
      </c>
      <c r="I283" s="179"/>
      <c r="L283" s="175"/>
      <c r="M283" s="180"/>
      <c r="N283" s="181"/>
      <c r="O283" s="181"/>
      <c r="P283" s="181"/>
      <c r="Q283" s="181"/>
      <c r="R283" s="181"/>
      <c r="S283" s="181"/>
      <c r="T283" s="182"/>
      <c r="AT283" s="176" t="s">
        <v>158</v>
      </c>
      <c r="AU283" s="176" t="s">
        <v>77</v>
      </c>
      <c r="AV283" s="14" t="s">
        <v>77</v>
      </c>
      <c r="AW283" s="14" t="s">
        <v>30</v>
      </c>
      <c r="AX283" s="14" t="s">
        <v>75</v>
      </c>
      <c r="AY283" s="176" t="s">
        <v>148</v>
      </c>
    </row>
    <row r="284" spans="1:65" s="2" customFormat="1" ht="16.5" customHeight="1">
      <c r="A284" s="33"/>
      <c r="B284" s="153"/>
      <c r="C284" s="154" t="s">
        <v>557</v>
      </c>
      <c r="D284" s="154" t="s">
        <v>151</v>
      </c>
      <c r="E284" s="155" t="s">
        <v>558</v>
      </c>
      <c r="F284" s="156" t="s">
        <v>559</v>
      </c>
      <c r="G284" s="157" t="s">
        <v>154</v>
      </c>
      <c r="H284" s="158">
        <v>3.195</v>
      </c>
      <c r="I284" s="159"/>
      <c r="J284" s="160">
        <f>ROUND(I284*H284,2)</f>
        <v>0</v>
      </c>
      <c r="K284" s="156" t="s">
        <v>155</v>
      </c>
      <c r="L284" s="34"/>
      <c r="M284" s="161" t="s">
        <v>0</v>
      </c>
      <c r="N284" s="162" t="s">
        <v>40</v>
      </c>
      <c r="O284" s="54"/>
      <c r="P284" s="163">
        <f>O284*H284</f>
        <v>0</v>
      </c>
      <c r="Q284" s="163">
        <v>0.01352</v>
      </c>
      <c r="R284" s="163">
        <f>Q284*H284</f>
        <v>0.0431964</v>
      </c>
      <c r="S284" s="163">
        <v>0</v>
      </c>
      <c r="T284" s="164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65" t="s">
        <v>156</v>
      </c>
      <c r="AT284" s="165" t="s">
        <v>151</v>
      </c>
      <c r="AU284" s="165" t="s">
        <v>77</v>
      </c>
      <c r="AY284" s="18" t="s">
        <v>148</v>
      </c>
      <c r="BE284" s="166">
        <f>IF(N284="základní",J284,0)</f>
        <v>0</v>
      </c>
      <c r="BF284" s="166">
        <f>IF(N284="snížená",J284,0)</f>
        <v>0</v>
      </c>
      <c r="BG284" s="166">
        <f>IF(N284="zákl. přenesená",J284,0)</f>
        <v>0</v>
      </c>
      <c r="BH284" s="166">
        <f>IF(N284="sníž. přenesená",J284,0)</f>
        <v>0</v>
      </c>
      <c r="BI284" s="166">
        <f>IF(N284="nulová",J284,0)</f>
        <v>0</v>
      </c>
      <c r="BJ284" s="18" t="s">
        <v>75</v>
      </c>
      <c r="BK284" s="166">
        <f>ROUND(I284*H284,2)</f>
        <v>0</v>
      </c>
      <c r="BL284" s="18" t="s">
        <v>156</v>
      </c>
      <c r="BM284" s="165" t="s">
        <v>560</v>
      </c>
    </row>
    <row r="285" spans="2:51" s="13" customFormat="1" ht="12">
      <c r="B285" s="167"/>
      <c r="D285" s="168" t="s">
        <v>158</v>
      </c>
      <c r="E285" s="169" t="s">
        <v>0</v>
      </c>
      <c r="F285" s="170" t="s">
        <v>342</v>
      </c>
      <c r="H285" s="169" t="s">
        <v>0</v>
      </c>
      <c r="I285" s="171"/>
      <c r="L285" s="167"/>
      <c r="M285" s="172"/>
      <c r="N285" s="173"/>
      <c r="O285" s="173"/>
      <c r="P285" s="173"/>
      <c r="Q285" s="173"/>
      <c r="R285" s="173"/>
      <c r="S285" s="173"/>
      <c r="T285" s="174"/>
      <c r="AT285" s="169" t="s">
        <v>158</v>
      </c>
      <c r="AU285" s="169" t="s">
        <v>77</v>
      </c>
      <c r="AV285" s="13" t="s">
        <v>75</v>
      </c>
      <c r="AW285" s="13" t="s">
        <v>30</v>
      </c>
      <c r="AX285" s="13" t="s">
        <v>68</v>
      </c>
      <c r="AY285" s="169" t="s">
        <v>148</v>
      </c>
    </row>
    <row r="286" spans="2:51" s="14" customFormat="1" ht="12">
      <c r="B286" s="175"/>
      <c r="D286" s="168" t="s">
        <v>158</v>
      </c>
      <c r="E286" s="176" t="s">
        <v>0</v>
      </c>
      <c r="F286" s="177" t="s">
        <v>561</v>
      </c>
      <c r="H286" s="178">
        <v>0.025</v>
      </c>
      <c r="I286" s="179"/>
      <c r="L286" s="175"/>
      <c r="M286" s="180"/>
      <c r="N286" s="181"/>
      <c r="O286" s="181"/>
      <c r="P286" s="181"/>
      <c r="Q286" s="181"/>
      <c r="R286" s="181"/>
      <c r="S286" s="181"/>
      <c r="T286" s="182"/>
      <c r="AT286" s="176" t="s">
        <v>158</v>
      </c>
      <c r="AU286" s="176" t="s">
        <v>77</v>
      </c>
      <c r="AV286" s="14" t="s">
        <v>77</v>
      </c>
      <c r="AW286" s="14" t="s">
        <v>30</v>
      </c>
      <c r="AX286" s="14" t="s">
        <v>68</v>
      </c>
      <c r="AY286" s="176" t="s">
        <v>148</v>
      </c>
    </row>
    <row r="287" spans="2:51" s="14" customFormat="1" ht="12">
      <c r="B287" s="175"/>
      <c r="D287" s="168" t="s">
        <v>158</v>
      </c>
      <c r="E287" s="176" t="s">
        <v>0</v>
      </c>
      <c r="F287" s="177" t="s">
        <v>562</v>
      </c>
      <c r="H287" s="178">
        <v>1.883</v>
      </c>
      <c r="I287" s="179"/>
      <c r="L287" s="175"/>
      <c r="M287" s="180"/>
      <c r="N287" s="181"/>
      <c r="O287" s="181"/>
      <c r="P287" s="181"/>
      <c r="Q287" s="181"/>
      <c r="R287" s="181"/>
      <c r="S287" s="181"/>
      <c r="T287" s="182"/>
      <c r="AT287" s="176" t="s">
        <v>158</v>
      </c>
      <c r="AU287" s="176" t="s">
        <v>77</v>
      </c>
      <c r="AV287" s="14" t="s">
        <v>77</v>
      </c>
      <c r="AW287" s="14" t="s">
        <v>30</v>
      </c>
      <c r="AX287" s="14" t="s">
        <v>68</v>
      </c>
      <c r="AY287" s="176" t="s">
        <v>148</v>
      </c>
    </row>
    <row r="288" spans="2:51" s="14" customFormat="1" ht="12">
      <c r="B288" s="175"/>
      <c r="D288" s="168" t="s">
        <v>158</v>
      </c>
      <c r="E288" s="176" t="s">
        <v>0</v>
      </c>
      <c r="F288" s="177" t="s">
        <v>563</v>
      </c>
      <c r="H288" s="178">
        <v>1.287</v>
      </c>
      <c r="I288" s="179"/>
      <c r="L288" s="175"/>
      <c r="M288" s="180"/>
      <c r="N288" s="181"/>
      <c r="O288" s="181"/>
      <c r="P288" s="181"/>
      <c r="Q288" s="181"/>
      <c r="R288" s="181"/>
      <c r="S288" s="181"/>
      <c r="T288" s="182"/>
      <c r="AT288" s="176" t="s">
        <v>158</v>
      </c>
      <c r="AU288" s="176" t="s">
        <v>77</v>
      </c>
      <c r="AV288" s="14" t="s">
        <v>77</v>
      </c>
      <c r="AW288" s="14" t="s">
        <v>30</v>
      </c>
      <c r="AX288" s="14" t="s">
        <v>68</v>
      </c>
      <c r="AY288" s="176" t="s">
        <v>148</v>
      </c>
    </row>
    <row r="289" spans="2:51" s="15" customFormat="1" ht="12">
      <c r="B289" s="183"/>
      <c r="D289" s="168" t="s">
        <v>158</v>
      </c>
      <c r="E289" s="184" t="s">
        <v>306</v>
      </c>
      <c r="F289" s="185" t="s">
        <v>171</v>
      </c>
      <c r="H289" s="186">
        <v>3.195</v>
      </c>
      <c r="I289" s="187"/>
      <c r="L289" s="183"/>
      <c r="M289" s="188"/>
      <c r="N289" s="189"/>
      <c r="O289" s="189"/>
      <c r="P289" s="189"/>
      <c r="Q289" s="189"/>
      <c r="R289" s="189"/>
      <c r="S289" s="189"/>
      <c r="T289" s="190"/>
      <c r="AT289" s="184" t="s">
        <v>158</v>
      </c>
      <c r="AU289" s="184" t="s">
        <v>77</v>
      </c>
      <c r="AV289" s="15" t="s">
        <v>156</v>
      </c>
      <c r="AW289" s="15" t="s">
        <v>30</v>
      </c>
      <c r="AX289" s="15" t="s">
        <v>75</v>
      </c>
      <c r="AY289" s="184" t="s">
        <v>148</v>
      </c>
    </row>
    <row r="290" spans="1:65" s="2" customFormat="1" ht="16.5" customHeight="1">
      <c r="A290" s="33"/>
      <c r="B290" s="153"/>
      <c r="C290" s="154" t="s">
        <v>564</v>
      </c>
      <c r="D290" s="154" t="s">
        <v>151</v>
      </c>
      <c r="E290" s="155" t="s">
        <v>565</v>
      </c>
      <c r="F290" s="156" t="s">
        <v>566</v>
      </c>
      <c r="G290" s="157" t="s">
        <v>154</v>
      </c>
      <c r="H290" s="158">
        <v>3.195</v>
      </c>
      <c r="I290" s="159"/>
      <c r="J290" s="160">
        <f>ROUND(I290*H290,2)</f>
        <v>0</v>
      </c>
      <c r="K290" s="156" t="s">
        <v>155</v>
      </c>
      <c r="L290" s="34"/>
      <c r="M290" s="161" t="s">
        <v>0</v>
      </c>
      <c r="N290" s="162" t="s">
        <v>40</v>
      </c>
      <c r="O290" s="54"/>
      <c r="P290" s="163">
        <f>O290*H290</f>
        <v>0</v>
      </c>
      <c r="Q290" s="163">
        <v>0</v>
      </c>
      <c r="R290" s="163">
        <f>Q290*H290</f>
        <v>0</v>
      </c>
      <c r="S290" s="163">
        <v>0</v>
      </c>
      <c r="T290" s="164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5" t="s">
        <v>156</v>
      </c>
      <c r="AT290" s="165" t="s">
        <v>151</v>
      </c>
      <c r="AU290" s="165" t="s">
        <v>77</v>
      </c>
      <c r="AY290" s="18" t="s">
        <v>148</v>
      </c>
      <c r="BE290" s="166">
        <f>IF(N290="základní",J290,0)</f>
        <v>0</v>
      </c>
      <c r="BF290" s="166">
        <f>IF(N290="snížená",J290,0)</f>
        <v>0</v>
      </c>
      <c r="BG290" s="166">
        <f>IF(N290="zákl. přenesená",J290,0)</f>
        <v>0</v>
      </c>
      <c r="BH290" s="166">
        <f>IF(N290="sníž. přenesená",J290,0)</f>
        <v>0</v>
      </c>
      <c r="BI290" s="166">
        <f>IF(N290="nulová",J290,0)</f>
        <v>0</v>
      </c>
      <c r="BJ290" s="18" t="s">
        <v>75</v>
      </c>
      <c r="BK290" s="166">
        <f>ROUND(I290*H290,2)</f>
        <v>0</v>
      </c>
      <c r="BL290" s="18" t="s">
        <v>156</v>
      </c>
      <c r="BM290" s="165" t="s">
        <v>567</v>
      </c>
    </row>
    <row r="291" spans="2:51" s="14" customFormat="1" ht="12">
      <c r="B291" s="175"/>
      <c r="D291" s="168" t="s">
        <v>158</v>
      </c>
      <c r="E291" s="176" t="s">
        <v>0</v>
      </c>
      <c r="F291" s="177" t="s">
        <v>306</v>
      </c>
      <c r="H291" s="178">
        <v>3.195</v>
      </c>
      <c r="I291" s="179"/>
      <c r="L291" s="175"/>
      <c r="M291" s="180"/>
      <c r="N291" s="181"/>
      <c r="O291" s="181"/>
      <c r="P291" s="181"/>
      <c r="Q291" s="181"/>
      <c r="R291" s="181"/>
      <c r="S291" s="181"/>
      <c r="T291" s="182"/>
      <c r="AT291" s="176" t="s">
        <v>158</v>
      </c>
      <c r="AU291" s="176" t="s">
        <v>77</v>
      </c>
      <c r="AV291" s="14" t="s">
        <v>77</v>
      </c>
      <c r="AW291" s="14" t="s">
        <v>30</v>
      </c>
      <c r="AX291" s="14" t="s">
        <v>75</v>
      </c>
      <c r="AY291" s="176" t="s">
        <v>148</v>
      </c>
    </row>
    <row r="292" spans="1:65" s="2" customFormat="1" ht="16.5" customHeight="1">
      <c r="A292" s="33"/>
      <c r="B292" s="153"/>
      <c r="C292" s="154" t="s">
        <v>568</v>
      </c>
      <c r="D292" s="154" t="s">
        <v>151</v>
      </c>
      <c r="E292" s="155" t="s">
        <v>569</v>
      </c>
      <c r="F292" s="156" t="s">
        <v>570</v>
      </c>
      <c r="G292" s="157" t="s">
        <v>154</v>
      </c>
      <c r="H292" s="158">
        <v>9.84</v>
      </c>
      <c r="I292" s="159"/>
      <c r="J292" s="160">
        <f>ROUND(I292*H292,2)</f>
        <v>0</v>
      </c>
      <c r="K292" s="156" t="s">
        <v>155</v>
      </c>
      <c r="L292" s="34"/>
      <c r="M292" s="161" t="s">
        <v>0</v>
      </c>
      <c r="N292" s="162" t="s">
        <v>40</v>
      </c>
      <c r="O292" s="54"/>
      <c r="P292" s="163">
        <f>O292*H292</f>
        <v>0</v>
      </c>
      <c r="Q292" s="163">
        <v>0.07426</v>
      </c>
      <c r="R292" s="163">
        <f>Q292*H292</f>
        <v>0.7307184000000001</v>
      </c>
      <c r="S292" s="163">
        <v>0</v>
      </c>
      <c r="T292" s="164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65" t="s">
        <v>156</v>
      </c>
      <c r="AT292" s="165" t="s">
        <v>151</v>
      </c>
      <c r="AU292" s="165" t="s">
        <v>77</v>
      </c>
      <c r="AY292" s="18" t="s">
        <v>148</v>
      </c>
      <c r="BE292" s="166">
        <f>IF(N292="základní",J292,0)</f>
        <v>0</v>
      </c>
      <c r="BF292" s="166">
        <f>IF(N292="snížená",J292,0)</f>
        <v>0</v>
      </c>
      <c r="BG292" s="166">
        <f>IF(N292="zákl. přenesená",J292,0)</f>
        <v>0</v>
      </c>
      <c r="BH292" s="166">
        <f>IF(N292="sníž. přenesená",J292,0)</f>
        <v>0</v>
      </c>
      <c r="BI292" s="166">
        <f>IF(N292="nulová",J292,0)</f>
        <v>0</v>
      </c>
      <c r="BJ292" s="18" t="s">
        <v>75</v>
      </c>
      <c r="BK292" s="166">
        <f>ROUND(I292*H292,2)</f>
        <v>0</v>
      </c>
      <c r="BL292" s="18" t="s">
        <v>156</v>
      </c>
      <c r="BM292" s="165" t="s">
        <v>571</v>
      </c>
    </row>
    <row r="293" spans="2:51" s="13" customFormat="1" ht="12">
      <c r="B293" s="167"/>
      <c r="D293" s="168" t="s">
        <v>158</v>
      </c>
      <c r="E293" s="169" t="s">
        <v>0</v>
      </c>
      <c r="F293" s="170" t="s">
        <v>342</v>
      </c>
      <c r="H293" s="169" t="s">
        <v>0</v>
      </c>
      <c r="I293" s="171"/>
      <c r="L293" s="167"/>
      <c r="M293" s="172"/>
      <c r="N293" s="173"/>
      <c r="O293" s="173"/>
      <c r="P293" s="173"/>
      <c r="Q293" s="173"/>
      <c r="R293" s="173"/>
      <c r="S293" s="173"/>
      <c r="T293" s="174"/>
      <c r="AT293" s="169" t="s">
        <v>158</v>
      </c>
      <c r="AU293" s="169" t="s">
        <v>77</v>
      </c>
      <c r="AV293" s="13" t="s">
        <v>75</v>
      </c>
      <c r="AW293" s="13" t="s">
        <v>30</v>
      </c>
      <c r="AX293" s="13" t="s">
        <v>68</v>
      </c>
      <c r="AY293" s="169" t="s">
        <v>148</v>
      </c>
    </row>
    <row r="294" spans="2:51" s="14" customFormat="1" ht="12">
      <c r="B294" s="175"/>
      <c r="D294" s="168" t="s">
        <v>158</v>
      </c>
      <c r="E294" s="176" t="s">
        <v>304</v>
      </c>
      <c r="F294" s="177" t="s">
        <v>305</v>
      </c>
      <c r="H294" s="178">
        <v>9.84</v>
      </c>
      <c r="I294" s="179"/>
      <c r="L294" s="175"/>
      <c r="M294" s="180"/>
      <c r="N294" s="181"/>
      <c r="O294" s="181"/>
      <c r="P294" s="181"/>
      <c r="Q294" s="181"/>
      <c r="R294" s="181"/>
      <c r="S294" s="181"/>
      <c r="T294" s="182"/>
      <c r="AT294" s="176" t="s">
        <v>158</v>
      </c>
      <c r="AU294" s="176" t="s">
        <v>77</v>
      </c>
      <c r="AV294" s="14" t="s">
        <v>77</v>
      </c>
      <c r="AW294" s="14" t="s">
        <v>30</v>
      </c>
      <c r="AX294" s="14" t="s">
        <v>75</v>
      </c>
      <c r="AY294" s="176" t="s">
        <v>148</v>
      </c>
    </row>
    <row r="295" spans="1:65" s="2" customFormat="1" ht="16.5" customHeight="1">
      <c r="A295" s="33"/>
      <c r="B295" s="153"/>
      <c r="C295" s="154" t="s">
        <v>572</v>
      </c>
      <c r="D295" s="154" t="s">
        <v>151</v>
      </c>
      <c r="E295" s="155" t="s">
        <v>573</v>
      </c>
      <c r="F295" s="156" t="s">
        <v>574</v>
      </c>
      <c r="G295" s="157" t="s">
        <v>154</v>
      </c>
      <c r="H295" s="158">
        <v>11.127</v>
      </c>
      <c r="I295" s="159"/>
      <c r="J295" s="160">
        <f>ROUND(I295*H295,2)</f>
        <v>0</v>
      </c>
      <c r="K295" s="156" t="s">
        <v>155</v>
      </c>
      <c r="L295" s="34"/>
      <c r="M295" s="161" t="s">
        <v>0</v>
      </c>
      <c r="N295" s="162" t="s">
        <v>40</v>
      </c>
      <c r="O295" s="54"/>
      <c r="P295" s="163">
        <f>O295*H295</f>
        <v>0</v>
      </c>
      <c r="Q295" s="163">
        <v>0.00022</v>
      </c>
      <c r="R295" s="163">
        <f>Q295*H295</f>
        <v>0.0024479400000000004</v>
      </c>
      <c r="S295" s="163">
        <v>0</v>
      </c>
      <c r="T295" s="164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5" t="s">
        <v>156</v>
      </c>
      <c r="AT295" s="165" t="s">
        <v>151</v>
      </c>
      <c r="AU295" s="165" t="s">
        <v>77</v>
      </c>
      <c r="AY295" s="18" t="s">
        <v>148</v>
      </c>
      <c r="BE295" s="166">
        <f>IF(N295="základní",J295,0)</f>
        <v>0</v>
      </c>
      <c r="BF295" s="166">
        <f>IF(N295="snížená",J295,0)</f>
        <v>0</v>
      </c>
      <c r="BG295" s="166">
        <f>IF(N295="zákl. přenesená",J295,0)</f>
        <v>0</v>
      </c>
      <c r="BH295" s="166">
        <f>IF(N295="sníž. přenesená",J295,0)</f>
        <v>0</v>
      </c>
      <c r="BI295" s="166">
        <f>IF(N295="nulová",J295,0)</f>
        <v>0</v>
      </c>
      <c r="BJ295" s="18" t="s">
        <v>75</v>
      </c>
      <c r="BK295" s="166">
        <f>ROUND(I295*H295,2)</f>
        <v>0</v>
      </c>
      <c r="BL295" s="18" t="s">
        <v>156</v>
      </c>
      <c r="BM295" s="165" t="s">
        <v>575</v>
      </c>
    </row>
    <row r="296" spans="2:51" s="14" customFormat="1" ht="12">
      <c r="B296" s="175"/>
      <c r="D296" s="168" t="s">
        <v>158</v>
      </c>
      <c r="E296" s="176" t="s">
        <v>0</v>
      </c>
      <c r="F296" s="177" t="s">
        <v>304</v>
      </c>
      <c r="H296" s="178">
        <v>9.84</v>
      </c>
      <c r="I296" s="179"/>
      <c r="L296" s="175"/>
      <c r="M296" s="180"/>
      <c r="N296" s="181"/>
      <c r="O296" s="181"/>
      <c r="P296" s="181"/>
      <c r="Q296" s="181"/>
      <c r="R296" s="181"/>
      <c r="S296" s="181"/>
      <c r="T296" s="182"/>
      <c r="AT296" s="176" t="s">
        <v>158</v>
      </c>
      <c r="AU296" s="176" t="s">
        <v>77</v>
      </c>
      <c r="AV296" s="14" t="s">
        <v>77</v>
      </c>
      <c r="AW296" s="14" t="s">
        <v>30</v>
      </c>
      <c r="AX296" s="14" t="s">
        <v>68</v>
      </c>
      <c r="AY296" s="176" t="s">
        <v>148</v>
      </c>
    </row>
    <row r="297" spans="2:51" s="14" customFormat="1" ht="12">
      <c r="B297" s="175"/>
      <c r="D297" s="168" t="s">
        <v>158</v>
      </c>
      <c r="E297" s="176" t="s">
        <v>0</v>
      </c>
      <c r="F297" s="177" t="s">
        <v>563</v>
      </c>
      <c r="H297" s="178">
        <v>1.287</v>
      </c>
      <c r="I297" s="179"/>
      <c r="L297" s="175"/>
      <c r="M297" s="180"/>
      <c r="N297" s="181"/>
      <c r="O297" s="181"/>
      <c r="P297" s="181"/>
      <c r="Q297" s="181"/>
      <c r="R297" s="181"/>
      <c r="S297" s="181"/>
      <c r="T297" s="182"/>
      <c r="AT297" s="176" t="s">
        <v>158</v>
      </c>
      <c r="AU297" s="176" t="s">
        <v>77</v>
      </c>
      <c r="AV297" s="14" t="s">
        <v>77</v>
      </c>
      <c r="AW297" s="14" t="s">
        <v>30</v>
      </c>
      <c r="AX297" s="14" t="s">
        <v>68</v>
      </c>
      <c r="AY297" s="176" t="s">
        <v>148</v>
      </c>
    </row>
    <row r="298" spans="2:51" s="15" customFormat="1" ht="12">
      <c r="B298" s="183"/>
      <c r="D298" s="168" t="s">
        <v>158</v>
      </c>
      <c r="E298" s="184" t="s">
        <v>0</v>
      </c>
      <c r="F298" s="185" t="s">
        <v>171</v>
      </c>
      <c r="H298" s="186">
        <v>11.127</v>
      </c>
      <c r="I298" s="187"/>
      <c r="L298" s="183"/>
      <c r="M298" s="188"/>
      <c r="N298" s="189"/>
      <c r="O298" s="189"/>
      <c r="P298" s="189"/>
      <c r="Q298" s="189"/>
      <c r="R298" s="189"/>
      <c r="S298" s="189"/>
      <c r="T298" s="190"/>
      <c r="AT298" s="184" t="s">
        <v>158</v>
      </c>
      <c r="AU298" s="184" t="s">
        <v>77</v>
      </c>
      <c r="AV298" s="15" t="s">
        <v>156</v>
      </c>
      <c r="AW298" s="15" t="s">
        <v>30</v>
      </c>
      <c r="AX298" s="15" t="s">
        <v>75</v>
      </c>
      <c r="AY298" s="184" t="s">
        <v>148</v>
      </c>
    </row>
    <row r="299" spans="2:63" s="12" customFormat="1" ht="22.9" customHeight="1">
      <c r="B299" s="140"/>
      <c r="D299" s="141" t="s">
        <v>67</v>
      </c>
      <c r="E299" s="151" t="s">
        <v>191</v>
      </c>
      <c r="F299" s="151" t="s">
        <v>576</v>
      </c>
      <c r="I299" s="143"/>
      <c r="J299" s="152">
        <f>BK299</f>
        <v>0</v>
      </c>
      <c r="L299" s="140"/>
      <c r="M299" s="145"/>
      <c r="N299" s="146"/>
      <c r="O299" s="146"/>
      <c r="P299" s="147">
        <f>SUM(P300:P654)</f>
        <v>0</v>
      </c>
      <c r="Q299" s="146"/>
      <c r="R299" s="147">
        <f>SUM(R300:R654)</f>
        <v>8.27160273</v>
      </c>
      <c r="S299" s="146"/>
      <c r="T299" s="148">
        <f>SUM(T300:T654)</f>
        <v>3.40308</v>
      </c>
      <c r="AR299" s="141" t="s">
        <v>75</v>
      </c>
      <c r="AT299" s="149" t="s">
        <v>67</v>
      </c>
      <c r="AU299" s="149" t="s">
        <v>75</v>
      </c>
      <c r="AY299" s="141" t="s">
        <v>148</v>
      </c>
      <c r="BK299" s="150">
        <f>SUM(BK300:BK654)</f>
        <v>0</v>
      </c>
    </row>
    <row r="300" spans="1:65" s="2" customFormat="1" ht="21.75" customHeight="1">
      <c r="A300" s="33"/>
      <c r="B300" s="153"/>
      <c r="C300" s="154" t="s">
        <v>577</v>
      </c>
      <c r="D300" s="154" t="s">
        <v>151</v>
      </c>
      <c r="E300" s="155" t="s">
        <v>578</v>
      </c>
      <c r="F300" s="156" t="s">
        <v>579</v>
      </c>
      <c r="G300" s="157" t="s">
        <v>215</v>
      </c>
      <c r="H300" s="158">
        <v>10</v>
      </c>
      <c r="I300" s="159"/>
      <c r="J300" s="160">
        <f>ROUND(I300*H300,2)</f>
        <v>0</v>
      </c>
      <c r="K300" s="156" t="s">
        <v>155</v>
      </c>
      <c r="L300" s="34"/>
      <c r="M300" s="161" t="s">
        <v>0</v>
      </c>
      <c r="N300" s="162" t="s">
        <v>40</v>
      </c>
      <c r="O300" s="54"/>
      <c r="P300" s="163">
        <f>O300*H300</f>
        <v>0</v>
      </c>
      <c r="Q300" s="163">
        <v>0</v>
      </c>
      <c r="R300" s="163">
        <f>Q300*H300</f>
        <v>0</v>
      </c>
      <c r="S300" s="163">
        <v>0</v>
      </c>
      <c r="T300" s="164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5" t="s">
        <v>156</v>
      </c>
      <c r="AT300" s="165" t="s">
        <v>151</v>
      </c>
      <c r="AU300" s="165" t="s">
        <v>77</v>
      </c>
      <c r="AY300" s="18" t="s">
        <v>148</v>
      </c>
      <c r="BE300" s="166">
        <f>IF(N300="základní",J300,0)</f>
        <v>0</v>
      </c>
      <c r="BF300" s="166">
        <f>IF(N300="snížená",J300,0)</f>
        <v>0</v>
      </c>
      <c r="BG300" s="166">
        <f>IF(N300="zákl. přenesená",J300,0)</f>
        <v>0</v>
      </c>
      <c r="BH300" s="166">
        <f>IF(N300="sníž. přenesená",J300,0)</f>
        <v>0</v>
      </c>
      <c r="BI300" s="166">
        <f>IF(N300="nulová",J300,0)</f>
        <v>0</v>
      </c>
      <c r="BJ300" s="18" t="s">
        <v>75</v>
      </c>
      <c r="BK300" s="166">
        <f>ROUND(I300*H300,2)</f>
        <v>0</v>
      </c>
      <c r="BL300" s="18" t="s">
        <v>156</v>
      </c>
      <c r="BM300" s="165" t="s">
        <v>580</v>
      </c>
    </row>
    <row r="301" spans="2:51" s="13" customFormat="1" ht="12">
      <c r="B301" s="167"/>
      <c r="D301" s="168" t="s">
        <v>158</v>
      </c>
      <c r="E301" s="169" t="s">
        <v>0</v>
      </c>
      <c r="F301" s="170" t="s">
        <v>342</v>
      </c>
      <c r="H301" s="169" t="s">
        <v>0</v>
      </c>
      <c r="I301" s="171"/>
      <c r="L301" s="167"/>
      <c r="M301" s="172"/>
      <c r="N301" s="173"/>
      <c r="O301" s="173"/>
      <c r="P301" s="173"/>
      <c r="Q301" s="173"/>
      <c r="R301" s="173"/>
      <c r="S301" s="173"/>
      <c r="T301" s="174"/>
      <c r="AT301" s="169" t="s">
        <v>158</v>
      </c>
      <c r="AU301" s="169" t="s">
        <v>77</v>
      </c>
      <c r="AV301" s="13" t="s">
        <v>75</v>
      </c>
      <c r="AW301" s="13" t="s">
        <v>30</v>
      </c>
      <c r="AX301" s="13" t="s">
        <v>68</v>
      </c>
      <c r="AY301" s="169" t="s">
        <v>148</v>
      </c>
    </row>
    <row r="302" spans="2:51" s="14" customFormat="1" ht="12">
      <c r="B302" s="175"/>
      <c r="D302" s="168" t="s">
        <v>158</v>
      </c>
      <c r="E302" s="176" t="s">
        <v>0</v>
      </c>
      <c r="F302" s="177" t="s">
        <v>581</v>
      </c>
      <c r="H302" s="178">
        <v>5</v>
      </c>
      <c r="I302" s="179"/>
      <c r="L302" s="175"/>
      <c r="M302" s="180"/>
      <c r="N302" s="181"/>
      <c r="O302" s="181"/>
      <c r="P302" s="181"/>
      <c r="Q302" s="181"/>
      <c r="R302" s="181"/>
      <c r="S302" s="181"/>
      <c r="T302" s="182"/>
      <c r="AT302" s="176" t="s">
        <v>158</v>
      </c>
      <c r="AU302" s="176" t="s">
        <v>77</v>
      </c>
      <c r="AV302" s="14" t="s">
        <v>77</v>
      </c>
      <c r="AW302" s="14" t="s">
        <v>30</v>
      </c>
      <c r="AX302" s="14" t="s">
        <v>68</v>
      </c>
      <c r="AY302" s="176" t="s">
        <v>148</v>
      </c>
    </row>
    <row r="303" spans="2:51" s="13" customFormat="1" ht="12">
      <c r="B303" s="167"/>
      <c r="D303" s="168" t="s">
        <v>158</v>
      </c>
      <c r="E303" s="169" t="s">
        <v>0</v>
      </c>
      <c r="F303" s="170" t="s">
        <v>511</v>
      </c>
      <c r="H303" s="169" t="s">
        <v>0</v>
      </c>
      <c r="I303" s="171"/>
      <c r="L303" s="167"/>
      <c r="M303" s="172"/>
      <c r="N303" s="173"/>
      <c r="O303" s="173"/>
      <c r="P303" s="173"/>
      <c r="Q303" s="173"/>
      <c r="R303" s="173"/>
      <c r="S303" s="173"/>
      <c r="T303" s="174"/>
      <c r="AT303" s="169" t="s">
        <v>158</v>
      </c>
      <c r="AU303" s="169" t="s">
        <v>77</v>
      </c>
      <c r="AV303" s="13" t="s">
        <v>75</v>
      </c>
      <c r="AW303" s="13" t="s">
        <v>30</v>
      </c>
      <c r="AX303" s="13" t="s">
        <v>68</v>
      </c>
      <c r="AY303" s="169" t="s">
        <v>148</v>
      </c>
    </row>
    <row r="304" spans="2:51" s="13" customFormat="1" ht="12">
      <c r="B304" s="167"/>
      <c r="D304" s="168" t="s">
        <v>158</v>
      </c>
      <c r="E304" s="169" t="s">
        <v>0</v>
      </c>
      <c r="F304" s="170" t="s">
        <v>364</v>
      </c>
      <c r="H304" s="169" t="s">
        <v>0</v>
      </c>
      <c r="I304" s="171"/>
      <c r="L304" s="167"/>
      <c r="M304" s="172"/>
      <c r="N304" s="173"/>
      <c r="O304" s="173"/>
      <c r="P304" s="173"/>
      <c r="Q304" s="173"/>
      <c r="R304" s="173"/>
      <c r="S304" s="173"/>
      <c r="T304" s="174"/>
      <c r="AT304" s="169" t="s">
        <v>158</v>
      </c>
      <c r="AU304" s="169" t="s">
        <v>77</v>
      </c>
      <c r="AV304" s="13" t="s">
        <v>75</v>
      </c>
      <c r="AW304" s="13" t="s">
        <v>30</v>
      </c>
      <c r="AX304" s="13" t="s">
        <v>68</v>
      </c>
      <c r="AY304" s="169" t="s">
        <v>148</v>
      </c>
    </row>
    <row r="305" spans="2:51" s="14" customFormat="1" ht="12">
      <c r="B305" s="175"/>
      <c r="D305" s="168" t="s">
        <v>158</v>
      </c>
      <c r="E305" s="176" t="s">
        <v>0</v>
      </c>
      <c r="F305" s="177" t="s">
        <v>177</v>
      </c>
      <c r="H305" s="178">
        <v>5</v>
      </c>
      <c r="I305" s="179"/>
      <c r="L305" s="175"/>
      <c r="M305" s="180"/>
      <c r="N305" s="181"/>
      <c r="O305" s="181"/>
      <c r="P305" s="181"/>
      <c r="Q305" s="181"/>
      <c r="R305" s="181"/>
      <c r="S305" s="181"/>
      <c r="T305" s="182"/>
      <c r="AT305" s="176" t="s">
        <v>158</v>
      </c>
      <c r="AU305" s="176" t="s">
        <v>77</v>
      </c>
      <c r="AV305" s="14" t="s">
        <v>77</v>
      </c>
      <c r="AW305" s="14" t="s">
        <v>30</v>
      </c>
      <c r="AX305" s="14" t="s">
        <v>68</v>
      </c>
      <c r="AY305" s="176" t="s">
        <v>148</v>
      </c>
    </row>
    <row r="306" spans="2:51" s="15" customFormat="1" ht="12">
      <c r="B306" s="183"/>
      <c r="D306" s="168" t="s">
        <v>158</v>
      </c>
      <c r="E306" s="184" t="s">
        <v>0</v>
      </c>
      <c r="F306" s="185" t="s">
        <v>171</v>
      </c>
      <c r="H306" s="186">
        <v>10</v>
      </c>
      <c r="I306" s="187"/>
      <c r="L306" s="183"/>
      <c r="M306" s="188"/>
      <c r="N306" s="189"/>
      <c r="O306" s="189"/>
      <c r="P306" s="189"/>
      <c r="Q306" s="189"/>
      <c r="R306" s="189"/>
      <c r="S306" s="189"/>
      <c r="T306" s="190"/>
      <c r="AT306" s="184" t="s">
        <v>158</v>
      </c>
      <c r="AU306" s="184" t="s">
        <v>77</v>
      </c>
      <c r="AV306" s="15" t="s">
        <v>156</v>
      </c>
      <c r="AW306" s="15" t="s">
        <v>30</v>
      </c>
      <c r="AX306" s="15" t="s">
        <v>75</v>
      </c>
      <c r="AY306" s="184" t="s">
        <v>148</v>
      </c>
    </row>
    <row r="307" spans="1:65" s="2" customFormat="1" ht="16.5" customHeight="1">
      <c r="A307" s="33"/>
      <c r="B307" s="153"/>
      <c r="C307" s="203" t="s">
        <v>582</v>
      </c>
      <c r="D307" s="203" t="s">
        <v>438</v>
      </c>
      <c r="E307" s="204" t="s">
        <v>583</v>
      </c>
      <c r="F307" s="205" t="s">
        <v>584</v>
      </c>
      <c r="G307" s="206" t="s">
        <v>215</v>
      </c>
      <c r="H307" s="207">
        <v>5</v>
      </c>
      <c r="I307" s="208"/>
      <c r="J307" s="209">
        <f>ROUND(I307*H307,2)</f>
        <v>0</v>
      </c>
      <c r="K307" s="205" t="s">
        <v>0</v>
      </c>
      <c r="L307" s="210"/>
      <c r="M307" s="211" t="s">
        <v>0</v>
      </c>
      <c r="N307" s="212" t="s">
        <v>40</v>
      </c>
      <c r="O307" s="54"/>
      <c r="P307" s="163">
        <f>O307*H307</f>
        <v>0</v>
      </c>
      <c r="Q307" s="163">
        <v>0.0165</v>
      </c>
      <c r="R307" s="163">
        <f>Q307*H307</f>
        <v>0.0825</v>
      </c>
      <c r="S307" s="163">
        <v>0</v>
      </c>
      <c r="T307" s="164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65" t="s">
        <v>191</v>
      </c>
      <c r="AT307" s="165" t="s">
        <v>438</v>
      </c>
      <c r="AU307" s="165" t="s">
        <v>77</v>
      </c>
      <c r="AY307" s="18" t="s">
        <v>148</v>
      </c>
      <c r="BE307" s="166">
        <f>IF(N307="základní",J307,0)</f>
        <v>0</v>
      </c>
      <c r="BF307" s="166">
        <f>IF(N307="snížená",J307,0)</f>
        <v>0</v>
      </c>
      <c r="BG307" s="166">
        <f>IF(N307="zákl. přenesená",J307,0)</f>
        <v>0</v>
      </c>
      <c r="BH307" s="166">
        <f>IF(N307="sníž. přenesená",J307,0)</f>
        <v>0</v>
      </c>
      <c r="BI307" s="166">
        <f>IF(N307="nulová",J307,0)</f>
        <v>0</v>
      </c>
      <c r="BJ307" s="18" t="s">
        <v>75</v>
      </c>
      <c r="BK307" s="166">
        <f>ROUND(I307*H307,2)</f>
        <v>0</v>
      </c>
      <c r="BL307" s="18" t="s">
        <v>156</v>
      </c>
      <c r="BM307" s="165" t="s">
        <v>585</v>
      </c>
    </row>
    <row r="308" spans="2:51" s="13" customFormat="1" ht="12">
      <c r="B308" s="167"/>
      <c r="D308" s="168" t="s">
        <v>158</v>
      </c>
      <c r="E308" s="169" t="s">
        <v>0</v>
      </c>
      <c r="F308" s="170" t="s">
        <v>342</v>
      </c>
      <c r="H308" s="169" t="s">
        <v>0</v>
      </c>
      <c r="I308" s="171"/>
      <c r="L308" s="167"/>
      <c r="M308" s="172"/>
      <c r="N308" s="173"/>
      <c r="O308" s="173"/>
      <c r="P308" s="173"/>
      <c r="Q308" s="173"/>
      <c r="R308" s="173"/>
      <c r="S308" s="173"/>
      <c r="T308" s="174"/>
      <c r="AT308" s="169" t="s">
        <v>158</v>
      </c>
      <c r="AU308" s="169" t="s">
        <v>77</v>
      </c>
      <c r="AV308" s="13" t="s">
        <v>75</v>
      </c>
      <c r="AW308" s="13" t="s">
        <v>30</v>
      </c>
      <c r="AX308" s="13" t="s">
        <v>68</v>
      </c>
      <c r="AY308" s="169" t="s">
        <v>148</v>
      </c>
    </row>
    <row r="309" spans="2:51" s="14" customFormat="1" ht="12">
      <c r="B309" s="175"/>
      <c r="D309" s="168" t="s">
        <v>158</v>
      </c>
      <c r="E309" s="176" t="s">
        <v>0</v>
      </c>
      <c r="F309" s="177" t="s">
        <v>156</v>
      </c>
      <c r="H309" s="178">
        <v>4</v>
      </c>
      <c r="I309" s="179"/>
      <c r="L309" s="175"/>
      <c r="M309" s="180"/>
      <c r="N309" s="181"/>
      <c r="O309" s="181"/>
      <c r="P309" s="181"/>
      <c r="Q309" s="181"/>
      <c r="R309" s="181"/>
      <c r="S309" s="181"/>
      <c r="T309" s="182"/>
      <c r="AT309" s="176" t="s">
        <v>158</v>
      </c>
      <c r="AU309" s="176" t="s">
        <v>77</v>
      </c>
      <c r="AV309" s="14" t="s">
        <v>77</v>
      </c>
      <c r="AW309" s="14" t="s">
        <v>30</v>
      </c>
      <c r="AX309" s="14" t="s">
        <v>68</v>
      </c>
      <c r="AY309" s="176" t="s">
        <v>148</v>
      </c>
    </row>
    <row r="310" spans="2:51" s="13" customFormat="1" ht="12">
      <c r="B310" s="167"/>
      <c r="D310" s="168" t="s">
        <v>158</v>
      </c>
      <c r="E310" s="169" t="s">
        <v>0</v>
      </c>
      <c r="F310" s="170" t="s">
        <v>511</v>
      </c>
      <c r="H310" s="169" t="s">
        <v>0</v>
      </c>
      <c r="I310" s="171"/>
      <c r="L310" s="167"/>
      <c r="M310" s="172"/>
      <c r="N310" s="173"/>
      <c r="O310" s="173"/>
      <c r="P310" s="173"/>
      <c r="Q310" s="173"/>
      <c r="R310" s="173"/>
      <c r="S310" s="173"/>
      <c r="T310" s="174"/>
      <c r="AT310" s="169" t="s">
        <v>158</v>
      </c>
      <c r="AU310" s="169" t="s">
        <v>77</v>
      </c>
      <c r="AV310" s="13" t="s">
        <v>75</v>
      </c>
      <c r="AW310" s="13" t="s">
        <v>30</v>
      </c>
      <c r="AX310" s="13" t="s">
        <v>68</v>
      </c>
      <c r="AY310" s="169" t="s">
        <v>148</v>
      </c>
    </row>
    <row r="311" spans="2:51" s="13" customFormat="1" ht="12">
      <c r="B311" s="167"/>
      <c r="D311" s="168" t="s">
        <v>158</v>
      </c>
      <c r="E311" s="169" t="s">
        <v>0</v>
      </c>
      <c r="F311" s="170" t="s">
        <v>364</v>
      </c>
      <c r="H311" s="169" t="s">
        <v>0</v>
      </c>
      <c r="I311" s="171"/>
      <c r="L311" s="167"/>
      <c r="M311" s="172"/>
      <c r="N311" s="173"/>
      <c r="O311" s="173"/>
      <c r="P311" s="173"/>
      <c r="Q311" s="173"/>
      <c r="R311" s="173"/>
      <c r="S311" s="173"/>
      <c r="T311" s="174"/>
      <c r="AT311" s="169" t="s">
        <v>158</v>
      </c>
      <c r="AU311" s="169" t="s">
        <v>77</v>
      </c>
      <c r="AV311" s="13" t="s">
        <v>75</v>
      </c>
      <c r="AW311" s="13" t="s">
        <v>30</v>
      </c>
      <c r="AX311" s="13" t="s">
        <v>68</v>
      </c>
      <c r="AY311" s="169" t="s">
        <v>148</v>
      </c>
    </row>
    <row r="312" spans="2:51" s="14" customFormat="1" ht="12">
      <c r="B312" s="175"/>
      <c r="D312" s="168" t="s">
        <v>158</v>
      </c>
      <c r="E312" s="176" t="s">
        <v>0</v>
      </c>
      <c r="F312" s="177" t="s">
        <v>75</v>
      </c>
      <c r="H312" s="178">
        <v>1</v>
      </c>
      <c r="I312" s="179"/>
      <c r="L312" s="175"/>
      <c r="M312" s="180"/>
      <c r="N312" s="181"/>
      <c r="O312" s="181"/>
      <c r="P312" s="181"/>
      <c r="Q312" s="181"/>
      <c r="R312" s="181"/>
      <c r="S312" s="181"/>
      <c r="T312" s="182"/>
      <c r="AT312" s="176" t="s">
        <v>158</v>
      </c>
      <c r="AU312" s="176" t="s">
        <v>77</v>
      </c>
      <c r="AV312" s="14" t="s">
        <v>77</v>
      </c>
      <c r="AW312" s="14" t="s">
        <v>30</v>
      </c>
      <c r="AX312" s="14" t="s">
        <v>68</v>
      </c>
      <c r="AY312" s="176" t="s">
        <v>148</v>
      </c>
    </row>
    <row r="313" spans="2:51" s="15" customFormat="1" ht="12">
      <c r="B313" s="183"/>
      <c r="D313" s="168" t="s">
        <v>158</v>
      </c>
      <c r="E313" s="184" t="s">
        <v>0</v>
      </c>
      <c r="F313" s="185" t="s">
        <v>171</v>
      </c>
      <c r="H313" s="186">
        <v>5</v>
      </c>
      <c r="I313" s="187"/>
      <c r="L313" s="183"/>
      <c r="M313" s="188"/>
      <c r="N313" s="189"/>
      <c r="O313" s="189"/>
      <c r="P313" s="189"/>
      <c r="Q313" s="189"/>
      <c r="R313" s="189"/>
      <c r="S313" s="189"/>
      <c r="T313" s="190"/>
      <c r="AT313" s="184" t="s">
        <v>158</v>
      </c>
      <c r="AU313" s="184" t="s">
        <v>77</v>
      </c>
      <c r="AV313" s="15" t="s">
        <v>156</v>
      </c>
      <c r="AW313" s="15" t="s">
        <v>30</v>
      </c>
      <c r="AX313" s="15" t="s">
        <v>75</v>
      </c>
      <c r="AY313" s="184" t="s">
        <v>148</v>
      </c>
    </row>
    <row r="314" spans="1:65" s="2" customFormat="1" ht="16.5" customHeight="1">
      <c r="A314" s="33"/>
      <c r="B314" s="153"/>
      <c r="C314" s="203" t="s">
        <v>586</v>
      </c>
      <c r="D314" s="203" t="s">
        <v>438</v>
      </c>
      <c r="E314" s="204" t="s">
        <v>587</v>
      </c>
      <c r="F314" s="205" t="s">
        <v>588</v>
      </c>
      <c r="G314" s="206" t="s">
        <v>215</v>
      </c>
      <c r="H314" s="207">
        <v>1</v>
      </c>
      <c r="I314" s="208"/>
      <c r="J314" s="209">
        <f>ROUND(I314*H314,2)</f>
        <v>0</v>
      </c>
      <c r="K314" s="205" t="s">
        <v>0</v>
      </c>
      <c r="L314" s="210"/>
      <c r="M314" s="211" t="s">
        <v>0</v>
      </c>
      <c r="N314" s="212" t="s">
        <v>40</v>
      </c>
      <c r="O314" s="54"/>
      <c r="P314" s="163">
        <f>O314*H314</f>
        <v>0</v>
      </c>
      <c r="Q314" s="163">
        <v>0.0122</v>
      </c>
      <c r="R314" s="163">
        <f>Q314*H314</f>
        <v>0.0122</v>
      </c>
      <c r="S314" s="163">
        <v>0</v>
      </c>
      <c r="T314" s="164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5" t="s">
        <v>191</v>
      </c>
      <c r="AT314" s="165" t="s">
        <v>438</v>
      </c>
      <c r="AU314" s="165" t="s">
        <v>77</v>
      </c>
      <c r="AY314" s="18" t="s">
        <v>148</v>
      </c>
      <c r="BE314" s="166">
        <f>IF(N314="základní",J314,0)</f>
        <v>0</v>
      </c>
      <c r="BF314" s="166">
        <f>IF(N314="snížená",J314,0)</f>
        <v>0</v>
      </c>
      <c r="BG314" s="166">
        <f>IF(N314="zákl. přenesená",J314,0)</f>
        <v>0</v>
      </c>
      <c r="BH314" s="166">
        <f>IF(N314="sníž. přenesená",J314,0)</f>
        <v>0</v>
      </c>
      <c r="BI314" s="166">
        <f>IF(N314="nulová",J314,0)</f>
        <v>0</v>
      </c>
      <c r="BJ314" s="18" t="s">
        <v>75</v>
      </c>
      <c r="BK314" s="166">
        <f>ROUND(I314*H314,2)</f>
        <v>0</v>
      </c>
      <c r="BL314" s="18" t="s">
        <v>156</v>
      </c>
      <c r="BM314" s="165" t="s">
        <v>589</v>
      </c>
    </row>
    <row r="315" spans="2:51" s="13" customFormat="1" ht="12">
      <c r="B315" s="167"/>
      <c r="D315" s="168" t="s">
        <v>158</v>
      </c>
      <c r="E315" s="169" t="s">
        <v>0</v>
      </c>
      <c r="F315" s="170" t="s">
        <v>342</v>
      </c>
      <c r="H315" s="169" t="s">
        <v>0</v>
      </c>
      <c r="I315" s="171"/>
      <c r="L315" s="167"/>
      <c r="M315" s="172"/>
      <c r="N315" s="173"/>
      <c r="O315" s="173"/>
      <c r="P315" s="173"/>
      <c r="Q315" s="173"/>
      <c r="R315" s="173"/>
      <c r="S315" s="173"/>
      <c r="T315" s="174"/>
      <c r="AT315" s="169" t="s">
        <v>158</v>
      </c>
      <c r="AU315" s="169" t="s">
        <v>77</v>
      </c>
      <c r="AV315" s="13" t="s">
        <v>75</v>
      </c>
      <c r="AW315" s="13" t="s">
        <v>30</v>
      </c>
      <c r="AX315" s="13" t="s">
        <v>68</v>
      </c>
      <c r="AY315" s="169" t="s">
        <v>148</v>
      </c>
    </row>
    <row r="316" spans="2:51" s="14" customFormat="1" ht="12">
      <c r="B316" s="175"/>
      <c r="D316" s="168" t="s">
        <v>158</v>
      </c>
      <c r="E316" s="176" t="s">
        <v>0</v>
      </c>
      <c r="F316" s="177" t="s">
        <v>75</v>
      </c>
      <c r="H316" s="178">
        <v>1</v>
      </c>
      <c r="I316" s="179"/>
      <c r="L316" s="175"/>
      <c r="M316" s="180"/>
      <c r="N316" s="181"/>
      <c r="O316" s="181"/>
      <c r="P316" s="181"/>
      <c r="Q316" s="181"/>
      <c r="R316" s="181"/>
      <c r="S316" s="181"/>
      <c r="T316" s="182"/>
      <c r="AT316" s="176" t="s">
        <v>158</v>
      </c>
      <c r="AU316" s="176" t="s">
        <v>77</v>
      </c>
      <c r="AV316" s="14" t="s">
        <v>77</v>
      </c>
      <c r="AW316" s="14" t="s">
        <v>30</v>
      </c>
      <c r="AX316" s="14" t="s">
        <v>75</v>
      </c>
      <c r="AY316" s="176" t="s">
        <v>148</v>
      </c>
    </row>
    <row r="317" spans="1:65" s="2" customFormat="1" ht="16.5" customHeight="1">
      <c r="A317" s="33"/>
      <c r="B317" s="153"/>
      <c r="C317" s="203" t="s">
        <v>590</v>
      </c>
      <c r="D317" s="203" t="s">
        <v>438</v>
      </c>
      <c r="E317" s="204" t="s">
        <v>591</v>
      </c>
      <c r="F317" s="205" t="s">
        <v>592</v>
      </c>
      <c r="G317" s="206" t="s">
        <v>215</v>
      </c>
      <c r="H317" s="207">
        <v>2</v>
      </c>
      <c r="I317" s="208"/>
      <c r="J317" s="209">
        <f>ROUND(I317*H317,2)</f>
        <v>0</v>
      </c>
      <c r="K317" s="205" t="s">
        <v>0</v>
      </c>
      <c r="L317" s="210"/>
      <c r="M317" s="211" t="s">
        <v>0</v>
      </c>
      <c r="N317" s="212" t="s">
        <v>40</v>
      </c>
      <c r="O317" s="54"/>
      <c r="P317" s="163">
        <f>O317*H317</f>
        <v>0</v>
      </c>
      <c r="Q317" s="163">
        <v>0.016</v>
      </c>
      <c r="R317" s="163">
        <f>Q317*H317</f>
        <v>0.032</v>
      </c>
      <c r="S317" s="163">
        <v>0</v>
      </c>
      <c r="T317" s="164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65" t="s">
        <v>191</v>
      </c>
      <c r="AT317" s="165" t="s">
        <v>438</v>
      </c>
      <c r="AU317" s="165" t="s">
        <v>77</v>
      </c>
      <c r="AY317" s="18" t="s">
        <v>148</v>
      </c>
      <c r="BE317" s="166">
        <f>IF(N317="základní",J317,0)</f>
        <v>0</v>
      </c>
      <c r="BF317" s="166">
        <f>IF(N317="snížená",J317,0)</f>
        <v>0</v>
      </c>
      <c r="BG317" s="166">
        <f>IF(N317="zákl. přenesená",J317,0)</f>
        <v>0</v>
      </c>
      <c r="BH317" s="166">
        <f>IF(N317="sníž. přenesená",J317,0)</f>
        <v>0</v>
      </c>
      <c r="BI317" s="166">
        <f>IF(N317="nulová",J317,0)</f>
        <v>0</v>
      </c>
      <c r="BJ317" s="18" t="s">
        <v>75</v>
      </c>
      <c r="BK317" s="166">
        <f>ROUND(I317*H317,2)</f>
        <v>0</v>
      </c>
      <c r="BL317" s="18" t="s">
        <v>156</v>
      </c>
      <c r="BM317" s="165" t="s">
        <v>593</v>
      </c>
    </row>
    <row r="318" spans="2:51" s="13" customFormat="1" ht="12">
      <c r="B318" s="167"/>
      <c r="D318" s="168" t="s">
        <v>158</v>
      </c>
      <c r="E318" s="169" t="s">
        <v>0</v>
      </c>
      <c r="F318" s="170" t="s">
        <v>511</v>
      </c>
      <c r="H318" s="169" t="s">
        <v>0</v>
      </c>
      <c r="I318" s="171"/>
      <c r="L318" s="167"/>
      <c r="M318" s="172"/>
      <c r="N318" s="173"/>
      <c r="O318" s="173"/>
      <c r="P318" s="173"/>
      <c r="Q318" s="173"/>
      <c r="R318" s="173"/>
      <c r="S318" s="173"/>
      <c r="T318" s="174"/>
      <c r="AT318" s="169" t="s">
        <v>158</v>
      </c>
      <c r="AU318" s="169" t="s">
        <v>77</v>
      </c>
      <c r="AV318" s="13" t="s">
        <v>75</v>
      </c>
      <c r="AW318" s="13" t="s">
        <v>30</v>
      </c>
      <c r="AX318" s="13" t="s">
        <v>68</v>
      </c>
      <c r="AY318" s="169" t="s">
        <v>148</v>
      </c>
    </row>
    <row r="319" spans="2:51" s="13" customFormat="1" ht="12">
      <c r="B319" s="167"/>
      <c r="D319" s="168" t="s">
        <v>158</v>
      </c>
      <c r="E319" s="169" t="s">
        <v>0</v>
      </c>
      <c r="F319" s="170" t="s">
        <v>364</v>
      </c>
      <c r="H319" s="169" t="s">
        <v>0</v>
      </c>
      <c r="I319" s="171"/>
      <c r="L319" s="167"/>
      <c r="M319" s="172"/>
      <c r="N319" s="173"/>
      <c r="O319" s="173"/>
      <c r="P319" s="173"/>
      <c r="Q319" s="173"/>
      <c r="R319" s="173"/>
      <c r="S319" s="173"/>
      <c r="T319" s="174"/>
      <c r="AT319" s="169" t="s">
        <v>158</v>
      </c>
      <c r="AU319" s="169" t="s">
        <v>77</v>
      </c>
      <c r="AV319" s="13" t="s">
        <v>75</v>
      </c>
      <c r="AW319" s="13" t="s">
        <v>30</v>
      </c>
      <c r="AX319" s="13" t="s">
        <v>68</v>
      </c>
      <c r="AY319" s="169" t="s">
        <v>148</v>
      </c>
    </row>
    <row r="320" spans="2:51" s="14" customFormat="1" ht="12">
      <c r="B320" s="175"/>
      <c r="D320" s="168" t="s">
        <v>158</v>
      </c>
      <c r="E320" s="176" t="s">
        <v>0</v>
      </c>
      <c r="F320" s="177" t="s">
        <v>77</v>
      </c>
      <c r="H320" s="178">
        <v>2</v>
      </c>
      <c r="I320" s="179"/>
      <c r="L320" s="175"/>
      <c r="M320" s="180"/>
      <c r="N320" s="181"/>
      <c r="O320" s="181"/>
      <c r="P320" s="181"/>
      <c r="Q320" s="181"/>
      <c r="R320" s="181"/>
      <c r="S320" s="181"/>
      <c r="T320" s="182"/>
      <c r="AT320" s="176" t="s">
        <v>158</v>
      </c>
      <c r="AU320" s="176" t="s">
        <v>77</v>
      </c>
      <c r="AV320" s="14" t="s">
        <v>77</v>
      </c>
      <c r="AW320" s="14" t="s">
        <v>30</v>
      </c>
      <c r="AX320" s="14" t="s">
        <v>75</v>
      </c>
      <c r="AY320" s="176" t="s">
        <v>148</v>
      </c>
    </row>
    <row r="321" spans="1:65" s="2" customFormat="1" ht="21.75" customHeight="1">
      <c r="A321" s="33"/>
      <c r="B321" s="153"/>
      <c r="C321" s="154" t="s">
        <v>594</v>
      </c>
      <c r="D321" s="154" t="s">
        <v>151</v>
      </c>
      <c r="E321" s="155" t="s">
        <v>595</v>
      </c>
      <c r="F321" s="156" t="s">
        <v>596</v>
      </c>
      <c r="G321" s="157" t="s">
        <v>215</v>
      </c>
      <c r="H321" s="158">
        <v>19</v>
      </c>
      <c r="I321" s="159"/>
      <c r="J321" s="160">
        <f>ROUND(I321*H321,2)</f>
        <v>0</v>
      </c>
      <c r="K321" s="156" t="s">
        <v>155</v>
      </c>
      <c r="L321" s="34"/>
      <c r="M321" s="161" t="s">
        <v>0</v>
      </c>
      <c r="N321" s="162" t="s">
        <v>40</v>
      </c>
      <c r="O321" s="54"/>
      <c r="P321" s="163">
        <f>O321*H321</f>
        <v>0</v>
      </c>
      <c r="Q321" s="163">
        <v>0</v>
      </c>
      <c r="R321" s="163">
        <f>Q321*H321</f>
        <v>0</v>
      </c>
      <c r="S321" s="163">
        <v>0</v>
      </c>
      <c r="T321" s="164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65" t="s">
        <v>156</v>
      </c>
      <c r="AT321" s="165" t="s">
        <v>151</v>
      </c>
      <c r="AU321" s="165" t="s">
        <v>77</v>
      </c>
      <c r="AY321" s="18" t="s">
        <v>148</v>
      </c>
      <c r="BE321" s="166">
        <f>IF(N321="základní",J321,0)</f>
        <v>0</v>
      </c>
      <c r="BF321" s="166">
        <f>IF(N321="snížená",J321,0)</f>
        <v>0</v>
      </c>
      <c r="BG321" s="166">
        <f>IF(N321="zákl. přenesená",J321,0)</f>
        <v>0</v>
      </c>
      <c r="BH321" s="166">
        <f>IF(N321="sníž. přenesená",J321,0)</f>
        <v>0</v>
      </c>
      <c r="BI321" s="166">
        <f>IF(N321="nulová",J321,0)</f>
        <v>0</v>
      </c>
      <c r="BJ321" s="18" t="s">
        <v>75</v>
      </c>
      <c r="BK321" s="166">
        <f>ROUND(I321*H321,2)</f>
        <v>0</v>
      </c>
      <c r="BL321" s="18" t="s">
        <v>156</v>
      </c>
      <c r="BM321" s="165" t="s">
        <v>597</v>
      </c>
    </row>
    <row r="322" spans="2:51" s="13" customFormat="1" ht="12">
      <c r="B322" s="167"/>
      <c r="D322" s="168" t="s">
        <v>158</v>
      </c>
      <c r="E322" s="169" t="s">
        <v>0</v>
      </c>
      <c r="F322" s="170" t="s">
        <v>342</v>
      </c>
      <c r="H322" s="169" t="s">
        <v>0</v>
      </c>
      <c r="I322" s="171"/>
      <c r="L322" s="167"/>
      <c r="M322" s="172"/>
      <c r="N322" s="173"/>
      <c r="O322" s="173"/>
      <c r="P322" s="173"/>
      <c r="Q322" s="173"/>
      <c r="R322" s="173"/>
      <c r="S322" s="173"/>
      <c r="T322" s="174"/>
      <c r="AT322" s="169" t="s">
        <v>158</v>
      </c>
      <c r="AU322" s="169" t="s">
        <v>77</v>
      </c>
      <c r="AV322" s="13" t="s">
        <v>75</v>
      </c>
      <c r="AW322" s="13" t="s">
        <v>30</v>
      </c>
      <c r="AX322" s="13" t="s">
        <v>68</v>
      </c>
      <c r="AY322" s="169" t="s">
        <v>148</v>
      </c>
    </row>
    <row r="323" spans="2:51" s="14" customFormat="1" ht="12">
      <c r="B323" s="175"/>
      <c r="D323" s="168" t="s">
        <v>158</v>
      </c>
      <c r="E323" s="176" t="s">
        <v>0</v>
      </c>
      <c r="F323" s="177" t="s">
        <v>598</v>
      </c>
      <c r="H323" s="178">
        <v>8</v>
      </c>
      <c r="I323" s="179"/>
      <c r="L323" s="175"/>
      <c r="M323" s="180"/>
      <c r="N323" s="181"/>
      <c r="O323" s="181"/>
      <c r="P323" s="181"/>
      <c r="Q323" s="181"/>
      <c r="R323" s="181"/>
      <c r="S323" s="181"/>
      <c r="T323" s="182"/>
      <c r="AT323" s="176" t="s">
        <v>158</v>
      </c>
      <c r="AU323" s="176" t="s">
        <v>77</v>
      </c>
      <c r="AV323" s="14" t="s">
        <v>77</v>
      </c>
      <c r="AW323" s="14" t="s">
        <v>30</v>
      </c>
      <c r="AX323" s="14" t="s">
        <v>68</v>
      </c>
      <c r="AY323" s="176" t="s">
        <v>148</v>
      </c>
    </row>
    <row r="324" spans="2:51" s="13" customFormat="1" ht="12">
      <c r="B324" s="167"/>
      <c r="D324" s="168" t="s">
        <v>158</v>
      </c>
      <c r="E324" s="169" t="s">
        <v>0</v>
      </c>
      <c r="F324" s="170" t="s">
        <v>511</v>
      </c>
      <c r="H324" s="169" t="s">
        <v>0</v>
      </c>
      <c r="I324" s="171"/>
      <c r="L324" s="167"/>
      <c r="M324" s="172"/>
      <c r="N324" s="173"/>
      <c r="O324" s="173"/>
      <c r="P324" s="173"/>
      <c r="Q324" s="173"/>
      <c r="R324" s="173"/>
      <c r="S324" s="173"/>
      <c r="T324" s="174"/>
      <c r="AT324" s="169" t="s">
        <v>158</v>
      </c>
      <c r="AU324" s="169" t="s">
        <v>77</v>
      </c>
      <c r="AV324" s="13" t="s">
        <v>75</v>
      </c>
      <c r="AW324" s="13" t="s">
        <v>30</v>
      </c>
      <c r="AX324" s="13" t="s">
        <v>68</v>
      </c>
      <c r="AY324" s="169" t="s">
        <v>148</v>
      </c>
    </row>
    <row r="325" spans="2:51" s="13" customFormat="1" ht="12">
      <c r="B325" s="167"/>
      <c r="D325" s="168" t="s">
        <v>158</v>
      </c>
      <c r="E325" s="169" t="s">
        <v>0</v>
      </c>
      <c r="F325" s="170" t="s">
        <v>364</v>
      </c>
      <c r="H325" s="169" t="s">
        <v>0</v>
      </c>
      <c r="I325" s="171"/>
      <c r="L325" s="167"/>
      <c r="M325" s="172"/>
      <c r="N325" s="173"/>
      <c r="O325" s="173"/>
      <c r="P325" s="173"/>
      <c r="Q325" s="173"/>
      <c r="R325" s="173"/>
      <c r="S325" s="173"/>
      <c r="T325" s="174"/>
      <c r="AT325" s="169" t="s">
        <v>158</v>
      </c>
      <c r="AU325" s="169" t="s">
        <v>77</v>
      </c>
      <c r="AV325" s="13" t="s">
        <v>75</v>
      </c>
      <c r="AW325" s="13" t="s">
        <v>30</v>
      </c>
      <c r="AX325" s="13" t="s">
        <v>68</v>
      </c>
      <c r="AY325" s="169" t="s">
        <v>148</v>
      </c>
    </row>
    <row r="326" spans="2:51" s="14" customFormat="1" ht="12">
      <c r="B326" s="175"/>
      <c r="D326" s="168" t="s">
        <v>158</v>
      </c>
      <c r="E326" s="176" t="s">
        <v>0</v>
      </c>
      <c r="F326" s="177" t="s">
        <v>195</v>
      </c>
      <c r="H326" s="178">
        <v>9</v>
      </c>
      <c r="I326" s="179"/>
      <c r="L326" s="175"/>
      <c r="M326" s="180"/>
      <c r="N326" s="181"/>
      <c r="O326" s="181"/>
      <c r="P326" s="181"/>
      <c r="Q326" s="181"/>
      <c r="R326" s="181"/>
      <c r="S326" s="181"/>
      <c r="T326" s="182"/>
      <c r="AT326" s="176" t="s">
        <v>158</v>
      </c>
      <c r="AU326" s="176" t="s">
        <v>77</v>
      </c>
      <c r="AV326" s="14" t="s">
        <v>77</v>
      </c>
      <c r="AW326" s="14" t="s">
        <v>30</v>
      </c>
      <c r="AX326" s="14" t="s">
        <v>68</v>
      </c>
      <c r="AY326" s="176" t="s">
        <v>148</v>
      </c>
    </row>
    <row r="327" spans="2:51" s="13" customFormat="1" ht="12">
      <c r="B327" s="167"/>
      <c r="D327" s="168" t="s">
        <v>158</v>
      </c>
      <c r="E327" s="169" t="s">
        <v>0</v>
      </c>
      <c r="F327" s="170" t="s">
        <v>366</v>
      </c>
      <c r="H327" s="169" t="s">
        <v>0</v>
      </c>
      <c r="I327" s="171"/>
      <c r="L327" s="167"/>
      <c r="M327" s="172"/>
      <c r="N327" s="173"/>
      <c r="O327" s="173"/>
      <c r="P327" s="173"/>
      <c r="Q327" s="173"/>
      <c r="R327" s="173"/>
      <c r="S327" s="173"/>
      <c r="T327" s="174"/>
      <c r="AT327" s="169" t="s">
        <v>158</v>
      </c>
      <c r="AU327" s="169" t="s">
        <v>77</v>
      </c>
      <c r="AV327" s="13" t="s">
        <v>75</v>
      </c>
      <c r="AW327" s="13" t="s">
        <v>30</v>
      </c>
      <c r="AX327" s="13" t="s">
        <v>68</v>
      </c>
      <c r="AY327" s="169" t="s">
        <v>148</v>
      </c>
    </row>
    <row r="328" spans="2:51" s="14" customFormat="1" ht="12">
      <c r="B328" s="175"/>
      <c r="D328" s="168" t="s">
        <v>158</v>
      </c>
      <c r="E328" s="176" t="s">
        <v>0</v>
      </c>
      <c r="F328" s="177" t="s">
        <v>77</v>
      </c>
      <c r="H328" s="178">
        <v>2</v>
      </c>
      <c r="I328" s="179"/>
      <c r="L328" s="175"/>
      <c r="M328" s="180"/>
      <c r="N328" s="181"/>
      <c r="O328" s="181"/>
      <c r="P328" s="181"/>
      <c r="Q328" s="181"/>
      <c r="R328" s="181"/>
      <c r="S328" s="181"/>
      <c r="T328" s="182"/>
      <c r="AT328" s="176" t="s">
        <v>158</v>
      </c>
      <c r="AU328" s="176" t="s">
        <v>77</v>
      </c>
      <c r="AV328" s="14" t="s">
        <v>77</v>
      </c>
      <c r="AW328" s="14" t="s">
        <v>30</v>
      </c>
      <c r="AX328" s="14" t="s">
        <v>68</v>
      </c>
      <c r="AY328" s="176" t="s">
        <v>148</v>
      </c>
    </row>
    <row r="329" spans="2:51" s="15" customFormat="1" ht="12">
      <c r="B329" s="183"/>
      <c r="D329" s="168" t="s">
        <v>158</v>
      </c>
      <c r="E329" s="184" t="s">
        <v>0</v>
      </c>
      <c r="F329" s="185" t="s">
        <v>171</v>
      </c>
      <c r="H329" s="186">
        <v>19</v>
      </c>
      <c r="I329" s="187"/>
      <c r="L329" s="183"/>
      <c r="M329" s="188"/>
      <c r="N329" s="189"/>
      <c r="O329" s="189"/>
      <c r="P329" s="189"/>
      <c r="Q329" s="189"/>
      <c r="R329" s="189"/>
      <c r="S329" s="189"/>
      <c r="T329" s="190"/>
      <c r="AT329" s="184" t="s">
        <v>158</v>
      </c>
      <c r="AU329" s="184" t="s">
        <v>77</v>
      </c>
      <c r="AV329" s="15" t="s">
        <v>156</v>
      </c>
      <c r="AW329" s="15" t="s">
        <v>30</v>
      </c>
      <c r="AX329" s="15" t="s">
        <v>75</v>
      </c>
      <c r="AY329" s="184" t="s">
        <v>148</v>
      </c>
    </row>
    <row r="330" spans="1:65" s="2" customFormat="1" ht="16.5" customHeight="1">
      <c r="A330" s="33"/>
      <c r="B330" s="153"/>
      <c r="C330" s="203" t="s">
        <v>599</v>
      </c>
      <c r="D330" s="203" t="s">
        <v>438</v>
      </c>
      <c r="E330" s="204" t="s">
        <v>600</v>
      </c>
      <c r="F330" s="205" t="s">
        <v>601</v>
      </c>
      <c r="G330" s="206" t="s">
        <v>215</v>
      </c>
      <c r="H330" s="207">
        <v>4</v>
      </c>
      <c r="I330" s="208"/>
      <c r="J330" s="209">
        <f>ROUND(I330*H330,2)</f>
        <v>0</v>
      </c>
      <c r="K330" s="205" t="s">
        <v>0</v>
      </c>
      <c r="L330" s="210"/>
      <c r="M330" s="211" t="s">
        <v>0</v>
      </c>
      <c r="N330" s="212" t="s">
        <v>40</v>
      </c>
      <c r="O330" s="54"/>
      <c r="P330" s="163">
        <f>O330*H330</f>
        <v>0</v>
      </c>
      <c r="Q330" s="163">
        <v>0.0105</v>
      </c>
      <c r="R330" s="163">
        <f>Q330*H330</f>
        <v>0.042</v>
      </c>
      <c r="S330" s="163">
        <v>0</v>
      </c>
      <c r="T330" s="164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5" t="s">
        <v>191</v>
      </c>
      <c r="AT330" s="165" t="s">
        <v>438</v>
      </c>
      <c r="AU330" s="165" t="s">
        <v>77</v>
      </c>
      <c r="AY330" s="18" t="s">
        <v>148</v>
      </c>
      <c r="BE330" s="166">
        <f>IF(N330="základní",J330,0)</f>
        <v>0</v>
      </c>
      <c r="BF330" s="166">
        <f>IF(N330="snížená",J330,0)</f>
        <v>0</v>
      </c>
      <c r="BG330" s="166">
        <f>IF(N330="zákl. přenesená",J330,0)</f>
        <v>0</v>
      </c>
      <c r="BH330" s="166">
        <f>IF(N330="sníž. přenesená",J330,0)</f>
        <v>0</v>
      </c>
      <c r="BI330" s="166">
        <f>IF(N330="nulová",J330,0)</f>
        <v>0</v>
      </c>
      <c r="BJ330" s="18" t="s">
        <v>75</v>
      </c>
      <c r="BK330" s="166">
        <f>ROUND(I330*H330,2)</f>
        <v>0</v>
      </c>
      <c r="BL330" s="18" t="s">
        <v>156</v>
      </c>
      <c r="BM330" s="165" t="s">
        <v>602</v>
      </c>
    </row>
    <row r="331" spans="2:51" s="13" customFormat="1" ht="12">
      <c r="B331" s="167"/>
      <c r="D331" s="168" t="s">
        <v>158</v>
      </c>
      <c r="E331" s="169" t="s">
        <v>0</v>
      </c>
      <c r="F331" s="170" t="s">
        <v>342</v>
      </c>
      <c r="H331" s="169" t="s">
        <v>0</v>
      </c>
      <c r="I331" s="171"/>
      <c r="L331" s="167"/>
      <c r="M331" s="172"/>
      <c r="N331" s="173"/>
      <c r="O331" s="173"/>
      <c r="P331" s="173"/>
      <c r="Q331" s="173"/>
      <c r="R331" s="173"/>
      <c r="S331" s="173"/>
      <c r="T331" s="174"/>
      <c r="AT331" s="169" t="s">
        <v>158</v>
      </c>
      <c r="AU331" s="169" t="s">
        <v>77</v>
      </c>
      <c r="AV331" s="13" t="s">
        <v>75</v>
      </c>
      <c r="AW331" s="13" t="s">
        <v>30</v>
      </c>
      <c r="AX331" s="13" t="s">
        <v>68</v>
      </c>
      <c r="AY331" s="169" t="s">
        <v>148</v>
      </c>
    </row>
    <row r="332" spans="2:51" s="14" customFormat="1" ht="12">
      <c r="B332" s="175"/>
      <c r="D332" s="168" t="s">
        <v>158</v>
      </c>
      <c r="E332" s="176" t="s">
        <v>0</v>
      </c>
      <c r="F332" s="177" t="s">
        <v>156</v>
      </c>
      <c r="H332" s="178">
        <v>4</v>
      </c>
      <c r="I332" s="179"/>
      <c r="L332" s="175"/>
      <c r="M332" s="180"/>
      <c r="N332" s="181"/>
      <c r="O332" s="181"/>
      <c r="P332" s="181"/>
      <c r="Q332" s="181"/>
      <c r="R332" s="181"/>
      <c r="S332" s="181"/>
      <c r="T332" s="182"/>
      <c r="AT332" s="176" t="s">
        <v>158</v>
      </c>
      <c r="AU332" s="176" t="s">
        <v>77</v>
      </c>
      <c r="AV332" s="14" t="s">
        <v>77</v>
      </c>
      <c r="AW332" s="14" t="s">
        <v>30</v>
      </c>
      <c r="AX332" s="14" t="s">
        <v>75</v>
      </c>
      <c r="AY332" s="176" t="s">
        <v>148</v>
      </c>
    </row>
    <row r="333" spans="1:65" s="2" customFormat="1" ht="16.5" customHeight="1">
      <c r="A333" s="33"/>
      <c r="B333" s="153"/>
      <c r="C333" s="203" t="s">
        <v>603</v>
      </c>
      <c r="D333" s="203" t="s">
        <v>438</v>
      </c>
      <c r="E333" s="204" t="s">
        <v>604</v>
      </c>
      <c r="F333" s="205" t="s">
        <v>605</v>
      </c>
      <c r="G333" s="206" t="s">
        <v>215</v>
      </c>
      <c r="H333" s="207">
        <v>2</v>
      </c>
      <c r="I333" s="208"/>
      <c r="J333" s="209">
        <f>ROUND(I333*H333,2)</f>
        <v>0</v>
      </c>
      <c r="K333" s="205" t="s">
        <v>0</v>
      </c>
      <c r="L333" s="210"/>
      <c r="M333" s="211" t="s">
        <v>0</v>
      </c>
      <c r="N333" s="212" t="s">
        <v>40</v>
      </c>
      <c r="O333" s="54"/>
      <c r="P333" s="163">
        <f>O333*H333</f>
        <v>0</v>
      </c>
      <c r="Q333" s="163">
        <v>0.0121</v>
      </c>
      <c r="R333" s="163">
        <f>Q333*H333</f>
        <v>0.0242</v>
      </c>
      <c r="S333" s="163">
        <v>0</v>
      </c>
      <c r="T333" s="164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65" t="s">
        <v>191</v>
      </c>
      <c r="AT333" s="165" t="s">
        <v>438</v>
      </c>
      <c r="AU333" s="165" t="s">
        <v>77</v>
      </c>
      <c r="AY333" s="18" t="s">
        <v>148</v>
      </c>
      <c r="BE333" s="166">
        <f>IF(N333="základní",J333,0)</f>
        <v>0</v>
      </c>
      <c r="BF333" s="166">
        <f>IF(N333="snížená",J333,0)</f>
        <v>0</v>
      </c>
      <c r="BG333" s="166">
        <f>IF(N333="zákl. přenesená",J333,0)</f>
        <v>0</v>
      </c>
      <c r="BH333" s="166">
        <f>IF(N333="sníž. přenesená",J333,0)</f>
        <v>0</v>
      </c>
      <c r="BI333" s="166">
        <f>IF(N333="nulová",J333,0)</f>
        <v>0</v>
      </c>
      <c r="BJ333" s="18" t="s">
        <v>75</v>
      </c>
      <c r="BK333" s="166">
        <f>ROUND(I333*H333,2)</f>
        <v>0</v>
      </c>
      <c r="BL333" s="18" t="s">
        <v>156</v>
      </c>
      <c r="BM333" s="165" t="s">
        <v>606</v>
      </c>
    </row>
    <row r="334" spans="2:51" s="13" customFormat="1" ht="12">
      <c r="B334" s="167"/>
      <c r="D334" s="168" t="s">
        <v>158</v>
      </c>
      <c r="E334" s="169" t="s">
        <v>0</v>
      </c>
      <c r="F334" s="170" t="s">
        <v>342</v>
      </c>
      <c r="H334" s="169" t="s">
        <v>0</v>
      </c>
      <c r="I334" s="171"/>
      <c r="L334" s="167"/>
      <c r="M334" s="172"/>
      <c r="N334" s="173"/>
      <c r="O334" s="173"/>
      <c r="P334" s="173"/>
      <c r="Q334" s="173"/>
      <c r="R334" s="173"/>
      <c r="S334" s="173"/>
      <c r="T334" s="174"/>
      <c r="AT334" s="169" t="s">
        <v>158</v>
      </c>
      <c r="AU334" s="169" t="s">
        <v>77</v>
      </c>
      <c r="AV334" s="13" t="s">
        <v>75</v>
      </c>
      <c r="AW334" s="13" t="s">
        <v>30</v>
      </c>
      <c r="AX334" s="13" t="s">
        <v>68</v>
      </c>
      <c r="AY334" s="169" t="s">
        <v>148</v>
      </c>
    </row>
    <row r="335" spans="2:51" s="14" customFormat="1" ht="12">
      <c r="B335" s="175"/>
      <c r="D335" s="168" t="s">
        <v>158</v>
      </c>
      <c r="E335" s="176" t="s">
        <v>0</v>
      </c>
      <c r="F335" s="177" t="s">
        <v>77</v>
      </c>
      <c r="H335" s="178">
        <v>2</v>
      </c>
      <c r="I335" s="179"/>
      <c r="L335" s="175"/>
      <c r="M335" s="180"/>
      <c r="N335" s="181"/>
      <c r="O335" s="181"/>
      <c r="P335" s="181"/>
      <c r="Q335" s="181"/>
      <c r="R335" s="181"/>
      <c r="S335" s="181"/>
      <c r="T335" s="182"/>
      <c r="AT335" s="176" t="s">
        <v>158</v>
      </c>
      <c r="AU335" s="176" t="s">
        <v>77</v>
      </c>
      <c r="AV335" s="14" t="s">
        <v>77</v>
      </c>
      <c r="AW335" s="14" t="s">
        <v>30</v>
      </c>
      <c r="AX335" s="14" t="s">
        <v>75</v>
      </c>
      <c r="AY335" s="176" t="s">
        <v>148</v>
      </c>
    </row>
    <row r="336" spans="1:65" s="2" customFormat="1" ht="16.5" customHeight="1">
      <c r="A336" s="33"/>
      <c r="B336" s="153"/>
      <c r="C336" s="203" t="s">
        <v>607</v>
      </c>
      <c r="D336" s="203" t="s">
        <v>438</v>
      </c>
      <c r="E336" s="204" t="s">
        <v>608</v>
      </c>
      <c r="F336" s="205" t="s">
        <v>609</v>
      </c>
      <c r="G336" s="206" t="s">
        <v>215</v>
      </c>
      <c r="H336" s="207">
        <v>2</v>
      </c>
      <c r="I336" s="208"/>
      <c r="J336" s="209">
        <f>ROUND(I336*H336,2)</f>
        <v>0</v>
      </c>
      <c r="K336" s="205" t="s">
        <v>0</v>
      </c>
      <c r="L336" s="210"/>
      <c r="M336" s="211" t="s">
        <v>0</v>
      </c>
      <c r="N336" s="212" t="s">
        <v>40</v>
      </c>
      <c r="O336" s="54"/>
      <c r="P336" s="163">
        <f>O336*H336</f>
        <v>0</v>
      </c>
      <c r="Q336" s="163">
        <v>0.0165</v>
      </c>
      <c r="R336" s="163">
        <f>Q336*H336</f>
        <v>0.033</v>
      </c>
      <c r="S336" s="163">
        <v>0</v>
      </c>
      <c r="T336" s="164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65" t="s">
        <v>191</v>
      </c>
      <c r="AT336" s="165" t="s">
        <v>438</v>
      </c>
      <c r="AU336" s="165" t="s">
        <v>77</v>
      </c>
      <c r="AY336" s="18" t="s">
        <v>148</v>
      </c>
      <c r="BE336" s="166">
        <f>IF(N336="základní",J336,0)</f>
        <v>0</v>
      </c>
      <c r="BF336" s="166">
        <f>IF(N336="snížená",J336,0)</f>
        <v>0</v>
      </c>
      <c r="BG336" s="166">
        <f>IF(N336="zákl. přenesená",J336,0)</f>
        <v>0</v>
      </c>
      <c r="BH336" s="166">
        <f>IF(N336="sníž. přenesená",J336,0)</f>
        <v>0</v>
      </c>
      <c r="BI336" s="166">
        <f>IF(N336="nulová",J336,0)</f>
        <v>0</v>
      </c>
      <c r="BJ336" s="18" t="s">
        <v>75</v>
      </c>
      <c r="BK336" s="166">
        <f>ROUND(I336*H336,2)</f>
        <v>0</v>
      </c>
      <c r="BL336" s="18" t="s">
        <v>156</v>
      </c>
      <c r="BM336" s="165" t="s">
        <v>610</v>
      </c>
    </row>
    <row r="337" spans="2:51" s="13" customFormat="1" ht="12">
      <c r="B337" s="167"/>
      <c r="D337" s="168" t="s">
        <v>158</v>
      </c>
      <c r="E337" s="169" t="s">
        <v>0</v>
      </c>
      <c r="F337" s="170" t="s">
        <v>342</v>
      </c>
      <c r="H337" s="169" t="s">
        <v>0</v>
      </c>
      <c r="I337" s="171"/>
      <c r="L337" s="167"/>
      <c r="M337" s="172"/>
      <c r="N337" s="173"/>
      <c r="O337" s="173"/>
      <c r="P337" s="173"/>
      <c r="Q337" s="173"/>
      <c r="R337" s="173"/>
      <c r="S337" s="173"/>
      <c r="T337" s="174"/>
      <c r="AT337" s="169" t="s">
        <v>158</v>
      </c>
      <c r="AU337" s="169" t="s">
        <v>77</v>
      </c>
      <c r="AV337" s="13" t="s">
        <v>75</v>
      </c>
      <c r="AW337" s="13" t="s">
        <v>30</v>
      </c>
      <c r="AX337" s="13" t="s">
        <v>68</v>
      </c>
      <c r="AY337" s="169" t="s">
        <v>148</v>
      </c>
    </row>
    <row r="338" spans="2:51" s="14" customFormat="1" ht="12">
      <c r="B338" s="175"/>
      <c r="D338" s="168" t="s">
        <v>158</v>
      </c>
      <c r="E338" s="176" t="s">
        <v>0</v>
      </c>
      <c r="F338" s="177" t="s">
        <v>77</v>
      </c>
      <c r="H338" s="178">
        <v>2</v>
      </c>
      <c r="I338" s="179"/>
      <c r="L338" s="175"/>
      <c r="M338" s="180"/>
      <c r="N338" s="181"/>
      <c r="O338" s="181"/>
      <c r="P338" s="181"/>
      <c r="Q338" s="181"/>
      <c r="R338" s="181"/>
      <c r="S338" s="181"/>
      <c r="T338" s="182"/>
      <c r="AT338" s="176" t="s">
        <v>158</v>
      </c>
      <c r="AU338" s="176" t="s">
        <v>77</v>
      </c>
      <c r="AV338" s="14" t="s">
        <v>77</v>
      </c>
      <c r="AW338" s="14" t="s">
        <v>30</v>
      </c>
      <c r="AX338" s="14" t="s">
        <v>75</v>
      </c>
      <c r="AY338" s="176" t="s">
        <v>148</v>
      </c>
    </row>
    <row r="339" spans="1:65" s="2" customFormat="1" ht="16.5" customHeight="1">
      <c r="A339" s="33"/>
      <c r="B339" s="153"/>
      <c r="C339" s="203" t="s">
        <v>611</v>
      </c>
      <c r="D339" s="203" t="s">
        <v>438</v>
      </c>
      <c r="E339" s="204" t="s">
        <v>612</v>
      </c>
      <c r="F339" s="205" t="s">
        <v>613</v>
      </c>
      <c r="G339" s="206" t="s">
        <v>215</v>
      </c>
      <c r="H339" s="207">
        <v>11</v>
      </c>
      <c r="I339" s="208"/>
      <c r="J339" s="209">
        <f>ROUND(I339*H339,2)</f>
        <v>0</v>
      </c>
      <c r="K339" s="205" t="s">
        <v>0</v>
      </c>
      <c r="L339" s="210"/>
      <c r="M339" s="211" t="s">
        <v>0</v>
      </c>
      <c r="N339" s="212" t="s">
        <v>40</v>
      </c>
      <c r="O339" s="54"/>
      <c r="P339" s="163">
        <f>O339*H339</f>
        <v>0</v>
      </c>
      <c r="Q339" s="163">
        <v>0.0165</v>
      </c>
      <c r="R339" s="163">
        <f>Q339*H339</f>
        <v>0.1815</v>
      </c>
      <c r="S339" s="163">
        <v>0</v>
      </c>
      <c r="T339" s="164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65" t="s">
        <v>191</v>
      </c>
      <c r="AT339" s="165" t="s">
        <v>438</v>
      </c>
      <c r="AU339" s="165" t="s">
        <v>77</v>
      </c>
      <c r="AY339" s="18" t="s">
        <v>148</v>
      </c>
      <c r="BE339" s="166">
        <f>IF(N339="základní",J339,0)</f>
        <v>0</v>
      </c>
      <c r="BF339" s="166">
        <f>IF(N339="snížená",J339,0)</f>
        <v>0</v>
      </c>
      <c r="BG339" s="166">
        <f>IF(N339="zákl. přenesená",J339,0)</f>
        <v>0</v>
      </c>
      <c r="BH339" s="166">
        <f>IF(N339="sníž. přenesená",J339,0)</f>
        <v>0</v>
      </c>
      <c r="BI339" s="166">
        <f>IF(N339="nulová",J339,0)</f>
        <v>0</v>
      </c>
      <c r="BJ339" s="18" t="s">
        <v>75</v>
      </c>
      <c r="BK339" s="166">
        <f>ROUND(I339*H339,2)</f>
        <v>0</v>
      </c>
      <c r="BL339" s="18" t="s">
        <v>156</v>
      </c>
      <c r="BM339" s="165" t="s">
        <v>614</v>
      </c>
    </row>
    <row r="340" spans="2:51" s="13" customFormat="1" ht="12">
      <c r="B340" s="167"/>
      <c r="D340" s="168" t="s">
        <v>158</v>
      </c>
      <c r="E340" s="169" t="s">
        <v>0</v>
      </c>
      <c r="F340" s="170" t="s">
        <v>511</v>
      </c>
      <c r="H340" s="169" t="s">
        <v>0</v>
      </c>
      <c r="I340" s="171"/>
      <c r="L340" s="167"/>
      <c r="M340" s="172"/>
      <c r="N340" s="173"/>
      <c r="O340" s="173"/>
      <c r="P340" s="173"/>
      <c r="Q340" s="173"/>
      <c r="R340" s="173"/>
      <c r="S340" s="173"/>
      <c r="T340" s="174"/>
      <c r="AT340" s="169" t="s">
        <v>158</v>
      </c>
      <c r="AU340" s="169" t="s">
        <v>77</v>
      </c>
      <c r="AV340" s="13" t="s">
        <v>75</v>
      </c>
      <c r="AW340" s="13" t="s">
        <v>30</v>
      </c>
      <c r="AX340" s="13" t="s">
        <v>68</v>
      </c>
      <c r="AY340" s="169" t="s">
        <v>148</v>
      </c>
    </row>
    <row r="341" spans="2:51" s="13" customFormat="1" ht="12">
      <c r="B341" s="167"/>
      <c r="D341" s="168" t="s">
        <v>158</v>
      </c>
      <c r="E341" s="169" t="s">
        <v>0</v>
      </c>
      <c r="F341" s="170" t="s">
        <v>364</v>
      </c>
      <c r="H341" s="169" t="s">
        <v>0</v>
      </c>
      <c r="I341" s="171"/>
      <c r="L341" s="167"/>
      <c r="M341" s="172"/>
      <c r="N341" s="173"/>
      <c r="O341" s="173"/>
      <c r="P341" s="173"/>
      <c r="Q341" s="173"/>
      <c r="R341" s="173"/>
      <c r="S341" s="173"/>
      <c r="T341" s="174"/>
      <c r="AT341" s="169" t="s">
        <v>158</v>
      </c>
      <c r="AU341" s="169" t="s">
        <v>77</v>
      </c>
      <c r="AV341" s="13" t="s">
        <v>75</v>
      </c>
      <c r="AW341" s="13" t="s">
        <v>30</v>
      </c>
      <c r="AX341" s="13" t="s">
        <v>68</v>
      </c>
      <c r="AY341" s="169" t="s">
        <v>148</v>
      </c>
    </row>
    <row r="342" spans="2:51" s="14" customFormat="1" ht="12">
      <c r="B342" s="175"/>
      <c r="D342" s="168" t="s">
        <v>158</v>
      </c>
      <c r="E342" s="176" t="s">
        <v>0</v>
      </c>
      <c r="F342" s="177" t="s">
        <v>195</v>
      </c>
      <c r="H342" s="178">
        <v>9</v>
      </c>
      <c r="I342" s="179"/>
      <c r="L342" s="175"/>
      <c r="M342" s="180"/>
      <c r="N342" s="181"/>
      <c r="O342" s="181"/>
      <c r="P342" s="181"/>
      <c r="Q342" s="181"/>
      <c r="R342" s="181"/>
      <c r="S342" s="181"/>
      <c r="T342" s="182"/>
      <c r="AT342" s="176" t="s">
        <v>158</v>
      </c>
      <c r="AU342" s="176" t="s">
        <v>77</v>
      </c>
      <c r="AV342" s="14" t="s">
        <v>77</v>
      </c>
      <c r="AW342" s="14" t="s">
        <v>30</v>
      </c>
      <c r="AX342" s="14" t="s">
        <v>68</v>
      </c>
      <c r="AY342" s="176" t="s">
        <v>148</v>
      </c>
    </row>
    <row r="343" spans="2:51" s="13" customFormat="1" ht="12">
      <c r="B343" s="167"/>
      <c r="D343" s="168" t="s">
        <v>158</v>
      </c>
      <c r="E343" s="169" t="s">
        <v>0</v>
      </c>
      <c r="F343" s="170" t="s">
        <v>366</v>
      </c>
      <c r="H343" s="169" t="s">
        <v>0</v>
      </c>
      <c r="I343" s="171"/>
      <c r="L343" s="167"/>
      <c r="M343" s="172"/>
      <c r="N343" s="173"/>
      <c r="O343" s="173"/>
      <c r="P343" s="173"/>
      <c r="Q343" s="173"/>
      <c r="R343" s="173"/>
      <c r="S343" s="173"/>
      <c r="T343" s="174"/>
      <c r="AT343" s="169" t="s">
        <v>158</v>
      </c>
      <c r="AU343" s="169" t="s">
        <v>77</v>
      </c>
      <c r="AV343" s="13" t="s">
        <v>75</v>
      </c>
      <c r="AW343" s="13" t="s">
        <v>30</v>
      </c>
      <c r="AX343" s="13" t="s">
        <v>68</v>
      </c>
      <c r="AY343" s="169" t="s">
        <v>148</v>
      </c>
    </row>
    <row r="344" spans="2:51" s="14" customFormat="1" ht="12">
      <c r="B344" s="175"/>
      <c r="D344" s="168" t="s">
        <v>158</v>
      </c>
      <c r="E344" s="176" t="s">
        <v>0</v>
      </c>
      <c r="F344" s="177" t="s">
        <v>77</v>
      </c>
      <c r="H344" s="178">
        <v>2</v>
      </c>
      <c r="I344" s="179"/>
      <c r="L344" s="175"/>
      <c r="M344" s="180"/>
      <c r="N344" s="181"/>
      <c r="O344" s="181"/>
      <c r="P344" s="181"/>
      <c r="Q344" s="181"/>
      <c r="R344" s="181"/>
      <c r="S344" s="181"/>
      <c r="T344" s="182"/>
      <c r="AT344" s="176" t="s">
        <v>158</v>
      </c>
      <c r="AU344" s="176" t="s">
        <v>77</v>
      </c>
      <c r="AV344" s="14" t="s">
        <v>77</v>
      </c>
      <c r="AW344" s="14" t="s">
        <v>30</v>
      </c>
      <c r="AX344" s="14" t="s">
        <v>68</v>
      </c>
      <c r="AY344" s="176" t="s">
        <v>148</v>
      </c>
    </row>
    <row r="345" spans="2:51" s="15" customFormat="1" ht="12">
      <c r="B345" s="183"/>
      <c r="D345" s="168" t="s">
        <v>158</v>
      </c>
      <c r="E345" s="184" t="s">
        <v>0</v>
      </c>
      <c r="F345" s="185" t="s">
        <v>171</v>
      </c>
      <c r="H345" s="186">
        <v>11</v>
      </c>
      <c r="I345" s="187"/>
      <c r="L345" s="183"/>
      <c r="M345" s="188"/>
      <c r="N345" s="189"/>
      <c r="O345" s="189"/>
      <c r="P345" s="189"/>
      <c r="Q345" s="189"/>
      <c r="R345" s="189"/>
      <c r="S345" s="189"/>
      <c r="T345" s="190"/>
      <c r="AT345" s="184" t="s">
        <v>158</v>
      </c>
      <c r="AU345" s="184" t="s">
        <v>77</v>
      </c>
      <c r="AV345" s="15" t="s">
        <v>156</v>
      </c>
      <c r="AW345" s="15" t="s">
        <v>30</v>
      </c>
      <c r="AX345" s="15" t="s">
        <v>75</v>
      </c>
      <c r="AY345" s="184" t="s">
        <v>148</v>
      </c>
    </row>
    <row r="346" spans="1:65" s="2" customFormat="1" ht="21.75" customHeight="1">
      <c r="A346" s="33"/>
      <c r="B346" s="153"/>
      <c r="C346" s="154" t="s">
        <v>615</v>
      </c>
      <c r="D346" s="154" t="s">
        <v>151</v>
      </c>
      <c r="E346" s="155" t="s">
        <v>616</v>
      </c>
      <c r="F346" s="156" t="s">
        <v>617</v>
      </c>
      <c r="G346" s="157" t="s">
        <v>215</v>
      </c>
      <c r="H346" s="158">
        <v>3</v>
      </c>
      <c r="I346" s="159"/>
      <c r="J346" s="160">
        <f>ROUND(I346*H346,2)</f>
        <v>0</v>
      </c>
      <c r="K346" s="156" t="s">
        <v>155</v>
      </c>
      <c r="L346" s="34"/>
      <c r="M346" s="161" t="s">
        <v>0</v>
      </c>
      <c r="N346" s="162" t="s">
        <v>40</v>
      </c>
      <c r="O346" s="54"/>
      <c r="P346" s="163">
        <f>O346*H346</f>
        <v>0</v>
      </c>
      <c r="Q346" s="163">
        <v>0.00171</v>
      </c>
      <c r="R346" s="163">
        <f>Q346*H346</f>
        <v>0.00513</v>
      </c>
      <c r="S346" s="163">
        <v>0</v>
      </c>
      <c r="T346" s="164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65" t="s">
        <v>156</v>
      </c>
      <c r="AT346" s="165" t="s">
        <v>151</v>
      </c>
      <c r="AU346" s="165" t="s">
        <v>77</v>
      </c>
      <c r="AY346" s="18" t="s">
        <v>148</v>
      </c>
      <c r="BE346" s="166">
        <f>IF(N346="základní",J346,0)</f>
        <v>0</v>
      </c>
      <c r="BF346" s="166">
        <f>IF(N346="snížená",J346,0)</f>
        <v>0</v>
      </c>
      <c r="BG346" s="166">
        <f>IF(N346="zákl. přenesená",J346,0)</f>
        <v>0</v>
      </c>
      <c r="BH346" s="166">
        <f>IF(N346="sníž. přenesená",J346,0)</f>
        <v>0</v>
      </c>
      <c r="BI346" s="166">
        <f>IF(N346="nulová",J346,0)</f>
        <v>0</v>
      </c>
      <c r="BJ346" s="18" t="s">
        <v>75</v>
      </c>
      <c r="BK346" s="166">
        <f>ROUND(I346*H346,2)</f>
        <v>0</v>
      </c>
      <c r="BL346" s="18" t="s">
        <v>156</v>
      </c>
      <c r="BM346" s="165" t="s">
        <v>618</v>
      </c>
    </row>
    <row r="347" spans="2:51" s="13" customFormat="1" ht="12">
      <c r="B347" s="167"/>
      <c r="D347" s="168" t="s">
        <v>158</v>
      </c>
      <c r="E347" s="169" t="s">
        <v>0</v>
      </c>
      <c r="F347" s="170" t="s">
        <v>511</v>
      </c>
      <c r="H347" s="169" t="s">
        <v>0</v>
      </c>
      <c r="I347" s="171"/>
      <c r="L347" s="167"/>
      <c r="M347" s="172"/>
      <c r="N347" s="173"/>
      <c r="O347" s="173"/>
      <c r="P347" s="173"/>
      <c r="Q347" s="173"/>
      <c r="R347" s="173"/>
      <c r="S347" s="173"/>
      <c r="T347" s="174"/>
      <c r="AT347" s="169" t="s">
        <v>158</v>
      </c>
      <c r="AU347" s="169" t="s">
        <v>77</v>
      </c>
      <c r="AV347" s="13" t="s">
        <v>75</v>
      </c>
      <c r="AW347" s="13" t="s">
        <v>30</v>
      </c>
      <c r="AX347" s="13" t="s">
        <v>68</v>
      </c>
      <c r="AY347" s="169" t="s">
        <v>148</v>
      </c>
    </row>
    <row r="348" spans="2:51" s="13" customFormat="1" ht="12">
      <c r="B348" s="167"/>
      <c r="D348" s="168" t="s">
        <v>158</v>
      </c>
      <c r="E348" s="169" t="s">
        <v>0</v>
      </c>
      <c r="F348" s="170" t="s">
        <v>364</v>
      </c>
      <c r="H348" s="169" t="s">
        <v>0</v>
      </c>
      <c r="I348" s="171"/>
      <c r="L348" s="167"/>
      <c r="M348" s="172"/>
      <c r="N348" s="173"/>
      <c r="O348" s="173"/>
      <c r="P348" s="173"/>
      <c r="Q348" s="173"/>
      <c r="R348" s="173"/>
      <c r="S348" s="173"/>
      <c r="T348" s="174"/>
      <c r="AT348" s="169" t="s">
        <v>158</v>
      </c>
      <c r="AU348" s="169" t="s">
        <v>77</v>
      </c>
      <c r="AV348" s="13" t="s">
        <v>75</v>
      </c>
      <c r="AW348" s="13" t="s">
        <v>30</v>
      </c>
      <c r="AX348" s="13" t="s">
        <v>68</v>
      </c>
      <c r="AY348" s="169" t="s">
        <v>148</v>
      </c>
    </row>
    <row r="349" spans="2:51" s="14" customFormat="1" ht="12">
      <c r="B349" s="175"/>
      <c r="D349" s="168" t="s">
        <v>158</v>
      </c>
      <c r="E349" s="176" t="s">
        <v>0</v>
      </c>
      <c r="F349" s="177" t="s">
        <v>165</v>
      </c>
      <c r="H349" s="178">
        <v>3</v>
      </c>
      <c r="I349" s="179"/>
      <c r="L349" s="175"/>
      <c r="M349" s="180"/>
      <c r="N349" s="181"/>
      <c r="O349" s="181"/>
      <c r="P349" s="181"/>
      <c r="Q349" s="181"/>
      <c r="R349" s="181"/>
      <c r="S349" s="181"/>
      <c r="T349" s="182"/>
      <c r="AT349" s="176" t="s">
        <v>158</v>
      </c>
      <c r="AU349" s="176" t="s">
        <v>77</v>
      </c>
      <c r="AV349" s="14" t="s">
        <v>77</v>
      </c>
      <c r="AW349" s="14" t="s">
        <v>30</v>
      </c>
      <c r="AX349" s="14" t="s">
        <v>75</v>
      </c>
      <c r="AY349" s="176" t="s">
        <v>148</v>
      </c>
    </row>
    <row r="350" spans="1:65" s="2" customFormat="1" ht="16.5" customHeight="1">
      <c r="A350" s="33"/>
      <c r="B350" s="153"/>
      <c r="C350" s="203" t="s">
        <v>619</v>
      </c>
      <c r="D350" s="203" t="s">
        <v>438</v>
      </c>
      <c r="E350" s="204" t="s">
        <v>620</v>
      </c>
      <c r="F350" s="205" t="s">
        <v>621</v>
      </c>
      <c r="G350" s="206" t="s">
        <v>215</v>
      </c>
      <c r="H350" s="207">
        <v>2</v>
      </c>
      <c r="I350" s="208"/>
      <c r="J350" s="209">
        <f>ROUND(I350*H350,2)</f>
        <v>0</v>
      </c>
      <c r="K350" s="205" t="s">
        <v>155</v>
      </c>
      <c r="L350" s="210"/>
      <c r="M350" s="211" t="s">
        <v>0</v>
      </c>
      <c r="N350" s="212" t="s">
        <v>40</v>
      </c>
      <c r="O350" s="54"/>
      <c r="P350" s="163">
        <f>O350*H350</f>
        <v>0</v>
      </c>
      <c r="Q350" s="163">
        <v>0.0178</v>
      </c>
      <c r="R350" s="163">
        <f>Q350*H350</f>
        <v>0.0356</v>
      </c>
      <c r="S350" s="163">
        <v>0</v>
      </c>
      <c r="T350" s="164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65" t="s">
        <v>191</v>
      </c>
      <c r="AT350" s="165" t="s">
        <v>438</v>
      </c>
      <c r="AU350" s="165" t="s">
        <v>77</v>
      </c>
      <c r="AY350" s="18" t="s">
        <v>148</v>
      </c>
      <c r="BE350" s="166">
        <f>IF(N350="základní",J350,0)</f>
        <v>0</v>
      </c>
      <c r="BF350" s="166">
        <f>IF(N350="snížená",J350,0)</f>
        <v>0</v>
      </c>
      <c r="BG350" s="166">
        <f>IF(N350="zákl. přenesená",J350,0)</f>
        <v>0</v>
      </c>
      <c r="BH350" s="166">
        <f>IF(N350="sníž. přenesená",J350,0)</f>
        <v>0</v>
      </c>
      <c r="BI350" s="166">
        <f>IF(N350="nulová",J350,0)</f>
        <v>0</v>
      </c>
      <c r="BJ350" s="18" t="s">
        <v>75</v>
      </c>
      <c r="BK350" s="166">
        <f>ROUND(I350*H350,2)</f>
        <v>0</v>
      </c>
      <c r="BL350" s="18" t="s">
        <v>156</v>
      </c>
      <c r="BM350" s="165" t="s">
        <v>622</v>
      </c>
    </row>
    <row r="351" spans="2:51" s="13" customFormat="1" ht="12">
      <c r="B351" s="167"/>
      <c r="D351" s="168" t="s">
        <v>158</v>
      </c>
      <c r="E351" s="169" t="s">
        <v>0</v>
      </c>
      <c r="F351" s="170" t="s">
        <v>511</v>
      </c>
      <c r="H351" s="169" t="s">
        <v>0</v>
      </c>
      <c r="I351" s="171"/>
      <c r="L351" s="167"/>
      <c r="M351" s="172"/>
      <c r="N351" s="173"/>
      <c r="O351" s="173"/>
      <c r="P351" s="173"/>
      <c r="Q351" s="173"/>
      <c r="R351" s="173"/>
      <c r="S351" s="173"/>
      <c r="T351" s="174"/>
      <c r="AT351" s="169" t="s">
        <v>158</v>
      </c>
      <c r="AU351" s="169" t="s">
        <v>77</v>
      </c>
      <c r="AV351" s="13" t="s">
        <v>75</v>
      </c>
      <c r="AW351" s="13" t="s">
        <v>30</v>
      </c>
      <c r="AX351" s="13" t="s">
        <v>68</v>
      </c>
      <c r="AY351" s="169" t="s">
        <v>148</v>
      </c>
    </row>
    <row r="352" spans="2:51" s="13" customFormat="1" ht="12">
      <c r="B352" s="167"/>
      <c r="D352" s="168" t="s">
        <v>158</v>
      </c>
      <c r="E352" s="169" t="s">
        <v>0</v>
      </c>
      <c r="F352" s="170" t="s">
        <v>364</v>
      </c>
      <c r="H352" s="169" t="s">
        <v>0</v>
      </c>
      <c r="I352" s="171"/>
      <c r="L352" s="167"/>
      <c r="M352" s="172"/>
      <c r="N352" s="173"/>
      <c r="O352" s="173"/>
      <c r="P352" s="173"/>
      <c r="Q352" s="173"/>
      <c r="R352" s="173"/>
      <c r="S352" s="173"/>
      <c r="T352" s="174"/>
      <c r="AT352" s="169" t="s">
        <v>158</v>
      </c>
      <c r="AU352" s="169" t="s">
        <v>77</v>
      </c>
      <c r="AV352" s="13" t="s">
        <v>75</v>
      </c>
      <c r="AW352" s="13" t="s">
        <v>30</v>
      </c>
      <c r="AX352" s="13" t="s">
        <v>68</v>
      </c>
      <c r="AY352" s="169" t="s">
        <v>148</v>
      </c>
    </row>
    <row r="353" spans="2:51" s="14" customFormat="1" ht="12">
      <c r="B353" s="175"/>
      <c r="D353" s="168" t="s">
        <v>158</v>
      </c>
      <c r="E353" s="176" t="s">
        <v>0</v>
      </c>
      <c r="F353" s="177" t="s">
        <v>77</v>
      </c>
      <c r="H353" s="178">
        <v>2</v>
      </c>
      <c r="I353" s="179"/>
      <c r="L353" s="175"/>
      <c r="M353" s="180"/>
      <c r="N353" s="181"/>
      <c r="O353" s="181"/>
      <c r="P353" s="181"/>
      <c r="Q353" s="181"/>
      <c r="R353" s="181"/>
      <c r="S353" s="181"/>
      <c r="T353" s="182"/>
      <c r="AT353" s="176" t="s">
        <v>158</v>
      </c>
      <c r="AU353" s="176" t="s">
        <v>77</v>
      </c>
      <c r="AV353" s="14" t="s">
        <v>77</v>
      </c>
      <c r="AW353" s="14" t="s">
        <v>30</v>
      </c>
      <c r="AX353" s="14" t="s">
        <v>75</v>
      </c>
      <c r="AY353" s="176" t="s">
        <v>148</v>
      </c>
    </row>
    <row r="354" spans="1:65" s="2" customFormat="1" ht="16.5" customHeight="1">
      <c r="A354" s="33"/>
      <c r="B354" s="153"/>
      <c r="C354" s="203" t="s">
        <v>623</v>
      </c>
      <c r="D354" s="203" t="s">
        <v>438</v>
      </c>
      <c r="E354" s="204" t="s">
        <v>624</v>
      </c>
      <c r="F354" s="205" t="s">
        <v>625</v>
      </c>
      <c r="G354" s="206" t="s">
        <v>215</v>
      </c>
      <c r="H354" s="207">
        <v>1</v>
      </c>
      <c r="I354" s="208"/>
      <c r="J354" s="209">
        <f>ROUND(I354*H354,2)</f>
        <v>0</v>
      </c>
      <c r="K354" s="205" t="s">
        <v>0</v>
      </c>
      <c r="L354" s="210"/>
      <c r="M354" s="211" t="s">
        <v>0</v>
      </c>
      <c r="N354" s="212" t="s">
        <v>40</v>
      </c>
      <c r="O354" s="54"/>
      <c r="P354" s="163">
        <f>O354*H354</f>
        <v>0</v>
      </c>
      <c r="Q354" s="163">
        <v>0.0197</v>
      </c>
      <c r="R354" s="163">
        <f>Q354*H354</f>
        <v>0.0197</v>
      </c>
      <c r="S354" s="163">
        <v>0</v>
      </c>
      <c r="T354" s="164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65" t="s">
        <v>191</v>
      </c>
      <c r="AT354" s="165" t="s">
        <v>438</v>
      </c>
      <c r="AU354" s="165" t="s">
        <v>77</v>
      </c>
      <c r="AY354" s="18" t="s">
        <v>148</v>
      </c>
      <c r="BE354" s="166">
        <f>IF(N354="základní",J354,0)</f>
        <v>0</v>
      </c>
      <c r="BF354" s="166">
        <f>IF(N354="snížená",J354,0)</f>
        <v>0</v>
      </c>
      <c r="BG354" s="166">
        <f>IF(N354="zákl. přenesená",J354,0)</f>
        <v>0</v>
      </c>
      <c r="BH354" s="166">
        <f>IF(N354="sníž. přenesená",J354,0)</f>
        <v>0</v>
      </c>
      <c r="BI354" s="166">
        <f>IF(N354="nulová",J354,0)</f>
        <v>0</v>
      </c>
      <c r="BJ354" s="18" t="s">
        <v>75</v>
      </c>
      <c r="BK354" s="166">
        <f>ROUND(I354*H354,2)</f>
        <v>0</v>
      </c>
      <c r="BL354" s="18" t="s">
        <v>156</v>
      </c>
      <c r="BM354" s="165" t="s">
        <v>626</v>
      </c>
    </row>
    <row r="355" spans="2:51" s="13" customFormat="1" ht="12">
      <c r="B355" s="167"/>
      <c r="D355" s="168" t="s">
        <v>158</v>
      </c>
      <c r="E355" s="169" t="s">
        <v>0</v>
      </c>
      <c r="F355" s="170" t="s">
        <v>511</v>
      </c>
      <c r="H355" s="169" t="s">
        <v>0</v>
      </c>
      <c r="I355" s="171"/>
      <c r="L355" s="167"/>
      <c r="M355" s="172"/>
      <c r="N355" s="173"/>
      <c r="O355" s="173"/>
      <c r="P355" s="173"/>
      <c r="Q355" s="173"/>
      <c r="R355" s="173"/>
      <c r="S355" s="173"/>
      <c r="T355" s="174"/>
      <c r="AT355" s="169" t="s">
        <v>158</v>
      </c>
      <c r="AU355" s="169" t="s">
        <v>77</v>
      </c>
      <c r="AV355" s="13" t="s">
        <v>75</v>
      </c>
      <c r="AW355" s="13" t="s">
        <v>30</v>
      </c>
      <c r="AX355" s="13" t="s">
        <v>68</v>
      </c>
      <c r="AY355" s="169" t="s">
        <v>148</v>
      </c>
    </row>
    <row r="356" spans="2:51" s="13" customFormat="1" ht="12">
      <c r="B356" s="167"/>
      <c r="D356" s="168" t="s">
        <v>158</v>
      </c>
      <c r="E356" s="169" t="s">
        <v>0</v>
      </c>
      <c r="F356" s="170" t="s">
        <v>364</v>
      </c>
      <c r="H356" s="169" t="s">
        <v>0</v>
      </c>
      <c r="I356" s="171"/>
      <c r="L356" s="167"/>
      <c r="M356" s="172"/>
      <c r="N356" s="173"/>
      <c r="O356" s="173"/>
      <c r="P356" s="173"/>
      <c r="Q356" s="173"/>
      <c r="R356" s="173"/>
      <c r="S356" s="173"/>
      <c r="T356" s="174"/>
      <c r="AT356" s="169" t="s">
        <v>158</v>
      </c>
      <c r="AU356" s="169" t="s">
        <v>77</v>
      </c>
      <c r="AV356" s="13" t="s">
        <v>75</v>
      </c>
      <c r="AW356" s="13" t="s">
        <v>30</v>
      </c>
      <c r="AX356" s="13" t="s">
        <v>68</v>
      </c>
      <c r="AY356" s="169" t="s">
        <v>148</v>
      </c>
    </row>
    <row r="357" spans="2:51" s="14" customFormat="1" ht="12">
      <c r="B357" s="175"/>
      <c r="D357" s="168" t="s">
        <v>158</v>
      </c>
      <c r="E357" s="176" t="s">
        <v>0</v>
      </c>
      <c r="F357" s="177" t="s">
        <v>75</v>
      </c>
      <c r="H357" s="178">
        <v>1</v>
      </c>
      <c r="I357" s="179"/>
      <c r="L357" s="175"/>
      <c r="M357" s="180"/>
      <c r="N357" s="181"/>
      <c r="O357" s="181"/>
      <c r="P357" s="181"/>
      <c r="Q357" s="181"/>
      <c r="R357" s="181"/>
      <c r="S357" s="181"/>
      <c r="T357" s="182"/>
      <c r="AT357" s="176" t="s">
        <v>158</v>
      </c>
      <c r="AU357" s="176" t="s">
        <v>77</v>
      </c>
      <c r="AV357" s="14" t="s">
        <v>77</v>
      </c>
      <c r="AW357" s="14" t="s">
        <v>30</v>
      </c>
      <c r="AX357" s="14" t="s">
        <v>75</v>
      </c>
      <c r="AY357" s="176" t="s">
        <v>148</v>
      </c>
    </row>
    <row r="358" spans="1:65" s="2" customFormat="1" ht="21.75" customHeight="1">
      <c r="A358" s="33"/>
      <c r="B358" s="153"/>
      <c r="C358" s="154" t="s">
        <v>627</v>
      </c>
      <c r="D358" s="154" t="s">
        <v>151</v>
      </c>
      <c r="E358" s="155" t="s">
        <v>628</v>
      </c>
      <c r="F358" s="156" t="s">
        <v>629</v>
      </c>
      <c r="G358" s="157" t="s">
        <v>215</v>
      </c>
      <c r="H358" s="158">
        <v>7</v>
      </c>
      <c r="I358" s="159"/>
      <c r="J358" s="160">
        <f>ROUND(I358*H358,2)</f>
        <v>0</v>
      </c>
      <c r="K358" s="156" t="s">
        <v>155</v>
      </c>
      <c r="L358" s="34"/>
      <c r="M358" s="161" t="s">
        <v>0</v>
      </c>
      <c r="N358" s="162" t="s">
        <v>40</v>
      </c>
      <c r="O358" s="54"/>
      <c r="P358" s="163">
        <f>O358*H358</f>
        <v>0</v>
      </c>
      <c r="Q358" s="163">
        <v>0</v>
      </c>
      <c r="R358" s="163">
        <f>Q358*H358</f>
        <v>0</v>
      </c>
      <c r="S358" s="163">
        <v>0</v>
      </c>
      <c r="T358" s="164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65" t="s">
        <v>156</v>
      </c>
      <c r="AT358" s="165" t="s">
        <v>151</v>
      </c>
      <c r="AU358" s="165" t="s">
        <v>77</v>
      </c>
      <c r="AY358" s="18" t="s">
        <v>148</v>
      </c>
      <c r="BE358" s="166">
        <f>IF(N358="základní",J358,0)</f>
        <v>0</v>
      </c>
      <c r="BF358" s="166">
        <f>IF(N358="snížená",J358,0)</f>
        <v>0</v>
      </c>
      <c r="BG358" s="166">
        <f>IF(N358="zákl. přenesená",J358,0)</f>
        <v>0</v>
      </c>
      <c r="BH358" s="166">
        <f>IF(N358="sníž. přenesená",J358,0)</f>
        <v>0</v>
      </c>
      <c r="BI358" s="166">
        <f>IF(N358="nulová",J358,0)</f>
        <v>0</v>
      </c>
      <c r="BJ358" s="18" t="s">
        <v>75</v>
      </c>
      <c r="BK358" s="166">
        <f>ROUND(I358*H358,2)</f>
        <v>0</v>
      </c>
      <c r="BL358" s="18" t="s">
        <v>156</v>
      </c>
      <c r="BM358" s="165" t="s">
        <v>630</v>
      </c>
    </row>
    <row r="359" spans="2:51" s="13" customFormat="1" ht="12">
      <c r="B359" s="167"/>
      <c r="D359" s="168" t="s">
        <v>158</v>
      </c>
      <c r="E359" s="169" t="s">
        <v>0</v>
      </c>
      <c r="F359" s="170" t="s">
        <v>342</v>
      </c>
      <c r="H359" s="169" t="s">
        <v>0</v>
      </c>
      <c r="I359" s="171"/>
      <c r="L359" s="167"/>
      <c r="M359" s="172"/>
      <c r="N359" s="173"/>
      <c r="O359" s="173"/>
      <c r="P359" s="173"/>
      <c r="Q359" s="173"/>
      <c r="R359" s="173"/>
      <c r="S359" s="173"/>
      <c r="T359" s="174"/>
      <c r="AT359" s="169" t="s">
        <v>158</v>
      </c>
      <c r="AU359" s="169" t="s">
        <v>77</v>
      </c>
      <c r="AV359" s="13" t="s">
        <v>75</v>
      </c>
      <c r="AW359" s="13" t="s">
        <v>30</v>
      </c>
      <c r="AX359" s="13" t="s">
        <v>68</v>
      </c>
      <c r="AY359" s="169" t="s">
        <v>148</v>
      </c>
    </row>
    <row r="360" spans="2:51" s="14" customFormat="1" ht="12">
      <c r="B360" s="175"/>
      <c r="D360" s="168" t="s">
        <v>158</v>
      </c>
      <c r="E360" s="176" t="s">
        <v>0</v>
      </c>
      <c r="F360" s="177" t="s">
        <v>631</v>
      </c>
      <c r="H360" s="178">
        <v>3</v>
      </c>
      <c r="I360" s="179"/>
      <c r="L360" s="175"/>
      <c r="M360" s="180"/>
      <c r="N360" s="181"/>
      <c r="O360" s="181"/>
      <c r="P360" s="181"/>
      <c r="Q360" s="181"/>
      <c r="R360" s="181"/>
      <c r="S360" s="181"/>
      <c r="T360" s="182"/>
      <c r="AT360" s="176" t="s">
        <v>158</v>
      </c>
      <c r="AU360" s="176" t="s">
        <v>77</v>
      </c>
      <c r="AV360" s="14" t="s">
        <v>77</v>
      </c>
      <c r="AW360" s="14" t="s">
        <v>30</v>
      </c>
      <c r="AX360" s="14" t="s">
        <v>68</v>
      </c>
      <c r="AY360" s="176" t="s">
        <v>148</v>
      </c>
    </row>
    <row r="361" spans="2:51" s="13" customFormat="1" ht="12">
      <c r="B361" s="167"/>
      <c r="D361" s="168" t="s">
        <v>158</v>
      </c>
      <c r="E361" s="169" t="s">
        <v>0</v>
      </c>
      <c r="F361" s="170" t="s">
        <v>511</v>
      </c>
      <c r="H361" s="169" t="s">
        <v>0</v>
      </c>
      <c r="I361" s="171"/>
      <c r="L361" s="167"/>
      <c r="M361" s="172"/>
      <c r="N361" s="173"/>
      <c r="O361" s="173"/>
      <c r="P361" s="173"/>
      <c r="Q361" s="173"/>
      <c r="R361" s="173"/>
      <c r="S361" s="173"/>
      <c r="T361" s="174"/>
      <c r="AT361" s="169" t="s">
        <v>158</v>
      </c>
      <c r="AU361" s="169" t="s">
        <v>77</v>
      </c>
      <c r="AV361" s="13" t="s">
        <v>75</v>
      </c>
      <c r="AW361" s="13" t="s">
        <v>30</v>
      </c>
      <c r="AX361" s="13" t="s">
        <v>68</v>
      </c>
      <c r="AY361" s="169" t="s">
        <v>148</v>
      </c>
    </row>
    <row r="362" spans="2:51" s="13" customFormat="1" ht="12">
      <c r="B362" s="167"/>
      <c r="D362" s="168" t="s">
        <v>158</v>
      </c>
      <c r="E362" s="169" t="s">
        <v>0</v>
      </c>
      <c r="F362" s="170" t="s">
        <v>371</v>
      </c>
      <c r="H362" s="169" t="s">
        <v>0</v>
      </c>
      <c r="I362" s="171"/>
      <c r="L362" s="167"/>
      <c r="M362" s="172"/>
      <c r="N362" s="173"/>
      <c r="O362" s="173"/>
      <c r="P362" s="173"/>
      <c r="Q362" s="173"/>
      <c r="R362" s="173"/>
      <c r="S362" s="173"/>
      <c r="T362" s="174"/>
      <c r="AT362" s="169" t="s">
        <v>158</v>
      </c>
      <c r="AU362" s="169" t="s">
        <v>77</v>
      </c>
      <c r="AV362" s="13" t="s">
        <v>75</v>
      </c>
      <c r="AW362" s="13" t="s">
        <v>30</v>
      </c>
      <c r="AX362" s="13" t="s">
        <v>68</v>
      </c>
      <c r="AY362" s="169" t="s">
        <v>148</v>
      </c>
    </row>
    <row r="363" spans="2:51" s="14" customFormat="1" ht="12">
      <c r="B363" s="175"/>
      <c r="D363" s="168" t="s">
        <v>158</v>
      </c>
      <c r="E363" s="176" t="s">
        <v>0</v>
      </c>
      <c r="F363" s="177" t="s">
        <v>156</v>
      </c>
      <c r="H363" s="178">
        <v>4</v>
      </c>
      <c r="I363" s="179"/>
      <c r="L363" s="175"/>
      <c r="M363" s="180"/>
      <c r="N363" s="181"/>
      <c r="O363" s="181"/>
      <c r="P363" s="181"/>
      <c r="Q363" s="181"/>
      <c r="R363" s="181"/>
      <c r="S363" s="181"/>
      <c r="T363" s="182"/>
      <c r="AT363" s="176" t="s">
        <v>158</v>
      </c>
      <c r="AU363" s="176" t="s">
        <v>77</v>
      </c>
      <c r="AV363" s="14" t="s">
        <v>77</v>
      </c>
      <c r="AW363" s="14" t="s">
        <v>30</v>
      </c>
      <c r="AX363" s="14" t="s">
        <v>68</v>
      </c>
      <c r="AY363" s="176" t="s">
        <v>148</v>
      </c>
    </row>
    <row r="364" spans="2:51" s="15" customFormat="1" ht="12">
      <c r="B364" s="183"/>
      <c r="D364" s="168" t="s">
        <v>158</v>
      </c>
      <c r="E364" s="184" t="s">
        <v>0</v>
      </c>
      <c r="F364" s="185" t="s">
        <v>171</v>
      </c>
      <c r="H364" s="186">
        <v>7</v>
      </c>
      <c r="I364" s="187"/>
      <c r="L364" s="183"/>
      <c r="M364" s="188"/>
      <c r="N364" s="189"/>
      <c r="O364" s="189"/>
      <c r="P364" s="189"/>
      <c r="Q364" s="189"/>
      <c r="R364" s="189"/>
      <c r="S364" s="189"/>
      <c r="T364" s="190"/>
      <c r="AT364" s="184" t="s">
        <v>158</v>
      </c>
      <c r="AU364" s="184" t="s">
        <v>77</v>
      </c>
      <c r="AV364" s="15" t="s">
        <v>156</v>
      </c>
      <c r="AW364" s="15" t="s">
        <v>30</v>
      </c>
      <c r="AX364" s="15" t="s">
        <v>75</v>
      </c>
      <c r="AY364" s="184" t="s">
        <v>148</v>
      </c>
    </row>
    <row r="365" spans="1:65" s="2" customFormat="1" ht="16.5" customHeight="1">
      <c r="A365" s="33"/>
      <c r="B365" s="153"/>
      <c r="C365" s="203" t="s">
        <v>632</v>
      </c>
      <c r="D365" s="203" t="s">
        <v>438</v>
      </c>
      <c r="E365" s="204" t="s">
        <v>633</v>
      </c>
      <c r="F365" s="205" t="s">
        <v>634</v>
      </c>
      <c r="G365" s="206" t="s">
        <v>215</v>
      </c>
      <c r="H365" s="207">
        <v>1</v>
      </c>
      <c r="I365" s="208"/>
      <c r="J365" s="209">
        <f>ROUND(I365*H365,2)</f>
        <v>0</v>
      </c>
      <c r="K365" s="205" t="s">
        <v>0</v>
      </c>
      <c r="L365" s="210"/>
      <c r="M365" s="211" t="s">
        <v>0</v>
      </c>
      <c r="N365" s="212" t="s">
        <v>40</v>
      </c>
      <c r="O365" s="54"/>
      <c r="P365" s="163">
        <f>O365*H365</f>
        <v>0</v>
      </c>
      <c r="Q365" s="163">
        <v>0.04866</v>
      </c>
      <c r="R365" s="163">
        <f>Q365*H365</f>
        <v>0.04866</v>
      </c>
      <c r="S365" s="163">
        <v>0</v>
      </c>
      <c r="T365" s="164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65" t="s">
        <v>191</v>
      </c>
      <c r="AT365" s="165" t="s">
        <v>438</v>
      </c>
      <c r="AU365" s="165" t="s">
        <v>77</v>
      </c>
      <c r="AY365" s="18" t="s">
        <v>148</v>
      </c>
      <c r="BE365" s="166">
        <f>IF(N365="základní",J365,0)</f>
        <v>0</v>
      </c>
      <c r="BF365" s="166">
        <f>IF(N365="snížená",J365,0)</f>
        <v>0</v>
      </c>
      <c r="BG365" s="166">
        <f>IF(N365="zákl. přenesená",J365,0)</f>
        <v>0</v>
      </c>
      <c r="BH365" s="166">
        <f>IF(N365="sníž. přenesená",J365,0)</f>
        <v>0</v>
      </c>
      <c r="BI365" s="166">
        <f>IF(N365="nulová",J365,0)</f>
        <v>0</v>
      </c>
      <c r="BJ365" s="18" t="s">
        <v>75</v>
      </c>
      <c r="BK365" s="166">
        <f>ROUND(I365*H365,2)</f>
        <v>0</v>
      </c>
      <c r="BL365" s="18" t="s">
        <v>156</v>
      </c>
      <c r="BM365" s="165" t="s">
        <v>635</v>
      </c>
    </row>
    <row r="366" spans="2:51" s="13" customFormat="1" ht="12">
      <c r="B366" s="167"/>
      <c r="D366" s="168" t="s">
        <v>158</v>
      </c>
      <c r="E366" s="169" t="s">
        <v>0</v>
      </c>
      <c r="F366" s="170" t="s">
        <v>342</v>
      </c>
      <c r="H366" s="169" t="s">
        <v>0</v>
      </c>
      <c r="I366" s="171"/>
      <c r="L366" s="167"/>
      <c r="M366" s="172"/>
      <c r="N366" s="173"/>
      <c r="O366" s="173"/>
      <c r="P366" s="173"/>
      <c r="Q366" s="173"/>
      <c r="R366" s="173"/>
      <c r="S366" s="173"/>
      <c r="T366" s="174"/>
      <c r="AT366" s="169" t="s">
        <v>158</v>
      </c>
      <c r="AU366" s="169" t="s">
        <v>77</v>
      </c>
      <c r="AV366" s="13" t="s">
        <v>75</v>
      </c>
      <c r="AW366" s="13" t="s">
        <v>30</v>
      </c>
      <c r="AX366" s="13" t="s">
        <v>68</v>
      </c>
      <c r="AY366" s="169" t="s">
        <v>148</v>
      </c>
    </row>
    <row r="367" spans="2:51" s="14" customFormat="1" ht="12">
      <c r="B367" s="175"/>
      <c r="D367" s="168" t="s">
        <v>158</v>
      </c>
      <c r="E367" s="176" t="s">
        <v>0</v>
      </c>
      <c r="F367" s="177" t="s">
        <v>75</v>
      </c>
      <c r="H367" s="178">
        <v>1</v>
      </c>
      <c r="I367" s="179"/>
      <c r="L367" s="175"/>
      <c r="M367" s="180"/>
      <c r="N367" s="181"/>
      <c r="O367" s="181"/>
      <c r="P367" s="181"/>
      <c r="Q367" s="181"/>
      <c r="R367" s="181"/>
      <c r="S367" s="181"/>
      <c r="T367" s="182"/>
      <c r="AT367" s="176" t="s">
        <v>158</v>
      </c>
      <c r="AU367" s="176" t="s">
        <v>77</v>
      </c>
      <c r="AV367" s="14" t="s">
        <v>77</v>
      </c>
      <c r="AW367" s="14" t="s">
        <v>30</v>
      </c>
      <c r="AX367" s="14" t="s">
        <v>75</v>
      </c>
      <c r="AY367" s="176" t="s">
        <v>148</v>
      </c>
    </row>
    <row r="368" spans="1:65" s="2" customFormat="1" ht="16.5" customHeight="1">
      <c r="A368" s="33"/>
      <c r="B368" s="153"/>
      <c r="C368" s="203" t="s">
        <v>636</v>
      </c>
      <c r="D368" s="203" t="s">
        <v>438</v>
      </c>
      <c r="E368" s="204" t="s">
        <v>637</v>
      </c>
      <c r="F368" s="205" t="s">
        <v>638</v>
      </c>
      <c r="G368" s="206" t="s">
        <v>215</v>
      </c>
      <c r="H368" s="207">
        <v>2</v>
      </c>
      <c r="I368" s="208"/>
      <c r="J368" s="209">
        <f>ROUND(I368*H368,2)</f>
        <v>0</v>
      </c>
      <c r="K368" s="205" t="s">
        <v>0</v>
      </c>
      <c r="L368" s="210"/>
      <c r="M368" s="211" t="s">
        <v>0</v>
      </c>
      <c r="N368" s="212" t="s">
        <v>40</v>
      </c>
      <c r="O368" s="54"/>
      <c r="P368" s="163">
        <f>O368*H368</f>
        <v>0</v>
      </c>
      <c r="Q368" s="163">
        <v>0.035</v>
      </c>
      <c r="R368" s="163">
        <f>Q368*H368</f>
        <v>0.07</v>
      </c>
      <c r="S368" s="163">
        <v>0</v>
      </c>
      <c r="T368" s="164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65" t="s">
        <v>191</v>
      </c>
      <c r="AT368" s="165" t="s">
        <v>438</v>
      </c>
      <c r="AU368" s="165" t="s">
        <v>77</v>
      </c>
      <c r="AY368" s="18" t="s">
        <v>148</v>
      </c>
      <c r="BE368" s="166">
        <f>IF(N368="základní",J368,0)</f>
        <v>0</v>
      </c>
      <c r="BF368" s="166">
        <f>IF(N368="snížená",J368,0)</f>
        <v>0</v>
      </c>
      <c r="BG368" s="166">
        <f>IF(N368="zákl. přenesená",J368,0)</f>
        <v>0</v>
      </c>
      <c r="BH368" s="166">
        <f>IF(N368="sníž. přenesená",J368,0)</f>
        <v>0</v>
      </c>
      <c r="BI368" s="166">
        <f>IF(N368="nulová",J368,0)</f>
        <v>0</v>
      </c>
      <c r="BJ368" s="18" t="s">
        <v>75</v>
      </c>
      <c r="BK368" s="166">
        <f>ROUND(I368*H368,2)</f>
        <v>0</v>
      </c>
      <c r="BL368" s="18" t="s">
        <v>156</v>
      </c>
      <c r="BM368" s="165" t="s">
        <v>639</v>
      </c>
    </row>
    <row r="369" spans="2:51" s="13" customFormat="1" ht="12">
      <c r="B369" s="167"/>
      <c r="D369" s="168" t="s">
        <v>158</v>
      </c>
      <c r="E369" s="169" t="s">
        <v>0</v>
      </c>
      <c r="F369" s="170" t="s">
        <v>342</v>
      </c>
      <c r="H369" s="169" t="s">
        <v>0</v>
      </c>
      <c r="I369" s="171"/>
      <c r="L369" s="167"/>
      <c r="M369" s="172"/>
      <c r="N369" s="173"/>
      <c r="O369" s="173"/>
      <c r="P369" s="173"/>
      <c r="Q369" s="173"/>
      <c r="R369" s="173"/>
      <c r="S369" s="173"/>
      <c r="T369" s="174"/>
      <c r="AT369" s="169" t="s">
        <v>158</v>
      </c>
      <c r="AU369" s="169" t="s">
        <v>77</v>
      </c>
      <c r="AV369" s="13" t="s">
        <v>75</v>
      </c>
      <c r="AW369" s="13" t="s">
        <v>30</v>
      </c>
      <c r="AX369" s="13" t="s">
        <v>68</v>
      </c>
      <c r="AY369" s="169" t="s">
        <v>148</v>
      </c>
    </row>
    <row r="370" spans="2:51" s="14" customFormat="1" ht="12">
      <c r="B370" s="175"/>
      <c r="D370" s="168" t="s">
        <v>158</v>
      </c>
      <c r="E370" s="176" t="s">
        <v>0</v>
      </c>
      <c r="F370" s="177" t="s">
        <v>77</v>
      </c>
      <c r="H370" s="178">
        <v>2</v>
      </c>
      <c r="I370" s="179"/>
      <c r="L370" s="175"/>
      <c r="M370" s="180"/>
      <c r="N370" s="181"/>
      <c r="O370" s="181"/>
      <c r="P370" s="181"/>
      <c r="Q370" s="181"/>
      <c r="R370" s="181"/>
      <c r="S370" s="181"/>
      <c r="T370" s="182"/>
      <c r="AT370" s="176" t="s">
        <v>158</v>
      </c>
      <c r="AU370" s="176" t="s">
        <v>77</v>
      </c>
      <c r="AV370" s="14" t="s">
        <v>77</v>
      </c>
      <c r="AW370" s="14" t="s">
        <v>30</v>
      </c>
      <c r="AX370" s="14" t="s">
        <v>68</v>
      </c>
      <c r="AY370" s="176" t="s">
        <v>148</v>
      </c>
    </row>
    <row r="371" spans="2:51" s="15" customFormat="1" ht="12">
      <c r="B371" s="183"/>
      <c r="D371" s="168" t="s">
        <v>158</v>
      </c>
      <c r="E371" s="184" t="s">
        <v>0</v>
      </c>
      <c r="F371" s="185" t="s">
        <v>171</v>
      </c>
      <c r="H371" s="186">
        <v>2</v>
      </c>
      <c r="I371" s="187"/>
      <c r="L371" s="183"/>
      <c r="M371" s="188"/>
      <c r="N371" s="189"/>
      <c r="O371" s="189"/>
      <c r="P371" s="189"/>
      <c r="Q371" s="189"/>
      <c r="R371" s="189"/>
      <c r="S371" s="189"/>
      <c r="T371" s="190"/>
      <c r="AT371" s="184" t="s">
        <v>158</v>
      </c>
      <c r="AU371" s="184" t="s">
        <v>77</v>
      </c>
      <c r="AV371" s="15" t="s">
        <v>156</v>
      </c>
      <c r="AW371" s="15" t="s">
        <v>30</v>
      </c>
      <c r="AX371" s="15" t="s">
        <v>75</v>
      </c>
      <c r="AY371" s="184" t="s">
        <v>148</v>
      </c>
    </row>
    <row r="372" spans="1:65" s="2" customFormat="1" ht="16.5" customHeight="1">
      <c r="A372" s="33"/>
      <c r="B372" s="153"/>
      <c r="C372" s="203" t="s">
        <v>640</v>
      </c>
      <c r="D372" s="203" t="s">
        <v>438</v>
      </c>
      <c r="E372" s="204" t="s">
        <v>641</v>
      </c>
      <c r="F372" s="205" t="s">
        <v>642</v>
      </c>
      <c r="G372" s="206" t="s">
        <v>215</v>
      </c>
      <c r="H372" s="207">
        <v>4</v>
      </c>
      <c r="I372" s="208"/>
      <c r="J372" s="209">
        <f>ROUND(I372*H372,2)</f>
        <v>0</v>
      </c>
      <c r="K372" s="205" t="s">
        <v>0</v>
      </c>
      <c r="L372" s="210"/>
      <c r="M372" s="211" t="s">
        <v>0</v>
      </c>
      <c r="N372" s="212" t="s">
        <v>40</v>
      </c>
      <c r="O372" s="54"/>
      <c r="P372" s="163">
        <f>O372*H372</f>
        <v>0</v>
      </c>
      <c r="Q372" s="163">
        <v>0.035</v>
      </c>
      <c r="R372" s="163">
        <f>Q372*H372</f>
        <v>0.14</v>
      </c>
      <c r="S372" s="163">
        <v>0</v>
      </c>
      <c r="T372" s="164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65" t="s">
        <v>191</v>
      </c>
      <c r="AT372" s="165" t="s">
        <v>438</v>
      </c>
      <c r="AU372" s="165" t="s">
        <v>77</v>
      </c>
      <c r="AY372" s="18" t="s">
        <v>148</v>
      </c>
      <c r="BE372" s="166">
        <f>IF(N372="základní",J372,0)</f>
        <v>0</v>
      </c>
      <c r="BF372" s="166">
        <f>IF(N372="snížená",J372,0)</f>
        <v>0</v>
      </c>
      <c r="BG372" s="166">
        <f>IF(N372="zákl. přenesená",J372,0)</f>
        <v>0</v>
      </c>
      <c r="BH372" s="166">
        <f>IF(N372="sníž. přenesená",J372,0)</f>
        <v>0</v>
      </c>
      <c r="BI372" s="166">
        <f>IF(N372="nulová",J372,0)</f>
        <v>0</v>
      </c>
      <c r="BJ372" s="18" t="s">
        <v>75</v>
      </c>
      <c r="BK372" s="166">
        <f>ROUND(I372*H372,2)</f>
        <v>0</v>
      </c>
      <c r="BL372" s="18" t="s">
        <v>156</v>
      </c>
      <c r="BM372" s="165" t="s">
        <v>643</v>
      </c>
    </row>
    <row r="373" spans="2:51" s="13" customFormat="1" ht="12">
      <c r="B373" s="167"/>
      <c r="D373" s="168" t="s">
        <v>158</v>
      </c>
      <c r="E373" s="169" t="s">
        <v>0</v>
      </c>
      <c r="F373" s="170" t="s">
        <v>511</v>
      </c>
      <c r="H373" s="169" t="s">
        <v>0</v>
      </c>
      <c r="I373" s="171"/>
      <c r="L373" s="167"/>
      <c r="M373" s="172"/>
      <c r="N373" s="173"/>
      <c r="O373" s="173"/>
      <c r="P373" s="173"/>
      <c r="Q373" s="173"/>
      <c r="R373" s="173"/>
      <c r="S373" s="173"/>
      <c r="T373" s="174"/>
      <c r="AT373" s="169" t="s">
        <v>158</v>
      </c>
      <c r="AU373" s="169" t="s">
        <v>77</v>
      </c>
      <c r="AV373" s="13" t="s">
        <v>75</v>
      </c>
      <c r="AW373" s="13" t="s">
        <v>30</v>
      </c>
      <c r="AX373" s="13" t="s">
        <v>68</v>
      </c>
      <c r="AY373" s="169" t="s">
        <v>148</v>
      </c>
    </row>
    <row r="374" spans="2:51" s="13" customFormat="1" ht="12">
      <c r="B374" s="167"/>
      <c r="D374" s="168" t="s">
        <v>158</v>
      </c>
      <c r="E374" s="169" t="s">
        <v>0</v>
      </c>
      <c r="F374" s="170" t="s">
        <v>371</v>
      </c>
      <c r="H374" s="169" t="s">
        <v>0</v>
      </c>
      <c r="I374" s="171"/>
      <c r="L374" s="167"/>
      <c r="M374" s="172"/>
      <c r="N374" s="173"/>
      <c r="O374" s="173"/>
      <c r="P374" s="173"/>
      <c r="Q374" s="173"/>
      <c r="R374" s="173"/>
      <c r="S374" s="173"/>
      <c r="T374" s="174"/>
      <c r="AT374" s="169" t="s">
        <v>158</v>
      </c>
      <c r="AU374" s="169" t="s">
        <v>77</v>
      </c>
      <c r="AV374" s="13" t="s">
        <v>75</v>
      </c>
      <c r="AW374" s="13" t="s">
        <v>30</v>
      </c>
      <c r="AX374" s="13" t="s">
        <v>68</v>
      </c>
      <c r="AY374" s="169" t="s">
        <v>148</v>
      </c>
    </row>
    <row r="375" spans="2:51" s="14" customFormat="1" ht="12">
      <c r="B375" s="175"/>
      <c r="D375" s="168" t="s">
        <v>158</v>
      </c>
      <c r="E375" s="176" t="s">
        <v>0</v>
      </c>
      <c r="F375" s="177" t="s">
        <v>156</v>
      </c>
      <c r="H375" s="178">
        <v>4</v>
      </c>
      <c r="I375" s="179"/>
      <c r="L375" s="175"/>
      <c r="M375" s="180"/>
      <c r="N375" s="181"/>
      <c r="O375" s="181"/>
      <c r="P375" s="181"/>
      <c r="Q375" s="181"/>
      <c r="R375" s="181"/>
      <c r="S375" s="181"/>
      <c r="T375" s="182"/>
      <c r="AT375" s="176" t="s">
        <v>158</v>
      </c>
      <c r="AU375" s="176" t="s">
        <v>77</v>
      </c>
      <c r="AV375" s="14" t="s">
        <v>77</v>
      </c>
      <c r="AW375" s="14" t="s">
        <v>30</v>
      </c>
      <c r="AX375" s="14" t="s">
        <v>75</v>
      </c>
      <c r="AY375" s="176" t="s">
        <v>148</v>
      </c>
    </row>
    <row r="376" spans="1:65" s="2" customFormat="1" ht="16.5" customHeight="1">
      <c r="A376" s="33"/>
      <c r="B376" s="153"/>
      <c r="C376" s="154" t="s">
        <v>644</v>
      </c>
      <c r="D376" s="154" t="s">
        <v>151</v>
      </c>
      <c r="E376" s="155" t="s">
        <v>645</v>
      </c>
      <c r="F376" s="156" t="s">
        <v>646</v>
      </c>
      <c r="G376" s="157" t="s">
        <v>215</v>
      </c>
      <c r="H376" s="158">
        <v>2</v>
      </c>
      <c r="I376" s="159"/>
      <c r="J376" s="160">
        <f>ROUND(I376*H376,2)</f>
        <v>0</v>
      </c>
      <c r="K376" s="156" t="s">
        <v>0</v>
      </c>
      <c r="L376" s="34"/>
      <c r="M376" s="161" t="s">
        <v>0</v>
      </c>
      <c r="N376" s="162" t="s">
        <v>40</v>
      </c>
      <c r="O376" s="54"/>
      <c r="P376" s="163">
        <f>O376*H376</f>
        <v>0</v>
      </c>
      <c r="Q376" s="163">
        <v>0</v>
      </c>
      <c r="R376" s="163">
        <f>Q376*H376</f>
        <v>0</v>
      </c>
      <c r="S376" s="163">
        <v>0.03</v>
      </c>
      <c r="T376" s="164">
        <f>S376*H376</f>
        <v>0.06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65" t="s">
        <v>156</v>
      </c>
      <c r="AT376" s="165" t="s">
        <v>151</v>
      </c>
      <c r="AU376" s="165" t="s">
        <v>77</v>
      </c>
      <c r="AY376" s="18" t="s">
        <v>148</v>
      </c>
      <c r="BE376" s="166">
        <f>IF(N376="základní",J376,0)</f>
        <v>0</v>
      </c>
      <c r="BF376" s="166">
        <f>IF(N376="snížená",J376,0)</f>
        <v>0</v>
      </c>
      <c r="BG376" s="166">
        <f>IF(N376="zákl. přenesená",J376,0)</f>
        <v>0</v>
      </c>
      <c r="BH376" s="166">
        <f>IF(N376="sníž. přenesená",J376,0)</f>
        <v>0</v>
      </c>
      <c r="BI376" s="166">
        <f>IF(N376="nulová",J376,0)</f>
        <v>0</v>
      </c>
      <c r="BJ376" s="18" t="s">
        <v>75</v>
      </c>
      <c r="BK376" s="166">
        <f>ROUND(I376*H376,2)</f>
        <v>0</v>
      </c>
      <c r="BL376" s="18" t="s">
        <v>156</v>
      </c>
      <c r="BM376" s="165" t="s">
        <v>647</v>
      </c>
    </row>
    <row r="377" spans="2:51" s="13" customFormat="1" ht="12">
      <c r="B377" s="167"/>
      <c r="D377" s="168" t="s">
        <v>158</v>
      </c>
      <c r="E377" s="169" t="s">
        <v>0</v>
      </c>
      <c r="F377" s="170" t="s">
        <v>648</v>
      </c>
      <c r="H377" s="169" t="s">
        <v>0</v>
      </c>
      <c r="I377" s="171"/>
      <c r="L377" s="167"/>
      <c r="M377" s="172"/>
      <c r="N377" s="173"/>
      <c r="O377" s="173"/>
      <c r="P377" s="173"/>
      <c r="Q377" s="173"/>
      <c r="R377" s="173"/>
      <c r="S377" s="173"/>
      <c r="T377" s="174"/>
      <c r="AT377" s="169" t="s">
        <v>158</v>
      </c>
      <c r="AU377" s="169" t="s">
        <v>77</v>
      </c>
      <c r="AV377" s="13" t="s">
        <v>75</v>
      </c>
      <c r="AW377" s="13" t="s">
        <v>30</v>
      </c>
      <c r="AX377" s="13" t="s">
        <v>68</v>
      </c>
      <c r="AY377" s="169" t="s">
        <v>148</v>
      </c>
    </row>
    <row r="378" spans="2:51" s="14" customFormat="1" ht="12">
      <c r="B378" s="175"/>
      <c r="D378" s="168" t="s">
        <v>158</v>
      </c>
      <c r="E378" s="176" t="s">
        <v>0</v>
      </c>
      <c r="F378" s="177" t="s">
        <v>77</v>
      </c>
      <c r="H378" s="178">
        <v>2</v>
      </c>
      <c r="I378" s="179"/>
      <c r="L378" s="175"/>
      <c r="M378" s="180"/>
      <c r="N378" s="181"/>
      <c r="O378" s="181"/>
      <c r="P378" s="181"/>
      <c r="Q378" s="181"/>
      <c r="R378" s="181"/>
      <c r="S378" s="181"/>
      <c r="T378" s="182"/>
      <c r="AT378" s="176" t="s">
        <v>158</v>
      </c>
      <c r="AU378" s="176" t="s">
        <v>77</v>
      </c>
      <c r="AV378" s="14" t="s">
        <v>77</v>
      </c>
      <c r="AW378" s="14" t="s">
        <v>30</v>
      </c>
      <c r="AX378" s="14" t="s">
        <v>75</v>
      </c>
      <c r="AY378" s="176" t="s">
        <v>148</v>
      </c>
    </row>
    <row r="379" spans="1:65" s="2" customFormat="1" ht="21.75" customHeight="1">
      <c r="A379" s="33"/>
      <c r="B379" s="153"/>
      <c r="C379" s="154" t="s">
        <v>649</v>
      </c>
      <c r="D379" s="154" t="s">
        <v>151</v>
      </c>
      <c r="E379" s="155" t="s">
        <v>650</v>
      </c>
      <c r="F379" s="156" t="s">
        <v>651</v>
      </c>
      <c r="G379" s="157" t="s">
        <v>215</v>
      </c>
      <c r="H379" s="158">
        <v>2</v>
      </c>
      <c r="I379" s="159"/>
      <c r="J379" s="160">
        <f>ROUND(I379*H379,2)</f>
        <v>0</v>
      </c>
      <c r="K379" s="156" t="s">
        <v>155</v>
      </c>
      <c r="L379" s="34"/>
      <c r="M379" s="161" t="s">
        <v>0</v>
      </c>
      <c r="N379" s="162" t="s">
        <v>40</v>
      </c>
      <c r="O379" s="54"/>
      <c r="P379" s="163">
        <f>O379*H379</f>
        <v>0</v>
      </c>
      <c r="Q379" s="163">
        <v>0.0045</v>
      </c>
      <c r="R379" s="163">
        <f>Q379*H379</f>
        <v>0.009</v>
      </c>
      <c r="S379" s="163">
        <v>0</v>
      </c>
      <c r="T379" s="164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65" t="s">
        <v>156</v>
      </c>
      <c r="AT379" s="165" t="s">
        <v>151</v>
      </c>
      <c r="AU379" s="165" t="s">
        <v>77</v>
      </c>
      <c r="AY379" s="18" t="s">
        <v>148</v>
      </c>
      <c r="BE379" s="166">
        <f>IF(N379="základní",J379,0)</f>
        <v>0</v>
      </c>
      <c r="BF379" s="166">
        <f>IF(N379="snížená",J379,0)</f>
        <v>0</v>
      </c>
      <c r="BG379" s="166">
        <f>IF(N379="zákl. přenesená",J379,0)</f>
        <v>0</v>
      </c>
      <c r="BH379" s="166">
        <f>IF(N379="sníž. přenesená",J379,0)</f>
        <v>0</v>
      </c>
      <c r="BI379" s="166">
        <f>IF(N379="nulová",J379,0)</f>
        <v>0</v>
      </c>
      <c r="BJ379" s="18" t="s">
        <v>75</v>
      </c>
      <c r="BK379" s="166">
        <f>ROUND(I379*H379,2)</f>
        <v>0</v>
      </c>
      <c r="BL379" s="18" t="s">
        <v>156</v>
      </c>
      <c r="BM379" s="165" t="s">
        <v>652</v>
      </c>
    </row>
    <row r="380" spans="2:51" s="13" customFormat="1" ht="12">
      <c r="B380" s="167"/>
      <c r="D380" s="168" t="s">
        <v>158</v>
      </c>
      <c r="E380" s="169" t="s">
        <v>0</v>
      </c>
      <c r="F380" s="170" t="s">
        <v>342</v>
      </c>
      <c r="H380" s="169" t="s">
        <v>0</v>
      </c>
      <c r="I380" s="171"/>
      <c r="L380" s="167"/>
      <c r="M380" s="172"/>
      <c r="N380" s="173"/>
      <c r="O380" s="173"/>
      <c r="P380" s="173"/>
      <c r="Q380" s="173"/>
      <c r="R380" s="173"/>
      <c r="S380" s="173"/>
      <c r="T380" s="174"/>
      <c r="AT380" s="169" t="s">
        <v>158</v>
      </c>
      <c r="AU380" s="169" t="s">
        <v>77</v>
      </c>
      <c r="AV380" s="13" t="s">
        <v>75</v>
      </c>
      <c r="AW380" s="13" t="s">
        <v>30</v>
      </c>
      <c r="AX380" s="13" t="s">
        <v>68</v>
      </c>
      <c r="AY380" s="169" t="s">
        <v>148</v>
      </c>
    </row>
    <row r="381" spans="2:51" s="14" customFormat="1" ht="12">
      <c r="B381" s="175"/>
      <c r="D381" s="168" t="s">
        <v>158</v>
      </c>
      <c r="E381" s="176" t="s">
        <v>0</v>
      </c>
      <c r="F381" s="177" t="s">
        <v>77</v>
      </c>
      <c r="H381" s="178">
        <v>2</v>
      </c>
      <c r="I381" s="179"/>
      <c r="L381" s="175"/>
      <c r="M381" s="180"/>
      <c r="N381" s="181"/>
      <c r="O381" s="181"/>
      <c r="P381" s="181"/>
      <c r="Q381" s="181"/>
      <c r="R381" s="181"/>
      <c r="S381" s="181"/>
      <c r="T381" s="182"/>
      <c r="AT381" s="176" t="s">
        <v>158</v>
      </c>
      <c r="AU381" s="176" t="s">
        <v>77</v>
      </c>
      <c r="AV381" s="14" t="s">
        <v>77</v>
      </c>
      <c r="AW381" s="14" t="s">
        <v>30</v>
      </c>
      <c r="AX381" s="14" t="s">
        <v>75</v>
      </c>
      <c r="AY381" s="176" t="s">
        <v>148</v>
      </c>
    </row>
    <row r="382" spans="1:65" s="2" customFormat="1" ht="16.5" customHeight="1">
      <c r="A382" s="33"/>
      <c r="B382" s="153"/>
      <c r="C382" s="203" t="s">
        <v>653</v>
      </c>
      <c r="D382" s="203" t="s">
        <v>438</v>
      </c>
      <c r="E382" s="204" t="s">
        <v>654</v>
      </c>
      <c r="F382" s="205" t="s">
        <v>655</v>
      </c>
      <c r="G382" s="206" t="s">
        <v>215</v>
      </c>
      <c r="H382" s="207">
        <v>2</v>
      </c>
      <c r="I382" s="208"/>
      <c r="J382" s="209">
        <f>ROUND(I382*H382,2)</f>
        <v>0</v>
      </c>
      <c r="K382" s="205" t="s">
        <v>0</v>
      </c>
      <c r="L382" s="210"/>
      <c r="M382" s="211" t="s">
        <v>0</v>
      </c>
      <c r="N382" s="212" t="s">
        <v>40</v>
      </c>
      <c r="O382" s="54"/>
      <c r="P382" s="163">
        <f>O382*H382</f>
        <v>0</v>
      </c>
      <c r="Q382" s="163">
        <v>0.043</v>
      </c>
      <c r="R382" s="163">
        <f>Q382*H382</f>
        <v>0.086</v>
      </c>
      <c r="S382" s="163">
        <v>0</v>
      </c>
      <c r="T382" s="164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65" t="s">
        <v>191</v>
      </c>
      <c r="AT382" s="165" t="s">
        <v>438</v>
      </c>
      <c r="AU382" s="165" t="s">
        <v>77</v>
      </c>
      <c r="AY382" s="18" t="s">
        <v>148</v>
      </c>
      <c r="BE382" s="166">
        <f>IF(N382="základní",J382,0)</f>
        <v>0</v>
      </c>
      <c r="BF382" s="166">
        <f>IF(N382="snížená",J382,0)</f>
        <v>0</v>
      </c>
      <c r="BG382" s="166">
        <f>IF(N382="zákl. přenesená",J382,0)</f>
        <v>0</v>
      </c>
      <c r="BH382" s="166">
        <f>IF(N382="sníž. přenesená",J382,0)</f>
        <v>0</v>
      </c>
      <c r="BI382" s="166">
        <f>IF(N382="nulová",J382,0)</f>
        <v>0</v>
      </c>
      <c r="BJ382" s="18" t="s">
        <v>75</v>
      </c>
      <c r="BK382" s="166">
        <f>ROUND(I382*H382,2)</f>
        <v>0</v>
      </c>
      <c r="BL382" s="18" t="s">
        <v>156</v>
      </c>
      <c r="BM382" s="165" t="s">
        <v>656</v>
      </c>
    </row>
    <row r="383" spans="2:51" s="13" customFormat="1" ht="12">
      <c r="B383" s="167"/>
      <c r="D383" s="168" t="s">
        <v>158</v>
      </c>
      <c r="E383" s="169" t="s">
        <v>0</v>
      </c>
      <c r="F383" s="170" t="s">
        <v>342</v>
      </c>
      <c r="H383" s="169" t="s">
        <v>0</v>
      </c>
      <c r="I383" s="171"/>
      <c r="L383" s="167"/>
      <c r="M383" s="172"/>
      <c r="N383" s="173"/>
      <c r="O383" s="173"/>
      <c r="P383" s="173"/>
      <c r="Q383" s="173"/>
      <c r="R383" s="173"/>
      <c r="S383" s="173"/>
      <c r="T383" s="174"/>
      <c r="AT383" s="169" t="s">
        <v>158</v>
      </c>
      <c r="AU383" s="169" t="s">
        <v>77</v>
      </c>
      <c r="AV383" s="13" t="s">
        <v>75</v>
      </c>
      <c r="AW383" s="13" t="s">
        <v>30</v>
      </c>
      <c r="AX383" s="13" t="s">
        <v>68</v>
      </c>
      <c r="AY383" s="169" t="s">
        <v>148</v>
      </c>
    </row>
    <row r="384" spans="2:51" s="14" customFormat="1" ht="12">
      <c r="B384" s="175"/>
      <c r="D384" s="168" t="s">
        <v>158</v>
      </c>
      <c r="E384" s="176" t="s">
        <v>0</v>
      </c>
      <c r="F384" s="177" t="s">
        <v>77</v>
      </c>
      <c r="H384" s="178">
        <v>2</v>
      </c>
      <c r="I384" s="179"/>
      <c r="L384" s="175"/>
      <c r="M384" s="180"/>
      <c r="N384" s="181"/>
      <c r="O384" s="181"/>
      <c r="P384" s="181"/>
      <c r="Q384" s="181"/>
      <c r="R384" s="181"/>
      <c r="S384" s="181"/>
      <c r="T384" s="182"/>
      <c r="AT384" s="176" t="s">
        <v>158</v>
      </c>
      <c r="AU384" s="176" t="s">
        <v>77</v>
      </c>
      <c r="AV384" s="14" t="s">
        <v>77</v>
      </c>
      <c r="AW384" s="14" t="s">
        <v>30</v>
      </c>
      <c r="AX384" s="14" t="s">
        <v>75</v>
      </c>
      <c r="AY384" s="176" t="s">
        <v>148</v>
      </c>
    </row>
    <row r="385" spans="1:65" s="2" customFormat="1" ht="21.75" customHeight="1">
      <c r="A385" s="33"/>
      <c r="B385" s="153"/>
      <c r="C385" s="154" t="s">
        <v>657</v>
      </c>
      <c r="D385" s="154" t="s">
        <v>151</v>
      </c>
      <c r="E385" s="155" t="s">
        <v>658</v>
      </c>
      <c r="F385" s="156" t="s">
        <v>659</v>
      </c>
      <c r="G385" s="157" t="s">
        <v>226</v>
      </c>
      <c r="H385" s="158">
        <v>6</v>
      </c>
      <c r="I385" s="159"/>
      <c r="J385" s="160">
        <f>ROUND(I385*H385,2)</f>
        <v>0</v>
      </c>
      <c r="K385" s="156" t="s">
        <v>0</v>
      </c>
      <c r="L385" s="34"/>
      <c r="M385" s="161" t="s">
        <v>0</v>
      </c>
      <c r="N385" s="162" t="s">
        <v>40</v>
      </c>
      <c r="O385" s="54"/>
      <c r="P385" s="163">
        <f>O385*H385</f>
        <v>0</v>
      </c>
      <c r="Q385" s="163">
        <v>0</v>
      </c>
      <c r="R385" s="163">
        <f>Q385*H385</f>
        <v>0</v>
      </c>
      <c r="S385" s="163">
        <v>0</v>
      </c>
      <c r="T385" s="164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65" t="s">
        <v>156</v>
      </c>
      <c r="AT385" s="165" t="s">
        <v>151</v>
      </c>
      <c r="AU385" s="165" t="s">
        <v>77</v>
      </c>
      <c r="AY385" s="18" t="s">
        <v>148</v>
      </c>
      <c r="BE385" s="166">
        <f>IF(N385="základní",J385,0)</f>
        <v>0</v>
      </c>
      <c r="BF385" s="166">
        <f>IF(N385="snížená",J385,0)</f>
        <v>0</v>
      </c>
      <c r="BG385" s="166">
        <f>IF(N385="zákl. přenesená",J385,0)</f>
        <v>0</v>
      </c>
      <c r="BH385" s="166">
        <f>IF(N385="sníž. přenesená",J385,0)</f>
        <v>0</v>
      </c>
      <c r="BI385" s="166">
        <f>IF(N385="nulová",J385,0)</f>
        <v>0</v>
      </c>
      <c r="BJ385" s="18" t="s">
        <v>75</v>
      </c>
      <c r="BK385" s="166">
        <f>ROUND(I385*H385,2)</f>
        <v>0</v>
      </c>
      <c r="BL385" s="18" t="s">
        <v>156</v>
      </c>
      <c r="BM385" s="165" t="s">
        <v>660</v>
      </c>
    </row>
    <row r="386" spans="2:51" s="14" customFormat="1" ht="12">
      <c r="B386" s="175"/>
      <c r="D386" s="168" t="s">
        <v>158</v>
      </c>
      <c r="E386" s="176" t="s">
        <v>0</v>
      </c>
      <c r="F386" s="177" t="s">
        <v>318</v>
      </c>
      <c r="H386" s="178">
        <v>6</v>
      </c>
      <c r="I386" s="179"/>
      <c r="L386" s="175"/>
      <c r="M386" s="180"/>
      <c r="N386" s="181"/>
      <c r="O386" s="181"/>
      <c r="P386" s="181"/>
      <c r="Q386" s="181"/>
      <c r="R386" s="181"/>
      <c r="S386" s="181"/>
      <c r="T386" s="182"/>
      <c r="AT386" s="176" t="s">
        <v>158</v>
      </c>
      <c r="AU386" s="176" t="s">
        <v>77</v>
      </c>
      <c r="AV386" s="14" t="s">
        <v>77</v>
      </c>
      <c r="AW386" s="14" t="s">
        <v>30</v>
      </c>
      <c r="AX386" s="14" t="s">
        <v>75</v>
      </c>
      <c r="AY386" s="176" t="s">
        <v>148</v>
      </c>
    </row>
    <row r="387" spans="1:65" s="2" customFormat="1" ht="16.5" customHeight="1">
      <c r="A387" s="33"/>
      <c r="B387" s="153"/>
      <c r="C387" s="154" t="s">
        <v>661</v>
      </c>
      <c r="D387" s="154" t="s">
        <v>151</v>
      </c>
      <c r="E387" s="155" t="s">
        <v>662</v>
      </c>
      <c r="F387" s="156" t="s">
        <v>663</v>
      </c>
      <c r="G387" s="157" t="s">
        <v>485</v>
      </c>
      <c r="H387" s="158">
        <v>4</v>
      </c>
      <c r="I387" s="159"/>
      <c r="J387" s="160">
        <f>ROUND(I387*H387,2)</f>
        <v>0</v>
      </c>
      <c r="K387" s="156" t="s">
        <v>0</v>
      </c>
      <c r="L387" s="34"/>
      <c r="M387" s="161" t="s">
        <v>0</v>
      </c>
      <c r="N387" s="162" t="s">
        <v>40</v>
      </c>
      <c r="O387" s="54"/>
      <c r="P387" s="163">
        <f>O387*H387</f>
        <v>0</v>
      </c>
      <c r="Q387" s="163">
        <v>0</v>
      </c>
      <c r="R387" s="163">
        <f>Q387*H387</f>
        <v>0</v>
      </c>
      <c r="S387" s="163">
        <v>0</v>
      </c>
      <c r="T387" s="164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65" t="s">
        <v>156</v>
      </c>
      <c r="AT387" s="165" t="s">
        <v>151</v>
      </c>
      <c r="AU387" s="165" t="s">
        <v>77</v>
      </c>
      <c r="AY387" s="18" t="s">
        <v>148</v>
      </c>
      <c r="BE387" s="166">
        <f>IF(N387="základní",J387,0)</f>
        <v>0</v>
      </c>
      <c r="BF387" s="166">
        <f>IF(N387="snížená",J387,0)</f>
        <v>0</v>
      </c>
      <c r="BG387" s="166">
        <f>IF(N387="zákl. přenesená",J387,0)</f>
        <v>0</v>
      </c>
      <c r="BH387" s="166">
        <f>IF(N387="sníž. přenesená",J387,0)</f>
        <v>0</v>
      </c>
      <c r="BI387" s="166">
        <f>IF(N387="nulová",J387,0)</f>
        <v>0</v>
      </c>
      <c r="BJ387" s="18" t="s">
        <v>75</v>
      </c>
      <c r="BK387" s="166">
        <f>ROUND(I387*H387,2)</f>
        <v>0</v>
      </c>
      <c r="BL387" s="18" t="s">
        <v>156</v>
      </c>
      <c r="BM387" s="165" t="s">
        <v>664</v>
      </c>
    </row>
    <row r="388" spans="2:51" s="13" customFormat="1" ht="12">
      <c r="B388" s="167"/>
      <c r="D388" s="168" t="s">
        <v>158</v>
      </c>
      <c r="E388" s="169" t="s">
        <v>0</v>
      </c>
      <c r="F388" s="170" t="s">
        <v>511</v>
      </c>
      <c r="H388" s="169" t="s">
        <v>0</v>
      </c>
      <c r="I388" s="171"/>
      <c r="L388" s="167"/>
      <c r="M388" s="172"/>
      <c r="N388" s="173"/>
      <c r="O388" s="173"/>
      <c r="P388" s="173"/>
      <c r="Q388" s="173"/>
      <c r="R388" s="173"/>
      <c r="S388" s="173"/>
      <c r="T388" s="174"/>
      <c r="AT388" s="169" t="s">
        <v>158</v>
      </c>
      <c r="AU388" s="169" t="s">
        <v>77</v>
      </c>
      <c r="AV388" s="13" t="s">
        <v>75</v>
      </c>
      <c r="AW388" s="13" t="s">
        <v>30</v>
      </c>
      <c r="AX388" s="13" t="s">
        <v>68</v>
      </c>
      <c r="AY388" s="169" t="s">
        <v>148</v>
      </c>
    </row>
    <row r="389" spans="2:51" s="13" customFormat="1" ht="12">
      <c r="B389" s="167"/>
      <c r="D389" s="168" t="s">
        <v>158</v>
      </c>
      <c r="E389" s="169" t="s">
        <v>0</v>
      </c>
      <c r="F389" s="170" t="s">
        <v>364</v>
      </c>
      <c r="H389" s="169" t="s">
        <v>0</v>
      </c>
      <c r="I389" s="171"/>
      <c r="L389" s="167"/>
      <c r="M389" s="172"/>
      <c r="N389" s="173"/>
      <c r="O389" s="173"/>
      <c r="P389" s="173"/>
      <c r="Q389" s="173"/>
      <c r="R389" s="173"/>
      <c r="S389" s="173"/>
      <c r="T389" s="174"/>
      <c r="AT389" s="169" t="s">
        <v>158</v>
      </c>
      <c r="AU389" s="169" t="s">
        <v>77</v>
      </c>
      <c r="AV389" s="13" t="s">
        <v>75</v>
      </c>
      <c r="AW389" s="13" t="s">
        <v>30</v>
      </c>
      <c r="AX389" s="13" t="s">
        <v>68</v>
      </c>
      <c r="AY389" s="169" t="s">
        <v>148</v>
      </c>
    </row>
    <row r="390" spans="2:51" s="14" customFormat="1" ht="12">
      <c r="B390" s="175"/>
      <c r="D390" s="168" t="s">
        <v>158</v>
      </c>
      <c r="E390" s="176" t="s">
        <v>0</v>
      </c>
      <c r="F390" s="177" t="s">
        <v>156</v>
      </c>
      <c r="H390" s="178">
        <v>4</v>
      </c>
      <c r="I390" s="179"/>
      <c r="L390" s="175"/>
      <c r="M390" s="180"/>
      <c r="N390" s="181"/>
      <c r="O390" s="181"/>
      <c r="P390" s="181"/>
      <c r="Q390" s="181"/>
      <c r="R390" s="181"/>
      <c r="S390" s="181"/>
      <c r="T390" s="182"/>
      <c r="AT390" s="176" t="s">
        <v>158</v>
      </c>
      <c r="AU390" s="176" t="s">
        <v>77</v>
      </c>
      <c r="AV390" s="14" t="s">
        <v>77</v>
      </c>
      <c r="AW390" s="14" t="s">
        <v>30</v>
      </c>
      <c r="AX390" s="14" t="s">
        <v>75</v>
      </c>
      <c r="AY390" s="176" t="s">
        <v>148</v>
      </c>
    </row>
    <row r="391" spans="1:65" s="2" customFormat="1" ht="21.75" customHeight="1">
      <c r="A391" s="33"/>
      <c r="B391" s="153"/>
      <c r="C391" s="154" t="s">
        <v>665</v>
      </c>
      <c r="D391" s="154" t="s">
        <v>151</v>
      </c>
      <c r="E391" s="155" t="s">
        <v>666</v>
      </c>
      <c r="F391" s="156" t="s">
        <v>667</v>
      </c>
      <c r="G391" s="157" t="s">
        <v>226</v>
      </c>
      <c r="H391" s="158">
        <v>109.7</v>
      </c>
      <c r="I391" s="159"/>
      <c r="J391" s="160">
        <f>ROUND(I391*H391,2)</f>
        <v>0</v>
      </c>
      <c r="K391" s="156" t="s">
        <v>155</v>
      </c>
      <c r="L391" s="34"/>
      <c r="M391" s="161" t="s">
        <v>0</v>
      </c>
      <c r="N391" s="162" t="s">
        <v>40</v>
      </c>
      <c r="O391" s="54"/>
      <c r="P391" s="163">
        <f>O391*H391</f>
        <v>0</v>
      </c>
      <c r="Q391" s="163">
        <v>0</v>
      </c>
      <c r="R391" s="163">
        <f>Q391*H391</f>
        <v>0</v>
      </c>
      <c r="S391" s="163">
        <v>0</v>
      </c>
      <c r="T391" s="164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65" t="s">
        <v>156</v>
      </c>
      <c r="AT391" s="165" t="s">
        <v>151</v>
      </c>
      <c r="AU391" s="165" t="s">
        <v>77</v>
      </c>
      <c r="AY391" s="18" t="s">
        <v>148</v>
      </c>
      <c r="BE391" s="166">
        <f>IF(N391="základní",J391,0)</f>
        <v>0</v>
      </c>
      <c r="BF391" s="166">
        <f>IF(N391="snížená",J391,0)</f>
        <v>0</v>
      </c>
      <c r="BG391" s="166">
        <f>IF(N391="zákl. přenesená",J391,0)</f>
        <v>0</v>
      </c>
      <c r="BH391" s="166">
        <f>IF(N391="sníž. přenesená",J391,0)</f>
        <v>0</v>
      </c>
      <c r="BI391" s="166">
        <f>IF(N391="nulová",J391,0)</f>
        <v>0</v>
      </c>
      <c r="BJ391" s="18" t="s">
        <v>75</v>
      </c>
      <c r="BK391" s="166">
        <f>ROUND(I391*H391,2)</f>
        <v>0</v>
      </c>
      <c r="BL391" s="18" t="s">
        <v>156</v>
      </c>
      <c r="BM391" s="165" t="s">
        <v>668</v>
      </c>
    </row>
    <row r="392" spans="2:51" s="13" customFormat="1" ht="12">
      <c r="B392" s="167"/>
      <c r="D392" s="168" t="s">
        <v>158</v>
      </c>
      <c r="E392" s="169" t="s">
        <v>0</v>
      </c>
      <c r="F392" s="170" t="s">
        <v>363</v>
      </c>
      <c r="H392" s="169" t="s">
        <v>0</v>
      </c>
      <c r="I392" s="171"/>
      <c r="L392" s="167"/>
      <c r="M392" s="172"/>
      <c r="N392" s="173"/>
      <c r="O392" s="173"/>
      <c r="P392" s="173"/>
      <c r="Q392" s="173"/>
      <c r="R392" s="173"/>
      <c r="S392" s="173"/>
      <c r="T392" s="174"/>
      <c r="AT392" s="169" t="s">
        <v>158</v>
      </c>
      <c r="AU392" s="169" t="s">
        <v>77</v>
      </c>
      <c r="AV392" s="13" t="s">
        <v>75</v>
      </c>
      <c r="AW392" s="13" t="s">
        <v>30</v>
      </c>
      <c r="AX392" s="13" t="s">
        <v>68</v>
      </c>
      <c r="AY392" s="169" t="s">
        <v>148</v>
      </c>
    </row>
    <row r="393" spans="2:51" s="13" customFormat="1" ht="12">
      <c r="B393" s="167"/>
      <c r="D393" s="168" t="s">
        <v>158</v>
      </c>
      <c r="E393" s="169" t="s">
        <v>0</v>
      </c>
      <c r="F393" s="170" t="s">
        <v>364</v>
      </c>
      <c r="H393" s="169" t="s">
        <v>0</v>
      </c>
      <c r="I393" s="171"/>
      <c r="L393" s="167"/>
      <c r="M393" s="172"/>
      <c r="N393" s="173"/>
      <c r="O393" s="173"/>
      <c r="P393" s="173"/>
      <c r="Q393" s="173"/>
      <c r="R393" s="173"/>
      <c r="S393" s="173"/>
      <c r="T393" s="174"/>
      <c r="AT393" s="169" t="s">
        <v>158</v>
      </c>
      <c r="AU393" s="169" t="s">
        <v>77</v>
      </c>
      <c r="AV393" s="13" t="s">
        <v>75</v>
      </c>
      <c r="AW393" s="13" t="s">
        <v>30</v>
      </c>
      <c r="AX393" s="13" t="s">
        <v>68</v>
      </c>
      <c r="AY393" s="169" t="s">
        <v>148</v>
      </c>
    </row>
    <row r="394" spans="2:51" s="14" customFormat="1" ht="12">
      <c r="B394" s="175"/>
      <c r="D394" s="168" t="s">
        <v>158</v>
      </c>
      <c r="E394" s="176" t="s">
        <v>0</v>
      </c>
      <c r="F394" s="177" t="s">
        <v>669</v>
      </c>
      <c r="H394" s="178">
        <v>66.9</v>
      </c>
      <c r="I394" s="179"/>
      <c r="L394" s="175"/>
      <c r="M394" s="180"/>
      <c r="N394" s="181"/>
      <c r="O394" s="181"/>
      <c r="P394" s="181"/>
      <c r="Q394" s="181"/>
      <c r="R394" s="181"/>
      <c r="S394" s="181"/>
      <c r="T394" s="182"/>
      <c r="AT394" s="176" t="s">
        <v>158</v>
      </c>
      <c r="AU394" s="176" t="s">
        <v>77</v>
      </c>
      <c r="AV394" s="14" t="s">
        <v>77</v>
      </c>
      <c r="AW394" s="14" t="s">
        <v>30</v>
      </c>
      <c r="AX394" s="14" t="s">
        <v>68</v>
      </c>
      <c r="AY394" s="176" t="s">
        <v>148</v>
      </c>
    </row>
    <row r="395" spans="2:51" s="13" customFormat="1" ht="12">
      <c r="B395" s="167"/>
      <c r="D395" s="168" t="s">
        <v>158</v>
      </c>
      <c r="E395" s="169" t="s">
        <v>0</v>
      </c>
      <c r="F395" s="170" t="s">
        <v>366</v>
      </c>
      <c r="H395" s="169" t="s">
        <v>0</v>
      </c>
      <c r="I395" s="171"/>
      <c r="L395" s="167"/>
      <c r="M395" s="172"/>
      <c r="N395" s="173"/>
      <c r="O395" s="173"/>
      <c r="P395" s="173"/>
      <c r="Q395" s="173"/>
      <c r="R395" s="173"/>
      <c r="S395" s="173"/>
      <c r="T395" s="174"/>
      <c r="AT395" s="169" t="s">
        <v>158</v>
      </c>
      <c r="AU395" s="169" t="s">
        <v>77</v>
      </c>
      <c r="AV395" s="13" t="s">
        <v>75</v>
      </c>
      <c r="AW395" s="13" t="s">
        <v>30</v>
      </c>
      <c r="AX395" s="13" t="s">
        <v>68</v>
      </c>
      <c r="AY395" s="169" t="s">
        <v>148</v>
      </c>
    </row>
    <row r="396" spans="2:51" s="14" customFormat="1" ht="12">
      <c r="B396" s="175"/>
      <c r="D396" s="168" t="s">
        <v>158</v>
      </c>
      <c r="E396" s="176" t="s">
        <v>0</v>
      </c>
      <c r="F396" s="177" t="s">
        <v>670</v>
      </c>
      <c r="H396" s="178">
        <v>42.8</v>
      </c>
      <c r="I396" s="179"/>
      <c r="L396" s="175"/>
      <c r="M396" s="180"/>
      <c r="N396" s="181"/>
      <c r="O396" s="181"/>
      <c r="P396" s="181"/>
      <c r="Q396" s="181"/>
      <c r="R396" s="181"/>
      <c r="S396" s="181"/>
      <c r="T396" s="182"/>
      <c r="AT396" s="176" t="s">
        <v>158</v>
      </c>
      <c r="AU396" s="176" t="s">
        <v>77</v>
      </c>
      <c r="AV396" s="14" t="s">
        <v>77</v>
      </c>
      <c r="AW396" s="14" t="s">
        <v>30</v>
      </c>
      <c r="AX396" s="14" t="s">
        <v>68</v>
      </c>
      <c r="AY396" s="176" t="s">
        <v>148</v>
      </c>
    </row>
    <row r="397" spans="2:51" s="15" customFormat="1" ht="12">
      <c r="B397" s="183"/>
      <c r="D397" s="168" t="s">
        <v>158</v>
      </c>
      <c r="E397" s="184" t="s">
        <v>314</v>
      </c>
      <c r="F397" s="185" t="s">
        <v>171</v>
      </c>
      <c r="H397" s="186">
        <v>109.7</v>
      </c>
      <c r="I397" s="187"/>
      <c r="L397" s="183"/>
      <c r="M397" s="188"/>
      <c r="N397" s="189"/>
      <c r="O397" s="189"/>
      <c r="P397" s="189"/>
      <c r="Q397" s="189"/>
      <c r="R397" s="189"/>
      <c r="S397" s="189"/>
      <c r="T397" s="190"/>
      <c r="AT397" s="184" t="s">
        <v>158</v>
      </c>
      <c r="AU397" s="184" t="s">
        <v>77</v>
      </c>
      <c r="AV397" s="15" t="s">
        <v>156</v>
      </c>
      <c r="AW397" s="15" t="s">
        <v>30</v>
      </c>
      <c r="AX397" s="15" t="s">
        <v>75</v>
      </c>
      <c r="AY397" s="184" t="s">
        <v>148</v>
      </c>
    </row>
    <row r="398" spans="1:65" s="2" customFormat="1" ht="16.5" customHeight="1">
      <c r="A398" s="33"/>
      <c r="B398" s="153"/>
      <c r="C398" s="203" t="s">
        <v>671</v>
      </c>
      <c r="D398" s="203" t="s">
        <v>438</v>
      </c>
      <c r="E398" s="204" t="s">
        <v>672</v>
      </c>
      <c r="F398" s="205" t="s">
        <v>673</v>
      </c>
      <c r="G398" s="206" t="s">
        <v>226</v>
      </c>
      <c r="H398" s="207">
        <v>119.902</v>
      </c>
      <c r="I398" s="208"/>
      <c r="J398" s="209">
        <f>ROUND(I398*H398,2)</f>
        <v>0</v>
      </c>
      <c r="K398" s="205" t="s">
        <v>155</v>
      </c>
      <c r="L398" s="210"/>
      <c r="M398" s="211" t="s">
        <v>0</v>
      </c>
      <c r="N398" s="212" t="s">
        <v>40</v>
      </c>
      <c r="O398" s="54"/>
      <c r="P398" s="163">
        <f>O398*H398</f>
        <v>0</v>
      </c>
      <c r="Q398" s="163">
        <v>0.00218</v>
      </c>
      <c r="R398" s="163">
        <f>Q398*H398</f>
        <v>0.26138636</v>
      </c>
      <c r="S398" s="163">
        <v>0</v>
      </c>
      <c r="T398" s="164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65" t="s">
        <v>191</v>
      </c>
      <c r="AT398" s="165" t="s">
        <v>438</v>
      </c>
      <c r="AU398" s="165" t="s">
        <v>77</v>
      </c>
      <c r="AY398" s="18" t="s">
        <v>148</v>
      </c>
      <c r="BE398" s="166">
        <f>IF(N398="základní",J398,0)</f>
        <v>0</v>
      </c>
      <c r="BF398" s="166">
        <f>IF(N398="snížená",J398,0)</f>
        <v>0</v>
      </c>
      <c r="BG398" s="166">
        <f>IF(N398="zákl. přenesená",J398,0)</f>
        <v>0</v>
      </c>
      <c r="BH398" s="166">
        <f>IF(N398="sníž. přenesená",J398,0)</f>
        <v>0</v>
      </c>
      <c r="BI398" s="166">
        <f>IF(N398="nulová",J398,0)</f>
        <v>0</v>
      </c>
      <c r="BJ398" s="18" t="s">
        <v>75</v>
      </c>
      <c r="BK398" s="166">
        <f>ROUND(I398*H398,2)</f>
        <v>0</v>
      </c>
      <c r="BL398" s="18" t="s">
        <v>156</v>
      </c>
      <c r="BM398" s="165" t="s">
        <v>674</v>
      </c>
    </row>
    <row r="399" spans="2:51" s="14" customFormat="1" ht="12">
      <c r="B399" s="175"/>
      <c r="D399" s="168" t="s">
        <v>158</v>
      </c>
      <c r="E399" s="176" t="s">
        <v>0</v>
      </c>
      <c r="F399" s="177" t="s">
        <v>675</v>
      </c>
      <c r="H399" s="178">
        <v>119.902</v>
      </c>
      <c r="I399" s="179"/>
      <c r="L399" s="175"/>
      <c r="M399" s="180"/>
      <c r="N399" s="181"/>
      <c r="O399" s="181"/>
      <c r="P399" s="181"/>
      <c r="Q399" s="181"/>
      <c r="R399" s="181"/>
      <c r="S399" s="181"/>
      <c r="T399" s="182"/>
      <c r="AT399" s="176" t="s">
        <v>158</v>
      </c>
      <c r="AU399" s="176" t="s">
        <v>77</v>
      </c>
      <c r="AV399" s="14" t="s">
        <v>77</v>
      </c>
      <c r="AW399" s="14" t="s">
        <v>30</v>
      </c>
      <c r="AX399" s="14" t="s">
        <v>75</v>
      </c>
      <c r="AY399" s="176" t="s">
        <v>148</v>
      </c>
    </row>
    <row r="400" spans="1:65" s="2" customFormat="1" ht="16.5" customHeight="1">
      <c r="A400" s="33"/>
      <c r="B400" s="153"/>
      <c r="C400" s="154" t="s">
        <v>676</v>
      </c>
      <c r="D400" s="154" t="s">
        <v>151</v>
      </c>
      <c r="E400" s="155" t="s">
        <v>677</v>
      </c>
      <c r="F400" s="156" t="s">
        <v>678</v>
      </c>
      <c r="G400" s="157" t="s">
        <v>226</v>
      </c>
      <c r="H400" s="158">
        <v>3</v>
      </c>
      <c r="I400" s="159"/>
      <c r="J400" s="160">
        <f>ROUND(I400*H400,2)</f>
        <v>0</v>
      </c>
      <c r="K400" s="156" t="s">
        <v>155</v>
      </c>
      <c r="L400" s="34"/>
      <c r="M400" s="161" t="s">
        <v>0</v>
      </c>
      <c r="N400" s="162" t="s">
        <v>40</v>
      </c>
      <c r="O400" s="54"/>
      <c r="P400" s="163">
        <f>O400*H400</f>
        <v>0</v>
      </c>
      <c r="Q400" s="163">
        <v>0</v>
      </c>
      <c r="R400" s="163">
        <f>Q400*H400</f>
        <v>0</v>
      </c>
      <c r="S400" s="163">
        <v>0.0055</v>
      </c>
      <c r="T400" s="164">
        <f>S400*H400</f>
        <v>0.0165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65" t="s">
        <v>156</v>
      </c>
      <c r="AT400" s="165" t="s">
        <v>151</v>
      </c>
      <c r="AU400" s="165" t="s">
        <v>77</v>
      </c>
      <c r="AY400" s="18" t="s">
        <v>148</v>
      </c>
      <c r="BE400" s="166">
        <f>IF(N400="základní",J400,0)</f>
        <v>0</v>
      </c>
      <c r="BF400" s="166">
        <f>IF(N400="snížená",J400,0)</f>
        <v>0</v>
      </c>
      <c r="BG400" s="166">
        <f>IF(N400="zákl. přenesená",J400,0)</f>
        <v>0</v>
      </c>
      <c r="BH400" s="166">
        <f>IF(N400="sníž. přenesená",J400,0)</f>
        <v>0</v>
      </c>
      <c r="BI400" s="166">
        <f>IF(N400="nulová",J400,0)</f>
        <v>0</v>
      </c>
      <c r="BJ400" s="18" t="s">
        <v>75</v>
      </c>
      <c r="BK400" s="166">
        <f>ROUND(I400*H400,2)</f>
        <v>0</v>
      </c>
      <c r="BL400" s="18" t="s">
        <v>156</v>
      </c>
      <c r="BM400" s="165" t="s">
        <v>679</v>
      </c>
    </row>
    <row r="401" spans="2:51" s="13" customFormat="1" ht="12">
      <c r="B401" s="167"/>
      <c r="D401" s="168" t="s">
        <v>158</v>
      </c>
      <c r="E401" s="169" t="s">
        <v>0</v>
      </c>
      <c r="F401" s="170" t="s">
        <v>648</v>
      </c>
      <c r="H401" s="169" t="s">
        <v>0</v>
      </c>
      <c r="I401" s="171"/>
      <c r="L401" s="167"/>
      <c r="M401" s="172"/>
      <c r="N401" s="173"/>
      <c r="O401" s="173"/>
      <c r="P401" s="173"/>
      <c r="Q401" s="173"/>
      <c r="R401" s="173"/>
      <c r="S401" s="173"/>
      <c r="T401" s="174"/>
      <c r="AT401" s="169" t="s">
        <v>158</v>
      </c>
      <c r="AU401" s="169" t="s">
        <v>77</v>
      </c>
      <c r="AV401" s="13" t="s">
        <v>75</v>
      </c>
      <c r="AW401" s="13" t="s">
        <v>30</v>
      </c>
      <c r="AX401" s="13" t="s">
        <v>68</v>
      </c>
      <c r="AY401" s="169" t="s">
        <v>148</v>
      </c>
    </row>
    <row r="402" spans="2:51" s="14" customFormat="1" ht="12">
      <c r="B402" s="175"/>
      <c r="D402" s="168" t="s">
        <v>158</v>
      </c>
      <c r="E402" s="176" t="s">
        <v>0</v>
      </c>
      <c r="F402" s="177" t="s">
        <v>165</v>
      </c>
      <c r="H402" s="178">
        <v>3</v>
      </c>
      <c r="I402" s="179"/>
      <c r="L402" s="175"/>
      <c r="M402" s="180"/>
      <c r="N402" s="181"/>
      <c r="O402" s="181"/>
      <c r="P402" s="181"/>
      <c r="Q402" s="181"/>
      <c r="R402" s="181"/>
      <c r="S402" s="181"/>
      <c r="T402" s="182"/>
      <c r="AT402" s="176" t="s">
        <v>158</v>
      </c>
      <c r="AU402" s="176" t="s">
        <v>77</v>
      </c>
      <c r="AV402" s="14" t="s">
        <v>77</v>
      </c>
      <c r="AW402" s="14" t="s">
        <v>30</v>
      </c>
      <c r="AX402" s="14" t="s">
        <v>75</v>
      </c>
      <c r="AY402" s="176" t="s">
        <v>148</v>
      </c>
    </row>
    <row r="403" spans="1:65" s="2" customFormat="1" ht="21.75" customHeight="1">
      <c r="A403" s="33"/>
      <c r="B403" s="153"/>
      <c r="C403" s="154" t="s">
        <v>680</v>
      </c>
      <c r="D403" s="154" t="s">
        <v>151</v>
      </c>
      <c r="E403" s="155" t="s">
        <v>681</v>
      </c>
      <c r="F403" s="156" t="s">
        <v>682</v>
      </c>
      <c r="G403" s="157" t="s">
        <v>226</v>
      </c>
      <c r="H403" s="158">
        <v>6</v>
      </c>
      <c r="I403" s="159"/>
      <c r="J403" s="160">
        <f>ROUND(I403*H403,2)</f>
        <v>0</v>
      </c>
      <c r="K403" s="156" t="s">
        <v>155</v>
      </c>
      <c r="L403" s="34"/>
      <c r="M403" s="161" t="s">
        <v>0</v>
      </c>
      <c r="N403" s="162" t="s">
        <v>40</v>
      </c>
      <c r="O403" s="54"/>
      <c r="P403" s="163">
        <f>O403*H403</f>
        <v>0</v>
      </c>
      <c r="Q403" s="163">
        <v>0</v>
      </c>
      <c r="R403" s="163">
        <f>Q403*H403</f>
        <v>0</v>
      </c>
      <c r="S403" s="163">
        <v>0</v>
      </c>
      <c r="T403" s="164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65" t="s">
        <v>156</v>
      </c>
      <c r="AT403" s="165" t="s">
        <v>151</v>
      </c>
      <c r="AU403" s="165" t="s">
        <v>77</v>
      </c>
      <c r="AY403" s="18" t="s">
        <v>148</v>
      </c>
      <c r="BE403" s="166">
        <f>IF(N403="základní",J403,0)</f>
        <v>0</v>
      </c>
      <c r="BF403" s="166">
        <f>IF(N403="snížená",J403,0)</f>
        <v>0</v>
      </c>
      <c r="BG403" s="166">
        <f>IF(N403="zákl. přenesená",J403,0)</f>
        <v>0</v>
      </c>
      <c r="BH403" s="166">
        <f>IF(N403="sníž. přenesená",J403,0)</f>
        <v>0</v>
      </c>
      <c r="BI403" s="166">
        <f>IF(N403="nulová",J403,0)</f>
        <v>0</v>
      </c>
      <c r="BJ403" s="18" t="s">
        <v>75</v>
      </c>
      <c r="BK403" s="166">
        <f>ROUND(I403*H403,2)</f>
        <v>0</v>
      </c>
      <c r="BL403" s="18" t="s">
        <v>156</v>
      </c>
      <c r="BM403" s="165" t="s">
        <v>683</v>
      </c>
    </row>
    <row r="404" spans="2:51" s="13" customFormat="1" ht="12">
      <c r="B404" s="167"/>
      <c r="D404" s="168" t="s">
        <v>158</v>
      </c>
      <c r="E404" s="169" t="s">
        <v>0</v>
      </c>
      <c r="F404" s="170" t="s">
        <v>363</v>
      </c>
      <c r="H404" s="169" t="s">
        <v>0</v>
      </c>
      <c r="I404" s="171"/>
      <c r="L404" s="167"/>
      <c r="M404" s="172"/>
      <c r="N404" s="173"/>
      <c r="O404" s="173"/>
      <c r="P404" s="173"/>
      <c r="Q404" s="173"/>
      <c r="R404" s="173"/>
      <c r="S404" s="173"/>
      <c r="T404" s="174"/>
      <c r="AT404" s="169" t="s">
        <v>158</v>
      </c>
      <c r="AU404" s="169" t="s">
        <v>77</v>
      </c>
      <c r="AV404" s="13" t="s">
        <v>75</v>
      </c>
      <c r="AW404" s="13" t="s">
        <v>30</v>
      </c>
      <c r="AX404" s="13" t="s">
        <v>68</v>
      </c>
      <c r="AY404" s="169" t="s">
        <v>148</v>
      </c>
    </row>
    <row r="405" spans="2:51" s="13" customFormat="1" ht="12">
      <c r="B405" s="167"/>
      <c r="D405" s="168" t="s">
        <v>158</v>
      </c>
      <c r="E405" s="169" t="s">
        <v>0</v>
      </c>
      <c r="F405" s="170" t="s">
        <v>371</v>
      </c>
      <c r="H405" s="169" t="s">
        <v>0</v>
      </c>
      <c r="I405" s="171"/>
      <c r="L405" s="167"/>
      <c r="M405" s="172"/>
      <c r="N405" s="173"/>
      <c r="O405" s="173"/>
      <c r="P405" s="173"/>
      <c r="Q405" s="173"/>
      <c r="R405" s="173"/>
      <c r="S405" s="173"/>
      <c r="T405" s="174"/>
      <c r="AT405" s="169" t="s">
        <v>158</v>
      </c>
      <c r="AU405" s="169" t="s">
        <v>77</v>
      </c>
      <c r="AV405" s="13" t="s">
        <v>75</v>
      </c>
      <c r="AW405" s="13" t="s">
        <v>30</v>
      </c>
      <c r="AX405" s="13" t="s">
        <v>68</v>
      </c>
      <c r="AY405" s="169" t="s">
        <v>148</v>
      </c>
    </row>
    <row r="406" spans="2:51" s="14" customFormat="1" ht="12">
      <c r="B406" s="175"/>
      <c r="D406" s="168" t="s">
        <v>158</v>
      </c>
      <c r="E406" s="176" t="s">
        <v>318</v>
      </c>
      <c r="F406" s="177" t="s">
        <v>684</v>
      </c>
      <c r="H406" s="178">
        <v>6</v>
      </c>
      <c r="I406" s="179"/>
      <c r="L406" s="175"/>
      <c r="M406" s="180"/>
      <c r="N406" s="181"/>
      <c r="O406" s="181"/>
      <c r="P406" s="181"/>
      <c r="Q406" s="181"/>
      <c r="R406" s="181"/>
      <c r="S406" s="181"/>
      <c r="T406" s="182"/>
      <c r="AT406" s="176" t="s">
        <v>158</v>
      </c>
      <c r="AU406" s="176" t="s">
        <v>77</v>
      </c>
      <c r="AV406" s="14" t="s">
        <v>77</v>
      </c>
      <c r="AW406" s="14" t="s">
        <v>30</v>
      </c>
      <c r="AX406" s="14" t="s">
        <v>75</v>
      </c>
      <c r="AY406" s="176" t="s">
        <v>148</v>
      </c>
    </row>
    <row r="407" spans="1:65" s="2" customFormat="1" ht="16.5" customHeight="1">
      <c r="A407" s="33"/>
      <c r="B407" s="153"/>
      <c r="C407" s="203" t="s">
        <v>685</v>
      </c>
      <c r="D407" s="203" t="s">
        <v>438</v>
      </c>
      <c r="E407" s="204" t="s">
        <v>686</v>
      </c>
      <c r="F407" s="205" t="s">
        <v>687</v>
      </c>
      <c r="G407" s="206" t="s">
        <v>226</v>
      </c>
      <c r="H407" s="207">
        <v>6.558</v>
      </c>
      <c r="I407" s="208"/>
      <c r="J407" s="209">
        <f>ROUND(I407*H407,2)</f>
        <v>0</v>
      </c>
      <c r="K407" s="205" t="s">
        <v>155</v>
      </c>
      <c r="L407" s="210"/>
      <c r="M407" s="211" t="s">
        <v>0</v>
      </c>
      <c r="N407" s="212" t="s">
        <v>40</v>
      </c>
      <c r="O407" s="54"/>
      <c r="P407" s="163">
        <f>O407*H407</f>
        <v>0</v>
      </c>
      <c r="Q407" s="163">
        <v>0.00457</v>
      </c>
      <c r="R407" s="163">
        <f>Q407*H407</f>
        <v>0.02997006</v>
      </c>
      <c r="S407" s="163">
        <v>0</v>
      </c>
      <c r="T407" s="164">
        <f>S407*H407</f>
        <v>0</v>
      </c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R407" s="165" t="s">
        <v>191</v>
      </c>
      <c r="AT407" s="165" t="s">
        <v>438</v>
      </c>
      <c r="AU407" s="165" t="s">
        <v>77</v>
      </c>
      <c r="AY407" s="18" t="s">
        <v>148</v>
      </c>
      <c r="BE407" s="166">
        <f>IF(N407="základní",J407,0)</f>
        <v>0</v>
      </c>
      <c r="BF407" s="166">
        <f>IF(N407="snížená",J407,0)</f>
        <v>0</v>
      </c>
      <c r="BG407" s="166">
        <f>IF(N407="zákl. přenesená",J407,0)</f>
        <v>0</v>
      </c>
      <c r="BH407" s="166">
        <f>IF(N407="sníž. přenesená",J407,0)</f>
        <v>0</v>
      </c>
      <c r="BI407" s="166">
        <f>IF(N407="nulová",J407,0)</f>
        <v>0</v>
      </c>
      <c r="BJ407" s="18" t="s">
        <v>75</v>
      </c>
      <c r="BK407" s="166">
        <f>ROUND(I407*H407,2)</f>
        <v>0</v>
      </c>
      <c r="BL407" s="18" t="s">
        <v>156</v>
      </c>
      <c r="BM407" s="165" t="s">
        <v>688</v>
      </c>
    </row>
    <row r="408" spans="2:51" s="14" customFormat="1" ht="12">
      <c r="B408" s="175"/>
      <c r="D408" s="168" t="s">
        <v>158</v>
      </c>
      <c r="E408" s="176" t="s">
        <v>0</v>
      </c>
      <c r="F408" s="177" t="s">
        <v>689</v>
      </c>
      <c r="H408" s="178">
        <v>6.558</v>
      </c>
      <c r="I408" s="179"/>
      <c r="L408" s="175"/>
      <c r="M408" s="180"/>
      <c r="N408" s="181"/>
      <c r="O408" s="181"/>
      <c r="P408" s="181"/>
      <c r="Q408" s="181"/>
      <c r="R408" s="181"/>
      <c r="S408" s="181"/>
      <c r="T408" s="182"/>
      <c r="AT408" s="176" t="s">
        <v>158</v>
      </c>
      <c r="AU408" s="176" t="s">
        <v>77</v>
      </c>
      <c r="AV408" s="14" t="s">
        <v>77</v>
      </c>
      <c r="AW408" s="14" t="s">
        <v>30</v>
      </c>
      <c r="AX408" s="14" t="s">
        <v>75</v>
      </c>
      <c r="AY408" s="176" t="s">
        <v>148</v>
      </c>
    </row>
    <row r="409" spans="1:65" s="2" customFormat="1" ht="21.75" customHeight="1">
      <c r="A409" s="33"/>
      <c r="B409" s="153"/>
      <c r="C409" s="154" t="s">
        <v>690</v>
      </c>
      <c r="D409" s="154" t="s">
        <v>151</v>
      </c>
      <c r="E409" s="155" t="s">
        <v>691</v>
      </c>
      <c r="F409" s="156" t="s">
        <v>692</v>
      </c>
      <c r="G409" s="157" t="s">
        <v>226</v>
      </c>
      <c r="H409" s="158">
        <v>206.2</v>
      </c>
      <c r="I409" s="159"/>
      <c r="J409" s="160">
        <f>ROUND(I409*H409,2)</f>
        <v>0</v>
      </c>
      <c r="K409" s="156" t="s">
        <v>155</v>
      </c>
      <c r="L409" s="34"/>
      <c r="M409" s="161" t="s">
        <v>0</v>
      </c>
      <c r="N409" s="162" t="s">
        <v>40</v>
      </c>
      <c r="O409" s="54"/>
      <c r="P409" s="163">
        <f>O409*H409</f>
        <v>0</v>
      </c>
      <c r="Q409" s="163">
        <v>0</v>
      </c>
      <c r="R409" s="163">
        <f>Q409*H409</f>
        <v>0</v>
      </c>
      <c r="S409" s="163">
        <v>0</v>
      </c>
      <c r="T409" s="164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65" t="s">
        <v>156</v>
      </c>
      <c r="AT409" s="165" t="s">
        <v>151</v>
      </c>
      <c r="AU409" s="165" t="s">
        <v>77</v>
      </c>
      <c r="AY409" s="18" t="s">
        <v>148</v>
      </c>
      <c r="BE409" s="166">
        <f>IF(N409="základní",J409,0)</f>
        <v>0</v>
      </c>
      <c r="BF409" s="166">
        <f>IF(N409="snížená",J409,0)</f>
        <v>0</v>
      </c>
      <c r="BG409" s="166">
        <f>IF(N409="zákl. přenesená",J409,0)</f>
        <v>0</v>
      </c>
      <c r="BH409" s="166">
        <f>IF(N409="sníž. přenesená",J409,0)</f>
        <v>0</v>
      </c>
      <c r="BI409" s="166">
        <f>IF(N409="nulová",J409,0)</f>
        <v>0</v>
      </c>
      <c r="BJ409" s="18" t="s">
        <v>75</v>
      </c>
      <c r="BK409" s="166">
        <f>ROUND(I409*H409,2)</f>
        <v>0</v>
      </c>
      <c r="BL409" s="18" t="s">
        <v>156</v>
      </c>
      <c r="BM409" s="165" t="s">
        <v>693</v>
      </c>
    </row>
    <row r="410" spans="2:51" s="13" customFormat="1" ht="12">
      <c r="B410" s="167"/>
      <c r="D410" s="168" t="s">
        <v>158</v>
      </c>
      <c r="E410" s="169" t="s">
        <v>0</v>
      </c>
      <c r="F410" s="170" t="s">
        <v>363</v>
      </c>
      <c r="H410" s="169" t="s">
        <v>0</v>
      </c>
      <c r="I410" s="171"/>
      <c r="L410" s="167"/>
      <c r="M410" s="172"/>
      <c r="N410" s="173"/>
      <c r="O410" s="173"/>
      <c r="P410" s="173"/>
      <c r="Q410" s="173"/>
      <c r="R410" s="173"/>
      <c r="S410" s="173"/>
      <c r="T410" s="174"/>
      <c r="AT410" s="169" t="s">
        <v>158</v>
      </c>
      <c r="AU410" s="169" t="s">
        <v>77</v>
      </c>
      <c r="AV410" s="13" t="s">
        <v>75</v>
      </c>
      <c r="AW410" s="13" t="s">
        <v>30</v>
      </c>
      <c r="AX410" s="13" t="s">
        <v>68</v>
      </c>
      <c r="AY410" s="169" t="s">
        <v>148</v>
      </c>
    </row>
    <row r="411" spans="2:51" s="13" customFormat="1" ht="12">
      <c r="B411" s="167"/>
      <c r="D411" s="168" t="s">
        <v>158</v>
      </c>
      <c r="E411" s="169" t="s">
        <v>0</v>
      </c>
      <c r="F411" s="170" t="s">
        <v>371</v>
      </c>
      <c r="H411" s="169" t="s">
        <v>0</v>
      </c>
      <c r="I411" s="171"/>
      <c r="L411" s="167"/>
      <c r="M411" s="172"/>
      <c r="N411" s="173"/>
      <c r="O411" s="173"/>
      <c r="P411" s="173"/>
      <c r="Q411" s="173"/>
      <c r="R411" s="173"/>
      <c r="S411" s="173"/>
      <c r="T411" s="174"/>
      <c r="AT411" s="169" t="s">
        <v>158</v>
      </c>
      <c r="AU411" s="169" t="s">
        <v>77</v>
      </c>
      <c r="AV411" s="13" t="s">
        <v>75</v>
      </c>
      <c r="AW411" s="13" t="s">
        <v>30</v>
      </c>
      <c r="AX411" s="13" t="s">
        <v>68</v>
      </c>
      <c r="AY411" s="169" t="s">
        <v>148</v>
      </c>
    </row>
    <row r="412" spans="2:51" s="14" customFormat="1" ht="12">
      <c r="B412" s="175"/>
      <c r="D412" s="168" t="s">
        <v>158</v>
      </c>
      <c r="E412" s="176" t="s">
        <v>316</v>
      </c>
      <c r="F412" s="177" t="s">
        <v>317</v>
      </c>
      <c r="H412" s="178">
        <v>206.2</v>
      </c>
      <c r="I412" s="179"/>
      <c r="L412" s="175"/>
      <c r="M412" s="180"/>
      <c r="N412" s="181"/>
      <c r="O412" s="181"/>
      <c r="P412" s="181"/>
      <c r="Q412" s="181"/>
      <c r="R412" s="181"/>
      <c r="S412" s="181"/>
      <c r="T412" s="182"/>
      <c r="AT412" s="176" t="s">
        <v>158</v>
      </c>
      <c r="AU412" s="176" t="s">
        <v>77</v>
      </c>
      <c r="AV412" s="14" t="s">
        <v>77</v>
      </c>
      <c r="AW412" s="14" t="s">
        <v>30</v>
      </c>
      <c r="AX412" s="14" t="s">
        <v>75</v>
      </c>
      <c r="AY412" s="176" t="s">
        <v>148</v>
      </c>
    </row>
    <row r="413" spans="1:65" s="2" customFormat="1" ht="16.5" customHeight="1">
      <c r="A413" s="33"/>
      <c r="B413" s="153"/>
      <c r="C413" s="203" t="s">
        <v>694</v>
      </c>
      <c r="D413" s="203" t="s">
        <v>438</v>
      </c>
      <c r="E413" s="204" t="s">
        <v>695</v>
      </c>
      <c r="F413" s="205" t="s">
        <v>696</v>
      </c>
      <c r="G413" s="206" t="s">
        <v>226</v>
      </c>
      <c r="H413" s="207">
        <v>225.377</v>
      </c>
      <c r="I413" s="208"/>
      <c r="J413" s="209">
        <f>ROUND(I413*H413,2)</f>
        <v>0</v>
      </c>
      <c r="K413" s="205" t="s">
        <v>155</v>
      </c>
      <c r="L413" s="210"/>
      <c r="M413" s="211" t="s">
        <v>0</v>
      </c>
      <c r="N413" s="212" t="s">
        <v>40</v>
      </c>
      <c r="O413" s="54"/>
      <c r="P413" s="163">
        <f>O413*H413</f>
        <v>0</v>
      </c>
      <c r="Q413" s="163">
        <v>0.00903</v>
      </c>
      <c r="R413" s="163">
        <f>Q413*H413</f>
        <v>2.0351543100000002</v>
      </c>
      <c r="S413" s="163">
        <v>0</v>
      </c>
      <c r="T413" s="164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65" t="s">
        <v>191</v>
      </c>
      <c r="AT413" s="165" t="s">
        <v>438</v>
      </c>
      <c r="AU413" s="165" t="s">
        <v>77</v>
      </c>
      <c r="AY413" s="18" t="s">
        <v>148</v>
      </c>
      <c r="BE413" s="166">
        <f>IF(N413="základní",J413,0)</f>
        <v>0</v>
      </c>
      <c r="BF413" s="166">
        <f>IF(N413="snížená",J413,0)</f>
        <v>0</v>
      </c>
      <c r="BG413" s="166">
        <f>IF(N413="zákl. přenesená",J413,0)</f>
        <v>0</v>
      </c>
      <c r="BH413" s="166">
        <f>IF(N413="sníž. přenesená",J413,0)</f>
        <v>0</v>
      </c>
      <c r="BI413" s="166">
        <f>IF(N413="nulová",J413,0)</f>
        <v>0</v>
      </c>
      <c r="BJ413" s="18" t="s">
        <v>75</v>
      </c>
      <c r="BK413" s="166">
        <f>ROUND(I413*H413,2)</f>
        <v>0</v>
      </c>
      <c r="BL413" s="18" t="s">
        <v>156</v>
      </c>
      <c r="BM413" s="165" t="s">
        <v>697</v>
      </c>
    </row>
    <row r="414" spans="2:51" s="14" customFormat="1" ht="12">
      <c r="B414" s="175"/>
      <c r="D414" s="168" t="s">
        <v>158</v>
      </c>
      <c r="E414" s="176" t="s">
        <v>0</v>
      </c>
      <c r="F414" s="177" t="s">
        <v>698</v>
      </c>
      <c r="H414" s="178">
        <v>225.377</v>
      </c>
      <c r="I414" s="179"/>
      <c r="L414" s="175"/>
      <c r="M414" s="180"/>
      <c r="N414" s="181"/>
      <c r="O414" s="181"/>
      <c r="P414" s="181"/>
      <c r="Q414" s="181"/>
      <c r="R414" s="181"/>
      <c r="S414" s="181"/>
      <c r="T414" s="182"/>
      <c r="AT414" s="176" t="s">
        <v>158</v>
      </c>
      <c r="AU414" s="176" t="s">
        <v>77</v>
      </c>
      <c r="AV414" s="14" t="s">
        <v>77</v>
      </c>
      <c r="AW414" s="14" t="s">
        <v>30</v>
      </c>
      <c r="AX414" s="14" t="s">
        <v>75</v>
      </c>
      <c r="AY414" s="176" t="s">
        <v>148</v>
      </c>
    </row>
    <row r="415" spans="1:65" s="2" customFormat="1" ht="16.5" customHeight="1">
      <c r="A415" s="33"/>
      <c r="B415" s="153"/>
      <c r="C415" s="154" t="s">
        <v>699</v>
      </c>
      <c r="D415" s="154" t="s">
        <v>151</v>
      </c>
      <c r="E415" s="155" t="s">
        <v>700</v>
      </c>
      <c r="F415" s="156" t="s">
        <v>701</v>
      </c>
      <c r="G415" s="157" t="s">
        <v>226</v>
      </c>
      <c r="H415" s="158">
        <v>3</v>
      </c>
      <c r="I415" s="159"/>
      <c r="J415" s="160">
        <f>ROUND(I415*H415,2)</f>
        <v>0</v>
      </c>
      <c r="K415" s="156" t="s">
        <v>155</v>
      </c>
      <c r="L415" s="34"/>
      <c r="M415" s="161" t="s">
        <v>0</v>
      </c>
      <c r="N415" s="162" t="s">
        <v>40</v>
      </c>
      <c r="O415" s="54"/>
      <c r="P415" s="163">
        <f>O415*H415</f>
        <v>0</v>
      </c>
      <c r="Q415" s="163">
        <v>0</v>
      </c>
      <c r="R415" s="163">
        <f>Q415*H415</f>
        <v>0</v>
      </c>
      <c r="S415" s="163">
        <v>0.015</v>
      </c>
      <c r="T415" s="164">
        <f>S415*H415</f>
        <v>0.045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65" t="s">
        <v>156</v>
      </c>
      <c r="AT415" s="165" t="s">
        <v>151</v>
      </c>
      <c r="AU415" s="165" t="s">
        <v>77</v>
      </c>
      <c r="AY415" s="18" t="s">
        <v>148</v>
      </c>
      <c r="BE415" s="166">
        <f>IF(N415="základní",J415,0)</f>
        <v>0</v>
      </c>
      <c r="BF415" s="166">
        <f>IF(N415="snížená",J415,0)</f>
        <v>0</v>
      </c>
      <c r="BG415" s="166">
        <f>IF(N415="zákl. přenesená",J415,0)</f>
        <v>0</v>
      </c>
      <c r="BH415" s="166">
        <f>IF(N415="sníž. přenesená",J415,0)</f>
        <v>0</v>
      </c>
      <c r="BI415" s="166">
        <f>IF(N415="nulová",J415,0)</f>
        <v>0</v>
      </c>
      <c r="BJ415" s="18" t="s">
        <v>75</v>
      </c>
      <c r="BK415" s="166">
        <f>ROUND(I415*H415,2)</f>
        <v>0</v>
      </c>
      <c r="BL415" s="18" t="s">
        <v>156</v>
      </c>
      <c r="BM415" s="165" t="s">
        <v>702</v>
      </c>
    </row>
    <row r="416" spans="2:51" s="13" customFormat="1" ht="12">
      <c r="B416" s="167"/>
      <c r="D416" s="168" t="s">
        <v>158</v>
      </c>
      <c r="E416" s="169" t="s">
        <v>0</v>
      </c>
      <c r="F416" s="170" t="s">
        <v>648</v>
      </c>
      <c r="H416" s="169" t="s">
        <v>0</v>
      </c>
      <c r="I416" s="171"/>
      <c r="L416" s="167"/>
      <c r="M416" s="172"/>
      <c r="N416" s="173"/>
      <c r="O416" s="173"/>
      <c r="P416" s="173"/>
      <c r="Q416" s="173"/>
      <c r="R416" s="173"/>
      <c r="S416" s="173"/>
      <c r="T416" s="174"/>
      <c r="AT416" s="169" t="s">
        <v>158</v>
      </c>
      <c r="AU416" s="169" t="s">
        <v>77</v>
      </c>
      <c r="AV416" s="13" t="s">
        <v>75</v>
      </c>
      <c r="AW416" s="13" t="s">
        <v>30</v>
      </c>
      <c r="AX416" s="13" t="s">
        <v>68</v>
      </c>
      <c r="AY416" s="169" t="s">
        <v>148</v>
      </c>
    </row>
    <row r="417" spans="2:51" s="14" customFormat="1" ht="12">
      <c r="B417" s="175"/>
      <c r="D417" s="168" t="s">
        <v>158</v>
      </c>
      <c r="E417" s="176" t="s">
        <v>0</v>
      </c>
      <c r="F417" s="177" t="s">
        <v>165</v>
      </c>
      <c r="H417" s="178">
        <v>3</v>
      </c>
      <c r="I417" s="179"/>
      <c r="L417" s="175"/>
      <c r="M417" s="180"/>
      <c r="N417" s="181"/>
      <c r="O417" s="181"/>
      <c r="P417" s="181"/>
      <c r="Q417" s="181"/>
      <c r="R417" s="181"/>
      <c r="S417" s="181"/>
      <c r="T417" s="182"/>
      <c r="AT417" s="176" t="s">
        <v>158</v>
      </c>
      <c r="AU417" s="176" t="s">
        <v>77</v>
      </c>
      <c r="AV417" s="14" t="s">
        <v>77</v>
      </c>
      <c r="AW417" s="14" t="s">
        <v>30</v>
      </c>
      <c r="AX417" s="14" t="s">
        <v>75</v>
      </c>
      <c r="AY417" s="176" t="s">
        <v>148</v>
      </c>
    </row>
    <row r="418" spans="1:65" s="2" customFormat="1" ht="21.75" customHeight="1">
      <c r="A418" s="33"/>
      <c r="B418" s="153"/>
      <c r="C418" s="154" t="s">
        <v>703</v>
      </c>
      <c r="D418" s="154" t="s">
        <v>151</v>
      </c>
      <c r="E418" s="155" t="s">
        <v>704</v>
      </c>
      <c r="F418" s="156" t="s">
        <v>705</v>
      </c>
      <c r="G418" s="157" t="s">
        <v>215</v>
      </c>
      <c r="H418" s="158">
        <v>30</v>
      </c>
      <c r="I418" s="159"/>
      <c r="J418" s="160">
        <f>ROUND(I418*H418,2)</f>
        <v>0</v>
      </c>
      <c r="K418" s="156" t="s">
        <v>0</v>
      </c>
      <c r="L418" s="34"/>
      <c r="M418" s="161" t="s">
        <v>0</v>
      </c>
      <c r="N418" s="162" t="s">
        <v>40</v>
      </c>
      <c r="O418" s="54"/>
      <c r="P418" s="163">
        <f>O418*H418</f>
        <v>0</v>
      </c>
      <c r="Q418" s="163">
        <v>0</v>
      </c>
      <c r="R418" s="163">
        <f>Q418*H418</f>
        <v>0</v>
      </c>
      <c r="S418" s="163">
        <v>0</v>
      </c>
      <c r="T418" s="164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65" t="s">
        <v>156</v>
      </c>
      <c r="AT418" s="165" t="s">
        <v>151</v>
      </c>
      <c r="AU418" s="165" t="s">
        <v>77</v>
      </c>
      <c r="AY418" s="18" t="s">
        <v>148</v>
      </c>
      <c r="BE418" s="166">
        <f>IF(N418="základní",J418,0)</f>
        <v>0</v>
      </c>
      <c r="BF418" s="166">
        <f>IF(N418="snížená",J418,0)</f>
        <v>0</v>
      </c>
      <c r="BG418" s="166">
        <f>IF(N418="zákl. přenesená",J418,0)</f>
        <v>0</v>
      </c>
      <c r="BH418" s="166">
        <f>IF(N418="sníž. přenesená",J418,0)</f>
        <v>0</v>
      </c>
      <c r="BI418" s="166">
        <f>IF(N418="nulová",J418,0)</f>
        <v>0</v>
      </c>
      <c r="BJ418" s="18" t="s">
        <v>75</v>
      </c>
      <c r="BK418" s="166">
        <f>ROUND(I418*H418,2)</f>
        <v>0</v>
      </c>
      <c r="BL418" s="18" t="s">
        <v>156</v>
      </c>
      <c r="BM418" s="165" t="s">
        <v>706</v>
      </c>
    </row>
    <row r="419" spans="2:51" s="13" customFormat="1" ht="12">
      <c r="B419" s="167"/>
      <c r="D419" s="168" t="s">
        <v>158</v>
      </c>
      <c r="E419" s="169" t="s">
        <v>0</v>
      </c>
      <c r="F419" s="170" t="s">
        <v>511</v>
      </c>
      <c r="H419" s="169" t="s">
        <v>0</v>
      </c>
      <c r="I419" s="171"/>
      <c r="L419" s="167"/>
      <c r="M419" s="172"/>
      <c r="N419" s="173"/>
      <c r="O419" s="173"/>
      <c r="P419" s="173"/>
      <c r="Q419" s="173"/>
      <c r="R419" s="173"/>
      <c r="S419" s="173"/>
      <c r="T419" s="174"/>
      <c r="AT419" s="169" t="s">
        <v>158</v>
      </c>
      <c r="AU419" s="169" t="s">
        <v>77</v>
      </c>
      <c r="AV419" s="13" t="s">
        <v>75</v>
      </c>
      <c r="AW419" s="13" t="s">
        <v>30</v>
      </c>
      <c r="AX419" s="13" t="s">
        <v>68</v>
      </c>
      <c r="AY419" s="169" t="s">
        <v>148</v>
      </c>
    </row>
    <row r="420" spans="2:51" s="13" customFormat="1" ht="12">
      <c r="B420" s="167"/>
      <c r="D420" s="168" t="s">
        <v>158</v>
      </c>
      <c r="E420" s="169" t="s">
        <v>0</v>
      </c>
      <c r="F420" s="170" t="s">
        <v>364</v>
      </c>
      <c r="H420" s="169" t="s">
        <v>0</v>
      </c>
      <c r="I420" s="171"/>
      <c r="L420" s="167"/>
      <c r="M420" s="172"/>
      <c r="N420" s="173"/>
      <c r="O420" s="173"/>
      <c r="P420" s="173"/>
      <c r="Q420" s="173"/>
      <c r="R420" s="173"/>
      <c r="S420" s="173"/>
      <c r="T420" s="174"/>
      <c r="AT420" s="169" t="s">
        <v>158</v>
      </c>
      <c r="AU420" s="169" t="s">
        <v>77</v>
      </c>
      <c r="AV420" s="13" t="s">
        <v>75</v>
      </c>
      <c r="AW420" s="13" t="s">
        <v>30</v>
      </c>
      <c r="AX420" s="13" t="s">
        <v>68</v>
      </c>
      <c r="AY420" s="169" t="s">
        <v>148</v>
      </c>
    </row>
    <row r="421" spans="2:51" s="14" customFormat="1" ht="12">
      <c r="B421" s="175"/>
      <c r="D421" s="168" t="s">
        <v>158</v>
      </c>
      <c r="E421" s="176" t="s">
        <v>0</v>
      </c>
      <c r="F421" s="177" t="s">
        <v>707</v>
      </c>
      <c r="H421" s="178">
        <v>22</v>
      </c>
      <c r="I421" s="179"/>
      <c r="L421" s="175"/>
      <c r="M421" s="180"/>
      <c r="N421" s="181"/>
      <c r="O421" s="181"/>
      <c r="P421" s="181"/>
      <c r="Q421" s="181"/>
      <c r="R421" s="181"/>
      <c r="S421" s="181"/>
      <c r="T421" s="182"/>
      <c r="AT421" s="176" t="s">
        <v>158</v>
      </c>
      <c r="AU421" s="176" t="s">
        <v>77</v>
      </c>
      <c r="AV421" s="14" t="s">
        <v>77</v>
      </c>
      <c r="AW421" s="14" t="s">
        <v>30</v>
      </c>
      <c r="AX421" s="14" t="s">
        <v>68</v>
      </c>
      <c r="AY421" s="176" t="s">
        <v>148</v>
      </c>
    </row>
    <row r="422" spans="2:51" s="13" customFormat="1" ht="12">
      <c r="B422" s="167"/>
      <c r="D422" s="168" t="s">
        <v>158</v>
      </c>
      <c r="E422" s="169" t="s">
        <v>0</v>
      </c>
      <c r="F422" s="170" t="s">
        <v>366</v>
      </c>
      <c r="H422" s="169" t="s">
        <v>0</v>
      </c>
      <c r="I422" s="171"/>
      <c r="L422" s="167"/>
      <c r="M422" s="172"/>
      <c r="N422" s="173"/>
      <c r="O422" s="173"/>
      <c r="P422" s="173"/>
      <c r="Q422" s="173"/>
      <c r="R422" s="173"/>
      <c r="S422" s="173"/>
      <c r="T422" s="174"/>
      <c r="AT422" s="169" t="s">
        <v>158</v>
      </c>
      <c r="AU422" s="169" t="s">
        <v>77</v>
      </c>
      <c r="AV422" s="13" t="s">
        <v>75</v>
      </c>
      <c r="AW422" s="13" t="s">
        <v>30</v>
      </c>
      <c r="AX422" s="13" t="s">
        <v>68</v>
      </c>
      <c r="AY422" s="169" t="s">
        <v>148</v>
      </c>
    </row>
    <row r="423" spans="2:51" s="14" customFormat="1" ht="12">
      <c r="B423" s="175"/>
      <c r="D423" s="168" t="s">
        <v>158</v>
      </c>
      <c r="E423" s="176" t="s">
        <v>0</v>
      </c>
      <c r="F423" s="177" t="s">
        <v>191</v>
      </c>
      <c r="H423" s="178">
        <v>8</v>
      </c>
      <c r="I423" s="179"/>
      <c r="L423" s="175"/>
      <c r="M423" s="180"/>
      <c r="N423" s="181"/>
      <c r="O423" s="181"/>
      <c r="P423" s="181"/>
      <c r="Q423" s="181"/>
      <c r="R423" s="181"/>
      <c r="S423" s="181"/>
      <c r="T423" s="182"/>
      <c r="AT423" s="176" t="s">
        <v>158</v>
      </c>
      <c r="AU423" s="176" t="s">
        <v>77</v>
      </c>
      <c r="AV423" s="14" t="s">
        <v>77</v>
      </c>
      <c r="AW423" s="14" t="s">
        <v>30</v>
      </c>
      <c r="AX423" s="14" t="s">
        <v>68</v>
      </c>
      <c r="AY423" s="176" t="s">
        <v>148</v>
      </c>
    </row>
    <row r="424" spans="2:51" s="15" customFormat="1" ht="12">
      <c r="B424" s="183"/>
      <c r="D424" s="168" t="s">
        <v>158</v>
      </c>
      <c r="E424" s="184" t="s">
        <v>0</v>
      </c>
      <c r="F424" s="185" t="s">
        <v>171</v>
      </c>
      <c r="H424" s="186">
        <v>30</v>
      </c>
      <c r="I424" s="187"/>
      <c r="L424" s="183"/>
      <c r="M424" s="188"/>
      <c r="N424" s="189"/>
      <c r="O424" s="189"/>
      <c r="P424" s="189"/>
      <c r="Q424" s="189"/>
      <c r="R424" s="189"/>
      <c r="S424" s="189"/>
      <c r="T424" s="190"/>
      <c r="AT424" s="184" t="s">
        <v>158</v>
      </c>
      <c r="AU424" s="184" t="s">
        <v>77</v>
      </c>
      <c r="AV424" s="15" t="s">
        <v>156</v>
      </c>
      <c r="AW424" s="15" t="s">
        <v>30</v>
      </c>
      <c r="AX424" s="15" t="s">
        <v>75</v>
      </c>
      <c r="AY424" s="184" t="s">
        <v>148</v>
      </c>
    </row>
    <row r="425" spans="1:65" s="2" customFormat="1" ht="16.5" customHeight="1">
      <c r="A425" s="33"/>
      <c r="B425" s="153"/>
      <c r="C425" s="203" t="s">
        <v>708</v>
      </c>
      <c r="D425" s="203" t="s">
        <v>438</v>
      </c>
      <c r="E425" s="204" t="s">
        <v>709</v>
      </c>
      <c r="F425" s="205" t="s">
        <v>710</v>
      </c>
      <c r="G425" s="206" t="s">
        <v>215</v>
      </c>
      <c r="H425" s="207">
        <v>21</v>
      </c>
      <c r="I425" s="208"/>
      <c r="J425" s="209">
        <f>ROUND(I425*H425,2)</f>
        <v>0</v>
      </c>
      <c r="K425" s="205" t="s">
        <v>0</v>
      </c>
      <c r="L425" s="210"/>
      <c r="M425" s="211" t="s">
        <v>0</v>
      </c>
      <c r="N425" s="212" t="s">
        <v>40</v>
      </c>
      <c r="O425" s="54"/>
      <c r="P425" s="163">
        <f>O425*H425</f>
        <v>0</v>
      </c>
      <c r="Q425" s="163">
        <v>0.00106</v>
      </c>
      <c r="R425" s="163">
        <f>Q425*H425</f>
        <v>0.02226</v>
      </c>
      <c r="S425" s="163">
        <v>0</v>
      </c>
      <c r="T425" s="164">
        <f>S425*H425</f>
        <v>0</v>
      </c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R425" s="165" t="s">
        <v>191</v>
      </c>
      <c r="AT425" s="165" t="s">
        <v>438</v>
      </c>
      <c r="AU425" s="165" t="s">
        <v>77</v>
      </c>
      <c r="AY425" s="18" t="s">
        <v>148</v>
      </c>
      <c r="BE425" s="166">
        <f>IF(N425="základní",J425,0)</f>
        <v>0</v>
      </c>
      <c r="BF425" s="166">
        <f>IF(N425="snížená",J425,0)</f>
        <v>0</v>
      </c>
      <c r="BG425" s="166">
        <f>IF(N425="zákl. přenesená",J425,0)</f>
        <v>0</v>
      </c>
      <c r="BH425" s="166">
        <f>IF(N425="sníž. přenesená",J425,0)</f>
        <v>0</v>
      </c>
      <c r="BI425" s="166">
        <f>IF(N425="nulová",J425,0)</f>
        <v>0</v>
      </c>
      <c r="BJ425" s="18" t="s">
        <v>75</v>
      </c>
      <c r="BK425" s="166">
        <f>ROUND(I425*H425,2)</f>
        <v>0</v>
      </c>
      <c r="BL425" s="18" t="s">
        <v>156</v>
      </c>
      <c r="BM425" s="165" t="s">
        <v>711</v>
      </c>
    </row>
    <row r="426" spans="2:51" s="13" customFormat="1" ht="12">
      <c r="B426" s="167"/>
      <c r="D426" s="168" t="s">
        <v>158</v>
      </c>
      <c r="E426" s="169" t="s">
        <v>0</v>
      </c>
      <c r="F426" s="170" t="s">
        <v>511</v>
      </c>
      <c r="H426" s="169" t="s">
        <v>0</v>
      </c>
      <c r="I426" s="171"/>
      <c r="L426" s="167"/>
      <c r="M426" s="172"/>
      <c r="N426" s="173"/>
      <c r="O426" s="173"/>
      <c r="P426" s="173"/>
      <c r="Q426" s="173"/>
      <c r="R426" s="173"/>
      <c r="S426" s="173"/>
      <c r="T426" s="174"/>
      <c r="AT426" s="169" t="s">
        <v>158</v>
      </c>
      <c r="AU426" s="169" t="s">
        <v>77</v>
      </c>
      <c r="AV426" s="13" t="s">
        <v>75</v>
      </c>
      <c r="AW426" s="13" t="s">
        <v>30</v>
      </c>
      <c r="AX426" s="13" t="s">
        <v>68</v>
      </c>
      <c r="AY426" s="169" t="s">
        <v>148</v>
      </c>
    </row>
    <row r="427" spans="2:51" s="13" customFormat="1" ht="12">
      <c r="B427" s="167"/>
      <c r="D427" s="168" t="s">
        <v>158</v>
      </c>
      <c r="E427" s="169" t="s">
        <v>0</v>
      </c>
      <c r="F427" s="170" t="s">
        <v>364</v>
      </c>
      <c r="H427" s="169" t="s">
        <v>0</v>
      </c>
      <c r="I427" s="171"/>
      <c r="L427" s="167"/>
      <c r="M427" s="172"/>
      <c r="N427" s="173"/>
      <c r="O427" s="173"/>
      <c r="P427" s="173"/>
      <c r="Q427" s="173"/>
      <c r="R427" s="173"/>
      <c r="S427" s="173"/>
      <c r="T427" s="174"/>
      <c r="AT427" s="169" t="s">
        <v>158</v>
      </c>
      <c r="AU427" s="169" t="s">
        <v>77</v>
      </c>
      <c r="AV427" s="13" t="s">
        <v>75</v>
      </c>
      <c r="AW427" s="13" t="s">
        <v>30</v>
      </c>
      <c r="AX427" s="13" t="s">
        <v>68</v>
      </c>
      <c r="AY427" s="169" t="s">
        <v>148</v>
      </c>
    </row>
    <row r="428" spans="2:51" s="14" customFormat="1" ht="12">
      <c r="B428" s="175"/>
      <c r="D428" s="168" t="s">
        <v>158</v>
      </c>
      <c r="E428" s="176" t="s">
        <v>0</v>
      </c>
      <c r="F428" s="177" t="s">
        <v>712</v>
      </c>
      <c r="H428" s="178">
        <v>16</v>
      </c>
      <c r="I428" s="179"/>
      <c r="L428" s="175"/>
      <c r="M428" s="180"/>
      <c r="N428" s="181"/>
      <c r="O428" s="181"/>
      <c r="P428" s="181"/>
      <c r="Q428" s="181"/>
      <c r="R428" s="181"/>
      <c r="S428" s="181"/>
      <c r="T428" s="182"/>
      <c r="AT428" s="176" t="s">
        <v>158</v>
      </c>
      <c r="AU428" s="176" t="s">
        <v>77</v>
      </c>
      <c r="AV428" s="14" t="s">
        <v>77</v>
      </c>
      <c r="AW428" s="14" t="s">
        <v>30</v>
      </c>
      <c r="AX428" s="14" t="s">
        <v>68</v>
      </c>
      <c r="AY428" s="176" t="s">
        <v>148</v>
      </c>
    </row>
    <row r="429" spans="2:51" s="13" customFormat="1" ht="12">
      <c r="B429" s="167"/>
      <c r="D429" s="168" t="s">
        <v>158</v>
      </c>
      <c r="E429" s="169" t="s">
        <v>0</v>
      </c>
      <c r="F429" s="170" t="s">
        <v>366</v>
      </c>
      <c r="H429" s="169" t="s">
        <v>0</v>
      </c>
      <c r="I429" s="171"/>
      <c r="L429" s="167"/>
      <c r="M429" s="172"/>
      <c r="N429" s="173"/>
      <c r="O429" s="173"/>
      <c r="P429" s="173"/>
      <c r="Q429" s="173"/>
      <c r="R429" s="173"/>
      <c r="S429" s="173"/>
      <c r="T429" s="174"/>
      <c r="AT429" s="169" t="s">
        <v>158</v>
      </c>
      <c r="AU429" s="169" t="s">
        <v>77</v>
      </c>
      <c r="AV429" s="13" t="s">
        <v>75</v>
      </c>
      <c r="AW429" s="13" t="s">
        <v>30</v>
      </c>
      <c r="AX429" s="13" t="s">
        <v>68</v>
      </c>
      <c r="AY429" s="169" t="s">
        <v>148</v>
      </c>
    </row>
    <row r="430" spans="2:51" s="14" customFormat="1" ht="12">
      <c r="B430" s="175"/>
      <c r="D430" s="168" t="s">
        <v>158</v>
      </c>
      <c r="E430" s="176" t="s">
        <v>0</v>
      </c>
      <c r="F430" s="177" t="s">
        <v>177</v>
      </c>
      <c r="H430" s="178">
        <v>5</v>
      </c>
      <c r="I430" s="179"/>
      <c r="L430" s="175"/>
      <c r="M430" s="180"/>
      <c r="N430" s="181"/>
      <c r="O430" s="181"/>
      <c r="P430" s="181"/>
      <c r="Q430" s="181"/>
      <c r="R430" s="181"/>
      <c r="S430" s="181"/>
      <c r="T430" s="182"/>
      <c r="AT430" s="176" t="s">
        <v>158</v>
      </c>
      <c r="AU430" s="176" t="s">
        <v>77</v>
      </c>
      <c r="AV430" s="14" t="s">
        <v>77</v>
      </c>
      <c r="AW430" s="14" t="s">
        <v>30</v>
      </c>
      <c r="AX430" s="14" t="s">
        <v>68</v>
      </c>
      <c r="AY430" s="176" t="s">
        <v>148</v>
      </c>
    </row>
    <row r="431" spans="2:51" s="15" customFormat="1" ht="12">
      <c r="B431" s="183"/>
      <c r="D431" s="168" t="s">
        <v>158</v>
      </c>
      <c r="E431" s="184" t="s">
        <v>0</v>
      </c>
      <c r="F431" s="185" t="s">
        <v>171</v>
      </c>
      <c r="H431" s="186">
        <v>21</v>
      </c>
      <c r="I431" s="187"/>
      <c r="L431" s="183"/>
      <c r="M431" s="188"/>
      <c r="N431" s="189"/>
      <c r="O431" s="189"/>
      <c r="P431" s="189"/>
      <c r="Q431" s="189"/>
      <c r="R431" s="189"/>
      <c r="S431" s="189"/>
      <c r="T431" s="190"/>
      <c r="AT431" s="184" t="s">
        <v>158</v>
      </c>
      <c r="AU431" s="184" t="s">
        <v>77</v>
      </c>
      <c r="AV431" s="15" t="s">
        <v>156</v>
      </c>
      <c r="AW431" s="15" t="s">
        <v>30</v>
      </c>
      <c r="AX431" s="15" t="s">
        <v>75</v>
      </c>
      <c r="AY431" s="184" t="s">
        <v>148</v>
      </c>
    </row>
    <row r="432" spans="1:65" s="2" customFormat="1" ht="16.5" customHeight="1">
      <c r="A432" s="33"/>
      <c r="B432" s="153"/>
      <c r="C432" s="203" t="s">
        <v>713</v>
      </c>
      <c r="D432" s="203" t="s">
        <v>438</v>
      </c>
      <c r="E432" s="204" t="s">
        <v>714</v>
      </c>
      <c r="F432" s="205" t="s">
        <v>715</v>
      </c>
      <c r="G432" s="206" t="s">
        <v>215</v>
      </c>
      <c r="H432" s="207">
        <v>1</v>
      </c>
      <c r="I432" s="208"/>
      <c r="J432" s="209">
        <f>ROUND(I432*H432,2)</f>
        <v>0</v>
      </c>
      <c r="K432" s="205" t="s">
        <v>0</v>
      </c>
      <c r="L432" s="210"/>
      <c r="M432" s="211" t="s">
        <v>0</v>
      </c>
      <c r="N432" s="212" t="s">
        <v>40</v>
      </c>
      <c r="O432" s="54"/>
      <c r="P432" s="163">
        <f>O432*H432</f>
        <v>0</v>
      </c>
      <c r="Q432" s="163">
        <v>0.0014</v>
      </c>
      <c r="R432" s="163">
        <f>Q432*H432</f>
        <v>0.0014</v>
      </c>
      <c r="S432" s="163">
        <v>0</v>
      </c>
      <c r="T432" s="164">
        <f>S432*H432</f>
        <v>0</v>
      </c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R432" s="165" t="s">
        <v>191</v>
      </c>
      <c r="AT432" s="165" t="s">
        <v>438</v>
      </c>
      <c r="AU432" s="165" t="s">
        <v>77</v>
      </c>
      <c r="AY432" s="18" t="s">
        <v>148</v>
      </c>
      <c r="BE432" s="166">
        <f>IF(N432="základní",J432,0)</f>
        <v>0</v>
      </c>
      <c r="BF432" s="166">
        <f>IF(N432="snížená",J432,0)</f>
        <v>0</v>
      </c>
      <c r="BG432" s="166">
        <f>IF(N432="zákl. přenesená",J432,0)</f>
        <v>0</v>
      </c>
      <c r="BH432" s="166">
        <f>IF(N432="sníž. přenesená",J432,0)</f>
        <v>0</v>
      </c>
      <c r="BI432" s="166">
        <f>IF(N432="nulová",J432,0)</f>
        <v>0</v>
      </c>
      <c r="BJ432" s="18" t="s">
        <v>75</v>
      </c>
      <c r="BK432" s="166">
        <f>ROUND(I432*H432,2)</f>
        <v>0</v>
      </c>
      <c r="BL432" s="18" t="s">
        <v>156</v>
      </c>
      <c r="BM432" s="165" t="s">
        <v>716</v>
      </c>
    </row>
    <row r="433" spans="2:51" s="13" customFormat="1" ht="12">
      <c r="B433" s="167"/>
      <c r="D433" s="168" t="s">
        <v>158</v>
      </c>
      <c r="E433" s="169" t="s">
        <v>0</v>
      </c>
      <c r="F433" s="170" t="s">
        <v>511</v>
      </c>
      <c r="H433" s="169" t="s">
        <v>0</v>
      </c>
      <c r="I433" s="171"/>
      <c r="L433" s="167"/>
      <c r="M433" s="172"/>
      <c r="N433" s="173"/>
      <c r="O433" s="173"/>
      <c r="P433" s="173"/>
      <c r="Q433" s="173"/>
      <c r="R433" s="173"/>
      <c r="S433" s="173"/>
      <c r="T433" s="174"/>
      <c r="AT433" s="169" t="s">
        <v>158</v>
      </c>
      <c r="AU433" s="169" t="s">
        <v>77</v>
      </c>
      <c r="AV433" s="13" t="s">
        <v>75</v>
      </c>
      <c r="AW433" s="13" t="s">
        <v>30</v>
      </c>
      <c r="AX433" s="13" t="s">
        <v>68</v>
      </c>
      <c r="AY433" s="169" t="s">
        <v>148</v>
      </c>
    </row>
    <row r="434" spans="2:51" s="13" customFormat="1" ht="12">
      <c r="B434" s="167"/>
      <c r="D434" s="168" t="s">
        <v>158</v>
      </c>
      <c r="E434" s="169" t="s">
        <v>0</v>
      </c>
      <c r="F434" s="170" t="s">
        <v>364</v>
      </c>
      <c r="H434" s="169" t="s">
        <v>0</v>
      </c>
      <c r="I434" s="171"/>
      <c r="L434" s="167"/>
      <c r="M434" s="172"/>
      <c r="N434" s="173"/>
      <c r="O434" s="173"/>
      <c r="P434" s="173"/>
      <c r="Q434" s="173"/>
      <c r="R434" s="173"/>
      <c r="S434" s="173"/>
      <c r="T434" s="174"/>
      <c r="AT434" s="169" t="s">
        <v>158</v>
      </c>
      <c r="AU434" s="169" t="s">
        <v>77</v>
      </c>
      <c r="AV434" s="13" t="s">
        <v>75</v>
      </c>
      <c r="AW434" s="13" t="s">
        <v>30</v>
      </c>
      <c r="AX434" s="13" t="s">
        <v>68</v>
      </c>
      <c r="AY434" s="169" t="s">
        <v>148</v>
      </c>
    </row>
    <row r="435" spans="2:51" s="14" customFormat="1" ht="12">
      <c r="B435" s="175"/>
      <c r="D435" s="168" t="s">
        <v>158</v>
      </c>
      <c r="E435" s="176" t="s">
        <v>0</v>
      </c>
      <c r="F435" s="177" t="s">
        <v>75</v>
      </c>
      <c r="H435" s="178">
        <v>1</v>
      </c>
      <c r="I435" s="179"/>
      <c r="L435" s="175"/>
      <c r="M435" s="180"/>
      <c r="N435" s="181"/>
      <c r="O435" s="181"/>
      <c r="P435" s="181"/>
      <c r="Q435" s="181"/>
      <c r="R435" s="181"/>
      <c r="S435" s="181"/>
      <c r="T435" s="182"/>
      <c r="AT435" s="176" t="s">
        <v>158</v>
      </c>
      <c r="AU435" s="176" t="s">
        <v>77</v>
      </c>
      <c r="AV435" s="14" t="s">
        <v>77</v>
      </c>
      <c r="AW435" s="14" t="s">
        <v>30</v>
      </c>
      <c r="AX435" s="14" t="s">
        <v>75</v>
      </c>
      <c r="AY435" s="176" t="s">
        <v>148</v>
      </c>
    </row>
    <row r="436" spans="1:65" s="2" customFormat="1" ht="16.5" customHeight="1">
      <c r="A436" s="33"/>
      <c r="B436" s="153"/>
      <c r="C436" s="203" t="s">
        <v>717</v>
      </c>
      <c r="D436" s="203" t="s">
        <v>438</v>
      </c>
      <c r="E436" s="204" t="s">
        <v>718</v>
      </c>
      <c r="F436" s="205" t="s">
        <v>719</v>
      </c>
      <c r="G436" s="206" t="s">
        <v>215</v>
      </c>
      <c r="H436" s="207">
        <v>2</v>
      </c>
      <c r="I436" s="208"/>
      <c r="J436" s="209">
        <f>ROUND(I436*H436,2)</f>
        <v>0</v>
      </c>
      <c r="K436" s="205" t="s">
        <v>0</v>
      </c>
      <c r="L436" s="210"/>
      <c r="M436" s="211" t="s">
        <v>0</v>
      </c>
      <c r="N436" s="212" t="s">
        <v>40</v>
      </c>
      <c r="O436" s="54"/>
      <c r="P436" s="163">
        <f>O436*H436</f>
        <v>0</v>
      </c>
      <c r="Q436" s="163">
        <v>0.0014</v>
      </c>
      <c r="R436" s="163">
        <f>Q436*H436</f>
        <v>0.0028</v>
      </c>
      <c r="S436" s="163">
        <v>0</v>
      </c>
      <c r="T436" s="164">
        <f>S436*H436</f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65" t="s">
        <v>191</v>
      </c>
      <c r="AT436" s="165" t="s">
        <v>438</v>
      </c>
      <c r="AU436" s="165" t="s">
        <v>77</v>
      </c>
      <c r="AY436" s="18" t="s">
        <v>148</v>
      </c>
      <c r="BE436" s="166">
        <f>IF(N436="základní",J436,0)</f>
        <v>0</v>
      </c>
      <c r="BF436" s="166">
        <f>IF(N436="snížená",J436,0)</f>
        <v>0</v>
      </c>
      <c r="BG436" s="166">
        <f>IF(N436="zákl. přenesená",J436,0)</f>
        <v>0</v>
      </c>
      <c r="BH436" s="166">
        <f>IF(N436="sníž. přenesená",J436,0)</f>
        <v>0</v>
      </c>
      <c r="BI436" s="166">
        <f>IF(N436="nulová",J436,0)</f>
        <v>0</v>
      </c>
      <c r="BJ436" s="18" t="s">
        <v>75</v>
      </c>
      <c r="BK436" s="166">
        <f>ROUND(I436*H436,2)</f>
        <v>0</v>
      </c>
      <c r="BL436" s="18" t="s">
        <v>156</v>
      </c>
      <c r="BM436" s="165" t="s">
        <v>720</v>
      </c>
    </row>
    <row r="437" spans="2:51" s="13" customFormat="1" ht="12">
      <c r="B437" s="167"/>
      <c r="D437" s="168" t="s">
        <v>158</v>
      </c>
      <c r="E437" s="169" t="s">
        <v>0</v>
      </c>
      <c r="F437" s="170" t="s">
        <v>511</v>
      </c>
      <c r="H437" s="169" t="s">
        <v>0</v>
      </c>
      <c r="I437" s="171"/>
      <c r="L437" s="167"/>
      <c r="M437" s="172"/>
      <c r="N437" s="173"/>
      <c r="O437" s="173"/>
      <c r="P437" s="173"/>
      <c r="Q437" s="173"/>
      <c r="R437" s="173"/>
      <c r="S437" s="173"/>
      <c r="T437" s="174"/>
      <c r="AT437" s="169" t="s">
        <v>158</v>
      </c>
      <c r="AU437" s="169" t="s">
        <v>77</v>
      </c>
      <c r="AV437" s="13" t="s">
        <v>75</v>
      </c>
      <c r="AW437" s="13" t="s">
        <v>30</v>
      </c>
      <c r="AX437" s="13" t="s">
        <v>68</v>
      </c>
      <c r="AY437" s="169" t="s">
        <v>148</v>
      </c>
    </row>
    <row r="438" spans="2:51" s="13" customFormat="1" ht="12">
      <c r="B438" s="167"/>
      <c r="D438" s="168" t="s">
        <v>158</v>
      </c>
      <c r="E438" s="169" t="s">
        <v>0</v>
      </c>
      <c r="F438" s="170" t="s">
        <v>364</v>
      </c>
      <c r="H438" s="169" t="s">
        <v>0</v>
      </c>
      <c r="I438" s="171"/>
      <c r="L438" s="167"/>
      <c r="M438" s="172"/>
      <c r="N438" s="173"/>
      <c r="O438" s="173"/>
      <c r="P438" s="173"/>
      <c r="Q438" s="173"/>
      <c r="R438" s="173"/>
      <c r="S438" s="173"/>
      <c r="T438" s="174"/>
      <c r="AT438" s="169" t="s">
        <v>158</v>
      </c>
      <c r="AU438" s="169" t="s">
        <v>77</v>
      </c>
      <c r="AV438" s="13" t="s">
        <v>75</v>
      </c>
      <c r="AW438" s="13" t="s">
        <v>30</v>
      </c>
      <c r="AX438" s="13" t="s">
        <v>68</v>
      </c>
      <c r="AY438" s="169" t="s">
        <v>148</v>
      </c>
    </row>
    <row r="439" spans="2:51" s="14" customFormat="1" ht="12">
      <c r="B439" s="175"/>
      <c r="D439" s="168" t="s">
        <v>158</v>
      </c>
      <c r="E439" s="176" t="s">
        <v>0</v>
      </c>
      <c r="F439" s="177" t="s">
        <v>77</v>
      </c>
      <c r="H439" s="178">
        <v>2</v>
      </c>
      <c r="I439" s="179"/>
      <c r="L439" s="175"/>
      <c r="M439" s="180"/>
      <c r="N439" s="181"/>
      <c r="O439" s="181"/>
      <c r="P439" s="181"/>
      <c r="Q439" s="181"/>
      <c r="R439" s="181"/>
      <c r="S439" s="181"/>
      <c r="T439" s="182"/>
      <c r="AT439" s="176" t="s">
        <v>158</v>
      </c>
      <c r="AU439" s="176" t="s">
        <v>77</v>
      </c>
      <c r="AV439" s="14" t="s">
        <v>77</v>
      </c>
      <c r="AW439" s="14" t="s">
        <v>30</v>
      </c>
      <c r="AX439" s="14" t="s">
        <v>75</v>
      </c>
      <c r="AY439" s="176" t="s">
        <v>148</v>
      </c>
    </row>
    <row r="440" spans="1:65" s="2" customFormat="1" ht="16.5" customHeight="1">
      <c r="A440" s="33"/>
      <c r="B440" s="153"/>
      <c r="C440" s="203" t="s">
        <v>721</v>
      </c>
      <c r="D440" s="203" t="s">
        <v>438</v>
      </c>
      <c r="E440" s="204" t="s">
        <v>722</v>
      </c>
      <c r="F440" s="205" t="s">
        <v>723</v>
      </c>
      <c r="G440" s="206" t="s">
        <v>215</v>
      </c>
      <c r="H440" s="207">
        <v>1</v>
      </c>
      <c r="I440" s="208"/>
      <c r="J440" s="209">
        <f>ROUND(I440*H440,2)</f>
        <v>0</v>
      </c>
      <c r="K440" s="205" t="s">
        <v>0</v>
      </c>
      <c r="L440" s="210"/>
      <c r="M440" s="211" t="s">
        <v>0</v>
      </c>
      <c r="N440" s="212" t="s">
        <v>40</v>
      </c>
      <c r="O440" s="54"/>
      <c r="P440" s="163">
        <f>O440*H440</f>
        <v>0</v>
      </c>
      <c r="Q440" s="163">
        <v>0.0014</v>
      </c>
      <c r="R440" s="163">
        <f>Q440*H440</f>
        <v>0.0014</v>
      </c>
      <c r="S440" s="163">
        <v>0</v>
      </c>
      <c r="T440" s="164">
        <f>S440*H440</f>
        <v>0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65" t="s">
        <v>191</v>
      </c>
      <c r="AT440" s="165" t="s">
        <v>438</v>
      </c>
      <c r="AU440" s="165" t="s">
        <v>77</v>
      </c>
      <c r="AY440" s="18" t="s">
        <v>148</v>
      </c>
      <c r="BE440" s="166">
        <f>IF(N440="základní",J440,0)</f>
        <v>0</v>
      </c>
      <c r="BF440" s="166">
        <f>IF(N440="snížená",J440,0)</f>
        <v>0</v>
      </c>
      <c r="BG440" s="166">
        <f>IF(N440="zákl. přenesená",J440,0)</f>
        <v>0</v>
      </c>
      <c r="BH440" s="166">
        <f>IF(N440="sníž. přenesená",J440,0)</f>
        <v>0</v>
      </c>
      <c r="BI440" s="166">
        <f>IF(N440="nulová",J440,0)</f>
        <v>0</v>
      </c>
      <c r="BJ440" s="18" t="s">
        <v>75</v>
      </c>
      <c r="BK440" s="166">
        <f>ROUND(I440*H440,2)</f>
        <v>0</v>
      </c>
      <c r="BL440" s="18" t="s">
        <v>156</v>
      </c>
      <c r="BM440" s="165" t="s">
        <v>724</v>
      </c>
    </row>
    <row r="441" spans="2:51" s="13" customFormat="1" ht="12">
      <c r="B441" s="167"/>
      <c r="D441" s="168" t="s">
        <v>158</v>
      </c>
      <c r="E441" s="169" t="s">
        <v>0</v>
      </c>
      <c r="F441" s="170" t="s">
        <v>511</v>
      </c>
      <c r="H441" s="169" t="s">
        <v>0</v>
      </c>
      <c r="I441" s="171"/>
      <c r="L441" s="167"/>
      <c r="M441" s="172"/>
      <c r="N441" s="173"/>
      <c r="O441" s="173"/>
      <c r="P441" s="173"/>
      <c r="Q441" s="173"/>
      <c r="R441" s="173"/>
      <c r="S441" s="173"/>
      <c r="T441" s="174"/>
      <c r="AT441" s="169" t="s">
        <v>158</v>
      </c>
      <c r="AU441" s="169" t="s">
        <v>77</v>
      </c>
      <c r="AV441" s="13" t="s">
        <v>75</v>
      </c>
      <c r="AW441" s="13" t="s">
        <v>30</v>
      </c>
      <c r="AX441" s="13" t="s">
        <v>68</v>
      </c>
      <c r="AY441" s="169" t="s">
        <v>148</v>
      </c>
    </row>
    <row r="442" spans="2:51" s="13" customFormat="1" ht="12">
      <c r="B442" s="167"/>
      <c r="D442" s="168" t="s">
        <v>158</v>
      </c>
      <c r="E442" s="169" t="s">
        <v>0</v>
      </c>
      <c r="F442" s="170" t="s">
        <v>366</v>
      </c>
      <c r="H442" s="169" t="s">
        <v>0</v>
      </c>
      <c r="I442" s="171"/>
      <c r="L442" s="167"/>
      <c r="M442" s="172"/>
      <c r="N442" s="173"/>
      <c r="O442" s="173"/>
      <c r="P442" s="173"/>
      <c r="Q442" s="173"/>
      <c r="R442" s="173"/>
      <c r="S442" s="173"/>
      <c r="T442" s="174"/>
      <c r="AT442" s="169" t="s">
        <v>158</v>
      </c>
      <c r="AU442" s="169" t="s">
        <v>77</v>
      </c>
      <c r="AV442" s="13" t="s">
        <v>75</v>
      </c>
      <c r="AW442" s="13" t="s">
        <v>30</v>
      </c>
      <c r="AX442" s="13" t="s">
        <v>68</v>
      </c>
      <c r="AY442" s="169" t="s">
        <v>148</v>
      </c>
    </row>
    <row r="443" spans="2:51" s="14" customFormat="1" ht="12">
      <c r="B443" s="175"/>
      <c r="D443" s="168" t="s">
        <v>158</v>
      </c>
      <c r="E443" s="176" t="s">
        <v>0</v>
      </c>
      <c r="F443" s="177" t="s">
        <v>75</v>
      </c>
      <c r="H443" s="178">
        <v>1</v>
      </c>
      <c r="I443" s="179"/>
      <c r="L443" s="175"/>
      <c r="M443" s="180"/>
      <c r="N443" s="181"/>
      <c r="O443" s="181"/>
      <c r="P443" s="181"/>
      <c r="Q443" s="181"/>
      <c r="R443" s="181"/>
      <c r="S443" s="181"/>
      <c r="T443" s="182"/>
      <c r="AT443" s="176" t="s">
        <v>158</v>
      </c>
      <c r="AU443" s="176" t="s">
        <v>77</v>
      </c>
      <c r="AV443" s="14" t="s">
        <v>77</v>
      </c>
      <c r="AW443" s="14" t="s">
        <v>30</v>
      </c>
      <c r="AX443" s="14" t="s">
        <v>75</v>
      </c>
      <c r="AY443" s="176" t="s">
        <v>148</v>
      </c>
    </row>
    <row r="444" spans="1:65" s="2" customFormat="1" ht="16.5" customHeight="1">
      <c r="A444" s="33"/>
      <c r="B444" s="153"/>
      <c r="C444" s="203" t="s">
        <v>725</v>
      </c>
      <c r="D444" s="203" t="s">
        <v>438</v>
      </c>
      <c r="E444" s="204" t="s">
        <v>726</v>
      </c>
      <c r="F444" s="205" t="s">
        <v>727</v>
      </c>
      <c r="G444" s="206" t="s">
        <v>215</v>
      </c>
      <c r="H444" s="207">
        <v>3</v>
      </c>
      <c r="I444" s="208"/>
      <c r="J444" s="209">
        <f>ROUND(I444*H444,2)</f>
        <v>0</v>
      </c>
      <c r="K444" s="205" t="s">
        <v>0</v>
      </c>
      <c r="L444" s="210"/>
      <c r="M444" s="211" t="s">
        <v>0</v>
      </c>
      <c r="N444" s="212" t="s">
        <v>40</v>
      </c>
      <c r="O444" s="54"/>
      <c r="P444" s="163">
        <f>O444*H444</f>
        <v>0</v>
      </c>
      <c r="Q444" s="163">
        <v>0.0014</v>
      </c>
      <c r="R444" s="163">
        <f>Q444*H444</f>
        <v>0.0042</v>
      </c>
      <c r="S444" s="163">
        <v>0</v>
      </c>
      <c r="T444" s="164">
        <f>S444*H444</f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165" t="s">
        <v>191</v>
      </c>
      <c r="AT444" s="165" t="s">
        <v>438</v>
      </c>
      <c r="AU444" s="165" t="s">
        <v>77</v>
      </c>
      <c r="AY444" s="18" t="s">
        <v>148</v>
      </c>
      <c r="BE444" s="166">
        <f>IF(N444="základní",J444,0)</f>
        <v>0</v>
      </c>
      <c r="BF444" s="166">
        <f>IF(N444="snížená",J444,0)</f>
        <v>0</v>
      </c>
      <c r="BG444" s="166">
        <f>IF(N444="zákl. přenesená",J444,0)</f>
        <v>0</v>
      </c>
      <c r="BH444" s="166">
        <f>IF(N444="sníž. přenesená",J444,0)</f>
        <v>0</v>
      </c>
      <c r="BI444" s="166">
        <f>IF(N444="nulová",J444,0)</f>
        <v>0</v>
      </c>
      <c r="BJ444" s="18" t="s">
        <v>75</v>
      </c>
      <c r="BK444" s="166">
        <f>ROUND(I444*H444,2)</f>
        <v>0</v>
      </c>
      <c r="BL444" s="18" t="s">
        <v>156</v>
      </c>
      <c r="BM444" s="165" t="s">
        <v>728</v>
      </c>
    </row>
    <row r="445" spans="2:51" s="13" customFormat="1" ht="12">
      <c r="B445" s="167"/>
      <c r="D445" s="168" t="s">
        <v>158</v>
      </c>
      <c r="E445" s="169" t="s">
        <v>0</v>
      </c>
      <c r="F445" s="170" t="s">
        <v>511</v>
      </c>
      <c r="H445" s="169" t="s">
        <v>0</v>
      </c>
      <c r="I445" s="171"/>
      <c r="L445" s="167"/>
      <c r="M445" s="172"/>
      <c r="N445" s="173"/>
      <c r="O445" s="173"/>
      <c r="P445" s="173"/>
      <c r="Q445" s="173"/>
      <c r="R445" s="173"/>
      <c r="S445" s="173"/>
      <c r="T445" s="174"/>
      <c r="AT445" s="169" t="s">
        <v>158</v>
      </c>
      <c r="AU445" s="169" t="s">
        <v>77</v>
      </c>
      <c r="AV445" s="13" t="s">
        <v>75</v>
      </c>
      <c r="AW445" s="13" t="s">
        <v>30</v>
      </c>
      <c r="AX445" s="13" t="s">
        <v>68</v>
      </c>
      <c r="AY445" s="169" t="s">
        <v>148</v>
      </c>
    </row>
    <row r="446" spans="2:51" s="13" customFormat="1" ht="12">
      <c r="B446" s="167"/>
      <c r="D446" s="168" t="s">
        <v>158</v>
      </c>
      <c r="E446" s="169" t="s">
        <v>0</v>
      </c>
      <c r="F446" s="170" t="s">
        <v>364</v>
      </c>
      <c r="H446" s="169" t="s">
        <v>0</v>
      </c>
      <c r="I446" s="171"/>
      <c r="L446" s="167"/>
      <c r="M446" s="172"/>
      <c r="N446" s="173"/>
      <c r="O446" s="173"/>
      <c r="P446" s="173"/>
      <c r="Q446" s="173"/>
      <c r="R446" s="173"/>
      <c r="S446" s="173"/>
      <c r="T446" s="174"/>
      <c r="AT446" s="169" t="s">
        <v>158</v>
      </c>
      <c r="AU446" s="169" t="s">
        <v>77</v>
      </c>
      <c r="AV446" s="13" t="s">
        <v>75</v>
      </c>
      <c r="AW446" s="13" t="s">
        <v>30</v>
      </c>
      <c r="AX446" s="13" t="s">
        <v>68</v>
      </c>
      <c r="AY446" s="169" t="s">
        <v>148</v>
      </c>
    </row>
    <row r="447" spans="2:51" s="14" customFormat="1" ht="12">
      <c r="B447" s="175"/>
      <c r="D447" s="168" t="s">
        <v>158</v>
      </c>
      <c r="E447" s="176" t="s">
        <v>0</v>
      </c>
      <c r="F447" s="177" t="s">
        <v>77</v>
      </c>
      <c r="H447" s="178">
        <v>2</v>
      </c>
      <c r="I447" s="179"/>
      <c r="L447" s="175"/>
      <c r="M447" s="180"/>
      <c r="N447" s="181"/>
      <c r="O447" s="181"/>
      <c r="P447" s="181"/>
      <c r="Q447" s="181"/>
      <c r="R447" s="181"/>
      <c r="S447" s="181"/>
      <c r="T447" s="182"/>
      <c r="AT447" s="176" t="s">
        <v>158</v>
      </c>
      <c r="AU447" s="176" t="s">
        <v>77</v>
      </c>
      <c r="AV447" s="14" t="s">
        <v>77</v>
      </c>
      <c r="AW447" s="14" t="s">
        <v>30</v>
      </c>
      <c r="AX447" s="14" t="s">
        <v>68</v>
      </c>
      <c r="AY447" s="176" t="s">
        <v>148</v>
      </c>
    </row>
    <row r="448" spans="2:51" s="13" customFormat="1" ht="12">
      <c r="B448" s="167"/>
      <c r="D448" s="168" t="s">
        <v>158</v>
      </c>
      <c r="E448" s="169" t="s">
        <v>0</v>
      </c>
      <c r="F448" s="170" t="s">
        <v>366</v>
      </c>
      <c r="H448" s="169" t="s">
        <v>0</v>
      </c>
      <c r="I448" s="171"/>
      <c r="L448" s="167"/>
      <c r="M448" s="172"/>
      <c r="N448" s="173"/>
      <c r="O448" s="173"/>
      <c r="P448" s="173"/>
      <c r="Q448" s="173"/>
      <c r="R448" s="173"/>
      <c r="S448" s="173"/>
      <c r="T448" s="174"/>
      <c r="AT448" s="169" t="s">
        <v>158</v>
      </c>
      <c r="AU448" s="169" t="s">
        <v>77</v>
      </c>
      <c r="AV448" s="13" t="s">
        <v>75</v>
      </c>
      <c r="AW448" s="13" t="s">
        <v>30</v>
      </c>
      <c r="AX448" s="13" t="s">
        <v>68</v>
      </c>
      <c r="AY448" s="169" t="s">
        <v>148</v>
      </c>
    </row>
    <row r="449" spans="2:51" s="14" customFormat="1" ht="12">
      <c r="B449" s="175"/>
      <c r="D449" s="168" t="s">
        <v>158</v>
      </c>
      <c r="E449" s="176" t="s">
        <v>0</v>
      </c>
      <c r="F449" s="177" t="s">
        <v>75</v>
      </c>
      <c r="H449" s="178">
        <v>1</v>
      </c>
      <c r="I449" s="179"/>
      <c r="L449" s="175"/>
      <c r="M449" s="180"/>
      <c r="N449" s="181"/>
      <c r="O449" s="181"/>
      <c r="P449" s="181"/>
      <c r="Q449" s="181"/>
      <c r="R449" s="181"/>
      <c r="S449" s="181"/>
      <c r="T449" s="182"/>
      <c r="AT449" s="176" t="s">
        <v>158</v>
      </c>
      <c r="AU449" s="176" t="s">
        <v>77</v>
      </c>
      <c r="AV449" s="14" t="s">
        <v>77</v>
      </c>
      <c r="AW449" s="14" t="s">
        <v>30</v>
      </c>
      <c r="AX449" s="14" t="s">
        <v>68</v>
      </c>
      <c r="AY449" s="176" t="s">
        <v>148</v>
      </c>
    </row>
    <row r="450" spans="2:51" s="15" customFormat="1" ht="12">
      <c r="B450" s="183"/>
      <c r="D450" s="168" t="s">
        <v>158</v>
      </c>
      <c r="E450" s="184" t="s">
        <v>0</v>
      </c>
      <c r="F450" s="185" t="s">
        <v>171</v>
      </c>
      <c r="H450" s="186">
        <v>3</v>
      </c>
      <c r="I450" s="187"/>
      <c r="L450" s="183"/>
      <c r="M450" s="188"/>
      <c r="N450" s="189"/>
      <c r="O450" s="189"/>
      <c r="P450" s="189"/>
      <c r="Q450" s="189"/>
      <c r="R450" s="189"/>
      <c r="S450" s="189"/>
      <c r="T450" s="190"/>
      <c r="AT450" s="184" t="s">
        <v>158</v>
      </c>
      <c r="AU450" s="184" t="s">
        <v>77</v>
      </c>
      <c r="AV450" s="15" t="s">
        <v>156</v>
      </c>
      <c r="AW450" s="15" t="s">
        <v>30</v>
      </c>
      <c r="AX450" s="15" t="s">
        <v>75</v>
      </c>
      <c r="AY450" s="184" t="s">
        <v>148</v>
      </c>
    </row>
    <row r="451" spans="1:65" s="2" customFormat="1" ht="16.5" customHeight="1">
      <c r="A451" s="33"/>
      <c r="B451" s="153"/>
      <c r="C451" s="203" t="s">
        <v>729</v>
      </c>
      <c r="D451" s="203" t="s">
        <v>438</v>
      </c>
      <c r="E451" s="204" t="s">
        <v>730</v>
      </c>
      <c r="F451" s="205" t="s">
        <v>731</v>
      </c>
      <c r="G451" s="206" t="s">
        <v>215</v>
      </c>
      <c r="H451" s="207">
        <v>2</v>
      </c>
      <c r="I451" s="208"/>
      <c r="J451" s="209">
        <f>ROUND(I451*H451,2)</f>
        <v>0</v>
      </c>
      <c r="K451" s="205" t="s">
        <v>0</v>
      </c>
      <c r="L451" s="210"/>
      <c r="M451" s="211" t="s">
        <v>0</v>
      </c>
      <c r="N451" s="212" t="s">
        <v>40</v>
      </c>
      <c r="O451" s="54"/>
      <c r="P451" s="163">
        <f>O451*H451</f>
        <v>0</v>
      </c>
      <c r="Q451" s="163">
        <v>0.01</v>
      </c>
      <c r="R451" s="163">
        <f>Q451*H451</f>
        <v>0.02</v>
      </c>
      <c r="S451" s="163">
        <v>0</v>
      </c>
      <c r="T451" s="164">
        <f>S451*H451</f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65" t="s">
        <v>191</v>
      </c>
      <c r="AT451" s="165" t="s">
        <v>438</v>
      </c>
      <c r="AU451" s="165" t="s">
        <v>77</v>
      </c>
      <c r="AY451" s="18" t="s">
        <v>148</v>
      </c>
      <c r="BE451" s="166">
        <f>IF(N451="základní",J451,0)</f>
        <v>0</v>
      </c>
      <c r="BF451" s="166">
        <f>IF(N451="snížená",J451,0)</f>
        <v>0</v>
      </c>
      <c r="BG451" s="166">
        <f>IF(N451="zákl. přenesená",J451,0)</f>
        <v>0</v>
      </c>
      <c r="BH451" s="166">
        <f>IF(N451="sníž. přenesená",J451,0)</f>
        <v>0</v>
      </c>
      <c r="BI451" s="166">
        <f>IF(N451="nulová",J451,0)</f>
        <v>0</v>
      </c>
      <c r="BJ451" s="18" t="s">
        <v>75</v>
      </c>
      <c r="BK451" s="166">
        <f>ROUND(I451*H451,2)</f>
        <v>0</v>
      </c>
      <c r="BL451" s="18" t="s">
        <v>156</v>
      </c>
      <c r="BM451" s="165" t="s">
        <v>732</v>
      </c>
    </row>
    <row r="452" spans="2:51" s="13" customFormat="1" ht="12">
      <c r="B452" s="167"/>
      <c r="D452" s="168" t="s">
        <v>158</v>
      </c>
      <c r="E452" s="169" t="s">
        <v>0</v>
      </c>
      <c r="F452" s="170" t="s">
        <v>511</v>
      </c>
      <c r="H452" s="169" t="s">
        <v>0</v>
      </c>
      <c r="I452" s="171"/>
      <c r="L452" s="167"/>
      <c r="M452" s="172"/>
      <c r="N452" s="173"/>
      <c r="O452" s="173"/>
      <c r="P452" s="173"/>
      <c r="Q452" s="173"/>
      <c r="R452" s="173"/>
      <c r="S452" s="173"/>
      <c r="T452" s="174"/>
      <c r="AT452" s="169" t="s">
        <v>158</v>
      </c>
      <c r="AU452" s="169" t="s">
        <v>77</v>
      </c>
      <c r="AV452" s="13" t="s">
        <v>75</v>
      </c>
      <c r="AW452" s="13" t="s">
        <v>30</v>
      </c>
      <c r="AX452" s="13" t="s">
        <v>68</v>
      </c>
      <c r="AY452" s="169" t="s">
        <v>148</v>
      </c>
    </row>
    <row r="453" spans="2:51" s="13" customFormat="1" ht="12">
      <c r="B453" s="167"/>
      <c r="D453" s="168" t="s">
        <v>158</v>
      </c>
      <c r="E453" s="169" t="s">
        <v>0</v>
      </c>
      <c r="F453" s="170" t="s">
        <v>364</v>
      </c>
      <c r="H453" s="169" t="s">
        <v>0</v>
      </c>
      <c r="I453" s="171"/>
      <c r="L453" s="167"/>
      <c r="M453" s="172"/>
      <c r="N453" s="173"/>
      <c r="O453" s="173"/>
      <c r="P453" s="173"/>
      <c r="Q453" s="173"/>
      <c r="R453" s="173"/>
      <c r="S453" s="173"/>
      <c r="T453" s="174"/>
      <c r="AT453" s="169" t="s">
        <v>158</v>
      </c>
      <c r="AU453" s="169" t="s">
        <v>77</v>
      </c>
      <c r="AV453" s="13" t="s">
        <v>75</v>
      </c>
      <c r="AW453" s="13" t="s">
        <v>30</v>
      </c>
      <c r="AX453" s="13" t="s">
        <v>68</v>
      </c>
      <c r="AY453" s="169" t="s">
        <v>148</v>
      </c>
    </row>
    <row r="454" spans="2:51" s="14" customFormat="1" ht="12">
      <c r="B454" s="175"/>
      <c r="D454" s="168" t="s">
        <v>158</v>
      </c>
      <c r="E454" s="176" t="s">
        <v>0</v>
      </c>
      <c r="F454" s="177" t="s">
        <v>75</v>
      </c>
      <c r="H454" s="178">
        <v>1</v>
      </c>
      <c r="I454" s="179"/>
      <c r="L454" s="175"/>
      <c r="M454" s="180"/>
      <c r="N454" s="181"/>
      <c r="O454" s="181"/>
      <c r="P454" s="181"/>
      <c r="Q454" s="181"/>
      <c r="R454" s="181"/>
      <c r="S454" s="181"/>
      <c r="T454" s="182"/>
      <c r="AT454" s="176" t="s">
        <v>158</v>
      </c>
      <c r="AU454" s="176" t="s">
        <v>77</v>
      </c>
      <c r="AV454" s="14" t="s">
        <v>77</v>
      </c>
      <c r="AW454" s="14" t="s">
        <v>30</v>
      </c>
      <c r="AX454" s="14" t="s">
        <v>68</v>
      </c>
      <c r="AY454" s="176" t="s">
        <v>148</v>
      </c>
    </row>
    <row r="455" spans="2:51" s="13" customFormat="1" ht="12">
      <c r="B455" s="167"/>
      <c r="D455" s="168" t="s">
        <v>158</v>
      </c>
      <c r="E455" s="169" t="s">
        <v>0</v>
      </c>
      <c r="F455" s="170" t="s">
        <v>366</v>
      </c>
      <c r="H455" s="169" t="s">
        <v>0</v>
      </c>
      <c r="I455" s="171"/>
      <c r="L455" s="167"/>
      <c r="M455" s="172"/>
      <c r="N455" s="173"/>
      <c r="O455" s="173"/>
      <c r="P455" s="173"/>
      <c r="Q455" s="173"/>
      <c r="R455" s="173"/>
      <c r="S455" s="173"/>
      <c r="T455" s="174"/>
      <c r="AT455" s="169" t="s">
        <v>158</v>
      </c>
      <c r="AU455" s="169" t="s">
        <v>77</v>
      </c>
      <c r="AV455" s="13" t="s">
        <v>75</v>
      </c>
      <c r="AW455" s="13" t="s">
        <v>30</v>
      </c>
      <c r="AX455" s="13" t="s">
        <v>68</v>
      </c>
      <c r="AY455" s="169" t="s">
        <v>148</v>
      </c>
    </row>
    <row r="456" spans="2:51" s="14" customFormat="1" ht="12">
      <c r="B456" s="175"/>
      <c r="D456" s="168" t="s">
        <v>158</v>
      </c>
      <c r="E456" s="176" t="s">
        <v>0</v>
      </c>
      <c r="F456" s="177" t="s">
        <v>75</v>
      </c>
      <c r="H456" s="178">
        <v>1</v>
      </c>
      <c r="I456" s="179"/>
      <c r="L456" s="175"/>
      <c r="M456" s="180"/>
      <c r="N456" s="181"/>
      <c r="O456" s="181"/>
      <c r="P456" s="181"/>
      <c r="Q456" s="181"/>
      <c r="R456" s="181"/>
      <c r="S456" s="181"/>
      <c r="T456" s="182"/>
      <c r="AT456" s="176" t="s">
        <v>158</v>
      </c>
      <c r="AU456" s="176" t="s">
        <v>77</v>
      </c>
      <c r="AV456" s="14" t="s">
        <v>77</v>
      </c>
      <c r="AW456" s="14" t="s">
        <v>30</v>
      </c>
      <c r="AX456" s="14" t="s">
        <v>68</v>
      </c>
      <c r="AY456" s="176" t="s">
        <v>148</v>
      </c>
    </row>
    <row r="457" spans="2:51" s="15" customFormat="1" ht="12">
      <c r="B457" s="183"/>
      <c r="D457" s="168" t="s">
        <v>158</v>
      </c>
      <c r="E457" s="184" t="s">
        <v>0</v>
      </c>
      <c r="F457" s="185" t="s">
        <v>171</v>
      </c>
      <c r="H457" s="186">
        <v>2</v>
      </c>
      <c r="I457" s="187"/>
      <c r="L457" s="183"/>
      <c r="M457" s="188"/>
      <c r="N457" s="189"/>
      <c r="O457" s="189"/>
      <c r="P457" s="189"/>
      <c r="Q457" s="189"/>
      <c r="R457" s="189"/>
      <c r="S457" s="189"/>
      <c r="T457" s="190"/>
      <c r="AT457" s="184" t="s">
        <v>158</v>
      </c>
      <c r="AU457" s="184" t="s">
        <v>77</v>
      </c>
      <c r="AV457" s="15" t="s">
        <v>156</v>
      </c>
      <c r="AW457" s="15" t="s">
        <v>30</v>
      </c>
      <c r="AX457" s="15" t="s">
        <v>75</v>
      </c>
      <c r="AY457" s="184" t="s">
        <v>148</v>
      </c>
    </row>
    <row r="458" spans="1:65" s="2" customFormat="1" ht="16.5" customHeight="1">
      <c r="A458" s="33"/>
      <c r="B458" s="153"/>
      <c r="C458" s="154" t="s">
        <v>733</v>
      </c>
      <c r="D458" s="154" t="s">
        <v>151</v>
      </c>
      <c r="E458" s="155" t="s">
        <v>734</v>
      </c>
      <c r="F458" s="156" t="s">
        <v>735</v>
      </c>
      <c r="G458" s="157" t="s">
        <v>215</v>
      </c>
      <c r="H458" s="158">
        <v>2</v>
      </c>
      <c r="I458" s="159"/>
      <c r="J458" s="160">
        <f>ROUND(I458*H458,2)</f>
        <v>0</v>
      </c>
      <c r="K458" s="156" t="s">
        <v>0</v>
      </c>
      <c r="L458" s="34"/>
      <c r="M458" s="161" t="s">
        <v>0</v>
      </c>
      <c r="N458" s="162" t="s">
        <v>40</v>
      </c>
      <c r="O458" s="54"/>
      <c r="P458" s="163">
        <f>O458*H458</f>
        <v>0</v>
      </c>
      <c r="Q458" s="163">
        <v>0</v>
      </c>
      <c r="R458" s="163">
        <f>Q458*H458</f>
        <v>0</v>
      </c>
      <c r="S458" s="163">
        <v>0.00121</v>
      </c>
      <c r="T458" s="164">
        <f>S458*H458</f>
        <v>0.00242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165" t="s">
        <v>156</v>
      </c>
      <c r="AT458" s="165" t="s">
        <v>151</v>
      </c>
      <c r="AU458" s="165" t="s">
        <v>77</v>
      </c>
      <c r="AY458" s="18" t="s">
        <v>148</v>
      </c>
      <c r="BE458" s="166">
        <f>IF(N458="základní",J458,0)</f>
        <v>0</v>
      </c>
      <c r="BF458" s="166">
        <f>IF(N458="snížená",J458,0)</f>
        <v>0</v>
      </c>
      <c r="BG458" s="166">
        <f>IF(N458="zákl. přenesená",J458,0)</f>
        <v>0</v>
      </c>
      <c r="BH458" s="166">
        <f>IF(N458="sníž. přenesená",J458,0)</f>
        <v>0</v>
      </c>
      <c r="BI458" s="166">
        <f>IF(N458="nulová",J458,0)</f>
        <v>0</v>
      </c>
      <c r="BJ458" s="18" t="s">
        <v>75</v>
      </c>
      <c r="BK458" s="166">
        <f>ROUND(I458*H458,2)</f>
        <v>0</v>
      </c>
      <c r="BL458" s="18" t="s">
        <v>156</v>
      </c>
      <c r="BM458" s="165" t="s">
        <v>736</v>
      </c>
    </row>
    <row r="459" spans="2:51" s="13" customFormat="1" ht="12">
      <c r="B459" s="167"/>
      <c r="D459" s="168" t="s">
        <v>158</v>
      </c>
      <c r="E459" s="169" t="s">
        <v>0</v>
      </c>
      <c r="F459" s="170" t="s">
        <v>648</v>
      </c>
      <c r="H459" s="169" t="s">
        <v>0</v>
      </c>
      <c r="I459" s="171"/>
      <c r="L459" s="167"/>
      <c r="M459" s="172"/>
      <c r="N459" s="173"/>
      <c r="O459" s="173"/>
      <c r="P459" s="173"/>
      <c r="Q459" s="173"/>
      <c r="R459" s="173"/>
      <c r="S459" s="173"/>
      <c r="T459" s="174"/>
      <c r="AT459" s="169" t="s">
        <v>158</v>
      </c>
      <c r="AU459" s="169" t="s">
        <v>77</v>
      </c>
      <c r="AV459" s="13" t="s">
        <v>75</v>
      </c>
      <c r="AW459" s="13" t="s">
        <v>30</v>
      </c>
      <c r="AX459" s="13" t="s">
        <v>68</v>
      </c>
      <c r="AY459" s="169" t="s">
        <v>148</v>
      </c>
    </row>
    <row r="460" spans="2:51" s="14" customFormat="1" ht="12">
      <c r="B460" s="175"/>
      <c r="D460" s="168" t="s">
        <v>158</v>
      </c>
      <c r="E460" s="176" t="s">
        <v>0</v>
      </c>
      <c r="F460" s="177" t="s">
        <v>77</v>
      </c>
      <c r="H460" s="178">
        <v>2</v>
      </c>
      <c r="I460" s="179"/>
      <c r="L460" s="175"/>
      <c r="M460" s="180"/>
      <c r="N460" s="181"/>
      <c r="O460" s="181"/>
      <c r="P460" s="181"/>
      <c r="Q460" s="181"/>
      <c r="R460" s="181"/>
      <c r="S460" s="181"/>
      <c r="T460" s="182"/>
      <c r="AT460" s="176" t="s">
        <v>158</v>
      </c>
      <c r="AU460" s="176" t="s">
        <v>77</v>
      </c>
      <c r="AV460" s="14" t="s">
        <v>77</v>
      </c>
      <c r="AW460" s="14" t="s">
        <v>30</v>
      </c>
      <c r="AX460" s="14" t="s">
        <v>75</v>
      </c>
      <c r="AY460" s="176" t="s">
        <v>148</v>
      </c>
    </row>
    <row r="461" spans="1:65" s="2" customFormat="1" ht="16.5" customHeight="1">
      <c r="A461" s="33"/>
      <c r="B461" s="153"/>
      <c r="C461" s="154" t="s">
        <v>737</v>
      </c>
      <c r="D461" s="154" t="s">
        <v>151</v>
      </c>
      <c r="E461" s="155" t="s">
        <v>738</v>
      </c>
      <c r="F461" s="156" t="s">
        <v>739</v>
      </c>
      <c r="G461" s="157" t="s">
        <v>215</v>
      </c>
      <c r="H461" s="158">
        <v>2</v>
      </c>
      <c r="I461" s="159"/>
      <c r="J461" s="160">
        <f>ROUND(I461*H461,2)</f>
        <v>0</v>
      </c>
      <c r="K461" s="156" t="s">
        <v>0</v>
      </c>
      <c r="L461" s="34"/>
      <c r="M461" s="161" t="s">
        <v>0</v>
      </c>
      <c r="N461" s="162" t="s">
        <v>40</v>
      </c>
      <c r="O461" s="54"/>
      <c r="P461" s="163">
        <f>O461*H461</f>
        <v>0</v>
      </c>
      <c r="Q461" s="163">
        <v>0</v>
      </c>
      <c r="R461" s="163">
        <f>Q461*H461</f>
        <v>0</v>
      </c>
      <c r="S461" s="163">
        <v>0.00121</v>
      </c>
      <c r="T461" s="164">
        <f>S461*H461</f>
        <v>0.00242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165" t="s">
        <v>156</v>
      </c>
      <c r="AT461" s="165" t="s">
        <v>151</v>
      </c>
      <c r="AU461" s="165" t="s">
        <v>77</v>
      </c>
      <c r="AY461" s="18" t="s">
        <v>148</v>
      </c>
      <c r="BE461" s="166">
        <f>IF(N461="základní",J461,0)</f>
        <v>0</v>
      </c>
      <c r="BF461" s="166">
        <f>IF(N461="snížená",J461,0)</f>
        <v>0</v>
      </c>
      <c r="BG461" s="166">
        <f>IF(N461="zákl. přenesená",J461,0)</f>
        <v>0</v>
      </c>
      <c r="BH461" s="166">
        <f>IF(N461="sníž. přenesená",J461,0)</f>
        <v>0</v>
      </c>
      <c r="BI461" s="166">
        <f>IF(N461="nulová",J461,0)</f>
        <v>0</v>
      </c>
      <c r="BJ461" s="18" t="s">
        <v>75</v>
      </c>
      <c r="BK461" s="166">
        <f>ROUND(I461*H461,2)</f>
        <v>0</v>
      </c>
      <c r="BL461" s="18" t="s">
        <v>156</v>
      </c>
      <c r="BM461" s="165" t="s">
        <v>740</v>
      </c>
    </row>
    <row r="462" spans="2:51" s="13" customFormat="1" ht="12">
      <c r="B462" s="167"/>
      <c r="D462" s="168" t="s">
        <v>158</v>
      </c>
      <c r="E462" s="169" t="s">
        <v>0</v>
      </c>
      <c r="F462" s="170" t="s">
        <v>648</v>
      </c>
      <c r="H462" s="169" t="s">
        <v>0</v>
      </c>
      <c r="I462" s="171"/>
      <c r="L462" s="167"/>
      <c r="M462" s="172"/>
      <c r="N462" s="173"/>
      <c r="O462" s="173"/>
      <c r="P462" s="173"/>
      <c r="Q462" s="173"/>
      <c r="R462" s="173"/>
      <c r="S462" s="173"/>
      <c r="T462" s="174"/>
      <c r="AT462" s="169" t="s">
        <v>158</v>
      </c>
      <c r="AU462" s="169" t="s">
        <v>77</v>
      </c>
      <c r="AV462" s="13" t="s">
        <v>75</v>
      </c>
      <c r="AW462" s="13" t="s">
        <v>30</v>
      </c>
      <c r="AX462" s="13" t="s">
        <v>68</v>
      </c>
      <c r="AY462" s="169" t="s">
        <v>148</v>
      </c>
    </row>
    <row r="463" spans="2:51" s="14" customFormat="1" ht="12">
      <c r="B463" s="175"/>
      <c r="D463" s="168" t="s">
        <v>158</v>
      </c>
      <c r="E463" s="176" t="s">
        <v>0</v>
      </c>
      <c r="F463" s="177" t="s">
        <v>77</v>
      </c>
      <c r="H463" s="178">
        <v>2</v>
      </c>
      <c r="I463" s="179"/>
      <c r="L463" s="175"/>
      <c r="M463" s="180"/>
      <c r="N463" s="181"/>
      <c r="O463" s="181"/>
      <c r="P463" s="181"/>
      <c r="Q463" s="181"/>
      <c r="R463" s="181"/>
      <c r="S463" s="181"/>
      <c r="T463" s="182"/>
      <c r="AT463" s="176" t="s">
        <v>158</v>
      </c>
      <c r="AU463" s="176" t="s">
        <v>77</v>
      </c>
      <c r="AV463" s="14" t="s">
        <v>77</v>
      </c>
      <c r="AW463" s="14" t="s">
        <v>30</v>
      </c>
      <c r="AX463" s="14" t="s">
        <v>75</v>
      </c>
      <c r="AY463" s="176" t="s">
        <v>148</v>
      </c>
    </row>
    <row r="464" spans="1:65" s="2" customFormat="1" ht="16.5" customHeight="1">
      <c r="A464" s="33"/>
      <c r="B464" s="153"/>
      <c r="C464" s="203" t="s">
        <v>211</v>
      </c>
      <c r="D464" s="203" t="s">
        <v>438</v>
      </c>
      <c r="E464" s="204" t="s">
        <v>741</v>
      </c>
      <c r="F464" s="205" t="s">
        <v>742</v>
      </c>
      <c r="G464" s="206" t="s">
        <v>215</v>
      </c>
      <c r="H464" s="207">
        <v>11</v>
      </c>
      <c r="I464" s="208"/>
      <c r="J464" s="209">
        <f>ROUND(I464*H464,2)</f>
        <v>0</v>
      </c>
      <c r="K464" s="205" t="s">
        <v>155</v>
      </c>
      <c r="L464" s="210"/>
      <c r="M464" s="211" t="s">
        <v>0</v>
      </c>
      <c r="N464" s="212" t="s">
        <v>40</v>
      </c>
      <c r="O464" s="54"/>
      <c r="P464" s="163">
        <f>O464*H464</f>
        <v>0</v>
      </c>
      <c r="Q464" s="163">
        <v>0.00057</v>
      </c>
      <c r="R464" s="163">
        <f>Q464*H464</f>
        <v>0.0062699999999999995</v>
      </c>
      <c r="S464" s="163">
        <v>0</v>
      </c>
      <c r="T464" s="164">
        <f>S464*H464</f>
        <v>0</v>
      </c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R464" s="165" t="s">
        <v>191</v>
      </c>
      <c r="AT464" s="165" t="s">
        <v>438</v>
      </c>
      <c r="AU464" s="165" t="s">
        <v>77</v>
      </c>
      <c r="AY464" s="18" t="s">
        <v>148</v>
      </c>
      <c r="BE464" s="166">
        <f>IF(N464="základní",J464,0)</f>
        <v>0</v>
      </c>
      <c r="BF464" s="166">
        <f>IF(N464="snížená",J464,0)</f>
        <v>0</v>
      </c>
      <c r="BG464" s="166">
        <f>IF(N464="zákl. přenesená",J464,0)</f>
        <v>0</v>
      </c>
      <c r="BH464" s="166">
        <f>IF(N464="sníž. přenesená",J464,0)</f>
        <v>0</v>
      </c>
      <c r="BI464" s="166">
        <f>IF(N464="nulová",J464,0)</f>
        <v>0</v>
      </c>
      <c r="BJ464" s="18" t="s">
        <v>75</v>
      </c>
      <c r="BK464" s="166">
        <f>ROUND(I464*H464,2)</f>
        <v>0</v>
      </c>
      <c r="BL464" s="18" t="s">
        <v>156</v>
      </c>
      <c r="BM464" s="165" t="s">
        <v>743</v>
      </c>
    </row>
    <row r="465" spans="2:51" s="13" customFormat="1" ht="12">
      <c r="B465" s="167"/>
      <c r="D465" s="168" t="s">
        <v>158</v>
      </c>
      <c r="E465" s="169" t="s">
        <v>0</v>
      </c>
      <c r="F465" s="170" t="s">
        <v>511</v>
      </c>
      <c r="H465" s="169" t="s">
        <v>0</v>
      </c>
      <c r="I465" s="171"/>
      <c r="L465" s="167"/>
      <c r="M465" s="172"/>
      <c r="N465" s="173"/>
      <c r="O465" s="173"/>
      <c r="P465" s="173"/>
      <c r="Q465" s="173"/>
      <c r="R465" s="173"/>
      <c r="S465" s="173"/>
      <c r="T465" s="174"/>
      <c r="AT465" s="169" t="s">
        <v>158</v>
      </c>
      <c r="AU465" s="169" t="s">
        <v>77</v>
      </c>
      <c r="AV465" s="13" t="s">
        <v>75</v>
      </c>
      <c r="AW465" s="13" t="s">
        <v>30</v>
      </c>
      <c r="AX465" s="13" t="s">
        <v>68</v>
      </c>
      <c r="AY465" s="169" t="s">
        <v>148</v>
      </c>
    </row>
    <row r="466" spans="2:51" s="13" customFormat="1" ht="12">
      <c r="B466" s="167"/>
      <c r="D466" s="168" t="s">
        <v>158</v>
      </c>
      <c r="E466" s="169" t="s">
        <v>0</v>
      </c>
      <c r="F466" s="170" t="s">
        <v>364</v>
      </c>
      <c r="H466" s="169" t="s">
        <v>0</v>
      </c>
      <c r="I466" s="171"/>
      <c r="L466" s="167"/>
      <c r="M466" s="172"/>
      <c r="N466" s="173"/>
      <c r="O466" s="173"/>
      <c r="P466" s="173"/>
      <c r="Q466" s="173"/>
      <c r="R466" s="173"/>
      <c r="S466" s="173"/>
      <c r="T466" s="174"/>
      <c r="AT466" s="169" t="s">
        <v>158</v>
      </c>
      <c r="AU466" s="169" t="s">
        <v>77</v>
      </c>
      <c r="AV466" s="13" t="s">
        <v>75</v>
      </c>
      <c r="AW466" s="13" t="s">
        <v>30</v>
      </c>
      <c r="AX466" s="13" t="s">
        <v>68</v>
      </c>
      <c r="AY466" s="169" t="s">
        <v>148</v>
      </c>
    </row>
    <row r="467" spans="2:51" s="14" customFormat="1" ht="12">
      <c r="B467" s="175"/>
      <c r="D467" s="168" t="s">
        <v>158</v>
      </c>
      <c r="E467" s="176" t="s">
        <v>0</v>
      </c>
      <c r="F467" s="177" t="s">
        <v>195</v>
      </c>
      <c r="H467" s="178">
        <v>9</v>
      </c>
      <c r="I467" s="179"/>
      <c r="L467" s="175"/>
      <c r="M467" s="180"/>
      <c r="N467" s="181"/>
      <c r="O467" s="181"/>
      <c r="P467" s="181"/>
      <c r="Q467" s="181"/>
      <c r="R467" s="181"/>
      <c r="S467" s="181"/>
      <c r="T467" s="182"/>
      <c r="AT467" s="176" t="s">
        <v>158</v>
      </c>
      <c r="AU467" s="176" t="s">
        <v>77</v>
      </c>
      <c r="AV467" s="14" t="s">
        <v>77</v>
      </c>
      <c r="AW467" s="14" t="s">
        <v>30</v>
      </c>
      <c r="AX467" s="14" t="s">
        <v>68</v>
      </c>
      <c r="AY467" s="176" t="s">
        <v>148</v>
      </c>
    </row>
    <row r="468" spans="2:51" s="13" customFormat="1" ht="12">
      <c r="B468" s="167"/>
      <c r="D468" s="168" t="s">
        <v>158</v>
      </c>
      <c r="E468" s="169" t="s">
        <v>0</v>
      </c>
      <c r="F468" s="170" t="s">
        <v>366</v>
      </c>
      <c r="H468" s="169" t="s">
        <v>0</v>
      </c>
      <c r="I468" s="171"/>
      <c r="L468" s="167"/>
      <c r="M468" s="172"/>
      <c r="N468" s="173"/>
      <c r="O468" s="173"/>
      <c r="P468" s="173"/>
      <c r="Q468" s="173"/>
      <c r="R468" s="173"/>
      <c r="S468" s="173"/>
      <c r="T468" s="174"/>
      <c r="AT468" s="169" t="s">
        <v>158</v>
      </c>
      <c r="AU468" s="169" t="s">
        <v>77</v>
      </c>
      <c r="AV468" s="13" t="s">
        <v>75</v>
      </c>
      <c r="AW468" s="13" t="s">
        <v>30</v>
      </c>
      <c r="AX468" s="13" t="s">
        <v>68</v>
      </c>
      <c r="AY468" s="169" t="s">
        <v>148</v>
      </c>
    </row>
    <row r="469" spans="2:51" s="14" customFormat="1" ht="12">
      <c r="B469" s="175"/>
      <c r="D469" s="168" t="s">
        <v>158</v>
      </c>
      <c r="E469" s="176" t="s">
        <v>0</v>
      </c>
      <c r="F469" s="177" t="s">
        <v>77</v>
      </c>
      <c r="H469" s="178">
        <v>2</v>
      </c>
      <c r="I469" s="179"/>
      <c r="L469" s="175"/>
      <c r="M469" s="180"/>
      <c r="N469" s="181"/>
      <c r="O469" s="181"/>
      <c r="P469" s="181"/>
      <c r="Q469" s="181"/>
      <c r="R469" s="181"/>
      <c r="S469" s="181"/>
      <c r="T469" s="182"/>
      <c r="AT469" s="176" t="s">
        <v>158</v>
      </c>
      <c r="AU469" s="176" t="s">
        <v>77</v>
      </c>
      <c r="AV469" s="14" t="s">
        <v>77</v>
      </c>
      <c r="AW469" s="14" t="s">
        <v>30</v>
      </c>
      <c r="AX469" s="14" t="s">
        <v>68</v>
      </c>
      <c r="AY469" s="176" t="s">
        <v>148</v>
      </c>
    </row>
    <row r="470" spans="2:51" s="15" customFormat="1" ht="12">
      <c r="B470" s="183"/>
      <c r="D470" s="168" t="s">
        <v>158</v>
      </c>
      <c r="E470" s="184" t="s">
        <v>0</v>
      </c>
      <c r="F470" s="185" t="s">
        <v>171</v>
      </c>
      <c r="H470" s="186">
        <v>11</v>
      </c>
      <c r="I470" s="187"/>
      <c r="L470" s="183"/>
      <c r="M470" s="188"/>
      <c r="N470" s="189"/>
      <c r="O470" s="189"/>
      <c r="P470" s="189"/>
      <c r="Q470" s="189"/>
      <c r="R470" s="189"/>
      <c r="S470" s="189"/>
      <c r="T470" s="190"/>
      <c r="AT470" s="184" t="s">
        <v>158</v>
      </c>
      <c r="AU470" s="184" t="s">
        <v>77</v>
      </c>
      <c r="AV470" s="15" t="s">
        <v>156</v>
      </c>
      <c r="AW470" s="15" t="s">
        <v>30</v>
      </c>
      <c r="AX470" s="15" t="s">
        <v>75</v>
      </c>
      <c r="AY470" s="184" t="s">
        <v>148</v>
      </c>
    </row>
    <row r="471" spans="1:65" s="2" customFormat="1" ht="16.5" customHeight="1">
      <c r="A471" s="33"/>
      <c r="B471" s="153"/>
      <c r="C471" s="203" t="s">
        <v>744</v>
      </c>
      <c r="D471" s="203" t="s">
        <v>438</v>
      </c>
      <c r="E471" s="204" t="s">
        <v>745</v>
      </c>
      <c r="F471" s="205" t="s">
        <v>746</v>
      </c>
      <c r="G471" s="206" t="s">
        <v>215</v>
      </c>
      <c r="H471" s="207">
        <v>4</v>
      </c>
      <c r="I471" s="208"/>
      <c r="J471" s="209">
        <f>ROUND(I471*H471,2)</f>
        <v>0</v>
      </c>
      <c r="K471" s="205" t="s">
        <v>155</v>
      </c>
      <c r="L471" s="210"/>
      <c r="M471" s="211" t="s">
        <v>0</v>
      </c>
      <c r="N471" s="212" t="s">
        <v>40</v>
      </c>
      <c r="O471" s="54"/>
      <c r="P471" s="163">
        <f>O471*H471</f>
        <v>0</v>
      </c>
      <c r="Q471" s="163">
        <v>0.00223</v>
      </c>
      <c r="R471" s="163">
        <f>Q471*H471</f>
        <v>0.00892</v>
      </c>
      <c r="S471" s="163">
        <v>0</v>
      </c>
      <c r="T471" s="164">
        <f>S471*H471</f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65" t="s">
        <v>191</v>
      </c>
      <c r="AT471" s="165" t="s">
        <v>438</v>
      </c>
      <c r="AU471" s="165" t="s">
        <v>77</v>
      </c>
      <c r="AY471" s="18" t="s">
        <v>148</v>
      </c>
      <c r="BE471" s="166">
        <f>IF(N471="základní",J471,0)</f>
        <v>0</v>
      </c>
      <c r="BF471" s="166">
        <f>IF(N471="snížená",J471,0)</f>
        <v>0</v>
      </c>
      <c r="BG471" s="166">
        <f>IF(N471="zákl. přenesená",J471,0)</f>
        <v>0</v>
      </c>
      <c r="BH471" s="166">
        <f>IF(N471="sníž. přenesená",J471,0)</f>
        <v>0</v>
      </c>
      <c r="BI471" s="166">
        <f>IF(N471="nulová",J471,0)</f>
        <v>0</v>
      </c>
      <c r="BJ471" s="18" t="s">
        <v>75</v>
      </c>
      <c r="BK471" s="166">
        <f>ROUND(I471*H471,2)</f>
        <v>0</v>
      </c>
      <c r="BL471" s="18" t="s">
        <v>156</v>
      </c>
      <c r="BM471" s="165" t="s">
        <v>747</v>
      </c>
    </row>
    <row r="472" spans="2:51" s="13" customFormat="1" ht="12">
      <c r="B472" s="167"/>
      <c r="D472" s="168" t="s">
        <v>158</v>
      </c>
      <c r="E472" s="169" t="s">
        <v>0</v>
      </c>
      <c r="F472" s="170" t="s">
        <v>511</v>
      </c>
      <c r="H472" s="169" t="s">
        <v>0</v>
      </c>
      <c r="I472" s="171"/>
      <c r="L472" s="167"/>
      <c r="M472" s="172"/>
      <c r="N472" s="173"/>
      <c r="O472" s="173"/>
      <c r="P472" s="173"/>
      <c r="Q472" s="173"/>
      <c r="R472" s="173"/>
      <c r="S472" s="173"/>
      <c r="T472" s="174"/>
      <c r="AT472" s="169" t="s">
        <v>158</v>
      </c>
      <c r="AU472" s="169" t="s">
        <v>77</v>
      </c>
      <c r="AV472" s="13" t="s">
        <v>75</v>
      </c>
      <c r="AW472" s="13" t="s">
        <v>30</v>
      </c>
      <c r="AX472" s="13" t="s">
        <v>68</v>
      </c>
      <c r="AY472" s="169" t="s">
        <v>148</v>
      </c>
    </row>
    <row r="473" spans="2:51" s="13" customFormat="1" ht="12">
      <c r="B473" s="167"/>
      <c r="D473" s="168" t="s">
        <v>158</v>
      </c>
      <c r="E473" s="169" t="s">
        <v>0</v>
      </c>
      <c r="F473" s="170" t="s">
        <v>371</v>
      </c>
      <c r="H473" s="169" t="s">
        <v>0</v>
      </c>
      <c r="I473" s="171"/>
      <c r="L473" s="167"/>
      <c r="M473" s="172"/>
      <c r="N473" s="173"/>
      <c r="O473" s="173"/>
      <c r="P473" s="173"/>
      <c r="Q473" s="173"/>
      <c r="R473" s="173"/>
      <c r="S473" s="173"/>
      <c r="T473" s="174"/>
      <c r="AT473" s="169" t="s">
        <v>158</v>
      </c>
      <c r="AU473" s="169" t="s">
        <v>77</v>
      </c>
      <c r="AV473" s="13" t="s">
        <v>75</v>
      </c>
      <c r="AW473" s="13" t="s">
        <v>30</v>
      </c>
      <c r="AX473" s="13" t="s">
        <v>68</v>
      </c>
      <c r="AY473" s="169" t="s">
        <v>148</v>
      </c>
    </row>
    <row r="474" spans="2:51" s="14" customFormat="1" ht="12">
      <c r="B474" s="175"/>
      <c r="D474" s="168" t="s">
        <v>158</v>
      </c>
      <c r="E474" s="176" t="s">
        <v>0</v>
      </c>
      <c r="F474" s="177" t="s">
        <v>156</v>
      </c>
      <c r="H474" s="178">
        <v>4</v>
      </c>
      <c r="I474" s="179"/>
      <c r="L474" s="175"/>
      <c r="M474" s="180"/>
      <c r="N474" s="181"/>
      <c r="O474" s="181"/>
      <c r="P474" s="181"/>
      <c r="Q474" s="181"/>
      <c r="R474" s="181"/>
      <c r="S474" s="181"/>
      <c r="T474" s="182"/>
      <c r="AT474" s="176" t="s">
        <v>158</v>
      </c>
      <c r="AU474" s="176" t="s">
        <v>77</v>
      </c>
      <c r="AV474" s="14" t="s">
        <v>77</v>
      </c>
      <c r="AW474" s="14" t="s">
        <v>30</v>
      </c>
      <c r="AX474" s="14" t="s">
        <v>75</v>
      </c>
      <c r="AY474" s="176" t="s">
        <v>148</v>
      </c>
    </row>
    <row r="475" spans="1:65" s="2" customFormat="1" ht="21.75" customHeight="1">
      <c r="A475" s="33"/>
      <c r="B475" s="153"/>
      <c r="C475" s="154" t="s">
        <v>748</v>
      </c>
      <c r="D475" s="154" t="s">
        <v>151</v>
      </c>
      <c r="E475" s="155" t="s">
        <v>749</v>
      </c>
      <c r="F475" s="156" t="s">
        <v>750</v>
      </c>
      <c r="G475" s="157" t="s">
        <v>215</v>
      </c>
      <c r="H475" s="158">
        <v>35</v>
      </c>
      <c r="I475" s="159"/>
      <c r="J475" s="160">
        <f>ROUND(I475*H475,2)</f>
        <v>0</v>
      </c>
      <c r="K475" s="156" t="s">
        <v>0</v>
      </c>
      <c r="L475" s="34"/>
      <c r="M475" s="161" t="s">
        <v>0</v>
      </c>
      <c r="N475" s="162" t="s">
        <v>40</v>
      </c>
      <c r="O475" s="54"/>
      <c r="P475" s="163">
        <f>O475*H475</f>
        <v>0</v>
      </c>
      <c r="Q475" s="163">
        <v>0</v>
      </c>
      <c r="R475" s="163">
        <f>Q475*H475</f>
        <v>0</v>
      </c>
      <c r="S475" s="163">
        <v>0</v>
      </c>
      <c r="T475" s="164">
        <f>S475*H475</f>
        <v>0</v>
      </c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R475" s="165" t="s">
        <v>156</v>
      </c>
      <c r="AT475" s="165" t="s">
        <v>151</v>
      </c>
      <c r="AU475" s="165" t="s">
        <v>77</v>
      </c>
      <c r="AY475" s="18" t="s">
        <v>148</v>
      </c>
      <c r="BE475" s="166">
        <f>IF(N475="základní",J475,0)</f>
        <v>0</v>
      </c>
      <c r="BF475" s="166">
        <f>IF(N475="snížená",J475,0)</f>
        <v>0</v>
      </c>
      <c r="BG475" s="166">
        <f>IF(N475="zákl. přenesená",J475,0)</f>
        <v>0</v>
      </c>
      <c r="BH475" s="166">
        <f>IF(N475="sníž. přenesená",J475,0)</f>
        <v>0</v>
      </c>
      <c r="BI475" s="166">
        <f>IF(N475="nulová",J475,0)</f>
        <v>0</v>
      </c>
      <c r="BJ475" s="18" t="s">
        <v>75</v>
      </c>
      <c r="BK475" s="166">
        <f>ROUND(I475*H475,2)</f>
        <v>0</v>
      </c>
      <c r="BL475" s="18" t="s">
        <v>156</v>
      </c>
      <c r="BM475" s="165" t="s">
        <v>751</v>
      </c>
    </row>
    <row r="476" spans="2:51" s="13" customFormat="1" ht="12">
      <c r="B476" s="167"/>
      <c r="D476" s="168" t="s">
        <v>158</v>
      </c>
      <c r="E476" s="169" t="s">
        <v>0</v>
      </c>
      <c r="F476" s="170" t="s">
        <v>511</v>
      </c>
      <c r="H476" s="169" t="s">
        <v>0</v>
      </c>
      <c r="I476" s="171"/>
      <c r="L476" s="167"/>
      <c r="M476" s="172"/>
      <c r="N476" s="173"/>
      <c r="O476" s="173"/>
      <c r="P476" s="173"/>
      <c r="Q476" s="173"/>
      <c r="R476" s="173"/>
      <c r="S476" s="173"/>
      <c r="T476" s="174"/>
      <c r="AT476" s="169" t="s">
        <v>158</v>
      </c>
      <c r="AU476" s="169" t="s">
        <v>77</v>
      </c>
      <c r="AV476" s="13" t="s">
        <v>75</v>
      </c>
      <c r="AW476" s="13" t="s">
        <v>30</v>
      </c>
      <c r="AX476" s="13" t="s">
        <v>68</v>
      </c>
      <c r="AY476" s="169" t="s">
        <v>148</v>
      </c>
    </row>
    <row r="477" spans="2:51" s="13" customFormat="1" ht="12">
      <c r="B477" s="167"/>
      <c r="D477" s="168" t="s">
        <v>158</v>
      </c>
      <c r="E477" s="169" t="s">
        <v>0</v>
      </c>
      <c r="F477" s="170" t="s">
        <v>371</v>
      </c>
      <c r="H477" s="169" t="s">
        <v>0</v>
      </c>
      <c r="I477" s="171"/>
      <c r="L477" s="167"/>
      <c r="M477" s="172"/>
      <c r="N477" s="173"/>
      <c r="O477" s="173"/>
      <c r="P477" s="173"/>
      <c r="Q477" s="173"/>
      <c r="R477" s="173"/>
      <c r="S477" s="173"/>
      <c r="T477" s="174"/>
      <c r="AT477" s="169" t="s">
        <v>158</v>
      </c>
      <c r="AU477" s="169" t="s">
        <v>77</v>
      </c>
      <c r="AV477" s="13" t="s">
        <v>75</v>
      </c>
      <c r="AW477" s="13" t="s">
        <v>30</v>
      </c>
      <c r="AX477" s="13" t="s">
        <v>68</v>
      </c>
      <c r="AY477" s="169" t="s">
        <v>148</v>
      </c>
    </row>
    <row r="478" spans="2:51" s="14" customFormat="1" ht="12">
      <c r="B478" s="175"/>
      <c r="D478" s="168" t="s">
        <v>158</v>
      </c>
      <c r="E478" s="176" t="s">
        <v>0</v>
      </c>
      <c r="F478" s="177" t="s">
        <v>487</v>
      </c>
      <c r="H478" s="178">
        <v>35</v>
      </c>
      <c r="I478" s="179"/>
      <c r="L478" s="175"/>
      <c r="M478" s="180"/>
      <c r="N478" s="181"/>
      <c r="O478" s="181"/>
      <c r="P478" s="181"/>
      <c r="Q478" s="181"/>
      <c r="R478" s="181"/>
      <c r="S478" s="181"/>
      <c r="T478" s="182"/>
      <c r="AT478" s="176" t="s">
        <v>158</v>
      </c>
      <c r="AU478" s="176" t="s">
        <v>77</v>
      </c>
      <c r="AV478" s="14" t="s">
        <v>77</v>
      </c>
      <c r="AW478" s="14" t="s">
        <v>30</v>
      </c>
      <c r="AX478" s="14" t="s">
        <v>75</v>
      </c>
      <c r="AY478" s="176" t="s">
        <v>148</v>
      </c>
    </row>
    <row r="479" spans="1:65" s="2" customFormat="1" ht="16.5" customHeight="1">
      <c r="A479" s="33"/>
      <c r="B479" s="153"/>
      <c r="C479" s="203" t="s">
        <v>752</v>
      </c>
      <c r="D479" s="203" t="s">
        <v>438</v>
      </c>
      <c r="E479" s="204" t="s">
        <v>753</v>
      </c>
      <c r="F479" s="205" t="s">
        <v>754</v>
      </c>
      <c r="G479" s="206" t="s">
        <v>215</v>
      </c>
      <c r="H479" s="207">
        <v>28</v>
      </c>
      <c r="I479" s="208"/>
      <c r="J479" s="209">
        <f>ROUND(I479*H479,2)</f>
        <v>0</v>
      </c>
      <c r="K479" s="205" t="s">
        <v>0</v>
      </c>
      <c r="L479" s="210"/>
      <c r="M479" s="211" t="s">
        <v>0</v>
      </c>
      <c r="N479" s="212" t="s">
        <v>40</v>
      </c>
      <c r="O479" s="54"/>
      <c r="P479" s="163">
        <f>O479*H479</f>
        <v>0</v>
      </c>
      <c r="Q479" s="163">
        <v>0.0018</v>
      </c>
      <c r="R479" s="163">
        <f>Q479*H479</f>
        <v>0.0504</v>
      </c>
      <c r="S479" s="163">
        <v>0</v>
      </c>
      <c r="T479" s="164">
        <f>S479*H479</f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165" t="s">
        <v>191</v>
      </c>
      <c r="AT479" s="165" t="s">
        <v>438</v>
      </c>
      <c r="AU479" s="165" t="s">
        <v>77</v>
      </c>
      <c r="AY479" s="18" t="s">
        <v>148</v>
      </c>
      <c r="BE479" s="166">
        <f>IF(N479="základní",J479,0)</f>
        <v>0</v>
      </c>
      <c r="BF479" s="166">
        <f>IF(N479="snížená",J479,0)</f>
        <v>0</v>
      </c>
      <c r="BG479" s="166">
        <f>IF(N479="zákl. přenesená",J479,0)</f>
        <v>0</v>
      </c>
      <c r="BH479" s="166">
        <f>IF(N479="sníž. přenesená",J479,0)</f>
        <v>0</v>
      </c>
      <c r="BI479" s="166">
        <f>IF(N479="nulová",J479,0)</f>
        <v>0</v>
      </c>
      <c r="BJ479" s="18" t="s">
        <v>75</v>
      </c>
      <c r="BK479" s="166">
        <f>ROUND(I479*H479,2)</f>
        <v>0</v>
      </c>
      <c r="BL479" s="18" t="s">
        <v>156</v>
      </c>
      <c r="BM479" s="165" t="s">
        <v>755</v>
      </c>
    </row>
    <row r="480" spans="2:51" s="13" customFormat="1" ht="12">
      <c r="B480" s="167"/>
      <c r="D480" s="168" t="s">
        <v>158</v>
      </c>
      <c r="E480" s="169" t="s">
        <v>0</v>
      </c>
      <c r="F480" s="170" t="s">
        <v>511</v>
      </c>
      <c r="H480" s="169" t="s">
        <v>0</v>
      </c>
      <c r="I480" s="171"/>
      <c r="L480" s="167"/>
      <c r="M480" s="172"/>
      <c r="N480" s="173"/>
      <c r="O480" s="173"/>
      <c r="P480" s="173"/>
      <c r="Q480" s="173"/>
      <c r="R480" s="173"/>
      <c r="S480" s="173"/>
      <c r="T480" s="174"/>
      <c r="AT480" s="169" t="s">
        <v>158</v>
      </c>
      <c r="AU480" s="169" t="s">
        <v>77</v>
      </c>
      <c r="AV480" s="13" t="s">
        <v>75</v>
      </c>
      <c r="AW480" s="13" t="s">
        <v>30</v>
      </c>
      <c r="AX480" s="13" t="s">
        <v>68</v>
      </c>
      <c r="AY480" s="169" t="s">
        <v>148</v>
      </c>
    </row>
    <row r="481" spans="2:51" s="13" customFormat="1" ht="12">
      <c r="B481" s="167"/>
      <c r="D481" s="168" t="s">
        <v>158</v>
      </c>
      <c r="E481" s="169" t="s">
        <v>0</v>
      </c>
      <c r="F481" s="170" t="s">
        <v>371</v>
      </c>
      <c r="H481" s="169" t="s">
        <v>0</v>
      </c>
      <c r="I481" s="171"/>
      <c r="L481" s="167"/>
      <c r="M481" s="172"/>
      <c r="N481" s="173"/>
      <c r="O481" s="173"/>
      <c r="P481" s="173"/>
      <c r="Q481" s="173"/>
      <c r="R481" s="173"/>
      <c r="S481" s="173"/>
      <c r="T481" s="174"/>
      <c r="AT481" s="169" t="s">
        <v>158</v>
      </c>
      <c r="AU481" s="169" t="s">
        <v>77</v>
      </c>
      <c r="AV481" s="13" t="s">
        <v>75</v>
      </c>
      <c r="AW481" s="13" t="s">
        <v>30</v>
      </c>
      <c r="AX481" s="13" t="s">
        <v>68</v>
      </c>
      <c r="AY481" s="169" t="s">
        <v>148</v>
      </c>
    </row>
    <row r="482" spans="2:51" s="14" customFormat="1" ht="12">
      <c r="B482" s="175"/>
      <c r="D482" s="168" t="s">
        <v>158</v>
      </c>
      <c r="E482" s="176" t="s">
        <v>0</v>
      </c>
      <c r="F482" s="177" t="s">
        <v>454</v>
      </c>
      <c r="H482" s="178">
        <v>28</v>
      </c>
      <c r="I482" s="179"/>
      <c r="L482" s="175"/>
      <c r="M482" s="180"/>
      <c r="N482" s="181"/>
      <c r="O482" s="181"/>
      <c r="P482" s="181"/>
      <c r="Q482" s="181"/>
      <c r="R482" s="181"/>
      <c r="S482" s="181"/>
      <c r="T482" s="182"/>
      <c r="AT482" s="176" t="s">
        <v>158</v>
      </c>
      <c r="AU482" s="176" t="s">
        <v>77</v>
      </c>
      <c r="AV482" s="14" t="s">
        <v>77</v>
      </c>
      <c r="AW482" s="14" t="s">
        <v>30</v>
      </c>
      <c r="AX482" s="14" t="s">
        <v>75</v>
      </c>
      <c r="AY482" s="176" t="s">
        <v>148</v>
      </c>
    </row>
    <row r="483" spans="1:65" s="2" customFormat="1" ht="16.5" customHeight="1">
      <c r="A483" s="33"/>
      <c r="B483" s="153"/>
      <c r="C483" s="203" t="s">
        <v>756</v>
      </c>
      <c r="D483" s="203" t="s">
        <v>438</v>
      </c>
      <c r="E483" s="204" t="s">
        <v>757</v>
      </c>
      <c r="F483" s="205" t="s">
        <v>758</v>
      </c>
      <c r="G483" s="206" t="s">
        <v>215</v>
      </c>
      <c r="H483" s="207">
        <v>2</v>
      </c>
      <c r="I483" s="208"/>
      <c r="J483" s="209">
        <f>ROUND(I483*H483,2)</f>
        <v>0</v>
      </c>
      <c r="K483" s="205" t="s">
        <v>0</v>
      </c>
      <c r="L483" s="210"/>
      <c r="M483" s="211" t="s">
        <v>0</v>
      </c>
      <c r="N483" s="212" t="s">
        <v>40</v>
      </c>
      <c r="O483" s="54"/>
      <c r="P483" s="163">
        <f>O483*H483</f>
        <v>0</v>
      </c>
      <c r="Q483" s="163">
        <v>0.0103</v>
      </c>
      <c r="R483" s="163">
        <f>Q483*H483</f>
        <v>0.0206</v>
      </c>
      <c r="S483" s="163">
        <v>0</v>
      </c>
      <c r="T483" s="164">
        <f>S483*H483</f>
        <v>0</v>
      </c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R483" s="165" t="s">
        <v>191</v>
      </c>
      <c r="AT483" s="165" t="s">
        <v>438</v>
      </c>
      <c r="AU483" s="165" t="s">
        <v>77</v>
      </c>
      <c r="AY483" s="18" t="s">
        <v>148</v>
      </c>
      <c r="BE483" s="166">
        <f>IF(N483="základní",J483,0)</f>
        <v>0</v>
      </c>
      <c r="BF483" s="166">
        <f>IF(N483="snížená",J483,0)</f>
        <v>0</v>
      </c>
      <c r="BG483" s="166">
        <f>IF(N483="zákl. přenesená",J483,0)</f>
        <v>0</v>
      </c>
      <c r="BH483" s="166">
        <f>IF(N483="sníž. přenesená",J483,0)</f>
        <v>0</v>
      </c>
      <c r="BI483" s="166">
        <f>IF(N483="nulová",J483,0)</f>
        <v>0</v>
      </c>
      <c r="BJ483" s="18" t="s">
        <v>75</v>
      </c>
      <c r="BK483" s="166">
        <f>ROUND(I483*H483,2)</f>
        <v>0</v>
      </c>
      <c r="BL483" s="18" t="s">
        <v>156</v>
      </c>
      <c r="BM483" s="165" t="s">
        <v>759</v>
      </c>
    </row>
    <row r="484" spans="2:51" s="13" customFormat="1" ht="12">
      <c r="B484" s="167"/>
      <c r="D484" s="168" t="s">
        <v>158</v>
      </c>
      <c r="E484" s="169" t="s">
        <v>0</v>
      </c>
      <c r="F484" s="170" t="s">
        <v>511</v>
      </c>
      <c r="H484" s="169" t="s">
        <v>0</v>
      </c>
      <c r="I484" s="171"/>
      <c r="L484" s="167"/>
      <c r="M484" s="172"/>
      <c r="N484" s="173"/>
      <c r="O484" s="173"/>
      <c r="P484" s="173"/>
      <c r="Q484" s="173"/>
      <c r="R484" s="173"/>
      <c r="S484" s="173"/>
      <c r="T484" s="174"/>
      <c r="AT484" s="169" t="s">
        <v>158</v>
      </c>
      <c r="AU484" s="169" t="s">
        <v>77</v>
      </c>
      <c r="AV484" s="13" t="s">
        <v>75</v>
      </c>
      <c r="AW484" s="13" t="s">
        <v>30</v>
      </c>
      <c r="AX484" s="13" t="s">
        <v>68</v>
      </c>
      <c r="AY484" s="169" t="s">
        <v>148</v>
      </c>
    </row>
    <row r="485" spans="2:51" s="13" customFormat="1" ht="12">
      <c r="B485" s="167"/>
      <c r="D485" s="168" t="s">
        <v>158</v>
      </c>
      <c r="E485" s="169" t="s">
        <v>0</v>
      </c>
      <c r="F485" s="170" t="s">
        <v>371</v>
      </c>
      <c r="H485" s="169" t="s">
        <v>0</v>
      </c>
      <c r="I485" s="171"/>
      <c r="L485" s="167"/>
      <c r="M485" s="172"/>
      <c r="N485" s="173"/>
      <c r="O485" s="173"/>
      <c r="P485" s="173"/>
      <c r="Q485" s="173"/>
      <c r="R485" s="173"/>
      <c r="S485" s="173"/>
      <c r="T485" s="174"/>
      <c r="AT485" s="169" t="s">
        <v>158</v>
      </c>
      <c r="AU485" s="169" t="s">
        <v>77</v>
      </c>
      <c r="AV485" s="13" t="s">
        <v>75</v>
      </c>
      <c r="AW485" s="13" t="s">
        <v>30</v>
      </c>
      <c r="AX485" s="13" t="s">
        <v>68</v>
      </c>
      <c r="AY485" s="169" t="s">
        <v>148</v>
      </c>
    </row>
    <row r="486" spans="2:51" s="14" customFormat="1" ht="12">
      <c r="B486" s="175"/>
      <c r="D486" s="168" t="s">
        <v>158</v>
      </c>
      <c r="E486" s="176" t="s">
        <v>0</v>
      </c>
      <c r="F486" s="177" t="s">
        <v>77</v>
      </c>
      <c r="H486" s="178">
        <v>2</v>
      </c>
      <c r="I486" s="179"/>
      <c r="L486" s="175"/>
      <c r="M486" s="180"/>
      <c r="N486" s="181"/>
      <c r="O486" s="181"/>
      <c r="P486" s="181"/>
      <c r="Q486" s="181"/>
      <c r="R486" s="181"/>
      <c r="S486" s="181"/>
      <c r="T486" s="182"/>
      <c r="AT486" s="176" t="s">
        <v>158</v>
      </c>
      <c r="AU486" s="176" t="s">
        <v>77</v>
      </c>
      <c r="AV486" s="14" t="s">
        <v>77</v>
      </c>
      <c r="AW486" s="14" t="s">
        <v>30</v>
      </c>
      <c r="AX486" s="14" t="s">
        <v>75</v>
      </c>
      <c r="AY486" s="176" t="s">
        <v>148</v>
      </c>
    </row>
    <row r="487" spans="1:65" s="2" customFormat="1" ht="16.5" customHeight="1">
      <c r="A487" s="33"/>
      <c r="B487" s="153"/>
      <c r="C487" s="203" t="s">
        <v>217</v>
      </c>
      <c r="D487" s="203" t="s">
        <v>438</v>
      </c>
      <c r="E487" s="204" t="s">
        <v>760</v>
      </c>
      <c r="F487" s="205" t="s">
        <v>761</v>
      </c>
      <c r="G487" s="206" t="s">
        <v>215</v>
      </c>
      <c r="H487" s="207">
        <v>2</v>
      </c>
      <c r="I487" s="208"/>
      <c r="J487" s="209">
        <f>ROUND(I487*H487,2)</f>
        <v>0</v>
      </c>
      <c r="K487" s="205" t="s">
        <v>0</v>
      </c>
      <c r="L487" s="210"/>
      <c r="M487" s="211" t="s">
        <v>0</v>
      </c>
      <c r="N487" s="212" t="s">
        <v>40</v>
      </c>
      <c r="O487" s="54"/>
      <c r="P487" s="163">
        <f>O487*H487</f>
        <v>0</v>
      </c>
      <c r="Q487" s="163">
        <v>0.0103</v>
      </c>
      <c r="R487" s="163">
        <f>Q487*H487</f>
        <v>0.0206</v>
      </c>
      <c r="S487" s="163">
        <v>0</v>
      </c>
      <c r="T487" s="164">
        <f>S487*H487</f>
        <v>0</v>
      </c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R487" s="165" t="s">
        <v>191</v>
      </c>
      <c r="AT487" s="165" t="s">
        <v>438</v>
      </c>
      <c r="AU487" s="165" t="s">
        <v>77</v>
      </c>
      <c r="AY487" s="18" t="s">
        <v>148</v>
      </c>
      <c r="BE487" s="166">
        <f>IF(N487="základní",J487,0)</f>
        <v>0</v>
      </c>
      <c r="BF487" s="166">
        <f>IF(N487="snížená",J487,0)</f>
        <v>0</v>
      </c>
      <c r="BG487" s="166">
        <f>IF(N487="zákl. přenesená",J487,0)</f>
        <v>0</v>
      </c>
      <c r="BH487" s="166">
        <f>IF(N487="sníž. přenesená",J487,0)</f>
        <v>0</v>
      </c>
      <c r="BI487" s="166">
        <f>IF(N487="nulová",J487,0)</f>
        <v>0</v>
      </c>
      <c r="BJ487" s="18" t="s">
        <v>75</v>
      </c>
      <c r="BK487" s="166">
        <f>ROUND(I487*H487,2)</f>
        <v>0</v>
      </c>
      <c r="BL487" s="18" t="s">
        <v>156</v>
      </c>
      <c r="BM487" s="165" t="s">
        <v>762</v>
      </c>
    </row>
    <row r="488" spans="2:51" s="13" customFormat="1" ht="12">
      <c r="B488" s="167"/>
      <c r="D488" s="168" t="s">
        <v>158</v>
      </c>
      <c r="E488" s="169" t="s">
        <v>0</v>
      </c>
      <c r="F488" s="170" t="s">
        <v>511</v>
      </c>
      <c r="H488" s="169" t="s">
        <v>0</v>
      </c>
      <c r="I488" s="171"/>
      <c r="L488" s="167"/>
      <c r="M488" s="172"/>
      <c r="N488" s="173"/>
      <c r="O488" s="173"/>
      <c r="P488" s="173"/>
      <c r="Q488" s="173"/>
      <c r="R488" s="173"/>
      <c r="S488" s="173"/>
      <c r="T488" s="174"/>
      <c r="AT488" s="169" t="s">
        <v>158</v>
      </c>
      <c r="AU488" s="169" t="s">
        <v>77</v>
      </c>
      <c r="AV488" s="13" t="s">
        <v>75</v>
      </c>
      <c r="AW488" s="13" t="s">
        <v>30</v>
      </c>
      <c r="AX488" s="13" t="s">
        <v>68</v>
      </c>
      <c r="AY488" s="169" t="s">
        <v>148</v>
      </c>
    </row>
    <row r="489" spans="2:51" s="13" customFormat="1" ht="12">
      <c r="B489" s="167"/>
      <c r="D489" s="168" t="s">
        <v>158</v>
      </c>
      <c r="E489" s="169" t="s">
        <v>0</v>
      </c>
      <c r="F489" s="170" t="s">
        <v>371</v>
      </c>
      <c r="H489" s="169" t="s">
        <v>0</v>
      </c>
      <c r="I489" s="171"/>
      <c r="L489" s="167"/>
      <c r="M489" s="172"/>
      <c r="N489" s="173"/>
      <c r="O489" s="173"/>
      <c r="P489" s="173"/>
      <c r="Q489" s="173"/>
      <c r="R489" s="173"/>
      <c r="S489" s="173"/>
      <c r="T489" s="174"/>
      <c r="AT489" s="169" t="s">
        <v>158</v>
      </c>
      <c r="AU489" s="169" t="s">
        <v>77</v>
      </c>
      <c r="AV489" s="13" t="s">
        <v>75</v>
      </c>
      <c r="AW489" s="13" t="s">
        <v>30</v>
      </c>
      <c r="AX489" s="13" t="s">
        <v>68</v>
      </c>
      <c r="AY489" s="169" t="s">
        <v>148</v>
      </c>
    </row>
    <row r="490" spans="2:51" s="14" customFormat="1" ht="12">
      <c r="B490" s="175"/>
      <c r="D490" s="168" t="s">
        <v>158</v>
      </c>
      <c r="E490" s="176" t="s">
        <v>0</v>
      </c>
      <c r="F490" s="177" t="s">
        <v>77</v>
      </c>
      <c r="H490" s="178">
        <v>2</v>
      </c>
      <c r="I490" s="179"/>
      <c r="L490" s="175"/>
      <c r="M490" s="180"/>
      <c r="N490" s="181"/>
      <c r="O490" s="181"/>
      <c r="P490" s="181"/>
      <c r="Q490" s="181"/>
      <c r="R490" s="181"/>
      <c r="S490" s="181"/>
      <c r="T490" s="182"/>
      <c r="AT490" s="176" t="s">
        <v>158</v>
      </c>
      <c r="AU490" s="176" t="s">
        <v>77</v>
      </c>
      <c r="AV490" s="14" t="s">
        <v>77</v>
      </c>
      <c r="AW490" s="14" t="s">
        <v>30</v>
      </c>
      <c r="AX490" s="14" t="s">
        <v>75</v>
      </c>
      <c r="AY490" s="176" t="s">
        <v>148</v>
      </c>
    </row>
    <row r="491" spans="1:65" s="2" customFormat="1" ht="16.5" customHeight="1">
      <c r="A491" s="33"/>
      <c r="B491" s="153"/>
      <c r="C491" s="203" t="s">
        <v>763</v>
      </c>
      <c r="D491" s="203" t="s">
        <v>438</v>
      </c>
      <c r="E491" s="204" t="s">
        <v>764</v>
      </c>
      <c r="F491" s="205" t="s">
        <v>765</v>
      </c>
      <c r="G491" s="206" t="s">
        <v>215</v>
      </c>
      <c r="H491" s="207">
        <v>1</v>
      </c>
      <c r="I491" s="208"/>
      <c r="J491" s="209">
        <f>ROUND(I491*H491,2)</f>
        <v>0</v>
      </c>
      <c r="K491" s="205" t="s">
        <v>155</v>
      </c>
      <c r="L491" s="210"/>
      <c r="M491" s="211" t="s">
        <v>0</v>
      </c>
      <c r="N491" s="212" t="s">
        <v>40</v>
      </c>
      <c r="O491" s="54"/>
      <c r="P491" s="163">
        <f>O491*H491</f>
        <v>0</v>
      </c>
      <c r="Q491" s="163">
        <v>0.0177</v>
      </c>
      <c r="R491" s="163">
        <f>Q491*H491</f>
        <v>0.0177</v>
      </c>
      <c r="S491" s="163">
        <v>0</v>
      </c>
      <c r="T491" s="164">
        <f>S491*H491</f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65" t="s">
        <v>191</v>
      </c>
      <c r="AT491" s="165" t="s">
        <v>438</v>
      </c>
      <c r="AU491" s="165" t="s">
        <v>77</v>
      </c>
      <c r="AY491" s="18" t="s">
        <v>148</v>
      </c>
      <c r="BE491" s="166">
        <f>IF(N491="základní",J491,0)</f>
        <v>0</v>
      </c>
      <c r="BF491" s="166">
        <f>IF(N491="snížená",J491,0)</f>
        <v>0</v>
      </c>
      <c r="BG491" s="166">
        <f>IF(N491="zákl. přenesená",J491,0)</f>
        <v>0</v>
      </c>
      <c r="BH491" s="166">
        <f>IF(N491="sníž. přenesená",J491,0)</f>
        <v>0</v>
      </c>
      <c r="BI491" s="166">
        <f>IF(N491="nulová",J491,0)</f>
        <v>0</v>
      </c>
      <c r="BJ491" s="18" t="s">
        <v>75</v>
      </c>
      <c r="BK491" s="166">
        <f>ROUND(I491*H491,2)</f>
        <v>0</v>
      </c>
      <c r="BL491" s="18" t="s">
        <v>156</v>
      </c>
      <c r="BM491" s="165" t="s">
        <v>766</v>
      </c>
    </row>
    <row r="492" spans="2:51" s="13" customFormat="1" ht="12">
      <c r="B492" s="167"/>
      <c r="D492" s="168" t="s">
        <v>158</v>
      </c>
      <c r="E492" s="169" t="s">
        <v>0</v>
      </c>
      <c r="F492" s="170" t="s">
        <v>511</v>
      </c>
      <c r="H492" s="169" t="s">
        <v>0</v>
      </c>
      <c r="I492" s="171"/>
      <c r="L492" s="167"/>
      <c r="M492" s="172"/>
      <c r="N492" s="173"/>
      <c r="O492" s="173"/>
      <c r="P492" s="173"/>
      <c r="Q492" s="173"/>
      <c r="R492" s="173"/>
      <c r="S492" s="173"/>
      <c r="T492" s="174"/>
      <c r="AT492" s="169" t="s">
        <v>158</v>
      </c>
      <c r="AU492" s="169" t="s">
        <v>77</v>
      </c>
      <c r="AV492" s="13" t="s">
        <v>75</v>
      </c>
      <c r="AW492" s="13" t="s">
        <v>30</v>
      </c>
      <c r="AX492" s="13" t="s">
        <v>68</v>
      </c>
      <c r="AY492" s="169" t="s">
        <v>148</v>
      </c>
    </row>
    <row r="493" spans="2:51" s="13" customFormat="1" ht="12">
      <c r="B493" s="167"/>
      <c r="D493" s="168" t="s">
        <v>158</v>
      </c>
      <c r="E493" s="169" t="s">
        <v>0</v>
      </c>
      <c r="F493" s="170" t="s">
        <v>371</v>
      </c>
      <c r="H493" s="169" t="s">
        <v>0</v>
      </c>
      <c r="I493" s="171"/>
      <c r="L493" s="167"/>
      <c r="M493" s="172"/>
      <c r="N493" s="173"/>
      <c r="O493" s="173"/>
      <c r="P493" s="173"/>
      <c r="Q493" s="173"/>
      <c r="R493" s="173"/>
      <c r="S493" s="173"/>
      <c r="T493" s="174"/>
      <c r="AT493" s="169" t="s">
        <v>158</v>
      </c>
      <c r="AU493" s="169" t="s">
        <v>77</v>
      </c>
      <c r="AV493" s="13" t="s">
        <v>75</v>
      </c>
      <c r="AW493" s="13" t="s">
        <v>30</v>
      </c>
      <c r="AX493" s="13" t="s">
        <v>68</v>
      </c>
      <c r="AY493" s="169" t="s">
        <v>148</v>
      </c>
    </row>
    <row r="494" spans="2:51" s="14" customFormat="1" ht="12">
      <c r="B494" s="175"/>
      <c r="D494" s="168" t="s">
        <v>158</v>
      </c>
      <c r="E494" s="176" t="s">
        <v>0</v>
      </c>
      <c r="F494" s="177" t="s">
        <v>75</v>
      </c>
      <c r="H494" s="178">
        <v>1</v>
      </c>
      <c r="I494" s="179"/>
      <c r="L494" s="175"/>
      <c r="M494" s="180"/>
      <c r="N494" s="181"/>
      <c r="O494" s="181"/>
      <c r="P494" s="181"/>
      <c r="Q494" s="181"/>
      <c r="R494" s="181"/>
      <c r="S494" s="181"/>
      <c r="T494" s="182"/>
      <c r="AT494" s="176" t="s">
        <v>158</v>
      </c>
      <c r="AU494" s="176" t="s">
        <v>77</v>
      </c>
      <c r="AV494" s="14" t="s">
        <v>77</v>
      </c>
      <c r="AW494" s="14" t="s">
        <v>30</v>
      </c>
      <c r="AX494" s="14" t="s">
        <v>75</v>
      </c>
      <c r="AY494" s="176" t="s">
        <v>148</v>
      </c>
    </row>
    <row r="495" spans="1:65" s="2" customFormat="1" ht="16.5" customHeight="1">
      <c r="A495" s="33"/>
      <c r="B495" s="153"/>
      <c r="C495" s="203" t="s">
        <v>767</v>
      </c>
      <c r="D495" s="203" t="s">
        <v>438</v>
      </c>
      <c r="E495" s="204" t="s">
        <v>768</v>
      </c>
      <c r="F495" s="205" t="s">
        <v>769</v>
      </c>
      <c r="G495" s="206" t="s">
        <v>215</v>
      </c>
      <c r="H495" s="207">
        <v>2</v>
      </c>
      <c r="I495" s="208"/>
      <c r="J495" s="209">
        <f>ROUND(I495*H495,2)</f>
        <v>0</v>
      </c>
      <c r="K495" s="205" t="s">
        <v>0</v>
      </c>
      <c r="L495" s="210"/>
      <c r="M495" s="211" t="s">
        <v>0</v>
      </c>
      <c r="N495" s="212" t="s">
        <v>40</v>
      </c>
      <c r="O495" s="54"/>
      <c r="P495" s="163">
        <f>O495*H495</f>
        <v>0</v>
      </c>
      <c r="Q495" s="163">
        <v>0.01</v>
      </c>
      <c r="R495" s="163">
        <f>Q495*H495</f>
        <v>0.02</v>
      </c>
      <c r="S495" s="163">
        <v>0</v>
      </c>
      <c r="T495" s="164">
        <f>S495*H495</f>
        <v>0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65" t="s">
        <v>191</v>
      </c>
      <c r="AT495" s="165" t="s">
        <v>438</v>
      </c>
      <c r="AU495" s="165" t="s">
        <v>77</v>
      </c>
      <c r="AY495" s="18" t="s">
        <v>148</v>
      </c>
      <c r="BE495" s="166">
        <f>IF(N495="základní",J495,0)</f>
        <v>0</v>
      </c>
      <c r="BF495" s="166">
        <f>IF(N495="snížená",J495,0)</f>
        <v>0</v>
      </c>
      <c r="BG495" s="166">
        <f>IF(N495="zákl. přenesená",J495,0)</f>
        <v>0</v>
      </c>
      <c r="BH495" s="166">
        <f>IF(N495="sníž. přenesená",J495,0)</f>
        <v>0</v>
      </c>
      <c r="BI495" s="166">
        <f>IF(N495="nulová",J495,0)</f>
        <v>0</v>
      </c>
      <c r="BJ495" s="18" t="s">
        <v>75</v>
      </c>
      <c r="BK495" s="166">
        <f>ROUND(I495*H495,2)</f>
        <v>0</v>
      </c>
      <c r="BL495" s="18" t="s">
        <v>156</v>
      </c>
      <c r="BM495" s="165" t="s">
        <v>770</v>
      </c>
    </row>
    <row r="496" spans="2:51" s="13" customFormat="1" ht="12">
      <c r="B496" s="167"/>
      <c r="D496" s="168" t="s">
        <v>158</v>
      </c>
      <c r="E496" s="169" t="s">
        <v>0</v>
      </c>
      <c r="F496" s="170" t="s">
        <v>511</v>
      </c>
      <c r="H496" s="169" t="s">
        <v>0</v>
      </c>
      <c r="I496" s="171"/>
      <c r="L496" s="167"/>
      <c r="M496" s="172"/>
      <c r="N496" s="173"/>
      <c r="O496" s="173"/>
      <c r="P496" s="173"/>
      <c r="Q496" s="173"/>
      <c r="R496" s="173"/>
      <c r="S496" s="173"/>
      <c r="T496" s="174"/>
      <c r="AT496" s="169" t="s">
        <v>158</v>
      </c>
      <c r="AU496" s="169" t="s">
        <v>77</v>
      </c>
      <c r="AV496" s="13" t="s">
        <v>75</v>
      </c>
      <c r="AW496" s="13" t="s">
        <v>30</v>
      </c>
      <c r="AX496" s="13" t="s">
        <v>68</v>
      </c>
      <c r="AY496" s="169" t="s">
        <v>148</v>
      </c>
    </row>
    <row r="497" spans="2:51" s="13" customFormat="1" ht="12">
      <c r="B497" s="167"/>
      <c r="D497" s="168" t="s">
        <v>158</v>
      </c>
      <c r="E497" s="169" t="s">
        <v>0</v>
      </c>
      <c r="F497" s="170" t="s">
        <v>371</v>
      </c>
      <c r="H497" s="169" t="s">
        <v>0</v>
      </c>
      <c r="I497" s="171"/>
      <c r="L497" s="167"/>
      <c r="M497" s="172"/>
      <c r="N497" s="173"/>
      <c r="O497" s="173"/>
      <c r="P497" s="173"/>
      <c r="Q497" s="173"/>
      <c r="R497" s="173"/>
      <c r="S497" s="173"/>
      <c r="T497" s="174"/>
      <c r="AT497" s="169" t="s">
        <v>158</v>
      </c>
      <c r="AU497" s="169" t="s">
        <v>77</v>
      </c>
      <c r="AV497" s="13" t="s">
        <v>75</v>
      </c>
      <c r="AW497" s="13" t="s">
        <v>30</v>
      </c>
      <c r="AX497" s="13" t="s">
        <v>68</v>
      </c>
      <c r="AY497" s="169" t="s">
        <v>148</v>
      </c>
    </row>
    <row r="498" spans="2:51" s="14" customFormat="1" ht="12">
      <c r="B498" s="175"/>
      <c r="D498" s="168" t="s">
        <v>158</v>
      </c>
      <c r="E498" s="176" t="s">
        <v>0</v>
      </c>
      <c r="F498" s="177" t="s">
        <v>77</v>
      </c>
      <c r="H498" s="178">
        <v>2</v>
      </c>
      <c r="I498" s="179"/>
      <c r="L498" s="175"/>
      <c r="M498" s="180"/>
      <c r="N498" s="181"/>
      <c r="O498" s="181"/>
      <c r="P498" s="181"/>
      <c r="Q498" s="181"/>
      <c r="R498" s="181"/>
      <c r="S498" s="181"/>
      <c r="T498" s="182"/>
      <c r="AT498" s="176" t="s">
        <v>158</v>
      </c>
      <c r="AU498" s="176" t="s">
        <v>77</v>
      </c>
      <c r="AV498" s="14" t="s">
        <v>77</v>
      </c>
      <c r="AW498" s="14" t="s">
        <v>30</v>
      </c>
      <c r="AX498" s="14" t="s">
        <v>75</v>
      </c>
      <c r="AY498" s="176" t="s">
        <v>148</v>
      </c>
    </row>
    <row r="499" spans="1:65" s="2" customFormat="1" ht="16.5" customHeight="1">
      <c r="A499" s="33"/>
      <c r="B499" s="153"/>
      <c r="C499" s="154" t="s">
        <v>771</v>
      </c>
      <c r="D499" s="154" t="s">
        <v>151</v>
      </c>
      <c r="E499" s="155" t="s">
        <v>772</v>
      </c>
      <c r="F499" s="156" t="s">
        <v>773</v>
      </c>
      <c r="G499" s="157" t="s">
        <v>185</v>
      </c>
      <c r="H499" s="158">
        <v>8</v>
      </c>
      <c r="I499" s="159"/>
      <c r="J499" s="160">
        <f>ROUND(I499*H499,2)</f>
        <v>0</v>
      </c>
      <c r="K499" s="156" t="s">
        <v>155</v>
      </c>
      <c r="L499" s="34"/>
      <c r="M499" s="161" t="s">
        <v>0</v>
      </c>
      <c r="N499" s="162" t="s">
        <v>40</v>
      </c>
      <c r="O499" s="54"/>
      <c r="P499" s="163">
        <f>O499*H499</f>
        <v>0</v>
      </c>
      <c r="Q499" s="163">
        <v>0</v>
      </c>
      <c r="R499" s="163">
        <f>Q499*H499</f>
        <v>0</v>
      </c>
      <c r="S499" s="163">
        <v>0.36</v>
      </c>
      <c r="T499" s="164">
        <f>S499*H499</f>
        <v>2.88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65" t="s">
        <v>156</v>
      </c>
      <c r="AT499" s="165" t="s">
        <v>151</v>
      </c>
      <c r="AU499" s="165" t="s">
        <v>77</v>
      </c>
      <c r="AY499" s="18" t="s">
        <v>148</v>
      </c>
      <c r="BE499" s="166">
        <f>IF(N499="základní",J499,0)</f>
        <v>0</v>
      </c>
      <c r="BF499" s="166">
        <f>IF(N499="snížená",J499,0)</f>
        <v>0</v>
      </c>
      <c r="BG499" s="166">
        <f>IF(N499="zákl. přenesená",J499,0)</f>
        <v>0</v>
      </c>
      <c r="BH499" s="166">
        <f>IF(N499="sníž. přenesená",J499,0)</f>
        <v>0</v>
      </c>
      <c r="BI499" s="166">
        <f>IF(N499="nulová",J499,0)</f>
        <v>0</v>
      </c>
      <c r="BJ499" s="18" t="s">
        <v>75</v>
      </c>
      <c r="BK499" s="166">
        <f>ROUND(I499*H499,2)</f>
        <v>0</v>
      </c>
      <c r="BL499" s="18" t="s">
        <v>156</v>
      </c>
      <c r="BM499" s="165" t="s">
        <v>774</v>
      </c>
    </row>
    <row r="500" spans="2:51" s="13" customFormat="1" ht="12">
      <c r="B500" s="167"/>
      <c r="D500" s="168" t="s">
        <v>158</v>
      </c>
      <c r="E500" s="169" t="s">
        <v>0</v>
      </c>
      <c r="F500" s="170" t="s">
        <v>648</v>
      </c>
      <c r="H500" s="169" t="s">
        <v>0</v>
      </c>
      <c r="I500" s="171"/>
      <c r="L500" s="167"/>
      <c r="M500" s="172"/>
      <c r="N500" s="173"/>
      <c r="O500" s="173"/>
      <c r="P500" s="173"/>
      <c r="Q500" s="173"/>
      <c r="R500" s="173"/>
      <c r="S500" s="173"/>
      <c r="T500" s="174"/>
      <c r="AT500" s="169" t="s">
        <v>158</v>
      </c>
      <c r="AU500" s="169" t="s">
        <v>77</v>
      </c>
      <c r="AV500" s="13" t="s">
        <v>75</v>
      </c>
      <c r="AW500" s="13" t="s">
        <v>30</v>
      </c>
      <c r="AX500" s="13" t="s">
        <v>68</v>
      </c>
      <c r="AY500" s="169" t="s">
        <v>148</v>
      </c>
    </row>
    <row r="501" spans="2:51" s="14" customFormat="1" ht="12">
      <c r="B501" s="175"/>
      <c r="D501" s="168" t="s">
        <v>158</v>
      </c>
      <c r="E501" s="176" t="s">
        <v>0</v>
      </c>
      <c r="F501" s="177" t="s">
        <v>429</v>
      </c>
      <c r="H501" s="178">
        <v>8</v>
      </c>
      <c r="I501" s="179"/>
      <c r="L501" s="175"/>
      <c r="M501" s="180"/>
      <c r="N501" s="181"/>
      <c r="O501" s="181"/>
      <c r="P501" s="181"/>
      <c r="Q501" s="181"/>
      <c r="R501" s="181"/>
      <c r="S501" s="181"/>
      <c r="T501" s="182"/>
      <c r="AT501" s="176" t="s">
        <v>158</v>
      </c>
      <c r="AU501" s="176" t="s">
        <v>77</v>
      </c>
      <c r="AV501" s="14" t="s">
        <v>77</v>
      </c>
      <c r="AW501" s="14" t="s">
        <v>30</v>
      </c>
      <c r="AX501" s="14" t="s">
        <v>75</v>
      </c>
      <c r="AY501" s="176" t="s">
        <v>148</v>
      </c>
    </row>
    <row r="502" spans="1:65" s="2" customFormat="1" ht="21.75" customHeight="1">
      <c r="A502" s="33"/>
      <c r="B502" s="153"/>
      <c r="C502" s="154" t="s">
        <v>775</v>
      </c>
      <c r="D502" s="154" t="s">
        <v>151</v>
      </c>
      <c r="E502" s="155" t="s">
        <v>776</v>
      </c>
      <c r="F502" s="156" t="s">
        <v>777</v>
      </c>
      <c r="G502" s="157" t="s">
        <v>215</v>
      </c>
      <c r="H502" s="158">
        <v>2</v>
      </c>
      <c r="I502" s="159"/>
      <c r="J502" s="160">
        <f>ROUND(I502*H502,2)</f>
        <v>0</v>
      </c>
      <c r="K502" s="156" t="s">
        <v>155</v>
      </c>
      <c r="L502" s="34"/>
      <c r="M502" s="161" t="s">
        <v>0</v>
      </c>
      <c r="N502" s="162" t="s">
        <v>40</v>
      </c>
      <c r="O502" s="54"/>
      <c r="P502" s="163">
        <f>O502*H502</f>
        <v>0</v>
      </c>
      <c r="Q502" s="163">
        <v>0.00162</v>
      </c>
      <c r="R502" s="163">
        <f>Q502*H502</f>
        <v>0.00324</v>
      </c>
      <c r="S502" s="163">
        <v>0</v>
      </c>
      <c r="T502" s="164">
        <f>S502*H502</f>
        <v>0</v>
      </c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R502" s="165" t="s">
        <v>156</v>
      </c>
      <c r="AT502" s="165" t="s">
        <v>151</v>
      </c>
      <c r="AU502" s="165" t="s">
        <v>77</v>
      </c>
      <c r="AY502" s="18" t="s">
        <v>148</v>
      </c>
      <c r="BE502" s="166">
        <f>IF(N502="základní",J502,0)</f>
        <v>0</v>
      </c>
      <c r="BF502" s="166">
        <f>IF(N502="snížená",J502,0)</f>
        <v>0</v>
      </c>
      <c r="BG502" s="166">
        <f>IF(N502="zákl. přenesená",J502,0)</f>
        <v>0</v>
      </c>
      <c r="BH502" s="166">
        <f>IF(N502="sníž. přenesená",J502,0)</f>
        <v>0</v>
      </c>
      <c r="BI502" s="166">
        <f>IF(N502="nulová",J502,0)</f>
        <v>0</v>
      </c>
      <c r="BJ502" s="18" t="s">
        <v>75</v>
      </c>
      <c r="BK502" s="166">
        <f>ROUND(I502*H502,2)</f>
        <v>0</v>
      </c>
      <c r="BL502" s="18" t="s">
        <v>156</v>
      </c>
      <c r="BM502" s="165" t="s">
        <v>778</v>
      </c>
    </row>
    <row r="503" spans="2:51" s="13" customFormat="1" ht="12">
      <c r="B503" s="167"/>
      <c r="D503" s="168" t="s">
        <v>158</v>
      </c>
      <c r="E503" s="169" t="s">
        <v>0</v>
      </c>
      <c r="F503" s="170" t="s">
        <v>511</v>
      </c>
      <c r="H503" s="169" t="s">
        <v>0</v>
      </c>
      <c r="I503" s="171"/>
      <c r="L503" s="167"/>
      <c r="M503" s="172"/>
      <c r="N503" s="173"/>
      <c r="O503" s="173"/>
      <c r="P503" s="173"/>
      <c r="Q503" s="173"/>
      <c r="R503" s="173"/>
      <c r="S503" s="173"/>
      <c r="T503" s="174"/>
      <c r="AT503" s="169" t="s">
        <v>158</v>
      </c>
      <c r="AU503" s="169" t="s">
        <v>77</v>
      </c>
      <c r="AV503" s="13" t="s">
        <v>75</v>
      </c>
      <c r="AW503" s="13" t="s">
        <v>30</v>
      </c>
      <c r="AX503" s="13" t="s">
        <v>68</v>
      </c>
      <c r="AY503" s="169" t="s">
        <v>148</v>
      </c>
    </row>
    <row r="504" spans="2:51" s="13" customFormat="1" ht="12">
      <c r="B504" s="167"/>
      <c r="D504" s="168" t="s">
        <v>158</v>
      </c>
      <c r="E504" s="169" t="s">
        <v>0</v>
      </c>
      <c r="F504" s="170" t="s">
        <v>364</v>
      </c>
      <c r="H504" s="169" t="s">
        <v>0</v>
      </c>
      <c r="I504" s="171"/>
      <c r="L504" s="167"/>
      <c r="M504" s="172"/>
      <c r="N504" s="173"/>
      <c r="O504" s="173"/>
      <c r="P504" s="173"/>
      <c r="Q504" s="173"/>
      <c r="R504" s="173"/>
      <c r="S504" s="173"/>
      <c r="T504" s="174"/>
      <c r="AT504" s="169" t="s">
        <v>158</v>
      </c>
      <c r="AU504" s="169" t="s">
        <v>77</v>
      </c>
      <c r="AV504" s="13" t="s">
        <v>75</v>
      </c>
      <c r="AW504" s="13" t="s">
        <v>30</v>
      </c>
      <c r="AX504" s="13" t="s">
        <v>68</v>
      </c>
      <c r="AY504" s="169" t="s">
        <v>148</v>
      </c>
    </row>
    <row r="505" spans="2:51" s="14" customFormat="1" ht="12">
      <c r="B505" s="175"/>
      <c r="D505" s="168" t="s">
        <v>158</v>
      </c>
      <c r="E505" s="176" t="s">
        <v>0</v>
      </c>
      <c r="F505" s="177" t="s">
        <v>779</v>
      </c>
      <c r="H505" s="178">
        <v>2</v>
      </c>
      <c r="I505" s="179"/>
      <c r="L505" s="175"/>
      <c r="M505" s="180"/>
      <c r="N505" s="181"/>
      <c r="O505" s="181"/>
      <c r="P505" s="181"/>
      <c r="Q505" s="181"/>
      <c r="R505" s="181"/>
      <c r="S505" s="181"/>
      <c r="T505" s="182"/>
      <c r="AT505" s="176" t="s">
        <v>158</v>
      </c>
      <c r="AU505" s="176" t="s">
        <v>77</v>
      </c>
      <c r="AV505" s="14" t="s">
        <v>77</v>
      </c>
      <c r="AW505" s="14" t="s">
        <v>30</v>
      </c>
      <c r="AX505" s="14" t="s">
        <v>75</v>
      </c>
      <c r="AY505" s="176" t="s">
        <v>148</v>
      </c>
    </row>
    <row r="506" spans="1:65" s="2" customFormat="1" ht="16.5" customHeight="1">
      <c r="A506" s="33"/>
      <c r="B506" s="153"/>
      <c r="C506" s="203" t="s">
        <v>780</v>
      </c>
      <c r="D506" s="203" t="s">
        <v>438</v>
      </c>
      <c r="E506" s="204" t="s">
        <v>781</v>
      </c>
      <c r="F506" s="205" t="s">
        <v>782</v>
      </c>
      <c r="G506" s="206" t="s">
        <v>215</v>
      </c>
      <c r="H506" s="207">
        <v>2</v>
      </c>
      <c r="I506" s="208"/>
      <c r="J506" s="209">
        <f>ROUND(I506*H506,2)</f>
        <v>0</v>
      </c>
      <c r="K506" s="205" t="s">
        <v>0</v>
      </c>
      <c r="L506" s="210"/>
      <c r="M506" s="211" t="s">
        <v>0</v>
      </c>
      <c r="N506" s="212" t="s">
        <v>40</v>
      </c>
      <c r="O506" s="54"/>
      <c r="P506" s="163">
        <f>O506*H506</f>
        <v>0</v>
      </c>
      <c r="Q506" s="163">
        <v>0.018</v>
      </c>
      <c r="R506" s="163">
        <f>Q506*H506</f>
        <v>0.036</v>
      </c>
      <c r="S506" s="163">
        <v>0</v>
      </c>
      <c r="T506" s="164">
        <f>S506*H506</f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65" t="s">
        <v>191</v>
      </c>
      <c r="AT506" s="165" t="s">
        <v>438</v>
      </c>
      <c r="AU506" s="165" t="s">
        <v>77</v>
      </c>
      <c r="AY506" s="18" t="s">
        <v>148</v>
      </c>
      <c r="BE506" s="166">
        <f>IF(N506="základní",J506,0)</f>
        <v>0</v>
      </c>
      <c r="BF506" s="166">
        <f>IF(N506="snížená",J506,0)</f>
        <v>0</v>
      </c>
      <c r="BG506" s="166">
        <f>IF(N506="zákl. přenesená",J506,0)</f>
        <v>0</v>
      </c>
      <c r="BH506" s="166">
        <f>IF(N506="sníž. přenesená",J506,0)</f>
        <v>0</v>
      </c>
      <c r="BI506" s="166">
        <f>IF(N506="nulová",J506,0)</f>
        <v>0</v>
      </c>
      <c r="BJ506" s="18" t="s">
        <v>75</v>
      </c>
      <c r="BK506" s="166">
        <f>ROUND(I506*H506,2)</f>
        <v>0</v>
      </c>
      <c r="BL506" s="18" t="s">
        <v>156</v>
      </c>
      <c r="BM506" s="165" t="s">
        <v>783</v>
      </c>
    </row>
    <row r="507" spans="2:51" s="13" customFormat="1" ht="12">
      <c r="B507" s="167"/>
      <c r="D507" s="168" t="s">
        <v>158</v>
      </c>
      <c r="E507" s="169" t="s">
        <v>0</v>
      </c>
      <c r="F507" s="170" t="s">
        <v>511</v>
      </c>
      <c r="H507" s="169" t="s">
        <v>0</v>
      </c>
      <c r="I507" s="171"/>
      <c r="L507" s="167"/>
      <c r="M507" s="172"/>
      <c r="N507" s="173"/>
      <c r="O507" s="173"/>
      <c r="P507" s="173"/>
      <c r="Q507" s="173"/>
      <c r="R507" s="173"/>
      <c r="S507" s="173"/>
      <c r="T507" s="174"/>
      <c r="AT507" s="169" t="s">
        <v>158</v>
      </c>
      <c r="AU507" s="169" t="s">
        <v>77</v>
      </c>
      <c r="AV507" s="13" t="s">
        <v>75</v>
      </c>
      <c r="AW507" s="13" t="s">
        <v>30</v>
      </c>
      <c r="AX507" s="13" t="s">
        <v>68</v>
      </c>
      <c r="AY507" s="169" t="s">
        <v>148</v>
      </c>
    </row>
    <row r="508" spans="2:51" s="13" customFormat="1" ht="12">
      <c r="B508" s="167"/>
      <c r="D508" s="168" t="s">
        <v>158</v>
      </c>
      <c r="E508" s="169" t="s">
        <v>0</v>
      </c>
      <c r="F508" s="170" t="s">
        <v>364</v>
      </c>
      <c r="H508" s="169" t="s">
        <v>0</v>
      </c>
      <c r="I508" s="171"/>
      <c r="L508" s="167"/>
      <c r="M508" s="172"/>
      <c r="N508" s="173"/>
      <c r="O508" s="173"/>
      <c r="P508" s="173"/>
      <c r="Q508" s="173"/>
      <c r="R508" s="173"/>
      <c r="S508" s="173"/>
      <c r="T508" s="174"/>
      <c r="AT508" s="169" t="s">
        <v>158</v>
      </c>
      <c r="AU508" s="169" t="s">
        <v>77</v>
      </c>
      <c r="AV508" s="13" t="s">
        <v>75</v>
      </c>
      <c r="AW508" s="13" t="s">
        <v>30</v>
      </c>
      <c r="AX508" s="13" t="s">
        <v>68</v>
      </c>
      <c r="AY508" s="169" t="s">
        <v>148</v>
      </c>
    </row>
    <row r="509" spans="2:51" s="14" customFormat="1" ht="12">
      <c r="B509" s="175"/>
      <c r="D509" s="168" t="s">
        <v>158</v>
      </c>
      <c r="E509" s="176" t="s">
        <v>0</v>
      </c>
      <c r="F509" s="177" t="s">
        <v>779</v>
      </c>
      <c r="H509" s="178">
        <v>2</v>
      </c>
      <c r="I509" s="179"/>
      <c r="L509" s="175"/>
      <c r="M509" s="180"/>
      <c r="N509" s="181"/>
      <c r="O509" s="181"/>
      <c r="P509" s="181"/>
      <c r="Q509" s="181"/>
      <c r="R509" s="181"/>
      <c r="S509" s="181"/>
      <c r="T509" s="182"/>
      <c r="AT509" s="176" t="s">
        <v>158</v>
      </c>
      <c r="AU509" s="176" t="s">
        <v>77</v>
      </c>
      <c r="AV509" s="14" t="s">
        <v>77</v>
      </c>
      <c r="AW509" s="14" t="s">
        <v>30</v>
      </c>
      <c r="AX509" s="14" t="s">
        <v>75</v>
      </c>
      <c r="AY509" s="176" t="s">
        <v>148</v>
      </c>
    </row>
    <row r="510" spans="1:65" s="2" customFormat="1" ht="16.5" customHeight="1">
      <c r="A510" s="33"/>
      <c r="B510" s="153"/>
      <c r="C510" s="154" t="s">
        <v>784</v>
      </c>
      <c r="D510" s="154" t="s">
        <v>151</v>
      </c>
      <c r="E510" s="155" t="s">
        <v>785</v>
      </c>
      <c r="F510" s="156" t="s">
        <v>786</v>
      </c>
      <c r="G510" s="157" t="s">
        <v>215</v>
      </c>
      <c r="H510" s="158">
        <v>2</v>
      </c>
      <c r="I510" s="159"/>
      <c r="J510" s="160">
        <f>ROUND(I510*H510,2)</f>
        <v>0</v>
      </c>
      <c r="K510" s="156" t="s">
        <v>155</v>
      </c>
      <c r="L510" s="34"/>
      <c r="M510" s="161" t="s">
        <v>0</v>
      </c>
      <c r="N510" s="162" t="s">
        <v>40</v>
      </c>
      <c r="O510" s="54"/>
      <c r="P510" s="163">
        <f>O510*H510</f>
        <v>0</v>
      </c>
      <c r="Q510" s="163">
        <v>0.00357</v>
      </c>
      <c r="R510" s="163">
        <f>Q510*H510</f>
        <v>0.00714</v>
      </c>
      <c r="S510" s="163">
        <v>0</v>
      </c>
      <c r="T510" s="164">
        <f>S510*H510</f>
        <v>0</v>
      </c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R510" s="165" t="s">
        <v>156</v>
      </c>
      <c r="AT510" s="165" t="s">
        <v>151</v>
      </c>
      <c r="AU510" s="165" t="s">
        <v>77</v>
      </c>
      <c r="AY510" s="18" t="s">
        <v>148</v>
      </c>
      <c r="BE510" s="166">
        <f>IF(N510="základní",J510,0)</f>
        <v>0</v>
      </c>
      <c r="BF510" s="166">
        <f>IF(N510="snížená",J510,0)</f>
        <v>0</v>
      </c>
      <c r="BG510" s="166">
        <f>IF(N510="zákl. přenesená",J510,0)</f>
        <v>0</v>
      </c>
      <c r="BH510" s="166">
        <f>IF(N510="sníž. přenesená",J510,0)</f>
        <v>0</v>
      </c>
      <c r="BI510" s="166">
        <f>IF(N510="nulová",J510,0)</f>
        <v>0</v>
      </c>
      <c r="BJ510" s="18" t="s">
        <v>75</v>
      </c>
      <c r="BK510" s="166">
        <f>ROUND(I510*H510,2)</f>
        <v>0</v>
      </c>
      <c r="BL510" s="18" t="s">
        <v>156</v>
      </c>
      <c r="BM510" s="165" t="s">
        <v>787</v>
      </c>
    </row>
    <row r="511" spans="2:51" s="13" customFormat="1" ht="12">
      <c r="B511" s="167"/>
      <c r="D511" s="168" t="s">
        <v>158</v>
      </c>
      <c r="E511" s="169" t="s">
        <v>0</v>
      </c>
      <c r="F511" s="170" t="s">
        <v>342</v>
      </c>
      <c r="H511" s="169" t="s">
        <v>0</v>
      </c>
      <c r="I511" s="171"/>
      <c r="L511" s="167"/>
      <c r="M511" s="172"/>
      <c r="N511" s="173"/>
      <c r="O511" s="173"/>
      <c r="P511" s="173"/>
      <c r="Q511" s="173"/>
      <c r="R511" s="173"/>
      <c r="S511" s="173"/>
      <c r="T511" s="174"/>
      <c r="AT511" s="169" t="s">
        <v>158</v>
      </c>
      <c r="AU511" s="169" t="s">
        <v>77</v>
      </c>
      <c r="AV511" s="13" t="s">
        <v>75</v>
      </c>
      <c r="AW511" s="13" t="s">
        <v>30</v>
      </c>
      <c r="AX511" s="13" t="s">
        <v>68</v>
      </c>
      <c r="AY511" s="169" t="s">
        <v>148</v>
      </c>
    </row>
    <row r="512" spans="2:51" s="14" customFormat="1" ht="12">
      <c r="B512" s="175"/>
      <c r="D512" s="168" t="s">
        <v>158</v>
      </c>
      <c r="E512" s="176" t="s">
        <v>0</v>
      </c>
      <c r="F512" s="177" t="s">
        <v>77</v>
      </c>
      <c r="H512" s="178">
        <v>2</v>
      </c>
      <c r="I512" s="179"/>
      <c r="L512" s="175"/>
      <c r="M512" s="180"/>
      <c r="N512" s="181"/>
      <c r="O512" s="181"/>
      <c r="P512" s="181"/>
      <c r="Q512" s="181"/>
      <c r="R512" s="181"/>
      <c r="S512" s="181"/>
      <c r="T512" s="182"/>
      <c r="AT512" s="176" t="s">
        <v>158</v>
      </c>
      <c r="AU512" s="176" t="s">
        <v>77</v>
      </c>
      <c r="AV512" s="14" t="s">
        <v>77</v>
      </c>
      <c r="AW512" s="14" t="s">
        <v>30</v>
      </c>
      <c r="AX512" s="14" t="s">
        <v>75</v>
      </c>
      <c r="AY512" s="176" t="s">
        <v>148</v>
      </c>
    </row>
    <row r="513" spans="1:65" s="2" customFormat="1" ht="16.5" customHeight="1">
      <c r="A513" s="33"/>
      <c r="B513" s="153"/>
      <c r="C513" s="203" t="s">
        <v>788</v>
      </c>
      <c r="D513" s="203" t="s">
        <v>438</v>
      </c>
      <c r="E513" s="204" t="s">
        <v>789</v>
      </c>
      <c r="F513" s="205" t="s">
        <v>790</v>
      </c>
      <c r="G513" s="206" t="s">
        <v>215</v>
      </c>
      <c r="H513" s="207">
        <v>2</v>
      </c>
      <c r="I513" s="208"/>
      <c r="J513" s="209">
        <f>ROUND(I513*H513,2)</f>
        <v>0</v>
      </c>
      <c r="K513" s="205" t="s">
        <v>0</v>
      </c>
      <c r="L513" s="210"/>
      <c r="M513" s="211" t="s">
        <v>0</v>
      </c>
      <c r="N513" s="212" t="s">
        <v>40</v>
      </c>
      <c r="O513" s="54"/>
      <c r="P513" s="163">
        <f>O513*H513</f>
        <v>0</v>
      </c>
      <c r="Q513" s="163">
        <v>0.018</v>
      </c>
      <c r="R513" s="163">
        <f>Q513*H513</f>
        <v>0.036</v>
      </c>
      <c r="S513" s="163">
        <v>0</v>
      </c>
      <c r="T513" s="164">
        <f>S513*H513</f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165" t="s">
        <v>191</v>
      </c>
      <c r="AT513" s="165" t="s">
        <v>438</v>
      </c>
      <c r="AU513" s="165" t="s">
        <v>77</v>
      </c>
      <c r="AY513" s="18" t="s">
        <v>148</v>
      </c>
      <c r="BE513" s="166">
        <f>IF(N513="základní",J513,0)</f>
        <v>0</v>
      </c>
      <c r="BF513" s="166">
        <f>IF(N513="snížená",J513,0)</f>
        <v>0</v>
      </c>
      <c r="BG513" s="166">
        <f>IF(N513="zákl. přenesená",J513,0)</f>
        <v>0</v>
      </c>
      <c r="BH513" s="166">
        <f>IF(N513="sníž. přenesená",J513,0)</f>
        <v>0</v>
      </c>
      <c r="BI513" s="166">
        <f>IF(N513="nulová",J513,0)</f>
        <v>0</v>
      </c>
      <c r="BJ513" s="18" t="s">
        <v>75</v>
      </c>
      <c r="BK513" s="166">
        <f>ROUND(I513*H513,2)</f>
        <v>0</v>
      </c>
      <c r="BL513" s="18" t="s">
        <v>156</v>
      </c>
      <c r="BM513" s="165" t="s">
        <v>791</v>
      </c>
    </row>
    <row r="514" spans="2:51" s="13" customFormat="1" ht="12">
      <c r="B514" s="167"/>
      <c r="D514" s="168" t="s">
        <v>158</v>
      </c>
      <c r="E514" s="169" t="s">
        <v>0</v>
      </c>
      <c r="F514" s="170" t="s">
        <v>342</v>
      </c>
      <c r="H514" s="169" t="s">
        <v>0</v>
      </c>
      <c r="I514" s="171"/>
      <c r="L514" s="167"/>
      <c r="M514" s="172"/>
      <c r="N514" s="173"/>
      <c r="O514" s="173"/>
      <c r="P514" s="173"/>
      <c r="Q514" s="173"/>
      <c r="R514" s="173"/>
      <c r="S514" s="173"/>
      <c r="T514" s="174"/>
      <c r="AT514" s="169" t="s">
        <v>158</v>
      </c>
      <c r="AU514" s="169" t="s">
        <v>77</v>
      </c>
      <c r="AV514" s="13" t="s">
        <v>75</v>
      </c>
      <c r="AW514" s="13" t="s">
        <v>30</v>
      </c>
      <c r="AX514" s="13" t="s">
        <v>68</v>
      </c>
      <c r="AY514" s="169" t="s">
        <v>148</v>
      </c>
    </row>
    <row r="515" spans="2:51" s="14" customFormat="1" ht="12">
      <c r="B515" s="175"/>
      <c r="D515" s="168" t="s">
        <v>158</v>
      </c>
      <c r="E515" s="176" t="s">
        <v>0</v>
      </c>
      <c r="F515" s="177" t="s">
        <v>77</v>
      </c>
      <c r="H515" s="178">
        <v>2</v>
      </c>
      <c r="I515" s="179"/>
      <c r="L515" s="175"/>
      <c r="M515" s="180"/>
      <c r="N515" s="181"/>
      <c r="O515" s="181"/>
      <c r="P515" s="181"/>
      <c r="Q515" s="181"/>
      <c r="R515" s="181"/>
      <c r="S515" s="181"/>
      <c r="T515" s="182"/>
      <c r="AT515" s="176" t="s">
        <v>158</v>
      </c>
      <c r="AU515" s="176" t="s">
        <v>77</v>
      </c>
      <c r="AV515" s="14" t="s">
        <v>77</v>
      </c>
      <c r="AW515" s="14" t="s">
        <v>30</v>
      </c>
      <c r="AX515" s="14" t="s">
        <v>75</v>
      </c>
      <c r="AY515" s="176" t="s">
        <v>148</v>
      </c>
    </row>
    <row r="516" spans="1:65" s="2" customFormat="1" ht="16.5" customHeight="1">
      <c r="A516" s="33"/>
      <c r="B516" s="153"/>
      <c r="C516" s="154" t="s">
        <v>792</v>
      </c>
      <c r="D516" s="154" t="s">
        <v>151</v>
      </c>
      <c r="E516" s="155" t="s">
        <v>793</v>
      </c>
      <c r="F516" s="156" t="s">
        <v>794</v>
      </c>
      <c r="G516" s="157" t="s">
        <v>485</v>
      </c>
      <c r="H516" s="158">
        <v>2</v>
      </c>
      <c r="I516" s="159"/>
      <c r="J516" s="160">
        <f>ROUND(I516*H516,2)</f>
        <v>0</v>
      </c>
      <c r="K516" s="156" t="s">
        <v>0</v>
      </c>
      <c r="L516" s="34"/>
      <c r="M516" s="161" t="s">
        <v>0</v>
      </c>
      <c r="N516" s="162" t="s">
        <v>40</v>
      </c>
      <c r="O516" s="54"/>
      <c r="P516" s="163">
        <f>O516*H516</f>
        <v>0</v>
      </c>
      <c r="Q516" s="163">
        <v>0</v>
      </c>
      <c r="R516" s="163">
        <f>Q516*H516</f>
        <v>0</v>
      </c>
      <c r="S516" s="163">
        <v>0</v>
      </c>
      <c r="T516" s="164">
        <f>S516*H516</f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165" t="s">
        <v>156</v>
      </c>
      <c r="AT516" s="165" t="s">
        <v>151</v>
      </c>
      <c r="AU516" s="165" t="s">
        <v>77</v>
      </c>
      <c r="AY516" s="18" t="s">
        <v>148</v>
      </c>
      <c r="BE516" s="166">
        <f>IF(N516="základní",J516,0)</f>
        <v>0</v>
      </c>
      <c r="BF516" s="166">
        <f>IF(N516="snížená",J516,0)</f>
        <v>0</v>
      </c>
      <c r="BG516" s="166">
        <f>IF(N516="zákl. přenesená",J516,0)</f>
        <v>0</v>
      </c>
      <c r="BH516" s="166">
        <f>IF(N516="sníž. přenesená",J516,0)</f>
        <v>0</v>
      </c>
      <c r="BI516" s="166">
        <f>IF(N516="nulová",J516,0)</f>
        <v>0</v>
      </c>
      <c r="BJ516" s="18" t="s">
        <v>75</v>
      </c>
      <c r="BK516" s="166">
        <f>ROUND(I516*H516,2)</f>
        <v>0</v>
      </c>
      <c r="BL516" s="18" t="s">
        <v>156</v>
      </c>
      <c r="BM516" s="165" t="s">
        <v>795</v>
      </c>
    </row>
    <row r="517" spans="2:51" s="13" customFormat="1" ht="12">
      <c r="B517" s="167"/>
      <c r="D517" s="168" t="s">
        <v>158</v>
      </c>
      <c r="E517" s="169" t="s">
        <v>0</v>
      </c>
      <c r="F517" s="170" t="s">
        <v>342</v>
      </c>
      <c r="H517" s="169" t="s">
        <v>0</v>
      </c>
      <c r="I517" s="171"/>
      <c r="L517" s="167"/>
      <c r="M517" s="172"/>
      <c r="N517" s="173"/>
      <c r="O517" s="173"/>
      <c r="P517" s="173"/>
      <c r="Q517" s="173"/>
      <c r="R517" s="173"/>
      <c r="S517" s="173"/>
      <c r="T517" s="174"/>
      <c r="AT517" s="169" t="s">
        <v>158</v>
      </c>
      <c r="AU517" s="169" t="s">
        <v>77</v>
      </c>
      <c r="AV517" s="13" t="s">
        <v>75</v>
      </c>
      <c r="AW517" s="13" t="s">
        <v>30</v>
      </c>
      <c r="AX517" s="13" t="s">
        <v>68</v>
      </c>
      <c r="AY517" s="169" t="s">
        <v>148</v>
      </c>
    </row>
    <row r="518" spans="2:51" s="14" customFormat="1" ht="12">
      <c r="B518" s="175"/>
      <c r="D518" s="168" t="s">
        <v>158</v>
      </c>
      <c r="E518" s="176" t="s">
        <v>0</v>
      </c>
      <c r="F518" s="177" t="s">
        <v>77</v>
      </c>
      <c r="H518" s="178">
        <v>2</v>
      </c>
      <c r="I518" s="179"/>
      <c r="L518" s="175"/>
      <c r="M518" s="180"/>
      <c r="N518" s="181"/>
      <c r="O518" s="181"/>
      <c r="P518" s="181"/>
      <c r="Q518" s="181"/>
      <c r="R518" s="181"/>
      <c r="S518" s="181"/>
      <c r="T518" s="182"/>
      <c r="AT518" s="176" t="s">
        <v>158</v>
      </c>
      <c r="AU518" s="176" t="s">
        <v>77</v>
      </c>
      <c r="AV518" s="14" t="s">
        <v>77</v>
      </c>
      <c r="AW518" s="14" t="s">
        <v>30</v>
      </c>
      <c r="AX518" s="14" t="s">
        <v>75</v>
      </c>
      <c r="AY518" s="176" t="s">
        <v>148</v>
      </c>
    </row>
    <row r="519" spans="1:65" s="2" customFormat="1" ht="16.5" customHeight="1">
      <c r="A519" s="33"/>
      <c r="B519" s="153"/>
      <c r="C519" s="154" t="s">
        <v>796</v>
      </c>
      <c r="D519" s="154" t="s">
        <v>151</v>
      </c>
      <c r="E519" s="155" t="s">
        <v>797</v>
      </c>
      <c r="F519" s="156" t="s">
        <v>798</v>
      </c>
      <c r="G519" s="157" t="s">
        <v>215</v>
      </c>
      <c r="H519" s="158">
        <v>1</v>
      </c>
      <c r="I519" s="159"/>
      <c r="J519" s="160">
        <f>ROUND(I519*H519,2)</f>
        <v>0</v>
      </c>
      <c r="K519" s="156" t="s">
        <v>0</v>
      </c>
      <c r="L519" s="34"/>
      <c r="M519" s="161" t="s">
        <v>0</v>
      </c>
      <c r="N519" s="162" t="s">
        <v>40</v>
      </c>
      <c r="O519" s="54"/>
      <c r="P519" s="163">
        <f>O519*H519</f>
        <v>0</v>
      </c>
      <c r="Q519" s="163">
        <v>0.00156</v>
      </c>
      <c r="R519" s="163">
        <f>Q519*H519</f>
        <v>0.00156</v>
      </c>
      <c r="S519" s="163">
        <v>0</v>
      </c>
      <c r="T519" s="164">
        <f>S519*H519</f>
        <v>0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165" t="s">
        <v>156</v>
      </c>
      <c r="AT519" s="165" t="s">
        <v>151</v>
      </c>
      <c r="AU519" s="165" t="s">
        <v>77</v>
      </c>
      <c r="AY519" s="18" t="s">
        <v>148</v>
      </c>
      <c r="BE519" s="166">
        <f>IF(N519="základní",J519,0)</f>
        <v>0</v>
      </c>
      <c r="BF519" s="166">
        <f>IF(N519="snížená",J519,0)</f>
        <v>0</v>
      </c>
      <c r="BG519" s="166">
        <f>IF(N519="zákl. přenesená",J519,0)</f>
        <v>0</v>
      </c>
      <c r="BH519" s="166">
        <f>IF(N519="sníž. přenesená",J519,0)</f>
        <v>0</v>
      </c>
      <c r="BI519" s="166">
        <f>IF(N519="nulová",J519,0)</f>
        <v>0</v>
      </c>
      <c r="BJ519" s="18" t="s">
        <v>75</v>
      </c>
      <c r="BK519" s="166">
        <f>ROUND(I519*H519,2)</f>
        <v>0</v>
      </c>
      <c r="BL519" s="18" t="s">
        <v>156</v>
      </c>
      <c r="BM519" s="165" t="s">
        <v>799</v>
      </c>
    </row>
    <row r="520" spans="2:51" s="13" customFormat="1" ht="12">
      <c r="B520" s="167"/>
      <c r="D520" s="168" t="s">
        <v>158</v>
      </c>
      <c r="E520" s="169" t="s">
        <v>0</v>
      </c>
      <c r="F520" s="170" t="s">
        <v>342</v>
      </c>
      <c r="H520" s="169" t="s">
        <v>0</v>
      </c>
      <c r="I520" s="171"/>
      <c r="L520" s="167"/>
      <c r="M520" s="172"/>
      <c r="N520" s="173"/>
      <c r="O520" s="173"/>
      <c r="P520" s="173"/>
      <c r="Q520" s="173"/>
      <c r="R520" s="173"/>
      <c r="S520" s="173"/>
      <c r="T520" s="174"/>
      <c r="AT520" s="169" t="s">
        <v>158</v>
      </c>
      <c r="AU520" s="169" t="s">
        <v>77</v>
      </c>
      <c r="AV520" s="13" t="s">
        <v>75</v>
      </c>
      <c r="AW520" s="13" t="s">
        <v>30</v>
      </c>
      <c r="AX520" s="13" t="s">
        <v>68</v>
      </c>
      <c r="AY520" s="169" t="s">
        <v>148</v>
      </c>
    </row>
    <row r="521" spans="2:51" s="14" customFormat="1" ht="12">
      <c r="B521" s="175"/>
      <c r="D521" s="168" t="s">
        <v>158</v>
      </c>
      <c r="E521" s="176" t="s">
        <v>0</v>
      </c>
      <c r="F521" s="177" t="s">
        <v>75</v>
      </c>
      <c r="H521" s="178">
        <v>1</v>
      </c>
      <c r="I521" s="179"/>
      <c r="L521" s="175"/>
      <c r="M521" s="180"/>
      <c r="N521" s="181"/>
      <c r="O521" s="181"/>
      <c r="P521" s="181"/>
      <c r="Q521" s="181"/>
      <c r="R521" s="181"/>
      <c r="S521" s="181"/>
      <c r="T521" s="182"/>
      <c r="AT521" s="176" t="s">
        <v>158</v>
      </c>
      <c r="AU521" s="176" t="s">
        <v>77</v>
      </c>
      <c r="AV521" s="14" t="s">
        <v>77</v>
      </c>
      <c r="AW521" s="14" t="s">
        <v>30</v>
      </c>
      <c r="AX521" s="14" t="s">
        <v>75</v>
      </c>
      <c r="AY521" s="176" t="s">
        <v>148</v>
      </c>
    </row>
    <row r="522" spans="1:65" s="2" customFormat="1" ht="16.5" customHeight="1">
      <c r="A522" s="33"/>
      <c r="B522" s="153"/>
      <c r="C522" s="203" t="s">
        <v>800</v>
      </c>
      <c r="D522" s="203" t="s">
        <v>438</v>
      </c>
      <c r="E522" s="204" t="s">
        <v>801</v>
      </c>
      <c r="F522" s="205" t="s">
        <v>802</v>
      </c>
      <c r="G522" s="206" t="s">
        <v>215</v>
      </c>
      <c r="H522" s="207">
        <v>1</v>
      </c>
      <c r="I522" s="208"/>
      <c r="J522" s="209">
        <f>ROUND(I522*H522,2)</f>
        <v>0</v>
      </c>
      <c r="K522" s="205" t="s">
        <v>0</v>
      </c>
      <c r="L522" s="210"/>
      <c r="M522" s="211" t="s">
        <v>0</v>
      </c>
      <c r="N522" s="212" t="s">
        <v>40</v>
      </c>
      <c r="O522" s="54"/>
      <c r="P522" s="163">
        <f>O522*H522</f>
        <v>0</v>
      </c>
      <c r="Q522" s="163">
        <v>0.035</v>
      </c>
      <c r="R522" s="163">
        <f>Q522*H522</f>
        <v>0.035</v>
      </c>
      <c r="S522" s="163">
        <v>0</v>
      </c>
      <c r="T522" s="164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65" t="s">
        <v>191</v>
      </c>
      <c r="AT522" s="165" t="s">
        <v>438</v>
      </c>
      <c r="AU522" s="165" t="s">
        <v>77</v>
      </c>
      <c r="AY522" s="18" t="s">
        <v>148</v>
      </c>
      <c r="BE522" s="166">
        <f>IF(N522="základní",J522,0)</f>
        <v>0</v>
      </c>
      <c r="BF522" s="166">
        <f>IF(N522="snížená",J522,0)</f>
        <v>0</v>
      </c>
      <c r="BG522" s="166">
        <f>IF(N522="zákl. přenesená",J522,0)</f>
        <v>0</v>
      </c>
      <c r="BH522" s="166">
        <f>IF(N522="sníž. přenesená",J522,0)</f>
        <v>0</v>
      </c>
      <c r="BI522" s="166">
        <f>IF(N522="nulová",J522,0)</f>
        <v>0</v>
      </c>
      <c r="BJ522" s="18" t="s">
        <v>75</v>
      </c>
      <c r="BK522" s="166">
        <f>ROUND(I522*H522,2)</f>
        <v>0</v>
      </c>
      <c r="BL522" s="18" t="s">
        <v>156</v>
      </c>
      <c r="BM522" s="165" t="s">
        <v>803</v>
      </c>
    </row>
    <row r="523" spans="2:51" s="13" customFormat="1" ht="12">
      <c r="B523" s="167"/>
      <c r="D523" s="168" t="s">
        <v>158</v>
      </c>
      <c r="E523" s="169" t="s">
        <v>0</v>
      </c>
      <c r="F523" s="170" t="s">
        <v>342</v>
      </c>
      <c r="H523" s="169" t="s">
        <v>0</v>
      </c>
      <c r="I523" s="171"/>
      <c r="L523" s="167"/>
      <c r="M523" s="172"/>
      <c r="N523" s="173"/>
      <c r="O523" s="173"/>
      <c r="P523" s="173"/>
      <c r="Q523" s="173"/>
      <c r="R523" s="173"/>
      <c r="S523" s="173"/>
      <c r="T523" s="174"/>
      <c r="AT523" s="169" t="s">
        <v>158</v>
      </c>
      <c r="AU523" s="169" t="s">
        <v>77</v>
      </c>
      <c r="AV523" s="13" t="s">
        <v>75</v>
      </c>
      <c r="AW523" s="13" t="s">
        <v>30</v>
      </c>
      <c r="AX523" s="13" t="s">
        <v>68</v>
      </c>
      <c r="AY523" s="169" t="s">
        <v>148</v>
      </c>
    </row>
    <row r="524" spans="2:51" s="14" customFormat="1" ht="12">
      <c r="B524" s="175"/>
      <c r="D524" s="168" t="s">
        <v>158</v>
      </c>
      <c r="E524" s="176" t="s">
        <v>0</v>
      </c>
      <c r="F524" s="177" t="s">
        <v>75</v>
      </c>
      <c r="H524" s="178">
        <v>1</v>
      </c>
      <c r="I524" s="179"/>
      <c r="L524" s="175"/>
      <c r="M524" s="180"/>
      <c r="N524" s="181"/>
      <c r="O524" s="181"/>
      <c r="P524" s="181"/>
      <c r="Q524" s="181"/>
      <c r="R524" s="181"/>
      <c r="S524" s="181"/>
      <c r="T524" s="182"/>
      <c r="AT524" s="176" t="s">
        <v>158</v>
      </c>
      <c r="AU524" s="176" t="s">
        <v>77</v>
      </c>
      <c r="AV524" s="14" t="s">
        <v>77</v>
      </c>
      <c r="AW524" s="14" t="s">
        <v>30</v>
      </c>
      <c r="AX524" s="14" t="s">
        <v>75</v>
      </c>
      <c r="AY524" s="176" t="s">
        <v>148</v>
      </c>
    </row>
    <row r="525" spans="1:65" s="2" customFormat="1" ht="16.5" customHeight="1">
      <c r="A525" s="33"/>
      <c r="B525" s="153"/>
      <c r="C525" s="154" t="s">
        <v>804</v>
      </c>
      <c r="D525" s="154" t="s">
        <v>151</v>
      </c>
      <c r="E525" s="155" t="s">
        <v>805</v>
      </c>
      <c r="F525" s="156" t="s">
        <v>806</v>
      </c>
      <c r="G525" s="157" t="s">
        <v>215</v>
      </c>
      <c r="H525" s="158">
        <v>2</v>
      </c>
      <c r="I525" s="159"/>
      <c r="J525" s="160">
        <f>ROUND(I525*H525,2)</f>
        <v>0</v>
      </c>
      <c r="K525" s="156" t="s">
        <v>155</v>
      </c>
      <c r="L525" s="34"/>
      <c r="M525" s="161" t="s">
        <v>0</v>
      </c>
      <c r="N525" s="162" t="s">
        <v>40</v>
      </c>
      <c r="O525" s="54"/>
      <c r="P525" s="163">
        <f>O525*H525</f>
        <v>0</v>
      </c>
      <c r="Q525" s="163">
        <v>0.00034</v>
      </c>
      <c r="R525" s="163">
        <f>Q525*H525</f>
        <v>0.00068</v>
      </c>
      <c r="S525" s="163">
        <v>0</v>
      </c>
      <c r="T525" s="164">
        <f>S525*H525</f>
        <v>0</v>
      </c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R525" s="165" t="s">
        <v>156</v>
      </c>
      <c r="AT525" s="165" t="s">
        <v>151</v>
      </c>
      <c r="AU525" s="165" t="s">
        <v>77</v>
      </c>
      <c r="AY525" s="18" t="s">
        <v>148</v>
      </c>
      <c r="BE525" s="166">
        <f>IF(N525="základní",J525,0)</f>
        <v>0</v>
      </c>
      <c r="BF525" s="166">
        <f>IF(N525="snížená",J525,0)</f>
        <v>0</v>
      </c>
      <c r="BG525" s="166">
        <f>IF(N525="zákl. přenesená",J525,0)</f>
        <v>0</v>
      </c>
      <c r="BH525" s="166">
        <f>IF(N525="sníž. přenesená",J525,0)</f>
        <v>0</v>
      </c>
      <c r="BI525" s="166">
        <f>IF(N525="nulová",J525,0)</f>
        <v>0</v>
      </c>
      <c r="BJ525" s="18" t="s">
        <v>75</v>
      </c>
      <c r="BK525" s="166">
        <f>ROUND(I525*H525,2)</f>
        <v>0</v>
      </c>
      <c r="BL525" s="18" t="s">
        <v>156</v>
      </c>
      <c r="BM525" s="165" t="s">
        <v>807</v>
      </c>
    </row>
    <row r="526" spans="2:51" s="13" customFormat="1" ht="12">
      <c r="B526" s="167"/>
      <c r="D526" s="168" t="s">
        <v>158</v>
      </c>
      <c r="E526" s="169" t="s">
        <v>0</v>
      </c>
      <c r="F526" s="170" t="s">
        <v>511</v>
      </c>
      <c r="H526" s="169" t="s">
        <v>0</v>
      </c>
      <c r="I526" s="171"/>
      <c r="L526" s="167"/>
      <c r="M526" s="172"/>
      <c r="N526" s="173"/>
      <c r="O526" s="173"/>
      <c r="P526" s="173"/>
      <c r="Q526" s="173"/>
      <c r="R526" s="173"/>
      <c r="S526" s="173"/>
      <c r="T526" s="174"/>
      <c r="AT526" s="169" t="s">
        <v>158</v>
      </c>
      <c r="AU526" s="169" t="s">
        <v>77</v>
      </c>
      <c r="AV526" s="13" t="s">
        <v>75</v>
      </c>
      <c r="AW526" s="13" t="s">
        <v>30</v>
      </c>
      <c r="AX526" s="13" t="s">
        <v>68</v>
      </c>
      <c r="AY526" s="169" t="s">
        <v>148</v>
      </c>
    </row>
    <row r="527" spans="2:51" s="13" customFormat="1" ht="12">
      <c r="B527" s="167"/>
      <c r="D527" s="168" t="s">
        <v>158</v>
      </c>
      <c r="E527" s="169" t="s">
        <v>0</v>
      </c>
      <c r="F527" s="170" t="s">
        <v>364</v>
      </c>
      <c r="H527" s="169" t="s">
        <v>0</v>
      </c>
      <c r="I527" s="171"/>
      <c r="L527" s="167"/>
      <c r="M527" s="172"/>
      <c r="N527" s="173"/>
      <c r="O527" s="173"/>
      <c r="P527" s="173"/>
      <c r="Q527" s="173"/>
      <c r="R527" s="173"/>
      <c r="S527" s="173"/>
      <c r="T527" s="174"/>
      <c r="AT527" s="169" t="s">
        <v>158</v>
      </c>
      <c r="AU527" s="169" t="s">
        <v>77</v>
      </c>
      <c r="AV527" s="13" t="s">
        <v>75</v>
      </c>
      <c r="AW527" s="13" t="s">
        <v>30</v>
      </c>
      <c r="AX527" s="13" t="s">
        <v>68</v>
      </c>
      <c r="AY527" s="169" t="s">
        <v>148</v>
      </c>
    </row>
    <row r="528" spans="2:51" s="14" customFormat="1" ht="12">
      <c r="B528" s="175"/>
      <c r="D528" s="168" t="s">
        <v>158</v>
      </c>
      <c r="E528" s="176" t="s">
        <v>0</v>
      </c>
      <c r="F528" s="177" t="s">
        <v>77</v>
      </c>
      <c r="H528" s="178">
        <v>2</v>
      </c>
      <c r="I528" s="179"/>
      <c r="L528" s="175"/>
      <c r="M528" s="180"/>
      <c r="N528" s="181"/>
      <c r="O528" s="181"/>
      <c r="P528" s="181"/>
      <c r="Q528" s="181"/>
      <c r="R528" s="181"/>
      <c r="S528" s="181"/>
      <c r="T528" s="182"/>
      <c r="AT528" s="176" t="s">
        <v>158</v>
      </c>
      <c r="AU528" s="176" t="s">
        <v>77</v>
      </c>
      <c r="AV528" s="14" t="s">
        <v>77</v>
      </c>
      <c r="AW528" s="14" t="s">
        <v>30</v>
      </c>
      <c r="AX528" s="14" t="s">
        <v>75</v>
      </c>
      <c r="AY528" s="176" t="s">
        <v>148</v>
      </c>
    </row>
    <row r="529" spans="1:65" s="2" customFormat="1" ht="16.5" customHeight="1">
      <c r="A529" s="33"/>
      <c r="B529" s="153"/>
      <c r="C529" s="203" t="s">
        <v>808</v>
      </c>
      <c r="D529" s="203" t="s">
        <v>438</v>
      </c>
      <c r="E529" s="204" t="s">
        <v>809</v>
      </c>
      <c r="F529" s="205" t="s">
        <v>810</v>
      </c>
      <c r="G529" s="206" t="s">
        <v>215</v>
      </c>
      <c r="H529" s="207">
        <v>2</v>
      </c>
      <c r="I529" s="208"/>
      <c r="J529" s="209">
        <f>ROUND(I529*H529,2)</f>
        <v>0</v>
      </c>
      <c r="K529" s="205" t="s">
        <v>155</v>
      </c>
      <c r="L529" s="210"/>
      <c r="M529" s="211" t="s">
        <v>0</v>
      </c>
      <c r="N529" s="212" t="s">
        <v>40</v>
      </c>
      <c r="O529" s="54"/>
      <c r="P529" s="163">
        <f>O529*H529</f>
        <v>0</v>
      </c>
      <c r="Q529" s="163">
        <v>0.0375</v>
      </c>
      <c r="R529" s="163">
        <f>Q529*H529</f>
        <v>0.075</v>
      </c>
      <c r="S529" s="163">
        <v>0</v>
      </c>
      <c r="T529" s="164">
        <f>S529*H529</f>
        <v>0</v>
      </c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R529" s="165" t="s">
        <v>191</v>
      </c>
      <c r="AT529" s="165" t="s">
        <v>438</v>
      </c>
      <c r="AU529" s="165" t="s">
        <v>77</v>
      </c>
      <c r="AY529" s="18" t="s">
        <v>148</v>
      </c>
      <c r="BE529" s="166">
        <f>IF(N529="základní",J529,0)</f>
        <v>0</v>
      </c>
      <c r="BF529" s="166">
        <f>IF(N529="snížená",J529,0)</f>
        <v>0</v>
      </c>
      <c r="BG529" s="166">
        <f>IF(N529="zákl. přenesená",J529,0)</f>
        <v>0</v>
      </c>
      <c r="BH529" s="166">
        <f>IF(N529="sníž. přenesená",J529,0)</f>
        <v>0</v>
      </c>
      <c r="BI529" s="166">
        <f>IF(N529="nulová",J529,0)</f>
        <v>0</v>
      </c>
      <c r="BJ529" s="18" t="s">
        <v>75</v>
      </c>
      <c r="BK529" s="166">
        <f>ROUND(I529*H529,2)</f>
        <v>0</v>
      </c>
      <c r="BL529" s="18" t="s">
        <v>156</v>
      </c>
      <c r="BM529" s="165" t="s">
        <v>811</v>
      </c>
    </row>
    <row r="530" spans="2:51" s="13" customFormat="1" ht="12">
      <c r="B530" s="167"/>
      <c r="D530" s="168" t="s">
        <v>158</v>
      </c>
      <c r="E530" s="169" t="s">
        <v>0</v>
      </c>
      <c r="F530" s="170" t="s">
        <v>511</v>
      </c>
      <c r="H530" s="169" t="s">
        <v>0</v>
      </c>
      <c r="I530" s="171"/>
      <c r="L530" s="167"/>
      <c r="M530" s="172"/>
      <c r="N530" s="173"/>
      <c r="O530" s="173"/>
      <c r="P530" s="173"/>
      <c r="Q530" s="173"/>
      <c r="R530" s="173"/>
      <c r="S530" s="173"/>
      <c r="T530" s="174"/>
      <c r="AT530" s="169" t="s">
        <v>158</v>
      </c>
      <c r="AU530" s="169" t="s">
        <v>77</v>
      </c>
      <c r="AV530" s="13" t="s">
        <v>75</v>
      </c>
      <c r="AW530" s="13" t="s">
        <v>30</v>
      </c>
      <c r="AX530" s="13" t="s">
        <v>68</v>
      </c>
      <c r="AY530" s="169" t="s">
        <v>148</v>
      </c>
    </row>
    <row r="531" spans="2:51" s="13" customFormat="1" ht="12">
      <c r="B531" s="167"/>
      <c r="D531" s="168" t="s">
        <v>158</v>
      </c>
      <c r="E531" s="169" t="s">
        <v>0</v>
      </c>
      <c r="F531" s="170" t="s">
        <v>364</v>
      </c>
      <c r="H531" s="169" t="s">
        <v>0</v>
      </c>
      <c r="I531" s="171"/>
      <c r="L531" s="167"/>
      <c r="M531" s="172"/>
      <c r="N531" s="173"/>
      <c r="O531" s="173"/>
      <c r="P531" s="173"/>
      <c r="Q531" s="173"/>
      <c r="R531" s="173"/>
      <c r="S531" s="173"/>
      <c r="T531" s="174"/>
      <c r="AT531" s="169" t="s">
        <v>158</v>
      </c>
      <c r="AU531" s="169" t="s">
        <v>77</v>
      </c>
      <c r="AV531" s="13" t="s">
        <v>75</v>
      </c>
      <c r="AW531" s="13" t="s">
        <v>30</v>
      </c>
      <c r="AX531" s="13" t="s">
        <v>68</v>
      </c>
      <c r="AY531" s="169" t="s">
        <v>148</v>
      </c>
    </row>
    <row r="532" spans="2:51" s="14" customFormat="1" ht="12">
      <c r="B532" s="175"/>
      <c r="D532" s="168" t="s">
        <v>158</v>
      </c>
      <c r="E532" s="176" t="s">
        <v>0</v>
      </c>
      <c r="F532" s="177" t="s">
        <v>77</v>
      </c>
      <c r="H532" s="178">
        <v>2</v>
      </c>
      <c r="I532" s="179"/>
      <c r="L532" s="175"/>
      <c r="M532" s="180"/>
      <c r="N532" s="181"/>
      <c r="O532" s="181"/>
      <c r="P532" s="181"/>
      <c r="Q532" s="181"/>
      <c r="R532" s="181"/>
      <c r="S532" s="181"/>
      <c r="T532" s="182"/>
      <c r="AT532" s="176" t="s">
        <v>158</v>
      </c>
      <c r="AU532" s="176" t="s">
        <v>77</v>
      </c>
      <c r="AV532" s="14" t="s">
        <v>77</v>
      </c>
      <c r="AW532" s="14" t="s">
        <v>30</v>
      </c>
      <c r="AX532" s="14" t="s">
        <v>75</v>
      </c>
      <c r="AY532" s="176" t="s">
        <v>148</v>
      </c>
    </row>
    <row r="533" spans="1:65" s="2" customFormat="1" ht="21.75" customHeight="1">
      <c r="A533" s="33"/>
      <c r="B533" s="153"/>
      <c r="C533" s="154" t="s">
        <v>812</v>
      </c>
      <c r="D533" s="154" t="s">
        <v>151</v>
      </c>
      <c r="E533" s="155" t="s">
        <v>813</v>
      </c>
      <c r="F533" s="156" t="s">
        <v>814</v>
      </c>
      <c r="G533" s="157" t="s">
        <v>215</v>
      </c>
      <c r="H533" s="158">
        <v>6</v>
      </c>
      <c r="I533" s="159"/>
      <c r="J533" s="160">
        <f>ROUND(I533*H533,2)</f>
        <v>0</v>
      </c>
      <c r="K533" s="156" t="s">
        <v>155</v>
      </c>
      <c r="L533" s="34"/>
      <c r="M533" s="161" t="s">
        <v>0</v>
      </c>
      <c r="N533" s="162" t="s">
        <v>40</v>
      </c>
      <c r="O533" s="54"/>
      <c r="P533" s="163">
        <f>O533*H533</f>
        <v>0</v>
      </c>
      <c r="Q533" s="163">
        <v>0.00165</v>
      </c>
      <c r="R533" s="163">
        <f>Q533*H533</f>
        <v>0.009899999999999999</v>
      </c>
      <c r="S533" s="163">
        <v>0</v>
      </c>
      <c r="T533" s="164">
        <f>S533*H533</f>
        <v>0</v>
      </c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R533" s="165" t="s">
        <v>156</v>
      </c>
      <c r="AT533" s="165" t="s">
        <v>151</v>
      </c>
      <c r="AU533" s="165" t="s">
        <v>77</v>
      </c>
      <c r="AY533" s="18" t="s">
        <v>148</v>
      </c>
      <c r="BE533" s="166">
        <f>IF(N533="základní",J533,0)</f>
        <v>0</v>
      </c>
      <c r="BF533" s="166">
        <f>IF(N533="snížená",J533,0)</f>
        <v>0</v>
      </c>
      <c r="BG533" s="166">
        <f>IF(N533="zákl. přenesená",J533,0)</f>
        <v>0</v>
      </c>
      <c r="BH533" s="166">
        <f>IF(N533="sníž. přenesená",J533,0)</f>
        <v>0</v>
      </c>
      <c r="BI533" s="166">
        <f>IF(N533="nulová",J533,0)</f>
        <v>0</v>
      </c>
      <c r="BJ533" s="18" t="s">
        <v>75</v>
      </c>
      <c r="BK533" s="166">
        <f>ROUND(I533*H533,2)</f>
        <v>0</v>
      </c>
      <c r="BL533" s="18" t="s">
        <v>156</v>
      </c>
      <c r="BM533" s="165" t="s">
        <v>815</v>
      </c>
    </row>
    <row r="534" spans="2:51" s="13" customFormat="1" ht="12">
      <c r="B534" s="167"/>
      <c r="D534" s="168" t="s">
        <v>158</v>
      </c>
      <c r="E534" s="169" t="s">
        <v>0</v>
      </c>
      <c r="F534" s="170" t="s">
        <v>342</v>
      </c>
      <c r="H534" s="169" t="s">
        <v>0</v>
      </c>
      <c r="I534" s="171"/>
      <c r="L534" s="167"/>
      <c r="M534" s="172"/>
      <c r="N534" s="173"/>
      <c r="O534" s="173"/>
      <c r="P534" s="173"/>
      <c r="Q534" s="173"/>
      <c r="R534" s="173"/>
      <c r="S534" s="173"/>
      <c r="T534" s="174"/>
      <c r="AT534" s="169" t="s">
        <v>158</v>
      </c>
      <c r="AU534" s="169" t="s">
        <v>77</v>
      </c>
      <c r="AV534" s="13" t="s">
        <v>75</v>
      </c>
      <c r="AW534" s="13" t="s">
        <v>30</v>
      </c>
      <c r="AX534" s="13" t="s">
        <v>68</v>
      </c>
      <c r="AY534" s="169" t="s">
        <v>148</v>
      </c>
    </row>
    <row r="535" spans="2:51" s="14" customFormat="1" ht="12">
      <c r="B535" s="175"/>
      <c r="D535" s="168" t="s">
        <v>158</v>
      </c>
      <c r="E535" s="176" t="s">
        <v>0</v>
      </c>
      <c r="F535" s="177" t="s">
        <v>156</v>
      </c>
      <c r="H535" s="178">
        <v>4</v>
      </c>
      <c r="I535" s="179"/>
      <c r="L535" s="175"/>
      <c r="M535" s="180"/>
      <c r="N535" s="181"/>
      <c r="O535" s="181"/>
      <c r="P535" s="181"/>
      <c r="Q535" s="181"/>
      <c r="R535" s="181"/>
      <c r="S535" s="181"/>
      <c r="T535" s="182"/>
      <c r="AT535" s="176" t="s">
        <v>158</v>
      </c>
      <c r="AU535" s="176" t="s">
        <v>77</v>
      </c>
      <c r="AV535" s="14" t="s">
        <v>77</v>
      </c>
      <c r="AW535" s="14" t="s">
        <v>30</v>
      </c>
      <c r="AX535" s="14" t="s">
        <v>68</v>
      </c>
      <c r="AY535" s="176" t="s">
        <v>148</v>
      </c>
    </row>
    <row r="536" spans="2:51" s="13" customFormat="1" ht="12">
      <c r="B536" s="167"/>
      <c r="D536" s="168" t="s">
        <v>158</v>
      </c>
      <c r="E536" s="169" t="s">
        <v>0</v>
      </c>
      <c r="F536" s="170" t="s">
        <v>511</v>
      </c>
      <c r="H536" s="169" t="s">
        <v>0</v>
      </c>
      <c r="I536" s="171"/>
      <c r="L536" s="167"/>
      <c r="M536" s="172"/>
      <c r="N536" s="173"/>
      <c r="O536" s="173"/>
      <c r="P536" s="173"/>
      <c r="Q536" s="173"/>
      <c r="R536" s="173"/>
      <c r="S536" s="173"/>
      <c r="T536" s="174"/>
      <c r="AT536" s="169" t="s">
        <v>158</v>
      </c>
      <c r="AU536" s="169" t="s">
        <v>77</v>
      </c>
      <c r="AV536" s="13" t="s">
        <v>75</v>
      </c>
      <c r="AW536" s="13" t="s">
        <v>30</v>
      </c>
      <c r="AX536" s="13" t="s">
        <v>68</v>
      </c>
      <c r="AY536" s="169" t="s">
        <v>148</v>
      </c>
    </row>
    <row r="537" spans="2:51" s="13" customFormat="1" ht="12">
      <c r="B537" s="167"/>
      <c r="D537" s="168" t="s">
        <v>158</v>
      </c>
      <c r="E537" s="169" t="s">
        <v>0</v>
      </c>
      <c r="F537" s="170" t="s">
        <v>364</v>
      </c>
      <c r="H537" s="169" t="s">
        <v>0</v>
      </c>
      <c r="I537" s="171"/>
      <c r="L537" s="167"/>
      <c r="M537" s="172"/>
      <c r="N537" s="173"/>
      <c r="O537" s="173"/>
      <c r="P537" s="173"/>
      <c r="Q537" s="173"/>
      <c r="R537" s="173"/>
      <c r="S537" s="173"/>
      <c r="T537" s="174"/>
      <c r="AT537" s="169" t="s">
        <v>158</v>
      </c>
      <c r="AU537" s="169" t="s">
        <v>77</v>
      </c>
      <c r="AV537" s="13" t="s">
        <v>75</v>
      </c>
      <c r="AW537" s="13" t="s">
        <v>30</v>
      </c>
      <c r="AX537" s="13" t="s">
        <v>68</v>
      </c>
      <c r="AY537" s="169" t="s">
        <v>148</v>
      </c>
    </row>
    <row r="538" spans="2:51" s="14" customFormat="1" ht="12">
      <c r="B538" s="175"/>
      <c r="D538" s="168" t="s">
        <v>158</v>
      </c>
      <c r="E538" s="176" t="s">
        <v>0</v>
      </c>
      <c r="F538" s="177" t="s">
        <v>77</v>
      </c>
      <c r="H538" s="178">
        <v>2</v>
      </c>
      <c r="I538" s="179"/>
      <c r="L538" s="175"/>
      <c r="M538" s="180"/>
      <c r="N538" s="181"/>
      <c r="O538" s="181"/>
      <c r="P538" s="181"/>
      <c r="Q538" s="181"/>
      <c r="R538" s="181"/>
      <c r="S538" s="181"/>
      <c r="T538" s="182"/>
      <c r="AT538" s="176" t="s">
        <v>158</v>
      </c>
      <c r="AU538" s="176" t="s">
        <v>77</v>
      </c>
      <c r="AV538" s="14" t="s">
        <v>77</v>
      </c>
      <c r="AW538" s="14" t="s">
        <v>30</v>
      </c>
      <c r="AX538" s="14" t="s">
        <v>68</v>
      </c>
      <c r="AY538" s="176" t="s">
        <v>148</v>
      </c>
    </row>
    <row r="539" spans="2:51" s="15" customFormat="1" ht="12">
      <c r="B539" s="183"/>
      <c r="D539" s="168" t="s">
        <v>158</v>
      </c>
      <c r="E539" s="184" t="s">
        <v>0</v>
      </c>
      <c r="F539" s="185" t="s">
        <v>171</v>
      </c>
      <c r="H539" s="186">
        <v>6</v>
      </c>
      <c r="I539" s="187"/>
      <c r="L539" s="183"/>
      <c r="M539" s="188"/>
      <c r="N539" s="189"/>
      <c r="O539" s="189"/>
      <c r="P539" s="189"/>
      <c r="Q539" s="189"/>
      <c r="R539" s="189"/>
      <c r="S539" s="189"/>
      <c r="T539" s="190"/>
      <c r="AT539" s="184" t="s">
        <v>158</v>
      </c>
      <c r="AU539" s="184" t="s">
        <v>77</v>
      </c>
      <c r="AV539" s="15" t="s">
        <v>156</v>
      </c>
      <c r="AW539" s="15" t="s">
        <v>30</v>
      </c>
      <c r="AX539" s="15" t="s">
        <v>75</v>
      </c>
      <c r="AY539" s="184" t="s">
        <v>148</v>
      </c>
    </row>
    <row r="540" spans="1:65" s="2" customFormat="1" ht="16.5" customHeight="1">
      <c r="A540" s="33"/>
      <c r="B540" s="153"/>
      <c r="C540" s="203" t="s">
        <v>816</v>
      </c>
      <c r="D540" s="203" t="s">
        <v>438</v>
      </c>
      <c r="E540" s="204" t="s">
        <v>817</v>
      </c>
      <c r="F540" s="205" t="s">
        <v>818</v>
      </c>
      <c r="G540" s="206" t="s">
        <v>215</v>
      </c>
      <c r="H540" s="207">
        <v>6</v>
      </c>
      <c r="I540" s="208"/>
      <c r="J540" s="209">
        <f>ROUND(I540*H540,2)</f>
        <v>0</v>
      </c>
      <c r="K540" s="205" t="s">
        <v>0</v>
      </c>
      <c r="L540" s="210"/>
      <c r="M540" s="211" t="s">
        <v>0</v>
      </c>
      <c r="N540" s="212" t="s">
        <v>40</v>
      </c>
      <c r="O540" s="54"/>
      <c r="P540" s="163">
        <f>O540*H540</f>
        <v>0</v>
      </c>
      <c r="Q540" s="163">
        <v>0.023</v>
      </c>
      <c r="R540" s="163">
        <f>Q540*H540</f>
        <v>0.138</v>
      </c>
      <c r="S540" s="163">
        <v>0</v>
      </c>
      <c r="T540" s="164">
        <f>S540*H540</f>
        <v>0</v>
      </c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R540" s="165" t="s">
        <v>191</v>
      </c>
      <c r="AT540" s="165" t="s">
        <v>438</v>
      </c>
      <c r="AU540" s="165" t="s">
        <v>77</v>
      </c>
      <c r="AY540" s="18" t="s">
        <v>148</v>
      </c>
      <c r="BE540" s="166">
        <f>IF(N540="základní",J540,0)</f>
        <v>0</v>
      </c>
      <c r="BF540" s="166">
        <f>IF(N540="snížená",J540,0)</f>
        <v>0</v>
      </c>
      <c r="BG540" s="166">
        <f>IF(N540="zákl. přenesená",J540,0)</f>
        <v>0</v>
      </c>
      <c r="BH540" s="166">
        <f>IF(N540="sníž. přenesená",J540,0)</f>
        <v>0</v>
      </c>
      <c r="BI540" s="166">
        <f>IF(N540="nulová",J540,0)</f>
        <v>0</v>
      </c>
      <c r="BJ540" s="18" t="s">
        <v>75</v>
      </c>
      <c r="BK540" s="166">
        <f>ROUND(I540*H540,2)</f>
        <v>0</v>
      </c>
      <c r="BL540" s="18" t="s">
        <v>156</v>
      </c>
      <c r="BM540" s="165" t="s">
        <v>819</v>
      </c>
    </row>
    <row r="541" spans="2:51" s="13" customFormat="1" ht="12">
      <c r="B541" s="167"/>
      <c r="D541" s="168" t="s">
        <v>158</v>
      </c>
      <c r="E541" s="169" t="s">
        <v>0</v>
      </c>
      <c r="F541" s="170" t="s">
        <v>342</v>
      </c>
      <c r="H541" s="169" t="s">
        <v>0</v>
      </c>
      <c r="I541" s="171"/>
      <c r="L541" s="167"/>
      <c r="M541" s="172"/>
      <c r="N541" s="173"/>
      <c r="O541" s="173"/>
      <c r="P541" s="173"/>
      <c r="Q541" s="173"/>
      <c r="R541" s="173"/>
      <c r="S541" s="173"/>
      <c r="T541" s="174"/>
      <c r="AT541" s="169" t="s">
        <v>158</v>
      </c>
      <c r="AU541" s="169" t="s">
        <v>77</v>
      </c>
      <c r="AV541" s="13" t="s">
        <v>75</v>
      </c>
      <c r="AW541" s="13" t="s">
        <v>30</v>
      </c>
      <c r="AX541" s="13" t="s">
        <v>68</v>
      </c>
      <c r="AY541" s="169" t="s">
        <v>148</v>
      </c>
    </row>
    <row r="542" spans="2:51" s="14" customFormat="1" ht="12">
      <c r="B542" s="175"/>
      <c r="D542" s="168" t="s">
        <v>158</v>
      </c>
      <c r="E542" s="176" t="s">
        <v>0</v>
      </c>
      <c r="F542" s="177" t="s">
        <v>156</v>
      </c>
      <c r="H542" s="178">
        <v>4</v>
      </c>
      <c r="I542" s="179"/>
      <c r="L542" s="175"/>
      <c r="M542" s="180"/>
      <c r="N542" s="181"/>
      <c r="O542" s="181"/>
      <c r="P542" s="181"/>
      <c r="Q542" s="181"/>
      <c r="R542" s="181"/>
      <c r="S542" s="181"/>
      <c r="T542" s="182"/>
      <c r="AT542" s="176" t="s">
        <v>158</v>
      </c>
      <c r="AU542" s="176" t="s">
        <v>77</v>
      </c>
      <c r="AV542" s="14" t="s">
        <v>77</v>
      </c>
      <c r="AW542" s="14" t="s">
        <v>30</v>
      </c>
      <c r="AX542" s="14" t="s">
        <v>68</v>
      </c>
      <c r="AY542" s="176" t="s">
        <v>148</v>
      </c>
    </row>
    <row r="543" spans="2:51" s="13" customFormat="1" ht="12">
      <c r="B543" s="167"/>
      <c r="D543" s="168" t="s">
        <v>158</v>
      </c>
      <c r="E543" s="169" t="s">
        <v>0</v>
      </c>
      <c r="F543" s="170" t="s">
        <v>511</v>
      </c>
      <c r="H543" s="169" t="s">
        <v>0</v>
      </c>
      <c r="I543" s="171"/>
      <c r="L543" s="167"/>
      <c r="M543" s="172"/>
      <c r="N543" s="173"/>
      <c r="O543" s="173"/>
      <c r="P543" s="173"/>
      <c r="Q543" s="173"/>
      <c r="R543" s="173"/>
      <c r="S543" s="173"/>
      <c r="T543" s="174"/>
      <c r="AT543" s="169" t="s">
        <v>158</v>
      </c>
      <c r="AU543" s="169" t="s">
        <v>77</v>
      </c>
      <c r="AV543" s="13" t="s">
        <v>75</v>
      </c>
      <c r="AW543" s="13" t="s">
        <v>30</v>
      </c>
      <c r="AX543" s="13" t="s">
        <v>68</v>
      </c>
      <c r="AY543" s="169" t="s">
        <v>148</v>
      </c>
    </row>
    <row r="544" spans="2:51" s="13" customFormat="1" ht="12">
      <c r="B544" s="167"/>
      <c r="D544" s="168" t="s">
        <v>158</v>
      </c>
      <c r="E544" s="169" t="s">
        <v>0</v>
      </c>
      <c r="F544" s="170" t="s">
        <v>364</v>
      </c>
      <c r="H544" s="169" t="s">
        <v>0</v>
      </c>
      <c r="I544" s="171"/>
      <c r="L544" s="167"/>
      <c r="M544" s="172"/>
      <c r="N544" s="173"/>
      <c r="O544" s="173"/>
      <c r="P544" s="173"/>
      <c r="Q544" s="173"/>
      <c r="R544" s="173"/>
      <c r="S544" s="173"/>
      <c r="T544" s="174"/>
      <c r="AT544" s="169" t="s">
        <v>158</v>
      </c>
      <c r="AU544" s="169" t="s">
        <v>77</v>
      </c>
      <c r="AV544" s="13" t="s">
        <v>75</v>
      </c>
      <c r="AW544" s="13" t="s">
        <v>30</v>
      </c>
      <c r="AX544" s="13" t="s">
        <v>68</v>
      </c>
      <c r="AY544" s="169" t="s">
        <v>148</v>
      </c>
    </row>
    <row r="545" spans="2:51" s="14" customFormat="1" ht="12">
      <c r="B545" s="175"/>
      <c r="D545" s="168" t="s">
        <v>158</v>
      </c>
      <c r="E545" s="176" t="s">
        <v>0</v>
      </c>
      <c r="F545" s="177" t="s">
        <v>77</v>
      </c>
      <c r="H545" s="178">
        <v>2</v>
      </c>
      <c r="I545" s="179"/>
      <c r="L545" s="175"/>
      <c r="M545" s="180"/>
      <c r="N545" s="181"/>
      <c r="O545" s="181"/>
      <c r="P545" s="181"/>
      <c r="Q545" s="181"/>
      <c r="R545" s="181"/>
      <c r="S545" s="181"/>
      <c r="T545" s="182"/>
      <c r="AT545" s="176" t="s">
        <v>158</v>
      </c>
      <c r="AU545" s="176" t="s">
        <v>77</v>
      </c>
      <c r="AV545" s="14" t="s">
        <v>77</v>
      </c>
      <c r="AW545" s="14" t="s">
        <v>30</v>
      </c>
      <c r="AX545" s="14" t="s">
        <v>68</v>
      </c>
      <c r="AY545" s="176" t="s">
        <v>148</v>
      </c>
    </row>
    <row r="546" spans="2:51" s="15" customFormat="1" ht="12">
      <c r="B546" s="183"/>
      <c r="D546" s="168" t="s">
        <v>158</v>
      </c>
      <c r="E546" s="184" t="s">
        <v>0</v>
      </c>
      <c r="F546" s="185" t="s">
        <v>171</v>
      </c>
      <c r="H546" s="186">
        <v>6</v>
      </c>
      <c r="I546" s="187"/>
      <c r="L546" s="183"/>
      <c r="M546" s="188"/>
      <c r="N546" s="189"/>
      <c r="O546" s="189"/>
      <c r="P546" s="189"/>
      <c r="Q546" s="189"/>
      <c r="R546" s="189"/>
      <c r="S546" s="189"/>
      <c r="T546" s="190"/>
      <c r="AT546" s="184" t="s">
        <v>158</v>
      </c>
      <c r="AU546" s="184" t="s">
        <v>77</v>
      </c>
      <c r="AV546" s="15" t="s">
        <v>156</v>
      </c>
      <c r="AW546" s="15" t="s">
        <v>30</v>
      </c>
      <c r="AX546" s="15" t="s">
        <v>75</v>
      </c>
      <c r="AY546" s="184" t="s">
        <v>148</v>
      </c>
    </row>
    <row r="547" spans="1:65" s="2" customFormat="1" ht="16.5" customHeight="1">
      <c r="A547" s="33"/>
      <c r="B547" s="153"/>
      <c r="C547" s="203" t="s">
        <v>820</v>
      </c>
      <c r="D547" s="203" t="s">
        <v>438</v>
      </c>
      <c r="E547" s="204" t="s">
        <v>821</v>
      </c>
      <c r="F547" s="205" t="s">
        <v>822</v>
      </c>
      <c r="G547" s="206" t="s">
        <v>215</v>
      </c>
      <c r="H547" s="207">
        <v>6</v>
      </c>
      <c r="I547" s="208"/>
      <c r="J547" s="209">
        <f>ROUND(I547*H547,2)</f>
        <v>0</v>
      </c>
      <c r="K547" s="205" t="s">
        <v>0</v>
      </c>
      <c r="L547" s="210"/>
      <c r="M547" s="211" t="s">
        <v>0</v>
      </c>
      <c r="N547" s="212" t="s">
        <v>40</v>
      </c>
      <c r="O547" s="54"/>
      <c r="P547" s="163">
        <f>O547*H547</f>
        <v>0</v>
      </c>
      <c r="Q547" s="163">
        <v>0.0035</v>
      </c>
      <c r="R547" s="163">
        <f>Q547*H547</f>
        <v>0.021</v>
      </c>
      <c r="S547" s="163">
        <v>0</v>
      </c>
      <c r="T547" s="164">
        <f>S547*H547</f>
        <v>0</v>
      </c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R547" s="165" t="s">
        <v>191</v>
      </c>
      <c r="AT547" s="165" t="s">
        <v>438</v>
      </c>
      <c r="AU547" s="165" t="s">
        <v>77</v>
      </c>
      <c r="AY547" s="18" t="s">
        <v>148</v>
      </c>
      <c r="BE547" s="166">
        <f>IF(N547="základní",J547,0)</f>
        <v>0</v>
      </c>
      <c r="BF547" s="166">
        <f>IF(N547="snížená",J547,0)</f>
        <v>0</v>
      </c>
      <c r="BG547" s="166">
        <f>IF(N547="zákl. přenesená",J547,0)</f>
        <v>0</v>
      </c>
      <c r="BH547" s="166">
        <f>IF(N547="sníž. přenesená",J547,0)</f>
        <v>0</v>
      </c>
      <c r="BI547" s="166">
        <f>IF(N547="nulová",J547,0)</f>
        <v>0</v>
      </c>
      <c r="BJ547" s="18" t="s">
        <v>75</v>
      </c>
      <c r="BK547" s="166">
        <f>ROUND(I547*H547,2)</f>
        <v>0</v>
      </c>
      <c r="BL547" s="18" t="s">
        <v>156</v>
      </c>
      <c r="BM547" s="165" t="s">
        <v>823</v>
      </c>
    </row>
    <row r="548" spans="2:51" s="13" customFormat="1" ht="12">
      <c r="B548" s="167"/>
      <c r="D548" s="168" t="s">
        <v>158</v>
      </c>
      <c r="E548" s="169" t="s">
        <v>0</v>
      </c>
      <c r="F548" s="170" t="s">
        <v>342</v>
      </c>
      <c r="H548" s="169" t="s">
        <v>0</v>
      </c>
      <c r="I548" s="171"/>
      <c r="L548" s="167"/>
      <c r="M548" s="172"/>
      <c r="N548" s="173"/>
      <c r="O548" s="173"/>
      <c r="P548" s="173"/>
      <c r="Q548" s="173"/>
      <c r="R548" s="173"/>
      <c r="S548" s="173"/>
      <c r="T548" s="174"/>
      <c r="AT548" s="169" t="s">
        <v>158</v>
      </c>
      <c r="AU548" s="169" t="s">
        <v>77</v>
      </c>
      <c r="AV548" s="13" t="s">
        <v>75</v>
      </c>
      <c r="AW548" s="13" t="s">
        <v>30</v>
      </c>
      <c r="AX548" s="13" t="s">
        <v>68</v>
      </c>
      <c r="AY548" s="169" t="s">
        <v>148</v>
      </c>
    </row>
    <row r="549" spans="2:51" s="14" customFormat="1" ht="12">
      <c r="B549" s="175"/>
      <c r="D549" s="168" t="s">
        <v>158</v>
      </c>
      <c r="E549" s="176" t="s">
        <v>0</v>
      </c>
      <c r="F549" s="177" t="s">
        <v>156</v>
      </c>
      <c r="H549" s="178">
        <v>4</v>
      </c>
      <c r="I549" s="179"/>
      <c r="L549" s="175"/>
      <c r="M549" s="180"/>
      <c r="N549" s="181"/>
      <c r="O549" s="181"/>
      <c r="P549" s="181"/>
      <c r="Q549" s="181"/>
      <c r="R549" s="181"/>
      <c r="S549" s="181"/>
      <c r="T549" s="182"/>
      <c r="AT549" s="176" t="s">
        <v>158</v>
      </c>
      <c r="AU549" s="176" t="s">
        <v>77</v>
      </c>
      <c r="AV549" s="14" t="s">
        <v>77</v>
      </c>
      <c r="AW549" s="14" t="s">
        <v>30</v>
      </c>
      <c r="AX549" s="14" t="s">
        <v>68</v>
      </c>
      <c r="AY549" s="176" t="s">
        <v>148</v>
      </c>
    </row>
    <row r="550" spans="2:51" s="13" customFormat="1" ht="12">
      <c r="B550" s="167"/>
      <c r="D550" s="168" t="s">
        <v>158</v>
      </c>
      <c r="E550" s="169" t="s">
        <v>0</v>
      </c>
      <c r="F550" s="170" t="s">
        <v>511</v>
      </c>
      <c r="H550" s="169" t="s">
        <v>0</v>
      </c>
      <c r="I550" s="171"/>
      <c r="L550" s="167"/>
      <c r="M550" s="172"/>
      <c r="N550" s="173"/>
      <c r="O550" s="173"/>
      <c r="P550" s="173"/>
      <c r="Q550" s="173"/>
      <c r="R550" s="173"/>
      <c r="S550" s="173"/>
      <c r="T550" s="174"/>
      <c r="AT550" s="169" t="s">
        <v>158</v>
      </c>
      <c r="AU550" s="169" t="s">
        <v>77</v>
      </c>
      <c r="AV550" s="13" t="s">
        <v>75</v>
      </c>
      <c r="AW550" s="13" t="s">
        <v>30</v>
      </c>
      <c r="AX550" s="13" t="s">
        <v>68</v>
      </c>
      <c r="AY550" s="169" t="s">
        <v>148</v>
      </c>
    </row>
    <row r="551" spans="2:51" s="13" customFormat="1" ht="12">
      <c r="B551" s="167"/>
      <c r="D551" s="168" t="s">
        <v>158</v>
      </c>
      <c r="E551" s="169" t="s">
        <v>0</v>
      </c>
      <c r="F551" s="170" t="s">
        <v>364</v>
      </c>
      <c r="H551" s="169" t="s">
        <v>0</v>
      </c>
      <c r="I551" s="171"/>
      <c r="L551" s="167"/>
      <c r="M551" s="172"/>
      <c r="N551" s="173"/>
      <c r="O551" s="173"/>
      <c r="P551" s="173"/>
      <c r="Q551" s="173"/>
      <c r="R551" s="173"/>
      <c r="S551" s="173"/>
      <c r="T551" s="174"/>
      <c r="AT551" s="169" t="s">
        <v>158</v>
      </c>
      <c r="AU551" s="169" t="s">
        <v>77</v>
      </c>
      <c r="AV551" s="13" t="s">
        <v>75</v>
      </c>
      <c r="AW551" s="13" t="s">
        <v>30</v>
      </c>
      <c r="AX551" s="13" t="s">
        <v>68</v>
      </c>
      <c r="AY551" s="169" t="s">
        <v>148</v>
      </c>
    </row>
    <row r="552" spans="2:51" s="14" customFormat="1" ht="12">
      <c r="B552" s="175"/>
      <c r="D552" s="168" t="s">
        <v>158</v>
      </c>
      <c r="E552" s="176" t="s">
        <v>0</v>
      </c>
      <c r="F552" s="177" t="s">
        <v>77</v>
      </c>
      <c r="H552" s="178">
        <v>2</v>
      </c>
      <c r="I552" s="179"/>
      <c r="L552" s="175"/>
      <c r="M552" s="180"/>
      <c r="N552" s="181"/>
      <c r="O552" s="181"/>
      <c r="P552" s="181"/>
      <c r="Q552" s="181"/>
      <c r="R552" s="181"/>
      <c r="S552" s="181"/>
      <c r="T552" s="182"/>
      <c r="AT552" s="176" t="s">
        <v>158</v>
      </c>
      <c r="AU552" s="176" t="s">
        <v>77</v>
      </c>
      <c r="AV552" s="14" t="s">
        <v>77</v>
      </c>
      <c r="AW552" s="14" t="s">
        <v>30</v>
      </c>
      <c r="AX552" s="14" t="s">
        <v>68</v>
      </c>
      <c r="AY552" s="176" t="s">
        <v>148</v>
      </c>
    </row>
    <row r="553" spans="2:51" s="15" customFormat="1" ht="12">
      <c r="B553" s="183"/>
      <c r="D553" s="168" t="s">
        <v>158</v>
      </c>
      <c r="E553" s="184" t="s">
        <v>0</v>
      </c>
      <c r="F553" s="185" t="s">
        <v>171</v>
      </c>
      <c r="H553" s="186">
        <v>6</v>
      </c>
      <c r="I553" s="187"/>
      <c r="L553" s="183"/>
      <c r="M553" s="188"/>
      <c r="N553" s="189"/>
      <c r="O553" s="189"/>
      <c r="P553" s="189"/>
      <c r="Q553" s="189"/>
      <c r="R553" s="189"/>
      <c r="S553" s="189"/>
      <c r="T553" s="190"/>
      <c r="AT553" s="184" t="s">
        <v>158</v>
      </c>
      <c r="AU553" s="184" t="s">
        <v>77</v>
      </c>
      <c r="AV553" s="15" t="s">
        <v>156</v>
      </c>
      <c r="AW553" s="15" t="s">
        <v>30</v>
      </c>
      <c r="AX553" s="15" t="s">
        <v>75</v>
      </c>
      <c r="AY553" s="184" t="s">
        <v>148</v>
      </c>
    </row>
    <row r="554" spans="1:65" s="2" customFormat="1" ht="16.5" customHeight="1">
      <c r="A554" s="33"/>
      <c r="B554" s="153"/>
      <c r="C554" s="203" t="s">
        <v>824</v>
      </c>
      <c r="D554" s="203" t="s">
        <v>438</v>
      </c>
      <c r="E554" s="204" t="s">
        <v>825</v>
      </c>
      <c r="F554" s="205" t="s">
        <v>826</v>
      </c>
      <c r="G554" s="206" t="s">
        <v>215</v>
      </c>
      <c r="H554" s="207">
        <v>2</v>
      </c>
      <c r="I554" s="208"/>
      <c r="J554" s="209">
        <f>ROUND(I554*H554,2)</f>
        <v>0</v>
      </c>
      <c r="K554" s="205" t="s">
        <v>0</v>
      </c>
      <c r="L554" s="210"/>
      <c r="M554" s="211" t="s">
        <v>0</v>
      </c>
      <c r="N554" s="212" t="s">
        <v>40</v>
      </c>
      <c r="O554" s="54"/>
      <c r="P554" s="163">
        <f>O554*H554</f>
        <v>0</v>
      </c>
      <c r="Q554" s="163">
        <v>0.0035</v>
      </c>
      <c r="R554" s="163">
        <f>Q554*H554</f>
        <v>0.007</v>
      </c>
      <c r="S554" s="163">
        <v>0</v>
      </c>
      <c r="T554" s="164">
        <f>S554*H554</f>
        <v>0</v>
      </c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R554" s="165" t="s">
        <v>191</v>
      </c>
      <c r="AT554" s="165" t="s">
        <v>438</v>
      </c>
      <c r="AU554" s="165" t="s">
        <v>77</v>
      </c>
      <c r="AY554" s="18" t="s">
        <v>148</v>
      </c>
      <c r="BE554" s="166">
        <f>IF(N554="základní",J554,0)</f>
        <v>0</v>
      </c>
      <c r="BF554" s="166">
        <f>IF(N554="snížená",J554,0)</f>
        <v>0</v>
      </c>
      <c r="BG554" s="166">
        <f>IF(N554="zákl. přenesená",J554,0)</f>
        <v>0</v>
      </c>
      <c r="BH554" s="166">
        <f>IF(N554="sníž. přenesená",J554,0)</f>
        <v>0</v>
      </c>
      <c r="BI554" s="166">
        <f>IF(N554="nulová",J554,0)</f>
        <v>0</v>
      </c>
      <c r="BJ554" s="18" t="s">
        <v>75</v>
      </c>
      <c r="BK554" s="166">
        <f>ROUND(I554*H554,2)</f>
        <v>0</v>
      </c>
      <c r="BL554" s="18" t="s">
        <v>156</v>
      </c>
      <c r="BM554" s="165" t="s">
        <v>827</v>
      </c>
    </row>
    <row r="555" spans="2:51" s="13" customFormat="1" ht="12">
      <c r="B555" s="167"/>
      <c r="D555" s="168" t="s">
        <v>158</v>
      </c>
      <c r="E555" s="169" t="s">
        <v>0</v>
      </c>
      <c r="F555" s="170" t="s">
        <v>511</v>
      </c>
      <c r="H555" s="169" t="s">
        <v>0</v>
      </c>
      <c r="I555" s="171"/>
      <c r="L555" s="167"/>
      <c r="M555" s="172"/>
      <c r="N555" s="173"/>
      <c r="O555" s="173"/>
      <c r="P555" s="173"/>
      <c r="Q555" s="173"/>
      <c r="R555" s="173"/>
      <c r="S555" s="173"/>
      <c r="T555" s="174"/>
      <c r="AT555" s="169" t="s">
        <v>158</v>
      </c>
      <c r="AU555" s="169" t="s">
        <v>77</v>
      </c>
      <c r="AV555" s="13" t="s">
        <v>75</v>
      </c>
      <c r="AW555" s="13" t="s">
        <v>30</v>
      </c>
      <c r="AX555" s="13" t="s">
        <v>68</v>
      </c>
      <c r="AY555" s="169" t="s">
        <v>148</v>
      </c>
    </row>
    <row r="556" spans="2:51" s="13" customFormat="1" ht="12">
      <c r="B556" s="167"/>
      <c r="D556" s="168" t="s">
        <v>158</v>
      </c>
      <c r="E556" s="169" t="s">
        <v>0</v>
      </c>
      <c r="F556" s="170" t="s">
        <v>364</v>
      </c>
      <c r="H556" s="169" t="s">
        <v>0</v>
      </c>
      <c r="I556" s="171"/>
      <c r="L556" s="167"/>
      <c r="M556" s="172"/>
      <c r="N556" s="173"/>
      <c r="O556" s="173"/>
      <c r="P556" s="173"/>
      <c r="Q556" s="173"/>
      <c r="R556" s="173"/>
      <c r="S556" s="173"/>
      <c r="T556" s="174"/>
      <c r="AT556" s="169" t="s">
        <v>158</v>
      </c>
      <c r="AU556" s="169" t="s">
        <v>77</v>
      </c>
      <c r="AV556" s="13" t="s">
        <v>75</v>
      </c>
      <c r="AW556" s="13" t="s">
        <v>30</v>
      </c>
      <c r="AX556" s="13" t="s">
        <v>68</v>
      </c>
      <c r="AY556" s="169" t="s">
        <v>148</v>
      </c>
    </row>
    <row r="557" spans="2:51" s="14" customFormat="1" ht="12">
      <c r="B557" s="175"/>
      <c r="D557" s="168" t="s">
        <v>158</v>
      </c>
      <c r="E557" s="176" t="s">
        <v>0</v>
      </c>
      <c r="F557" s="177" t="s">
        <v>77</v>
      </c>
      <c r="H557" s="178">
        <v>2</v>
      </c>
      <c r="I557" s="179"/>
      <c r="L557" s="175"/>
      <c r="M557" s="180"/>
      <c r="N557" s="181"/>
      <c r="O557" s="181"/>
      <c r="P557" s="181"/>
      <c r="Q557" s="181"/>
      <c r="R557" s="181"/>
      <c r="S557" s="181"/>
      <c r="T557" s="182"/>
      <c r="AT557" s="176" t="s">
        <v>158</v>
      </c>
      <c r="AU557" s="176" t="s">
        <v>77</v>
      </c>
      <c r="AV557" s="14" t="s">
        <v>77</v>
      </c>
      <c r="AW557" s="14" t="s">
        <v>30</v>
      </c>
      <c r="AX557" s="14" t="s">
        <v>75</v>
      </c>
      <c r="AY557" s="176" t="s">
        <v>148</v>
      </c>
    </row>
    <row r="558" spans="1:65" s="2" customFormat="1" ht="21.75" customHeight="1">
      <c r="A558" s="33"/>
      <c r="B558" s="153"/>
      <c r="C558" s="154" t="s">
        <v>828</v>
      </c>
      <c r="D558" s="154" t="s">
        <v>151</v>
      </c>
      <c r="E558" s="155" t="s">
        <v>829</v>
      </c>
      <c r="F558" s="156" t="s">
        <v>830</v>
      </c>
      <c r="G558" s="157" t="s">
        <v>215</v>
      </c>
      <c r="H558" s="158">
        <v>4</v>
      </c>
      <c r="I558" s="159"/>
      <c r="J558" s="160">
        <f>ROUND(I558*H558,2)</f>
        <v>0</v>
      </c>
      <c r="K558" s="156" t="s">
        <v>155</v>
      </c>
      <c r="L558" s="34"/>
      <c r="M558" s="161" t="s">
        <v>0</v>
      </c>
      <c r="N558" s="162" t="s">
        <v>40</v>
      </c>
      <c r="O558" s="54"/>
      <c r="P558" s="163">
        <f>O558*H558</f>
        <v>0</v>
      </c>
      <c r="Q558" s="163">
        <v>0</v>
      </c>
      <c r="R558" s="163">
        <f>Q558*H558</f>
        <v>0</v>
      </c>
      <c r="S558" s="163">
        <v>0.0226</v>
      </c>
      <c r="T558" s="164">
        <f>S558*H558</f>
        <v>0.0904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165" t="s">
        <v>156</v>
      </c>
      <c r="AT558" s="165" t="s">
        <v>151</v>
      </c>
      <c r="AU558" s="165" t="s">
        <v>77</v>
      </c>
      <c r="AY558" s="18" t="s">
        <v>148</v>
      </c>
      <c r="BE558" s="166">
        <f>IF(N558="základní",J558,0)</f>
        <v>0</v>
      </c>
      <c r="BF558" s="166">
        <f>IF(N558="snížená",J558,0)</f>
        <v>0</v>
      </c>
      <c r="BG558" s="166">
        <f>IF(N558="zákl. přenesená",J558,0)</f>
        <v>0</v>
      </c>
      <c r="BH558" s="166">
        <f>IF(N558="sníž. přenesená",J558,0)</f>
        <v>0</v>
      </c>
      <c r="BI558" s="166">
        <f>IF(N558="nulová",J558,0)</f>
        <v>0</v>
      </c>
      <c r="BJ558" s="18" t="s">
        <v>75</v>
      </c>
      <c r="BK558" s="166">
        <f>ROUND(I558*H558,2)</f>
        <v>0</v>
      </c>
      <c r="BL558" s="18" t="s">
        <v>156</v>
      </c>
      <c r="BM558" s="165" t="s">
        <v>831</v>
      </c>
    </row>
    <row r="559" spans="2:51" s="13" customFormat="1" ht="12">
      <c r="B559" s="167"/>
      <c r="D559" s="168" t="s">
        <v>158</v>
      </c>
      <c r="E559" s="169" t="s">
        <v>0</v>
      </c>
      <c r="F559" s="170" t="s">
        <v>648</v>
      </c>
      <c r="H559" s="169" t="s">
        <v>0</v>
      </c>
      <c r="I559" s="171"/>
      <c r="L559" s="167"/>
      <c r="M559" s="172"/>
      <c r="N559" s="173"/>
      <c r="O559" s="173"/>
      <c r="P559" s="173"/>
      <c r="Q559" s="173"/>
      <c r="R559" s="173"/>
      <c r="S559" s="173"/>
      <c r="T559" s="174"/>
      <c r="AT559" s="169" t="s">
        <v>158</v>
      </c>
      <c r="AU559" s="169" t="s">
        <v>77</v>
      </c>
      <c r="AV559" s="13" t="s">
        <v>75</v>
      </c>
      <c r="AW559" s="13" t="s">
        <v>30</v>
      </c>
      <c r="AX559" s="13" t="s">
        <v>68</v>
      </c>
      <c r="AY559" s="169" t="s">
        <v>148</v>
      </c>
    </row>
    <row r="560" spans="2:51" s="14" customFormat="1" ht="12">
      <c r="B560" s="175"/>
      <c r="D560" s="168" t="s">
        <v>158</v>
      </c>
      <c r="E560" s="176" t="s">
        <v>0</v>
      </c>
      <c r="F560" s="177" t="s">
        <v>156</v>
      </c>
      <c r="H560" s="178">
        <v>4</v>
      </c>
      <c r="I560" s="179"/>
      <c r="L560" s="175"/>
      <c r="M560" s="180"/>
      <c r="N560" s="181"/>
      <c r="O560" s="181"/>
      <c r="P560" s="181"/>
      <c r="Q560" s="181"/>
      <c r="R560" s="181"/>
      <c r="S560" s="181"/>
      <c r="T560" s="182"/>
      <c r="AT560" s="176" t="s">
        <v>158</v>
      </c>
      <c r="AU560" s="176" t="s">
        <v>77</v>
      </c>
      <c r="AV560" s="14" t="s">
        <v>77</v>
      </c>
      <c r="AW560" s="14" t="s">
        <v>30</v>
      </c>
      <c r="AX560" s="14" t="s">
        <v>75</v>
      </c>
      <c r="AY560" s="176" t="s">
        <v>148</v>
      </c>
    </row>
    <row r="561" spans="1:65" s="2" customFormat="1" ht="16.5" customHeight="1">
      <c r="A561" s="33"/>
      <c r="B561" s="153"/>
      <c r="C561" s="154" t="s">
        <v>832</v>
      </c>
      <c r="D561" s="154" t="s">
        <v>151</v>
      </c>
      <c r="E561" s="155" t="s">
        <v>833</v>
      </c>
      <c r="F561" s="156" t="s">
        <v>834</v>
      </c>
      <c r="G561" s="157" t="s">
        <v>215</v>
      </c>
      <c r="H561" s="158">
        <v>2</v>
      </c>
      <c r="I561" s="159"/>
      <c r="J561" s="160">
        <f>ROUND(I561*H561,2)</f>
        <v>0</v>
      </c>
      <c r="K561" s="156" t="s">
        <v>0</v>
      </c>
      <c r="L561" s="34"/>
      <c r="M561" s="161" t="s">
        <v>0</v>
      </c>
      <c r="N561" s="162" t="s">
        <v>40</v>
      </c>
      <c r="O561" s="54"/>
      <c r="P561" s="163">
        <f>O561*H561</f>
        <v>0</v>
      </c>
      <c r="Q561" s="163">
        <v>0.021</v>
      </c>
      <c r="R561" s="163">
        <f>Q561*H561</f>
        <v>0.042</v>
      </c>
      <c r="S561" s="163">
        <v>0</v>
      </c>
      <c r="T561" s="164">
        <f>S561*H561</f>
        <v>0</v>
      </c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R561" s="165" t="s">
        <v>156</v>
      </c>
      <c r="AT561" s="165" t="s">
        <v>151</v>
      </c>
      <c r="AU561" s="165" t="s">
        <v>77</v>
      </c>
      <c r="AY561" s="18" t="s">
        <v>148</v>
      </c>
      <c r="BE561" s="166">
        <f>IF(N561="základní",J561,0)</f>
        <v>0</v>
      </c>
      <c r="BF561" s="166">
        <f>IF(N561="snížená",J561,0)</f>
        <v>0</v>
      </c>
      <c r="BG561" s="166">
        <f>IF(N561="zákl. přenesená",J561,0)</f>
        <v>0</v>
      </c>
      <c r="BH561" s="166">
        <f>IF(N561="sníž. přenesená",J561,0)</f>
        <v>0</v>
      </c>
      <c r="BI561" s="166">
        <f>IF(N561="nulová",J561,0)</f>
        <v>0</v>
      </c>
      <c r="BJ561" s="18" t="s">
        <v>75</v>
      </c>
      <c r="BK561" s="166">
        <f>ROUND(I561*H561,2)</f>
        <v>0</v>
      </c>
      <c r="BL561" s="18" t="s">
        <v>156</v>
      </c>
      <c r="BM561" s="165" t="s">
        <v>835</v>
      </c>
    </row>
    <row r="562" spans="2:51" s="13" customFormat="1" ht="12">
      <c r="B562" s="167"/>
      <c r="D562" s="168" t="s">
        <v>158</v>
      </c>
      <c r="E562" s="169" t="s">
        <v>0</v>
      </c>
      <c r="F562" s="170" t="s">
        <v>648</v>
      </c>
      <c r="H562" s="169" t="s">
        <v>0</v>
      </c>
      <c r="I562" s="171"/>
      <c r="L562" s="167"/>
      <c r="M562" s="172"/>
      <c r="N562" s="173"/>
      <c r="O562" s="173"/>
      <c r="P562" s="173"/>
      <c r="Q562" s="173"/>
      <c r="R562" s="173"/>
      <c r="S562" s="173"/>
      <c r="T562" s="174"/>
      <c r="AT562" s="169" t="s">
        <v>158</v>
      </c>
      <c r="AU562" s="169" t="s">
        <v>77</v>
      </c>
      <c r="AV562" s="13" t="s">
        <v>75</v>
      </c>
      <c r="AW562" s="13" t="s">
        <v>30</v>
      </c>
      <c r="AX562" s="13" t="s">
        <v>68</v>
      </c>
      <c r="AY562" s="169" t="s">
        <v>148</v>
      </c>
    </row>
    <row r="563" spans="2:51" s="14" customFormat="1" ht="12">
      <c r="B563" s="175"/>
      <c r="D563" s="168" t="s">
        <v>158</v>
      </c>
      <c r="E563" s="176" t="s">
        <v>0</v>
      </c>
      <c r="F563" s="177" t="s">
        <v>77</v>
      </c>
      <c r="H563" s="178">
        <v>2</v>
      </c>
      <c r="I563" s="179"/>
      <c r="L563" s="175"/>
      <c r="M563" s="180"/>
      <c r="N563" s="181"/>
      <c r="O563" s="181"/>
      <c r="P563" s="181"/>
      <c r="Q563" s="181"/>
      <c r="R563" s="181"/>
      <c r="S563" s="181"/>
      <c r="T563" s="182"/>
      <c r="AT563" s="176" t="s">
        <v>158</v>
      </c>
      <c r="AU563" s="176" t="s">
        <v>77</v>
      </c>
      <c r="AV563" s="14" t="s">
        <v>77</v>
      </c>
      <c r="AW563" s="14" t="s">
        <v>30</v>
      </c>
      <c r="AX563" s="14" t="s">
        <v>75</v>
      </c>
      <c r="AY563" s="176" t="s">
        <v>148</v>
      </c>
    </row>
    <row r="564" spans="1:65" s="2" customFormat="1" ht="21.75" customHeight="1">
      <c r="A564" s="33"/>
      <c r="B564" s="153"/>
      <c r="C564" s="154" t="s">
        <v>836</v>
      </c>
      <c r="D564" s="154" t="s">
        <v>151</v>
      </c>
      <c r="E564" s="155" t="s">
        <v>837</v>
      </c>
      <c r="F564" s="156" t="s">
        <v>838</v>
      </c>
      <c r="G564" s="157" t="s">
        <v>215</v>
      </c>
      <c r="H564" s="158">
        <v>4</v>
      </c>
      <c r="I564" s="159"/>
      <c r="J564" s="160">
        <f>ROUND(I564*H564,2)</f>
        <v>0</v>
      </c>
      <c r="K564" s="156" t="s">
        <v>155</v>
      </c>
      <c r="L564" s="34"/>
      <c r="M564" s="161" t="s">
        <v>0</v>
      </c>
      <c r="N564" s="162" t="s">
        <v>40</v>
      </c>
      <c r="O564" s="54"/>
      <c r="P564" s="163">
        <f>O564*H564</f>
        <v>0</v>
      </c>
      <c r="Q564" s="163">
        <v>0.0016</v>
      </c>
      <c r="R564" s="163">
        <f>Q564*H564</f>
        <v>0.0064</v>
      </c>
      <c r="S564" s="163">
        <v>0</v>
      </c>
      <c r="T564" s="164">
        <f>S564*H564</f>
        <v>0</v>
      </c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R564" s="165" t="s">
        <v>156</v>
      </c>
      <c r="AT564" s="165" t="s">
        <v>151</v>
      </c>
      <c r="AU564" s="165" t="s">
        <v>77</v>
      </c>
      <c r="AY564" s="18" t="s">
        <v>148</v>
      </c>
      <c r="BE564" s="166">
        <f>IF(N564="základní",J564,0)</f>
        <v>0</v>
      </c>
      <c r="BF564" s="166">
        <f>IF(N564="snížená",J564,0)</f>
        <v>0</v>
      </c>
      <c r="BG564" s="166">
        <f>IF(N564="zákl. přenesená",J564,0)</f>
        <v>0</v>
      </c>
      <c r="BH564" s="166">
        <f>IF(N564="sníž. přenesená",J564,0)</f>
        <v>0</v>
      </c>
      <c r="BI564" s="166">
        <f>IF(N564="nulová",J564,0)</f>
        <v>0</v>
      </c>
      <c r="BJ564" s="18" t="s">
        <v>75</v>
      </c>
      <c r="BK564" s="166">
        <f>ROUND(I564*H564,2)</f>
        <v>0</v>
      </c>
      <c r="BL564" s="18" t="s">
        <v>156</v>
      </c>
      <c r="BM564" s="165" t="s">
        <v>839</v>
      </c>
    </row>
    <row r="565" spans="2:51" s="13" customFormat="1" ht="12">
      <c r="B565" s="167"/>
      <c r="D565" s="168" t="s">
        <v>158</v>
      </c>
      <c r="E565" s="169" t="s">
        <v>0</v>
      </c>
      <c r="F565" s="170" t="s">
        <v>342</v>
      </c>
      <c r="H565" s="169" t="s">
        <v>0</v>
      </c>
      <c r="I565" s="171"/>
      <c r="L565" s="167"/>
      <c r="M565" s="172"/>
      <c r="N565" s="173"/>
      <c r="O565" s="173"/>
      <c r="P565" s="173"/>
      <c r="Q565" s="173"/>
      <c r="R565" s="173"/>
      <c r="S565" s="173"/>
      <c r="T565" s="174"/>
      <c r="AT565" s="169" t="s">
        <v>158</v>
      </c>
      <c r="AU565" s="169" t="s">
        <v>77</v>
      </c>
      <c r="AV565" s="13" t="s">
        <v>75</v>
      </c>
      <c r="AW565" s="13" t="s">
        <v>30</v>
      </c>
      <c r="AX565" s="13" t="s">
        <v>68</v>
      </c>
      <c r="AY565" s="169" t="s">
        <v>148</v>
      </c>
    </row>
    <row r="566" spans="2:51" s="14" customFormat="1" ht="12">
      <c r="B566" s="175"/>
      <c r="D566" s="168" t="s">
        <v>158</v>
      </c>
      <c r="E566" s="176" t="s">
        <v>0</v>
      </c>
      <c r="F566" s="177" t="s">
        <v>156</v>
      </c>
      <c r="H566" s="178">
        <v>4</v>
      </c>
      <c r="I566" s="179"/>
      <c r="L566" s="175"/>
      <c r="M566" s="180"/>
      <c r="N566" s="181"/>
      <c r="O566" s="181"/>
      <c r="P566" s="181"/>
      <c r="Q566" s="181"/>
      <c r="R566" s="181"/>
      <c r="S566" s="181"/>
      <c r="T566" s="182"/>
      <c r="AT566" s="176" t="s">
        <v>158</v>
      </c>
      <c r="AU566" s="176" t="s">
        <v>77</v>
      </c>
      <c r="AV566" s="14" t="s">
        <v>77</v>
      </c>
      <c r="AW566" s="14" t="s">
        <v>30</v>
      </c>
      <c r="AX566" s="14" t="s">
        <v>75</v>
      </c>
      <c r="AY566" s="176" t="s">
        <v>148</v>
      </c>
    </row>
    <row r="567" spans="1:65" s="2" customFormat="1" ht="16.5" customHeight="1">
      <c r="A567" s="33"/>
      <c r="B567" s="153"/>
      <c r="C567" s="203" t="s">
        <v>840</v>
      </c>
      <c r="D567" s="203" t="s">
        <v>438</v>
      </c>
      <c r="E567" s="204" t="s">
        <v>841</v>
      </c>
      <c r="F567" s="205" t="s">
        <v>842</v>
      </c>
      <c r="G567" s="206" t="s">
        <v>215</v>
      </c>
      <c r="H567" s="207">
        <v>4</v>
      </c>
      <c r="I567" s="208"/>
      <c r="J567" s="209">
        <f>ROUND(I567*H567,2)</f>
        <v>0</v>
      </c>
      <c r="K567" s="205" t="s">
        <v>155</v>
      </c>
      <c r="L567" s="210"/>
      <c r="M567" s="211" t="s">
        <v>0</v>
      </c>
      <c r="N567" s="212" t="s">
        <v>40</v>
      </c>
      <c r="O567" s="54"/>
      <c r="P567" s="163">
        <f>O567*H567</f>
        <v>0</v>
      </c>
      <c r="Q567" s="163">
        <v>7E-05</v>
      </c>
      <c r="R567" s="163">
        <f>Q567*H567</f>
        <v>0.00028</v>
      </c>
      <c r="S567" s="163">
        <v>0</v>
      </c>
      <c r="T567" s="164">
        <f>S567*H567</f>
        <v>0</v>
      </c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R567" s="165" t="s">
        <v>191</v>
      </c>
      <c r="AT567" s="165" t="s">
        <v>438</v>
      </c>
      <c r="AU567" s="165" t="s">
        <v>77</v>
      </c>
      <c r="AY567" s="18" t="s">
        <v>148</v>
      </c>
      <c r="BE567" s="166">
        <f>IF(N567="základní",J567,0)</f>
        <v>0</v>
      </c>
      <c r="BF567" s="166">
        <f>IF(N567="snížená",J567,0)</f>
        <v>0</v>
      </c>
      <c r="BG567" s="166">
        <f>IF(N567="zákl. přenesená",J567,0)</f>
        <v>0</v>
      </c>
      <c r="BH567" s="166">
        <f>IF(N567="sníž. přenesená",J567,0)</f>
        <v>0</v>
      </c>
      <c r="BI567" s="166">
        <f>IF(N567="nulová",J567,0)</f>
        <v>0</v>
      </c>
      <c r="BJ567" s="18" t="s">
        <v>75</v>
      </c>
      <c r="BK567" s="166">
        <f>ROUND(I567*H567,2)</f>
        <v>0</v>
      </c>
      <c r="BL567" s="18" t="s">
        <v>156</v>
      </c>
      <c r="BM567" s="165" t="s">
        <v>843</v>
      </c>
    </row>
    <row r="568" spans="2:51" s="13" customFormat="1" ht="12">
      <c r="B568" s="167"/>
      <c r="D568" s="168" t="s">
        <v>158</v>
      </c>
      <c r="E568" s="169" t="s">
        <v>0</v>
      </c>
      <c r="F568" s="170" t="s">
        <v>342</v>
      </c>
      <c r="H568" s="169" t="s">
        <v>0</v>
      </c>
      <c r="I568" s="171"/>
      <c r="L568" s="167"/>
      <c r="M568" s="172"/>
      <c r="N568" s="173"/>
      <c r="O568" s="173"/>
      <c r="P568" s="173"/>
      <c r="Q568" s="173"/>
      <c r="R568" s="173"/>
      <c r="S568" s="173"/>
      <c r="T568" s="174"/>
      <c r="AT568" s="169" t="s">
        <v>158</v>
      </c>
      <c r="AU568" s="169" t="s">
        <v>77</v>
      </c>
      <c r="AV568" s="13" t="s">
        <v>75</v>
      </c>
      <c r="AW568" s="13" t="s">
        <v>30</v>
      </c>
      <c r="AX568" s="13" t="s">
        <v>68</v>
      </c>
      <c r="AY568" s="169" t="s">
        <v>148</v>
      </c>
    </row>
    <row r="569" spans="2:51" s="14" customFormat="1" ht="12">
      <c r="B569" s="175"/>
      <c r="D569" s="168" t="s">
        <v>158</v>
      </c>
      <c r="E569" s="176" t="s">
        <v>0</v>
      </c>
      <c r="F569" s="177" t="s">
        <v>156</v>
      </c>
      <c r="H569" s="178">
        <v>4</v>
      </c>
      <c r="I569" s="179"/>
      <c r="L569" s="175"/>
      <c r="M569" s="180"/>
      <c r="N569" s="181"/>
      <c r="O569" s="181"/>
      <c r="P569" s="181"/>
      <c r="Q569" s="181"/>
      <c r="R569" s="181"/>
      <c r="S569" s="181"/>
      <c r="T569" s="182"/>
      <c r="AT569" s="176" t="s">
        <v>158</v>
      </c>
      <c r="AU569" s="176" t="s">
        <v>77</v>
      </c>
      <c r="AV569" s="14" t="s">
        <v>77</v>
      </c>
      <c r="AW569" s="14" t="s">
        <v>30</v>
      </c>
      <c r="AX569" s="14" t="s">
        <v>75</v>
      </c>
      <c r="AY569" s="176" t="s">
        <v>148</v>
      </c>
    </row>
    <row r="570" spans="1:65" s="2" customFormat="1" ht="21.75" customHeight="1">
      <c r="A570" s="33"/>
      <c r="B570" s="153"/>
      <c r="C570" s="154" t="s">
        <v>844</v>
      </c>
      <c r="D570" s="154" t="s">
        <v>151</v>
      </c>
      <c r="E570" s="155" t="s">
        <v>845</v>
      </c>
      <c r="F570" s="156" t="s">
        <v>846</v>
      </c>
      <c r="G570" s="157" t="s">
        <v>215</v>
      </c>
      <c r="H570" s="158">
        <v>2</v>
      </c>
      <c r="I570" s="159"/>
      <c r="J570" s="160">
        <f>ROUND(I570*H570,2)</f>
        <v>0</v>
      </c>
      <c r="K570" s="156" t="s">
        <v>155</v>
      </c>
      <c r="L570" s="34"/>
      <c r="M570" s="161" t="s">
        <v>0</v>
      </c>
      <c r="N570" s="162" t="s">
        <v>40</v>
      </c>
      <c r="O570" s="54"/>
      <c r="P570" s="163">
        <f>O570*H570</f>
        <v>0</v>
      </c>
      <c r="Q570" s="163">
        <v>0.00301</v>
      </c>
      <c r="R570" s="163">
        <f>Q570*H570</f>
        <v>0.00602</v>
      </c>
      <c r="S570" s="163">
        <v>0</v>
      </c>
      <c r="T570" s="164">
        <f>S570*H570</f>
        <v>0</v>
      </c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R570" s="165" t="s">
        <v>156</v>
      </c>
      <c r="AT570" s="165" t="s">
        <v>151</v>
      </c>
      <c r="AU570" s="165" t="s">
        <v>77</v>
      </c>
      <c r="AY570" s="18" t="s">
        <v>148</v>
      </c>
      <c r="BE570" s="166">
        <f>IF(N570="základní",J570,0)</f>
        <v>0</v>
      </c>
      <c r="BF570" s="166">
        <f>IF(N570="snížená",J570,0)</f>
        <v>0</v>
      </c>
      <c r="BG570" s="166">
        <f>IF(N570="zákl. přenesená",J570,0)</f>
        <v>0</v>
      </c>
      <c r="BH570" s="166">
        <f>IF(N570="sníž. přenesená",J570,0)</f>
        <v>0</v>
      </c>
      <c r="BI570" s="166">
        <f>IF(N570="nulová",J570,0)</f>
        <v>0</v>
      </c>
      <c r="BJ570" s="18" t="s">
        <v>75</v>
      </c>
      <c r="BK570" s="166">
        <f>ROUND(I570*H570,2)</f>
        <v>0</v>
      </c>
      <c r="BL570" s="18" t="s">
        <v>156</v>
      </c>
      <c r="BM570" s="165" t="s">
        <v>847</v>
      </c>
    </row>
    <row r="571" spans="2:51" s="13" customFormat="1" ht="12">
      <c r="B571" s="167"/>
      <c r="D571" s="168" t="s">
        <v>158</v>
      </c>
      <c r="E571" s="169" t="s">
        <v>0</v>
      </c>
      <c r="F571" s="170" t="s">
        <v>342</v>
      </c>
      <c r="H571" s="169" t="s">
        <v>0</v>
      </c>
      <c r="I571" s="171"/>
      <c r="L571" s="167"/>
      <c r="M571" s="172"/>
      <c r="N571" s="173"/>
      <c r="O571" s="173"/>
      <c r="P571" s="173"/>
      <c r="Q571" s="173"/>
      <c r="R571" s="173"/>
      <c r="S571" s="173"/>
      <c r="T571" s="174"/>
      <c r="AT571" s="169" t="s">
        <v>158</v>
      </c>
      <c r="AU571" s="169" t="s">
        <v>77</v>
      </c>
      <c r="AV571" s="13" t="s">
        <v>75</v>
      </c>
      <c r="AW571" s="13" t="s">
        <v>30</v>
      </c>
      <c r="AX571" s="13" t="s">
        <v>68</v>
      </c>
      <c r="AY571" s="169" t="s">
        <v>148</v>
      </c>
    </row>
    <row r="572" spans="2:51" s="14" customFormat="1" ht="12">
      <c r="B572" s="175"/>
      <c r="D572" s="168" t="s">
        <v>158</v>
      </c>
      <c r="E572" s="176" t="s">
        <v>0</v>
      </c>
      <c r="F572" s="177" t="s">
        <v>77</v>
      </c>
      <c r="H572" s="178">
        <v>2</v>
      </c>
      <c r="I572" s="179"/>
      <c r="L572" s="175"/>
      <c r="M572" s="180"/>
      <c r="N572" s="181"/>
      <c r="O572" s="181"/>
      <c r="P572" s="181"/>
      <c r="Q572" s="181"/>
      <c r="R572" s="181"/>
      <c r="S572" s="181"/>
      <c r="T572" s="182"/>
      <c r="AT572" s="176" t="s">
        <v>158</v>
      </c>
      <c r="AU572" s="176" t="s">
        <v>77</v>
      </c>
      <c r="AV572" s="14" t="s">
        <v>77</v>
      </c>
      <c r="AW572" s="14" t="s">
        <v>30</v>
      </c>
      <c r="AX572" s="14" t="s">
        <v>75</v>
      </c>
      <c r="AY572" s="176" t="s">
        <v>148</v>
      </c>
    </row>
    <row r="573" spans="1:65" s="2" customFormat="1" ht="16.5" customHeight="1">
      <c r="A573" s="33"/>
      <c r="B573" s="153"/>
      <c r="C573" s="203" t="s">
        <v>848</v>
      </c>
      <c r="D573" s="203" t="s">
        <v>438</v>
      </c>
      <c r="E573" s="204" t="s">
        <v>849</v>
      </c>
      <c r="F573" s="205" t="s">
        <v>850</v>
      </c>
      <c r="G573" s="206" t="s">
        <v>215</v>
      </c>
      <c r="H573" s="207">
        <v>2</v>
      </c>
      <c r="I573" s="208"/>
      <c r="J573" s="209">
        <f>ROUND(I573*H573,2)</f>
        <v>0</v>
      </c>
      <c r="K573" s="205" t="s">
        <v>0</v>
      </c>
      <c r="L573" s="210"/>
      <c r="M573" s="211" t="s">
        <v>0</v>
      </c>
      <c r="N573" s="212" t="s">
        <v>40</v>
      </c>
      <c r="O573" s="54"/>
      <c r="P573" s="163">
        <f>O573*H573</f>
        <v>0</v>
      </c>
      <c r="Q573" s="163">
        <v>0.065</v>
      </c>
      <c r="R573" s="163">
        <f>Q573*H573</f>
        <v>0.13</v>
      </c>
      <c r="S573" s="163">
        <v>0</v>
      </c>
      <c r="T573" s="164">
        <f>S573*H573</f>
        <v>0</v>
      </c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R573" s="165" t="s">
        <v>191</v>
      </c>
      <c r="AT573" s="165" t="s">
        <v>438</v>
      </c>
      <c r="AU573" s="165" t="s">
        <v>77</v>
      </c>
      <c r="AY573" s="18" t="s">
        <v>148</v>
      </c>
      <c r="BE573" s="166">
        <f>IF(N573="základní",J573,0)</f>
        <v>0</v>
      </c>
      <c r="BF573" s="166">
        <f>IF(N573="snížená",J573,0)</f>
        <v>0</v>
      </c>
      <c r="BG573" s="166">
        <f>IF(N573="zákl. přenesená",J573,0)</f>
        <v>0</v>
      </c>
      <c r="BH573" s="166">
        <f>IF(N573="sníž. přenesená",J573,0)</f>
        <v>0</v>
      </c>
      <c r="BI573" s="166">
        <f>IF(N573="nulová",J573,0)</f>
        <v>0</v>
      </c>
      <c r="BJ573" s="18" t="s">
        <v>75</v>
      </c>
      <c r="BK573" s="166">
        <f>ROUND(I573*H573,2)</f>
        <v>0</v>
      </c>
      <c r="BL573" s="18" t="s">
        <v>156</v>
      </c>
      <c r="BM573" s="165" t="s">
        <v>851</v>
      </c>
    </row>
    <row r="574" spans="2:51" s="13" customFormat="1" ht="12">
      <c r="B574" s="167"/>
      <c r="D574" s="168" t="s">
        <v>158</v>
      </c>
      <c r="E574" s="169" t="s">
        <v>0</v>
      </c>
      <c r="F574" s="170" t="s">
        <v>342</v>
      </c>
      <c r="H574" s="169" t="s">
        <v>0</v>
      </c>
      <c r="I574" s="171"/>
      <c r="L574" s="167"/>
      <c r="M574" s="172"/>
      <c r="N574" s="173"/>
      <c r="O574" s="173"/>
      <c r="P574" s="173"/>
      <c r="Q574" s="173"/>
      <c r="R574" s="173"/>
      <c r="S574" s="173"/>
      <c r="T574" s="174"/>
      <c r="AT574" s="169" t="s">
        <v>158</v>
      </c>
      <c r="AU574" s="169" t="s">
        <v>77</v>
      </c>
      <c r="AV574" s="13" t="s">
        <v>75</v>
      </c>
      <c r="AW574" s="13" t="s">
        <v>30</v>
      </c>
      <c r="AX574" s="13" t="s">
        <v>68</v>
      </c>
      <c r="AY574" s="169" t="s">
        <v>148</v>
      </c>
    </row>
    <row r="575" spans="2:51" s="14" customFormat="1" ht="12">
      <c r="B575" s="175"/>
      <c r="D575" s="168" t="s">
        <v>158</v>
      </c>
      <c r="E575" s="176" t="s">
        <v>0</v>
      </c>
      <c r="F575" s="177" t="s">
        <v>77</v>
      </c>
      <c r="H575" s="178">
        <v>2</v>
      </c>
      <c r="I575" s="179"/>
      <c r="L575" s="175"/>
      <c r="M575" s="180"/>
      <c r="N575" s="181"/>
      <c r="O575" s="181"/>
      <c r="P575" s="181"/>
      <c r="Q575" s="181"/>
      <c r="R575" s="181"/>
      <c r="S575" s="181"/>
      <c r="T575" s="182"/>
      <c r="AT575" s="176" t="s">
        <v>158</v>
      </c>
      <c r="AU575" s="176" t="s">
        <v>77</v>
      </c>
      <c r="AV575" s="14" t="s">
        <v>77</v>
      </c>
      <c r="AW575" s="14" t="s">
        <v>30</v>
      </c>
      <c r="AX575" s="14" t="s">
        <v>75</v>
      </c>
      <c r="AY575" s="176" t="s">
        <v>148</v>
      </c>
    </row>
    <row r="576" spans="1:65" s="2" customFormat="1" ht="16.5" customHeight="1">
      <c r="A576" s="33"/>
      <c r="B576" s="153"/>
      <c r="C576" s="203" t="s">
        <v>852</v>
      </c>
      <c r="D576" s="203" t="s">
        <v>438</v>
      </c>
      <c r="E576" s="204" t="s">
        <v>853</v>
      </c>
      <c r="F576" s="205" t="s">
        <v>854</v>
      </c>
      <c r="G576" s="206" t="s">
        <v>215</v>
      </c>
      <c r="H576" s="207">
        <v>2</v>
      </c>
      <c r="I576" s="208"/>
      <c r="J576" s="209">
        <f>ROUND(I576*H576,2)</f>
        <v>0</v>
      </c>
      <c r="K576" s="205" t="s">
        <v>0</v>
      </c>
      <c r="L576" s="210"/>
      <c r="M576" s="211" t="s">
        <v>0</v>
      </c>
      <c r="N576" s="212" t="s">
        <v>40</v>
      </c>
      <c r="O576" s="54"/>
      <c r="P576" s="163">
        <f>O576*H576</f>
        <v>0</v>
      </c>
      <c r="Q576" s="163">
        <v>0.006</v>
      </c>
      <c r="R576" s="163">
        <f>Q576*H576</f>
        <v>0.012</v>
      </c>
      <c r="S576" s="163">
        <v>0</v>
      </c>
      <c r="T576" s="164">
        <f>S576*H576</f>
        <v>0</v>
      </c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R576" s="165" t="s">
        <v>191</v>
      </c>
      <c r="AT576" s="165" t="s">
        <v>438</v>
      </c>
      <c r="AU576" s="165" t="s">
        <v>77</v>
      </c>
      <c r="AY576" s="18" t="s">
        <v>148</v>
      </c>
      <c r="BE576" s="166">
        <f>IF(N576="základní",J576,0)</f>
        <v>0</v>
      </c>
      <c r="BF576" s="166">
        <f>IF(N576="snížená",J576,0)</f>
        <v>0</v>
      </c>
      <c r="BG576" s="166">
        <f>IF(N576="zákl. přenesená",J576,0)</f>
        <v>0</v>
      </c>
      <c r="BH576" s="166">
        <f>IF(N576="sníž. přenesená",J576,0)</f>
        <v>0</v>
      </c>
      <c r="BI576" s="166">
        <f>IF(N576="nulová",J576,0)</f>
        <v>0</v>
      </c>
      <c r="BJ576" s="18" t="s">
        <v>75</v>
      </c>
      <c r="BK576" s="166">
        <f>ROUND(I576*H576,2)</f>
        <v>0</v>
      </c>
      <c r="BL576" s="18" t="s">
        <v>156</v>
      </c>
      <c r="BM576" s="165" t="s">
        <v>855</v>
      </c>
    </row>
    <row r="577" spans="2:51" s="13" customFormat="1" ht="12">
      <c r="B577" s="167"/>
      <c r="D577" s="168" t="s">
        <v>158</v>
      </c>
      <c r="E577" s="169" t="s">
        <v>0</v>
      </c>
      <c r="F577" s="170" t="s">
        <v>342</v>
      </c>
      <c r="H577" s="169" t="s">
        <v>0</v>
      </c>
      <c r="I577" s="171"/>
      <c r="L577" s="167"/>
      <c r="M577" s="172"/>
      <c r="N577" s="173"/>
      <c r="O577" s="173"/>
      <c r="P577" s="173"/>
      <c r="Q577" s="173"/>
      <c r="R577" s="173"/>
      <c r="S577" s="173"/>
      <c r="T577" s="174"/>
      <c r="AT577" s="169" t="s">
        <v>158</v>
      </c>
      <c r="AU577" s="169" t="s">
        <v>77</v>
      </c>
      <c r="AV577" s="13" t="s">
        <v>75</v>
      </c>
      <c r="AW577" s="13" t="s">
        <v>30</v>
      </c>
      <c r="AX577" s="13" t="s">
        <v>68</v>
      </c>
      <c r="AY577" s="169" t="s">
        <v>148</v>
      </c>
    </row>
    <row r="578" spans="2:51" s="14" customFormat="1" ht="12">
      <c r="B578" s="175"/>
      <c r="D578" s="168" t="s">
        <v>158</v>
      </c>
      <c r="E578" s="176" t="s">
        <v>0</v>
      </c>
      <c r="F578" s="177" t="s">
        <v>77</v>
      </c>
      <c r="H578" s="178">
        <v>2</v>
      </c>
      <c r="I578" s="179"/>
      <c r="L578" s="175"/>
      <c r="M578" s="180"/>
      <c r="N578" s="181"/>
      <c r="O578" s="181"/>
      <c r="P578" s="181"/>
      <c r="Q578" s="181"/>
      <c r="R578" s="181"/>
      <c r="S578" s="181"/>
      <c r="T578" s="182"/>
      <c r="AT578" s="176" t="s">
        <v>158</v>
      </c>
      <c r="AU578" s="176" t="s">
        <v>77</v>
      </c>
      <c r="AV578" s="14" t="s">
        <v>77</v>
      </c>
      <c r="AW578" s="14" t="s">
        <v>30</v>
      </c>
      <c r="AX578" s="14" t="s">
        <v>75</v>
      </c>
      <c r="AY578" s="176" t="s">
        <v>148</v>
      </c>
    </row>
    <row r="579" spans="1:65" s="2" customFormat="1" ht="21.75" customHeight="1">
      <c r="A579" s="33"/>
      <c r="B579" s="153"/>
      <c r="C579" s="154" t="s">
        <v>111</v>
      </c>
      <c r="D579" s="154" t="s">
        <v>151</v>
      </c>
      <c r="E579" s="155" t="s">
        <v>856</v>
      </c>
      <c r="F579" s="156" t="s">
        <v>857</v>
      </c>
      <c r="G579" s="157" t="s">
        <v>215</v>
      </c>
      <c r="H579" s="158">
        <v>2</v>
      </c>
      <c r="I579" s="159"/>
      <c r="J579" s="160">
        <f>ROUND(I579*H579,2)</f>
        <v>0</v>
      </c>
      <c r="K579" s="156" t="s">
        <v>155</v>
      </c>
      <c r="L579" s="34"/>
      <c r="M579" s="161" t="s">
        <v>0</v>
      </c>
      <c r="N579" s="162" t="s">
        <v>40</v>
      </c>
      <c r="O579" s="54"/>
      <c r="P579" s="163">
        <f>O579*H579</f>
        <v>0</v>
      </c>
      <c r="Q579" s="163">
        <v>0</v>
      </c>
      <c r="R579" s="163">
        <f>Q579*H579</f>
        <v>0</v>
      </c>
      <c r="S579" s="163">
        <v>0.06387</v>
      </c>
      <c r="T579" s="164">
        <f>S579*H579</f>
        <v>0.12774</v>
      </c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R579" s="165" t="s">
        <v>156</v>
      </c>
      <c r="AT579" s="165" t="s">
        <v>151</v>
      </c>
      <c r="AU579" s="165" t="s">
        <v>77</v>
      </c>
      <c r="AY579" s="18" t="s">
        <v>148</v>
      </c>
      <c r="BE579" s="166">
        <f>IF(N579="základní",J579,0)</f>
        <v>0</v>
      </c>
      <c r="BF579" s="166">
        <f>IF(N579="snížená",J579,0)</f>
        <v>0</v>
      </c>
      <c r="BG579" s="166">
        <f>IF(N579="zákl. přenesená",J579,0)</f>
        <v>0</v>
      </c>
      <c r="BH579" s="166">
        <f>IF(N579="sníž. přenesená",J579,0)</f>
        <v>0</v>
      </c>
      <c r="BI579" s="166">
        <f>IF(N579="nulová",J579,0)</f>
        <v>0</v>
      </c>
      <c r="BJ579" s="18" t="s">
        <v>75</v>
      </c>
      <c r="BK579" s="166">
        <f>ROUND(I579*H579,2)</f>
        <v>0</v>
      </c>
      <c r="BL579" s="18" t="s">
        <v>156</v>
      </c>
      <c r="BM579" s="165" t="s">
        <v>858</v>
      </c>
    </row>
    <row r="580" spans="2:51" s="13" customFormat="1" ht="12">
      <c r="B580" s="167"/>
      <c r="D580" s="168" t="s">
        <v>158</v>
      </c>
      <c r="E580" s="169" t="s">
        <v>0</v>
      </c>
      <c r="F580" s="170" t="s">
        <v>648</v>
      </c>
      <c r="H580" s="169" t="s">
        <v>0</v>
      </c>
      <c r="I580" s="171"/>
      <c r="L580" s="167"/>
      <c r="M580" s="172"/>
      <c r="N580" s="173"/>
      <c r="O580" s="173"/>
      <c r="P580" s="173"/>
      <c r="Q580" s="173"/>
      <c r="R580" s="173"/>
      <c r="S580" s="173"/>
      <c r="T580" s="174"/>
      <c r="AT580" s="169" t="s">
        <v>158</v>
      </c>
      <c r="AU580" s="169" t="s">
        <v>77</v>
      </c>
      <c r="AV580" s="13" t="s">
        <v>75</v>
      </c>
      <c r="AW580" s="13" t="s">
        <v>30</v>
      </c>
      <c r="AX580" s="13" t="s">
        <v>68</v>
      </c>
      <c r="AY580" s="169" t="s">
        <v>148</v>
      </c>
    </row>
    <row r="581" spans="2:51" s="14" customFormat="1" ht="12">
      <c r="B581" s="175"/>
      <c r="D581" s="168" t="s">
        <v>158</v>
      </c>
      <c r="E581" s="176" t="s">
        <v>0</v>
      </c>
      <c r="F581" s="177" t="s">
        <v>77</v>
      </c>
      <c r="H581" s="178">
        <v>2</v>
      </c>
      <c r="I581" s="179"/>
      <c r="L581" s="175"/>
      <c r="M581" s="180"/>
      <c r="N581" s="181"/>
      <c r="O581" s="181"/>
      <c r="P581" s="181"/>
      <c r="Q581" s="181"/>
      <c r="R581" s="181"/>
      <c r="S581" s="181"/>
      <c r="T581" s="182"/>
      <c r="AT581" s="176" t="s">
        <v>158</v>
      </c>
      <c r="AU581" s="176" t="s">
        <v>77</v>
      </c>
      <c r="AV581" s="14" t="s">
        <v>77</v>
      </c>
      <c r="AW581" s="14" t="s">
        <v>30</v>
      </c>
      <c r="AX581" s="14" t="s">
        <v>75</v>
      </c>
      <c r="AY581" s="176" t="s">
        <v>148</v>
      </c>
    </row>
    <row r="582" spans="1:65" s="2" customFormat="1" ht="16.5" customHeight="1">
      <c r="A582" s="33"/>
      <c r="B582" s="153"/>
      <c r="C582" s="154" t="s">
        <v>859</v>
      </c>
      <c r="D582" s="154" t="s">
        <v>151</v>
      </c>
      <c r="E582" s="155" t="s">
        <v>860</v>
      </c>
      <c r="F582" s="156" t="s">
        <v>861</v>
      </c>
      <c r="G582" s="157" t="s">
        <v>215</v>
      </c>
      <c r="H582" s="158">
        <v>2</v>
      </c>
      <c r="I582" s="159"/>
      <c r="J582" s="160">
        <f>ROUND(I582*H582,2)</f>
        <v>0</v>
      </c>
      <c r="K582" s="156" t="s">
        <v>0</v>
      </c>
      <c r="L582" s="34"/>
      <c r="M582" s="161" t="s">
        <v>0</v>
      </c>
      <c r="N582" s="162" t="s">
        <v>40</v>
      </c>
      <c r="O582" s="54"/>
      <c r="P582" s="163">
        <f>O582*H582</f>
        <v>0</v>
      </c>
      <c r="Q582" s="163">
        <v>0</v>
      </c>
      <c r="R582" s="163">
        <f>Q582*H582</f>
        <v>0</v>
      </c>
      <c r="S582" s="163">
        <v>0.0253</v>
      </c>
      <c r="T582" s="164">
        <f>S582*H582</f>
        <v>0.0506</v>
      </c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R582" s="165" t="s">
        <v>156</v>
      </c>
      <c r="AT582" s="165" t="s">
        <v>151</v>
      </c>
      <c r="AU582" s="165" t="s">
        <v>77</v>
      </c>
      <c r="AY582" s="18" t="s">
        <v>148</v>
      </c>
      <c r="BE582" s="166">
        <f>IF(N582="základní",J582,0)</f>
        <v>0</v>
      </c>
      <c r="BF582" s="166">
        <f>IF(N582="snížená",J582,0)</f>
        <v>0</v>
      </c>
      <c r="BG582" s="166">
        <f>IF(N582="zákl. přenesená",J582,0)</f>
        <v>0</v>
      </c>
      <c r="BH582" s="166">
        <f>IF(N582="sníž. přenesená",J582,0)</f>
        <v>0</v>
      </c>
      <c r="BI582" s="166">
        <f>IF(N582="nulová",J582,0)</f>
        <v>0</v>
      </c>
      <c r="BJ582" s="18" t="s">
        <v>75</v>
      </c>
      <c r="BK582" s="166">
        <f>ROUND(I582*H582,2)</f>
        <v>0</v>
      </c>
      <c r="BL582" s="18" t="s">
        <v>156</v>
      </c>
      <c r="BM582" s="165" t="s">
        <v>862</v>
      </c>
    </row>
    <row r="583" spans="2:51" s="13" customFormat="1" ht="12">
      <c r="B583" s="167"/>
      <c r="D583" s="168" t="s">
        <v>158</v>
      </c>
      <c r="E583" s="169" t="s">
        <v>0</v>
      </c>
      <c r="F583" s="170" t="s">
        <v>648</v>
      </c>
      <c r="H583" s="169" t="s">
        <v>0</v>
      </c>
      <c r="I583" s="171"/>
      <c r="L583" s="167"/>
      <c r="M583" s="172"/>
      <c r="N583" s="173"/>
      <c r="O583" s="173"/>
      <c r="P583" s="173"/>
      <c r="Q583" s="173"/>
      <c r="R583" s="173"/>
      <c r="S583" s="173"/>
      <c r="T583" s="174"/>
      <c r="AT583" s="169" t="s">
        <v>158</v>
      </c>
      <c r="AU583" s="169" t="s">
        <v>77</v>
      </c>
      <c r="AV583" s="13" t="s">
        <v>75</v>
      </c>
      <c r="AW583" s="13" t="s">
        <v>30</v>
      </c>
      <c r="AX583" s="13" t="s">
        <v>68</v>
      </c>
      <c r="AY583" s="169" t="s">
        <v>148</v>
      </c>
    </row>
    <row r="584" spans="2:51" s="14" customFormat="1" ht="12">
      <c r="B584" s="175"/>
      <c r="D584" s="168" t="s">
        <v>158</v>
      </c>
      <c r="E584" s="176" t="s">
        <v>0</v>
      </c>
      <c r="F584" s="177" t="s">
        <v>77</v>
      </c>
      <c r="H584" s="178">
        <v>2</v>
      </c>
      <c r="I584" s="179"/>
      <c r="L584" s="175"/>
      <c r="M584" s="180"/>
      <c r="N584" s="181"/>
      <c r="O584" s="181"/>
      <c r="P584" s="181"/>
      <c r="Q584" s="181"/>
      <c r="R584" s="181"/>
      <c r="S584" s="181"/>
      <c r="T584" s="182"/>
      <c r="AT584" s="176" t="s">
        <v>158</v>
      </c>
      <c r="AU584" s="176" t="s">
        <v>77</v>
      </c>
      <c r="AV584" s="14" t="s">
        <v>77</v>
      </c>
      <c r="AW584" s="14" t="s">
        <v>30</v>
      </c>
      <c r="AX584" s="14" t="s">
        <v>75</v>
      </c>
      <c r="AY584" s="176" t="s">
        <v>148</v>
      </c>
    </row>
    <row r="585" spans="1:65" s="2" customFormat="1" ht="16.5" customHeight="1">
      <c r="A585" s="33"/>
      <c r="B585" s="153"/>
      <c r="C585" s="154" t="s">
        <v>863</v>
      </c>
      <c r="D585" s="154" t="s">
        <v>151</v>
      </c>
      <c r="E585" s="155" t="s">
        <v>864</v>
      </c>
      <c r="F585" s="156" t="s">
        <v>865</v>
      </c>
      <c r="G585" s="157" t="s">
        <v>215</v>
      </c>
      <c r="H585" s="158">
        <v>2</v>
      </c>
      <c r="I585" s="159"/>
      <c r="J585" s="160">
        <f>ROUND(I585*H585,2)</f>
        <v>0</v>
      </c>
      <c r="K585" s="156" t="s">
        <v>0</v>
      </c>
      <c r="L585" s="34"/>
      <c r="M585" s="161" t="s">
        <v>0</v>
      </c>
      <c r="N585" s="162" t="s">
        <v>40</v>
      </c>
      <c r="O585" s="54"/>
      <c r="P585" s="163">
        <f>O585*H585</f>
        <v>0</v>
      </c>
      <c r="Q585" s="163">
        <v>0</v>
      </c>
      <c r="R585" s="163">
        <f>Q585*H585</f>
        <v>0</v>
      </c>
      <c r="S585" s="163">
        <v>0.064</v>
      </c>
      <c r="T585" s="164">
        <f>S585*H585</f>
        <v>0.128</v>
      </c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R585" s="165" t="s">
        <v>156</v>
      </c>
      <c r="AT585" s="165" t="s">
        <v>151</v>
      </c>
      <c r="AU585" s="165" t="s">
        <v>77</v>
      </c>
      <c r="AY585" s="18" t="s">
        <v>148</v>
      </c>
      <c r="BE585" s="166">
        <f>IF(N585="základní",J585,0)</f>
        <v>0</v>
      </c>
      <c r="BF585" s="166">
        <f>IF(N585="snížená",J585,0)</f>
        <v>0</v>
      </c>
      <c r="BG585" s="166">
        <f>IF(N585="zákl. přenesená",J585,0)</f>
        <v>0</v>
      </c>
      <c r="BH585" s="166">
        <f>IF(N585="sníž. přenesená",J585,0)</f>
        <v>0</v>
      </c>
      <c r="BI585" s="166">
        <f>IF(N585="nulová",J585,0)</f>
        <v>0</v>
      </c>
      <c r="BJ585" s="18" t="s">
        <v>75</v>
      </c>
      <c r="BK585" s="166">
        <f>ROUND(I585*H585,2)</f>
        <v>0</v>
      </c>
      <c r="BL585" s="18" t="s">
        <v>156</v>
      </c>
      <c r="BM585" s="165" t="s">
        <v>866</v>
      </c>
    </row>
    <row r="586" spans="2:51" s="13" customFormat="1" ht="12">
      <c r="B586" s="167"/>
      <c r="D586" s="168" t="s">
        <v>158</v>
      </c>
      <c r="E586" s="169" t="s">
        <v>0</v>
      </c>
      <c r="F586" s="170" t="s">
        <v>648</v>
      </c>
      <c r="H586" s="169" t="s">
        <v>0</v>
      </c>
      <c r="I586" s="171"/>
      <c r="L586" s="167"/>
      <c r="M586" s="172"/>
      <c r="N586" s="173"/>
      <c r="O586" s="173"/>
      <c r="P586" s="173"/>
      <c r="Q586" s="173"/>
      <c r="R586" s="173"/>
      <c r="S586" s="173"/>
      <c r="T586" s="174"/>
      <c r="AT586" s="169" t="s">
        <v>158</v>
      </c>
      <c r="AU586" s="169" t="s">
        <v>77</v>
      </c>
      <c r="AV586" s="13" t="s">
        <v>75</v>
      </c>
      <c r="AW586" s="13" t="s">
        <v>30</v>
      </c>
      <c r="AX586" s="13" t="s">
        <v>68</v>
      </c>
      <c r="AY586" s="169" t="s">
        <v>148</v>
      </c>
    </row>
    <row r="587" spans="2:51" s="14" customFormat="1" ht="12">
      <c r="B587" s="175"/>
      <c r="D587" s="168" t="s">
        <v>158</v>
      </c>
      <c r="E587" s="176" t="s">
        <v>0</v>
      </c>
      <c r="F587" s="177" t="s">
        <v>77</v>
      </c>
      <c r="H587" s="178">
        <v>2</v>
      </c>
      <c r="I587" s="179"/>
      <c r="L587" s="175"/>
      <c r="M587" s="180"/>
      <c r="N587" s="181"/>
      <c r="O587" s="181"/>
      <c r="P587" s="181"/>
      <c r="Q587" s="181"/>
      <c r="R587" s="181"/>
      <c r="S587" s="181"/>
      <c r="T587" s="182"/>
      <c r="AT587" s="176" t="s">
        <v>158</v>
      </c>
      <c r="AU587" s="176" t="s">
        <v>77</v>
      </c>
      <c r="AV587" s="14" t="s">
        <v>77</v>
      </c>
      <c r="AW587" s="14" t="s">
        <v>30</v>
      </c>
      <c r="AX587" s="14" t="s">
        <v>75</v>
      </c>
      <c r="AY587" s="176" t="s">
        <v>148</v>
      </c>
    </row>
    <row r="588" spans="1:65" s="2" customFormat="1" ht="16.5" customHeight="1">
      <c r="A588" s="33"/>
      <c r="B588" s="153"/>
      <c r="C588" s="203" t="s">
        <v>867</v>
      </c>
      <c r="D588" s="203" t="s">
        <v>438</v>
      </c>
      <c r="E588" s="204" t="s">
        <v>868</v>
      </c>
      <c r="F588" s="205" t="s">
        <v>869</v>
      </c>
      <c r="G588" s="206" t="s">
        <v>215</v>
      </c>
      <c r="H588" s="207">
        <v>2</v>
      </c>
      <c r="I588" s="208"/>
      <c r="J588" s="209">
        <f>ROUND(I588*H588,2)</f>
        <v>0</v>
      </c>
      <c r="K588" s="205" t="s">
        <v>0</v>
      </c>
      <c r="L588" s="210"/>
      <c r="M588" s="211" t="s">
        <v>0</v>
      </c>
      <c r="N588" s="212" t="s">
        <v>40</v>
      </c>
      <c r="O588" s="54"/>
      <c r="P588" s="163">
        <f>O588*H588</f>
        <v>0</v>
      </c>
      <c r="Q588" s="163">
        <v>0.0272</v>
      </c>
      <c r="R588" s="163">
        <f>Q588*H588</f>
        <v>0.0544</v>
      </c>
      <c r="S588" s="163">
        <v>0</v>
      </c>
      <c r="T588" s="164">
        <f>S588*H588</f>
        <v>0</v>
      </c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R588" s="165" t="s">
        <v>191</v>
      </c>
      <c r="AT588" s="165" t="s">
        <v>438</v>
      </c>
      <c r="AU588" s="165" t="s">
        <v>77</v>
      </c>
      <c r="AY588" s="18" t="s">
        <v>148</v>
      </c>
      <c r="BE588" s="166">
        <f>IF(N588="základní",J588,0)</f>
        <v>0</v>
      </c>
      <c r="BF588" s="166">
        <f>IF(N588="snížená",J588,0)</f>
        <v>0</v>
      </c>
      <c r="BG588" s="166">
        <f>IF(N588="zákl. přenesená",J588,0)</f>
        <v>0</v>
      </c>
      <c r="BH588" s="166">
        <f>IF(N588="sníž. přenesená",J588,0)</f>
        <v>0</v>
      </c>
      <c r="BI588" s="166">
        <f>IF(N588="nulová",J588,0)</f>
        <v>0</v>
      </c>
      <c r="BJ588" s="18" t="s">
        <v>75</v>
      </c>
      <c r="BK588" s="166">
        <f>ROUND(I588*H588,2)</f>
        <v>0</v>
      </c>
      <c r="BL588" s="18" t="s">
        <v>156</v>
      </c>
      <c r="BM588" s="165" t="s">
        <v>870</v>
      </c>
    </row>
    <row r="589" spans="2:51" s="13" customFormat="1" ht="12">
      <c r="B589" s="167"/>
      <c r="D589" s="168" t="s">
        <v>158</v>
      </c>
      <c r="E589" s="169" t="s">
        <v>0</v>
      </c>
      <c r="F589" s="170" t="s">
        <v>342</v>
      </c>
      <c r="H589" s="169" t="s">
        <v>0</v>
      </c>
      <c r="I589" s="171"/>
      <c r="L589" s="167"/>
      <c r="M589" s="172"/>
      <c r="N589" s="173"/>
      <c r="O589" s="173"/>
      <c r="P589" s="173"/>
      <c r="Q589" s="173"/>
      <c r="R589" s="173"/>
      <c r="S589" s="173"/>
      <c r="T589" s="174"/>
      <c r="AT589" s="169" t="s">
        <v>158</v>
      </c>
      <c r="AU589" s="169" t="s">
        <v>77</v>
      </c>
      <c r="AV589" s="13" t="s">
        <v>75</v>
      </c>
      <c r="AW589" s="13" t="s">
        <v>30</v>
      </c>
      <c r="AX589" s="13" t="s">
        <v>68</v>
      </c>
      <c r="AY589" s="169" t="s">
        <v>148</v>
      </c>
    </row>
    <row r="590" spans="2:51" s="14" customFormat="1" ht="12">
      <c r="B590" s="175"/>
      <c r="D590" s="168" t="s">
        <v>158</v>
      </c>
      <c r="E590" s="176" t="s">
        <v>0</v>
      </c>
      <c r="F590" s="177" t="s">
        <v>77</v>
      </c>
      <c r="H590" s="178">
        <v>2</v>
      </c>
      <c r="I590" s="179"/>
      <c r="L590" s="175"/>
      <c r="M590" s="180"/>
      <c r="N590" s="181"/>
      <c r="O590" s="181"/>
      <c r="P590" s="181"/>
      <c r="Q590" s="181"/>
      <c r="R590" s="181"/>
      <c r="S590" s="181"/>
      <c r="T590" s="182"/>
      <c r="AT590" s="176" t="s">
        <v>158</v>
      </c>
      <c r="AU590" s="176" t="s">
        <v>77</v>
      </c>
      <c r="AV590" s="14" t="s">
        <v>77</v>
      </c>
      <c r="AW590" s="14" t="s">
        <v>30</v>
      </c>
      <c r="AX590" s="14" t="s">
        <v>75</v>
      </c>
      <c r="AY590" s="176" t="s">
        <v>148</v>
      </c>
    </row>
    <row r="591" spans="1:65" s="2" customFormat="1" ht="21.75" customHeight="1">
      <c r="A591" s="33"/>
      <c r="B591" s="153"/>
      <c r="C591" s="154" t="s">
        <v>871</v>
      </c>
      <c r="D591" s="154" t="s">
        <v>151</v>
      </c>
      <c r="E591" s="155" t="s">
        <v>872</v>
      </c>
      <c r="F591" s="156" t="s">
        <v>873</v>
      </c>
      <c r="G591" s="157" t="s">
        <v>215</v>
      </c>
      <c r="H591" s="158">
        <v>2</v>
      </c>
      <c r="I591" s="159"/>
      <c r="J591" s="160">
        <f>ROUND(I591*H591,2)</f>
        <v>0</v>
      </c>
      <c r="K591" s="156" t="s">
        <v>155</v>
      </c>
      <c r="L591" s="34"/>
      <c r="M591" s="161" t="s">
        <v>0</v>
      </c>
      <c r="N591" s="162" t="s">
        <v>40</v>
      </c>
      <c r="O591" s="54"/>
      <c r="P591" s="163">
        <f>O591*H591</f>
        <v>0</v>
      </c>
      <c r="Q591" s="163">
        <v>0.00287</v>
      </c>
      <c r="R591" s="163">
        <f>Q591*H591</f>
        <v>0.00574</v>
      </c>
      <c r="S591" s="163">
        <v>0</v>
      </c>
      <c r="T591" s="164">
        <f>S591*H591</f>
        <v>0</v>
      </c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R591" s="165" t="s">
        <v>156</v>
      </c>
      <c r="AT591" s="165" t="s">
        <v>151</v>
      </c>
      <c r="AU591" s="165" t="s">
        <v>77</v>
      </c>
      <c r="AY591" s="18" t="s">
        <v>148</v>
      </c>
      <c r="BE591" s="166">
        <f>IF(N591="základní",J591,0)</f>
        <v>0</v>
      </c>
      <c r="BF591" s="166">
        <f>IF(N591="snížená",J591,0)</f>
        <v>0</v>
      </c>
      <c r="BG591" s="166">
        <f>IF(N591="zákl. přenesená",J591,0)</f>
        <v>0</v>
      </c>
      <c r="BH591" s="166">
        <f>IF(N591="sníž. přenesená",J591,0)</f>
        <v>0</v>
      </c>
      <c r="BI591" s="166">
        <f>IF(N591="nulová",J591,0)</f>
        <v>0</v>
      </c>
      <c r="BJ591" s="18" t="s">
        <v>75</v>
      </c>
      <c r="BK591" s="166">
        <f>ROUND(I591*H591,2)</f>
        <v>0</v>
      </c>
      <c r="BL591" s="18" t="s">
        <v>156</v>
      </c>
      <c r="BM591" s="165" t="s">
        <v>874</v>
      </c>
    </row>
    <row r="592" spans="2:51" s="13" customFormat="1" ht="12">
      <c r="B592" s="167"/>
      <c r="D592" s="168" t="s">
        <v>158</v>
      </c>
      <c r="E592" s="169" t="s">
        <v>0</v>
      </c>
      <c r="F592" s="170" t="s">
        <v>342</v>
      </c>
      <c r="H592" s="169" t="s">
        <v>0</v>
      </c>
      <c r="I592" s="171"/>
      <c r="L592" s="167"/>
      <c r="M592" s="172"/>
      <c r="N592" s="173"/>
      <c r="O592" s="173"/>
      <c r="P592" s="173"/>
      <c r="Q592" s="173"/>
      <c r="R592" s="173"/>
      <c r="S592" s="173"/>
      <c r="T592" s="174"/>
      <c r="AT592" s="169" t="s">
        <v>158</v>
      </c>
      <c r="AU592" s="169" t="s">
        <v>77</v>
      </c>
      <c r="AV592" s="13" t="s">
        <v>75</v>
      </c>
      <c r="AW592" s="13" t="s">
        <v>30</v>
      </c>
      <c r="AX592" s="13" t="s">
        <v>68</v>
      </c>
      <c r="AY592" s="169" t="s">
        <v>148</v>
      </c>
    </row>
    <row r="593" spans="2:51" s="14" customFormat="1" ht="12">
      <c r="B593" s="175"/>
      <c r="D593" s="168" t="s">
        <v>158</v>
      </c>
      <c r="E593" s="176" t="s">
        <v>0</v>
      </c>
      <c r="F593" s="177" t="s">
        <v>77</v>
      </c>
      <c r="H593" s="178">
        <v>2</v>
      </c>
      <c r="I593" s="179"/>
      <c r="L593" s="175"/>
      <c r="M593" s="180"/>
      <c r="N593" s="181"/>
      <c r="O593" s="181"/>
      <c r="P593" s="181"/>
      <c r="Q593" s="181"/>
      <c r="R593" s="181"/>
      <c r="S593" s="181"/>
      <c r="T593" s="182"/>
      <c r="AT593" s="176" t="s">
        <v>158</v>
      </c>
      <c r="AU593" s="176" t="s">
        <v>77</v>
      </c>
      <c r="AV593" s="14" t="s">
        <v>77</v>
      </c>
      <c r="AW593" s="14" t="s">
        <v>30</v>
      </c>
      <c r="AX593" s="14" t="s">
        <v>75</v>
      </c>
      <c r="AY593" s="176" t="s">
        <v>148</v>
      </c>
    </row>
    <row r="594" spans="1:65" s="2" customFormat="1" ht="16.5" customHeight="1">
      <c r="A594" s="33"/>
      <c r="B594" s="153"/>
      <c r="C594" s="203" t="s">
        <v>875</v>
      </c>
      <c r="D594" s="203" t="s">
        <v>438</v>
      </c>
      <c r="E594" s="204" t="s">
        <v>876</v>
      </c>
      <c r="F594" s="205" t="s">
        <v>877</v>
      </c>
      <c r="G594" s="206" t="s">
        <v>215</v>
      </c>
      <c r="H594" s="207">
        <v>2</v>
      </c>
      <c r="I594" s="208"/>
      <c r="J594" s="209">
        <f>ROUND(I594*H594,2)</f>
        <v>0</v>
      </c>
      <c r="K594" s="205" t="s">
        <v>0</v>
      </c>
      <c r="L594" s="210"/>
      <c r="M594" s="211" t="s">
        <v>0</v>
      </c>
      <c r="N594" s="212" t="s">
        <v>40</v>
      </c>
      <c r="O594" s="54"/>
      <c r="P594" s="163">
        <f>O594*H594</f>
        <v>0</v>
      </c>
      <c r="Q594" s="163">
        <v>0.00018</v>
      </c>
      <c r="R594" s="163">
        <f>Q594*H594</f>
        <v>0.00036</v>
      </c>
      <c r="S594" s="163">
        <v>0</v>
      </c>
      <c r="T594" s="164">
        <f>S594*H594</f>
        <v>0</v>
      </c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R594" s="165" t="s">
        <v>191</v>
      </c>
      <c r="AT594" s="165" t="s">
        <v>438</v>
      </c>
      <c r="AU594" s="165" t="s">
        <v>77</v>
      </c>
      <c r="AY594" s="18" t="s">
        <v>148</v>
      </c>
      <c r="BE594" s="166">
        <f>IF(N594="základní",J594,0)</f>
        <v>0</v>
      </c>
      <c r="BF594" s="166">
        <f>IF(N594="snížená",J594,0)</f>
        <v>0</v>
      </c>
      <c r="BG594" s="166">
        <f>IF(N594="zákl. přenesená",J594,0)</f>
        <v>0</v>
      </c>
      <c r="BH594" s="166">
        <f>IF(N594="sníž. přenesená",J594,0)</f>
        <v>0</v>
      </c>
      <c r="BI594" s="166">
        <f>IF(N594="nulová",J594,0)</f>
        <v>0</v>
      </c>
      <c r="BJ594" s="18" t="s">
        <v>75</v>
      </c>
      <c r="BK594" s="166">
        <f>ROUND(I594*H594,2)</f>
        <v>0</v>
      </c>
      <c r="BL594" s="18" t="s">
        <v>156</v>
      </c>
      <c r="BM594" s="165" t="s">
        <v>878</v>
      </c>
    </row>
    <row r="595" spans="2:51" s="13" customFormat="1" ht="12">
      <c r="B595" s="167"/>
      <c r="D595" s="168" t="s">
        <v>158</v>
      </c>
      <c r="E595" s="169" t="s">
        <v>0</v>
      </c>
      <c r="F595" s="170" t="s">
        <v>342</v>
      </c>
      <c r="H595" s="169" t="s">
        <v>0</v>
      </c>
      <c r="I595" s="171"/>
      <c r="L595" s="167"/>
      <c r="M595" s="172"/>
      <c r="N595" s="173"/>
      <c r="O595" s="173"/>
      <c r="P595" s="173"/>
      <c r="Q595" s="173"/>
      <c r="R595" s="173"/>
      <c r="S595" s="173"/>
      <c r="T595" s="174"/>
      <c r="AT595" s="169" t="s">
        <v>158</v>
      </c>
      <c r="AU595" s="169" t="s">
        <v>77</v>
      </c>
      <c r="AV595" s="13" t="s">
        <v>75</v>
      </c>
      <c r="AW595" s="13" t="s">
        <v>30</v>
      </c>
      <c r="AX595" s="13" t="s">
        <v>68</v>
      </c>
      <c r="AY595" s="169" t="s">
        <v>148</v>
      </c>
    </row>
    <row r="596" spans="2:51" s="14" customFormat="1" ht="12">
      <c r="B596" s="175"/>
      <c r="D596" s="168" t="s">
        <v>158</v>
      </c>
      <c r="E596" s="176" t="s">
        <v>0</v>
      </c>
      <c r="F596" s="177" t="s">
        <v>77</v>
      </c>
      <c r="H596" s="178">
        <v>2</v>
      </c>
      <c r="I596" s="179"/>
      <c r="L596" s="175"/>
      <c r="M596" s="180"/>
      <c r="N596" s="181"/>
      <c r="O596" s="181"/>
      <c r="P596" s="181"/>
      <c r="Q596" s="181"/>
      <c r="R596" s="181"/>
      <c r="S596" s="181"/>
      <c r="T596" s="182"/>
      <c r="AT596" s="176" t="s">
        <v>158</v>
      </c>
      <c r="AU596" s="176" t="s">
        <v>77</v>
      </c>
      <c r="AV596" s="14" t="s">
        <v>77</v>
      </c>
      <c r="AW596" s="14" t="s">
        <v>30</v>
      </c>
      <c r="AX596" s="14" t="s">
        <v>75</v>
      </c>
      <c r="AY596" s="176" t="s">
        <v>148</v>
      </c>
    </row>
    <row r="597" spans="1:65" s="2" customFormat="1" ht="16.5" customHeight="1">
      <c r="A597" s="33"/>
      <c r="B597" s="153"/>
      <c r="C597" s="154" t="s">
        <v>879</v>
      </c>
      <c r="D597" s="154" t="s">
        <v>151</v>
      </c>
      <c r="E597" s="155" t="s">
        <v>880</v>
      </c>
      <c r="F597" s="156" t="s">
        <v>881</v>
      </c>
      <c r="G597" s="157" t="s">
        <v>226</v>
      </c>
      <c r="H597" s="158">
        <v>109.7</v>
      </c>
      <c r="I597" s="159"/>
      <c r="J597" s="160">
        <f>ROUND(I597*H597,2)</f>
        <v>0</v>
      </c>
      <c r="K597" s="156" t="s">
        <v>155</v>
      </c>
      <c r="L597" s="34"/>
      <c r="M597" s="161" t="s">
        <v>0</v>
      </c>
      <c r="N597" s="162" t="s">
        <v>40</v>
      </c>
      <c r="O597" s="54"/>
      <c r="P597" s="163">
        <f>O597*H597</f>
        <v>0</v>
      </c>
      <c r="Q597" s="163">
        <v>0</v>
      </c>
      <c r="R597" s="163">
        <f>Q597*H597</f>
        <v>0</v>
      </c>
      <c r="S597" s="163">
        <v>0</v>
      </c>
      <c r="T597" s="164">
        <f>S597*H597</f>
        <v>0</v>
      </c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R597" s="165" t="s">
        <v>156</v>
      </c>
      <c r="AT597" s="165" t="s">
        <v>151</v>
      </c>
      <c r="AU597" s="165" t="s">
        <v>77</v>
      </c>
      <c r="AY597" s="18" t="s">
        <v>148</v>
      </c>
      <c r="BE597" s="166">
        <f>IF(N597="základní",J597,0)</f>
        <v>0</v>
      </c>
      <c r="BF597" s="166">
        <f>IF(N597="snížená",J597,0)</f>
        <v>0</v>
      </c>
      <c r="BG597" s="166">
        <f>IF(N597="zákl. přenesená",J597,0)</f>
        <v>0</v>
      </c>
      <c r="BH597" s="166">
        <f>IF(N597="sníž. přenesená",J597,0)</f>
        <v>0</v>
      </c>
      <c r="BI597" s="166">
        <f>IF(N597="nulová",J597,0)</f>
        <v>0</v>
      </c>
      <c r="BJ597" s="18" t="s">
        <v>75</v>
      </c>
      <c r="BK597" s="166">
        <f>ROUND(I597*H597,2)</f>
        <v>0</v>
      </c>
      <c r="BL597" s="18" t="s">
        <v>156</v>
      </c>
      <c r="BM597" s="165" t="s">
        <v>882</v>
      </c>
    </row>
    <row r="598" spans="2:51" s="14" customFormat="1" ht="12">
      <c r="B598" s="175"/>
      <c r="D598" s="168" t="s">
        <v>158</v>
      </c>
      <c r="E598" s="176" t="s">
        <v>0</v>
      </c>
      <c r="F598" s="177" t="s">
        <v>314</v>
      </c>
      <c r="H598" s="178">
        <v>109.7</v>
      </c>
      <c r="I598" s="179"/>
      <c r="L598" s="175"/>
      <c r="M598" s="180"/>
      <c r="N598" s="181"/>
      <c r="O598" s="181"/>
      <c r="P598" s="181"/>
      <c r="Q598" s="181"/>
      <c r="R598" s="181"/>
      <c r="S598" s="181"/>
      <c r="T598" s="182"/>
      <c r="AT598" s="176" t="s">
        <v>158</v>
      </c>
      <c r="AU598" s="176" t="s">
        <v>77</v>
      </c>
      <c r="AV598" s="14" t="s">
        <v>77</v>
      </c>
      <c r="AW598" s="14" t="s">
        <v>30</v>
      </c>
      <c r="AX598" s="14" t="s">
        <v>75</v>
      </c>
      <c r="AY598" s="176" t="s">
        <v>148</v>
      </c>
    </row>
    <row r="599" spans="1:65" s="2" customFormat="1" ht="16.5" customHeight="1">
      <c r="A599" s="33"/>
      <c r="B599" s="153"/>
      <c r="C599" s="154" t="s">
        <v>883</v>
      </c>
      <c r="D599" s="154" t="s">
        <v>151</v>
      </c>
      <c r="E599" s="155" t="s">
        <v>884</v>
      </c>
      <c r="F599" s="156" t="s">
        <v>885</v>
      </c>
      <c r="G599" s="157" t="s">
        <v>226</v>
      </c>
      <c r="H599" s="158">
        <v>109.7</v>
      </c>
      <c r="I599" s="159"/>
      <c r="J599" s="160">
        <f>ROUND(I599*H599,2)</f>
        <v>0</v>
      </c>
      <c r="K599" s="156" t="s">
        <v>155</v>
      </c>
      <c r="L599" s="34"/>
      <c r="M599" s="161" t="s">
        <v>0</v>
      </c>
      <c r="N599" s="162" t="s">
        <v>40</v>
      </c>
      <c r="O599" s="54"/>
      <c r="P599" s="163">
        <f>O599*H599</f>
        <v>0</v>
      </c>
      <c r="Q599" s="163">
        <v>0</v>
      </c>
      <c r="R599" s="163">
        <f>Q599*H599</f>
        <v>0</v>
      </c>
      <c r="S599" s="163">
        <v>0</v>
      </c>
      <c r="T599" s="164">
        <f>S599*H599</f>
        <v>0</v>
      </c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R599" s="165" t="s">
        <v>156</v>
      </c>
      <c r="AT599" s="165" t="s">
        <v>151</v>
      </c>
      <c r="AU599" s="165" t="s">
        <v>77</v>
      </c>
      <c r="AY599" s="18" t="s">
        <v>148</v>
      </c>
      <c r="BE599" s="166">
        <f>IF(N599="základní",J599,0)</f>
        <v>0</v>
      </c>
      <c r="BF599" s="166">
        <f>IF(N599="snížená",J599,0)</f>
        <v>0</v>
      </c>
      <c r="BG599" s="166">
        <f>IF(N599="zákl. přenesená",J599,0)</f>
        <v>0</v>
      </c>
      <c r="BH599" s="166">
        <f>IF(N599="sníž. přenesená",J599,0)</f>
        <v>0</v>
      </c>
      <c r="BI599" s="166">
        <f>IF(N599="nulová",J599,0)</f>
        <v>0</v>
      </c>
      <c r="BJ599" s="18" t="s">
        <v>75</v>
      </c>
      <c r="BK599" s="166">
        <f>ROUND(I599*H599,2)</f>
        <v>0</v>
      </c>
      <c r="BL599" s="18" t="s">
        <v>156</v>
      </c>
      <c r="BM599" s="165" t="s">
        <v>886</v>
      </c>
    </row>
    <row r="600" spans="2:51" s="14" customFormat="1" ht="12">
      <c r="B600" s="175"/>
      <c r="D600" s="168" t="s">
        <v>158</v>
      </c>
      <c r="E600" s="176" t="s">
        <v>0</v>
      </c>
      <c r="F600" s="177" t="s">
        <v>314</v>
      </c>
      <c r="H600" s="178">
        <v>109.7</v>
      </c>
      <c r="I600" s="179"/>
      <c r="L600" s="175"/>
      <c r="M600" s="180"/>
      <c r="N600" s="181"/>
      <c r="O600" s="181"/>
      <c r="P600" s="181"/>
      <c r="Q600" s="181"/>
      <c r="R600" s="181"/>
      <c r="S600" s="181"/>
      <c r="T600" s="182"/>
      <c r="AT600" s="176" t="s">
        <v>158</v>
      </c>
      <c r="AU600" s="176" t="s">
        <v>77</v>
      </c>
      <c r="AV600" s="14" t="s">
        <v>77</v>
      </c>
      <c r="AW600" s="14" t="s">
        <v>30</v>
      </c>
      <c r="AX600" s="14" t="s">
        <v>75</v>
      </c>
      <c r="AY600" s="176" t="s">
        <v>148</v>
      </c>
    </row>
    <row r="601" spans="1:65" s="2" customFormat="1" ht="16.5" customHeight="1">
      <c r="A601" s="33"/>
      <c r="B601" s="153"/>
      <c r="C601" s="154" t="s">
        <v>887</v>
      </c>
      <c r="D601" s="154" t="s">
        <v>151</v>
      </c>
      <c r="E601" s="155" t="s">
        <v>888</v>
      </c>
      <c r="F601" s="156" t="s">
        <v>889</v>
      </c>
      <c r="G601" s="157" t="s">
        <v>226</v>
      </c>
      <c r="H601" s="158">
        <v>206.2</v>
      </c>
      <c r="I601" s="159"/>
      <c r="J601" s="160">
        <f>ROUND(I601*H601,2)</f>
        <v>0</v>
      </c>
      <c r="K601" s="156" t="s">
        <v>155</v>
      </c>
      <c r="L601" s="34"/>
      <c r="M601" s="161" t="s">
        <v>0</v>
      </c>
      <c r="N601" s="162" t="s">
        <v>40</v>
      </c>
      <c r="O601" s="54"/>
      <c r="P601" s="163">
        <f>O601*H601</f>
        <v>0</v>
      </c>
      <c r="Q601" s="163">
        <v>0</v>
      </c>
      <c r="R601" s="163">
        <f>Q601*H601</f>
        <v>0</v>
      </c>
      <c r="S601" s="163">
        <v>0</v>
      </c>
      <c r="T601" s="164">
        <f>S601*H601</f>
        <v>0</v>
      </c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R601" s="165" t="s">
        <v>156</v>
      </c>
      <c r="AT601" s="165" t="s">
        <v>151</v>
      </c>
      <c r="AU601" s="165" t="s">
        <v>77</v>
      </c>
      <c r="AY601" s="18" t="s">
        <v>148</v>
      </c>
      <c r="BE601" s="166">
        <f>IF(N601="základní",J601,0)</f>
        <v>0</v>
      </c>
      <c r="BF601" s="166">
        <f>IF(N601="snížená",J601,0)</f>
        <v>0</v>
      </c>
      <c r="BG601" s="166">
        <f>IF(N601="zákl. přenesená",J601,0)</f>
        <v>0</v>
      </c>
      <c r="BH601" s="166">
        <f>IF(N601="sníž. přenesená",J601,0)</f>
        <v>0</v>
      </c>
      <c r="BI601" s="166">
        <f>IF(N601="nulová",J601,0)</f>
        <v>0</v>
      </c>
      <c r="BJ601" s="18" t="s">
        <v>75</v>
      </c>
      <c r="BK601" s="166">
        <f>ROUND(I601*H601,2)</f>
        <v>0</v>
      </c>
      <c r="BL601" s="18" t="s">
        <v>156</v>
      </c>
      <c r="BM601" s="165" t="s">
        <v>890</v>
      </c>
    </row>
    <row r="602" spans="2:51" s="14" customFormat="1" ht="12">
      <c r="B602" s="175"/>
      <c r="D602" s="168" t="s">
        <v>158</v>
      </c>
      <c r="E602" s="176" t="s">
        <v>0</v>
      </c>
      <c r="F602" s="177" t="s">
        <v>316</v>
      </c>
      <c r="H602" s="178">
        <v>206.2</v>
      </c>
      <c r="I602" s="179"/>
      <c r="L602" s="175"/>
      <c r="M602" s="180"/>
      <c r="N602" s="181"/>
      <c r="O602" s="181"/>
      <c r="P602" s="181"/>
      <c r="Q602" s="181"/>
      <c r="R602" s="181"/>
      <c r="S602" s="181"/>
      <c r="T602" s="182"/>
      <c r="AT602" s="176" t="s">
        <v>158</v>
      </c>
      <c r="AU602" s="176" t="s">
        <v>77</v>
      </c>
      <c r="AV602" s="14" t="s">
        <v>77</v>
      </c>
      <c r="AW602" s="14" t="s">
        <v>30</v>
      </c>
      <c r="AX602" s="14" t="s">
        <v>75</v>
      </c>
      <c r="AY602" s="176" t="s">
        <v>148</v>
      </c>
    </row>
    <row r="603" spans="1:65" s="2" customFormat="1" ht="16.5" customHeight="1">
      <c r="A603" s="33"/>
      <c r="B603" s="153"/>
      <c r="C603" s="154" t="s">
        <v>891</v>
      </c>
      <c r="D603" s="154" t="s">
        <v>151</v>
      </c>
      <c r="E603" s="155" t="s">
        <v>892</v>
      </c>
      <c r="F603" s="156" t="s">
        <v>893</v>
      </c>
      <c r="G603" s="157" t="s">
        <v>226</v>
      </c>
      <c r="H603" s="158">
        <v>206.2</v>
      </c>
      <c r="I603" s="159"/>
      <c r="J603" s="160">
        <f>ROUND(I603*H603,2)</f>
        <v>0</v>
      </c>
      <c r="K603" s="156" t="s">
        <v>155</v>
      </c>
      <c r="L603" s="34"/>
      <c r="M603" s="161" t="s">
        <v>0</v>
      </c>
      <c r="N603" s="162" t="s">
        <v>40</v>
      </c>
      <c r="O603" s="54"/>
      <c r="P603" s="163">
        <f>O603*H603</f>
        <v>0</v>
      </c>
      <c r="Q603" s="163">
        <v>0</v>
      </c>
      <c r="R603" s="163">
        <f>Q603*H603</f>
        <v>0</v>
      </c>
      <c r="S603" s="163">
        <v>0</v>
      </c>
      <c r="T603" s="164">
        <f>S603*H603</f>
        <v>0</v>
      </c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R603" s="165" t="s">
        <v>156</v>
      </c>
      <c r="AT603" s="165" t="s">
        <v>151</v>
      </c>
      <c r="AU603" s="165" t="s">
        <v>77</v>
      </c>
      <c r="AY603" s="18" t="s">
        <v>148</v>
      </c>
      <c r="BE603" s="166">
        <f>IF(N603="základní",J603,0)</f>
        <v>0</v>
      </c>
      <c r="BF603" s="166">
        <f>IF(N603="snížená",J603,0)</f>
        <v>0</v>
      </c>
      <c r="BG603" s="166">
        <f>IF(N603="zákl. přenesená",J603,0)</f>
        <v>0</v>
      </c>
      <c r="BH603" s="166">
        <f>IF(N603="sníž. přenesená",J603,0)</f>
        <v>0</v>
      </c>
      <c r="BI603" s="166">
        <f>IF(N603="nulová",J603,0)</f>
        <v>0</v>
      </c>
      <c r="BJ603" s="18" t="s">
        <v>75</v>
      </c>
      <c r="BK603" s="166">
        <f>ROUND(I603*H603,2)</f>
        <v>0</v>
      </c>
      <c r="BL603" s="18" t="s">
        <v>156</v>
      </c>
      <c r="BM603" s="165" t="s">
        <v>894</v>
      </c>
    </row>
    <row r="604" spans="2:51" s="14" customFormat="1" ht="12">
      <c r="B604" s="175"/>
      <c r="D604" s="168" t="s">
        <v>158</v>
      </c>
      <c r="E604" s="176" t="s">
        <v>0</v>
      </c>
      <c r="F604" s="177" t="s">
        <v>316</v>
      </c>
      <c r="H604" s="178">
        <v>206.2</v>
      </c>
      <c r="I604" s="179"/>
      <c r="L604" s="175"/>
      <c r="M604" s="180"/>
      <c r="N604" s="181"/>
      <c r="O604" s="181"/>
      <c r="P604" s="181"/>
      <c r="Q604" s="181"/>
      <c r="R604" s="181"/>
      <c r="S604" s="181"/>
      <c r="T604" s="182"/>
      <c r="AT604" s="176" t="s">
        <v>158</v>
      </c>
      <c r="AU604" s="176" t="s">
        <v>77</v>
      </c>
      <c r="AV604" s="14" t="s">
        <v>77</v>
      </c>
      <c r="AW604" s="14" t="s">
        <v>30</v>
      </c>
      <c r="AX604" s="14" t="s">
        <v>75</v>
      </c>
      <c r="AY604" s="176" t="s">
        <v>148</v>
      </c>
    </row>
    <row r="605" spans="1:65" s="2" customFormat="1" ht="16.5" customHeight="1">
      <c r="A605" s="33"/>
      <c r="B605" s="153"/>
      <c r="C605" s="154" t="s">
        <v>895</v>
      </c>
      <c r="D605" s="154" t="s">
        <v>151</v>
      </c>
      <c r="E605" s="155" t="s">
        <v>896</v>
      </c>
      <c r="F605" s="156" t="s">
        <v>897</v>
      </c>
      <c r="G605" s="157" t="s">
        <v>215</v>
      </c>
      <c r="H605" s="158">
        <v>7</v>
      </c>
      <c r="I605" s="159"/>
      <c r="J605" s="160">
        <f>ROUND(I605*H605,2)</f>
        <v>0</v>
      </c>
      <c r="K605" s="156" t="s">
        <v>155</v>
      </c>
      <c r="L605" s="34"/>
      <c r="M605" s="161" t="s">
        <v>0</v>
      </c>
      <c r="N605" s="162" t="s">
        <v>40</v>
      </c>
      <c r="O605" s="54"/>
      <c r="P605" s="163">
        <f>O605*H605</f>
        <v>0</v>
      </c>
      <c r="Q605" s="163">
        <v>0.45937</v>
      </c>
      <c r="R605" s="163">
        <f>Q605*H605</f>
        <v>3.21559</v>
      </c>
      <c r="S605" s="163">
        <v>0</v>
      </c>
      <c r="T605" s="164">
        <f>S605*H605</f>
        <v>0</v>
      </c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R605" s="165" t="s">
        <v>156</v>
      </c>
      <c r="AT605" s="165" t="s">
        <v>151</v>
      </c>
      <c r="AU605" s="165" t="s">
        <v>77</v>
      </c>
      <c r="AY605" s="18" t="s">
        <v>148</v>
      </c>
      <c r="BE605" s="166">
        <f>IF(N605="základní",J605,0)</f>
        <v>0</v>
      </c>
      <c r="BF605" s="166">
        <f>IF(N605="snížená",J605,0)</f>
        <v>0</v>
      </c>
      <c r="BG605" s="166">
        <f>IF(N605="zákl. přenesená",J605,0)</f>
        <v>0</v>
      </c>
      <c r="BH605" s="166">
        <f>IF(N605="sníž. přenesená",J605,0)</f>
        <v>0</v>
      </c>
      <c r="BI605" s="166">
        <f>IF(N605="nulová",J605,0)</f>
        <v>0</v>
      </c>
      <c r="BJ605" s="18" t="s">
        <v>75</v>
      </c>
      <c r="BK605" s="166">
        <f>ROUND(I605*H605,2)</f>
        <v>0</v>
      </c>
      <c r="BL605" s="18" t="s">
        <v>156</v>
      </c>
      <c r="BM605" s="165" t="s">
        <v>898</v>
      </c>
    </row>
    <row r="606" spans="2:51" s="13" customFormat="1" ht="12">
      <c r="B606" s="167"/>
      <c r="D606" s="168" t="s">
        <v>158</v>
      </c>
      <c r="E606" s="169" t="s">
        <v>0</v>
      </c>
      <c r="F606" s="170" t="s">
        <v>363</v>
      </c>
      <c r="H606" s="169" t="s">
        <v>0</v>
      </c>
      <c r="I606" s="171"/>
      <c r="L606" s="167"/>
      <c r="M606" s="172"/>
      <c r="N606" s="173"/>
      <c r="O606" s="173"/>
      <c r="P606" s="173"/>
      <c r="Q606" s="173"/>
      <c r="R606" s="173"/>
      <c r="S606" s="173"/>
      <c r="T606" s="174"/>
      <c r="AT606" s="169" t="s">
        <v>158</v>
      </c>
      <c r="AU606" s="169" t="s">
        <v>77</v>
      </c>
      <c r="AV606" s="13" t="s">
        <v>75</v>
      </c>
      <c r="AW606" s="13" t="s">
        <v>30</v>
      </c>
      <c r="AX606" s="13" t="s">
        <v>68</v>
      </c>
      <c r="AY606" s="169" t="s">
        <v>148</v>
      </c>
    </row>
    <row r="607" spans="2:51" s="13" customFormat="1" ht="12">
      <c r="B607" s="167"/>
      <c r="D607" s="168" t="s">
        <v>158</v>
      </c>
      <c r="E607" s="169" t="s">
        <v>0</v>
      </c>
      <c r="F607" s="170" t="s">
        <v>364</v>
      </c>
      <c r="H607" s="169" t="s">
        <v>0</v>
      </c>
      <c r="I607" s="171"/>
      <c r="L607" s="167"/>
      <c r="M607" s="172"/>
      <c r="N607" s="173"/>
      <c r="O607" s="173"/>
      <c r="P607" s="173"/>
      <c r="Q607" s="173"/>
      <c r="R607" s="173"/>
      <c r="S607" s="173"/>
      <c r="T607" s="174"/>
      <c r="AT607" s="169" t="s">
        <v>158</v>
      </c>
      <c r="AU607" s="169" t="s">
        <v>77</v>
      </c>
      <c r="AV607" s="13" t="s">
        <v>75</v>
      </c>
      <c r="AW607" s="13" t="s">
        <v>30</v>
      </c>
      <c r="AX607" s="13" t="s">
        <v>68</v>
      </c>
      <c r="AY607" s="169" t="s">
        <v>148</v>
      </c>
    </row>
    <row r="608" spans="2:51" s="14" customFormat="1" ht="12">
      <c r="B608" s="175"/>
      <c r="D608" s="168" t="s">
        <v>158</v>
      </c>
      <c r="E608" s="176" t="s">
        <v>0</v>
      </c>
      <c r="F608" s="177" t="s">
        <v>631</v>
      </c>
      <c r="H608" s="178">
        <v>3</v>
      </c>
      <c r="I608" s="179"/>
      <c r="L608" s="175"/>
      <c r="M608" s="180"/>
      <c r="N608" s="181"/>
      <c r="O608" s="181"/>
      <c r="P608" s="181"/>
      <c r="Q608" s="181"/>
      <c r="R608" s="181"/>
      <c r="S608" s="181"/>
      <c r="T608" s="182"/>
      <c r="AT608" s="176" t="s">
        <v>158</v>
      </c>
      <c r="AU608" s="176" t="s">
        <v>77</v>
      </c>
      <c r="AV608" s="14" t="s">
        <v>77</v>
      </c>
      <c r="AW608" s="14" t="s">
        <v>30</v>
      </c>
      <c r="AX608" s="14" t="s">
        <v>68</v>
      </c>
      <c r="AY608" s="176" t="s">
        <v>148</v>
      </c>
    </row>
    <row r="609" spans="2:51" s="13" customFormat="1" ht="12">
      <c r="B609" s="167"/>
      <c r="D609" s="168" t="s">
        <v>158</v>
      </c>
      <c r="E609" s="169" t="s">
        <v>0</v>
      </c>
      <c r="F609" s="170" t="s">
        <v>371</v>
      </c>
      <c r="H609" s="169" t="s">
        <v>0</v>
      </c>
      <c r="I609" s="171"/>
      <c r="L609" s="167"/>
      <c r="M609" s="172"/>
      <c r="N609" s="173"/>
      <c r="O609" s="173"/>
      <c r="P609" s="173"/>
      <c r="Q609" s="173"/>
      <c r="R609" s="173"/>
      <c r="S609" s="173"/>
      <c r="T609" s="174"/>
      <c r="AT609" s="169" t="s">
        <v>158</v>
      </c>
      <c r="AU609" s="169" t="s">
        <v>77</v>
      </c>
      <c r="AV609" s="13" t="s">
        <v>75</v>
      </c>
      <c r="AW609" s="13" t="s">
        <v>30</v>
      </c>
      <c r="AX609" s="13" t="s">
        <v>68</v>
      </c>
      <c r="AY609" s="169" t="s">
        <v>148</v>
      </c>
    </row>
    <row r="610" spans="2:51" s="14" customFormat="1" ht="12">
      <c r="B610" s="175"/>
      <c r="D610" s="168" t="s">
        <v>158</v>
      </c>
      <c r="E610" s="176" t="s">
        <v>0</v>
      </c>
      <c r="F610" s="177" t="s">
        <v>77</v>
      </c>
      <c r="H610" s="178">
        <v>2</v>
      </c>
      <c r="I610" s="179"/>
      <c r="L610" s="175"/>
      <c r="M610" s="180"/>
      <c r="N610" s="181"/>
      <c r="O610" s="181"/>
      <c r="P610" s="181"/>
      <c r="Q610" s="181"/>
      <c r="R610" s="181"/>
      <c r="S610" s="181"/>
      <c r="T610" s="182"/>
      <c r="AT610" s="176" t="s">
        <v>158</v>
      </c>
      <c r="AU610" s="176" t="s">
        <v>77</v>
      </c>
      <c r="AV610" s="14" t="s">
        <v>77</v>
      </c>
      <c r="AW610" s="14" t="s">
        <v>30</v>
      </c>
      <c r="AX610" s="14" t="s">
        <v>68</v>
      </c>
      <c r="AY610" s="176" t="s">
        <v>148</v>
      </c>
    </row>
    <row r="611" spans="2:51" s="13" customFormat="1" ht="12">
      <c r="B611" s="167"/>
      <c r="D611" s="168" t="s">
        <v>158</v>
      </c>
      <c r="E611" s="169" t="s">
        <v>0</v>
      </c>
      <c r="F611" s="170" t="s">
        <v>366</v>
      </c>
      <c r="H611" s="169" t="s">
        <v>0</v>
      </c>
      <c r="I611" s="171"/>
      <c r="L611" s="167"/>
      <c r="M611" s="172"/>
      <c r="N611" s="173"/>
      <c r="O611" s="173"/>
      <c r="P611" s="173"/>
      <c r="Q611" s="173"/>
      <c r="R611" s="173"/>
      <c r="S611" s="173"/>
      <c r="T611" s="174"/>
      <c r="AT611" s="169" t="s">
        <v>158</v>
      </c>
      <c r="AU611" s="169" t="s">
        <v>77</v>
      </c>
      <c r="AV611" s="13" t="s">
        <v>75</v>
      </c>
      <c r="AW611" s="13" t="s">
        <v>30</v>
      </c>
      <c r="AX611" s="13" t="s">
        <v>68</v>
      </c>
      <c r="AY611" s="169" t="s">
        <v>148</v>
      </c>
    </row>
    <row r="612" spans="2:51" s="14" customFormat="1" ht="12">
      <c r="B612" s="175"/>
      <c r="D612" s="168" t="s">
        <v>158</v>
      </c>
      <c r="E612" s="176" t="s">
        <v>0</v>
      </c>
      <c r="F612" s="177" t="s">
        <v>77</v>
      </c>
      <c r="H612" s="178">
        <v>2</v>
      </c>
      <c r="I612" s="179"/>
      <c r="L612" s="175"/>
      <c r="M612" s="180"/>
      <c r="N612" s="181"/>
      <c r="O612" s="181"/>
      <c r="P612" s="181"/>
      <c r="Q612" s="181"/>
      <c r="R612" s="181"/>
      <c r="S612" s="181"/>
      <c r="T612" s="182"/>
      <c r="AT612" s="176" t="s">
        <v>158</v>
      </c>
      <c r="AU612" s="176" t="s">
        <v>77</v>
      </c>
      <c r="AV612" s="14" t="s">
        <v>77</v>
      </c>
      <c r="AW612" s="14" t="s">
        <v>30</v>
      </c>
      <c r="AX612" s="14" t="s">
        <v>68</v>
      </c>
      <c r="AY612" s="176" t="s">
        <v>148</v>
      </c>
    </row>
    <row r="613" spans="2:51" s="15" customFormat="1" ht="12">
      <c r="B613" s="183"/>
      <c r="D613" s="168" t="s">
        <v>158</v>
      </c>
      <c r="E613" s="184" t="s">
        <v>0</v>
      </c>
      <c r="F613" s="185" t="s">
        <v>171</v>
      </c>
      <c r="H613" s="186">
        <v>7</v>
      </c>
      <c r="I613" s="187"/>
      <c r="L613" s="183"/>
      <c r="M613" s="188"/>
      <c r="N613" s="189"/>
      <c r="O613" s="189"/>
      <c r="P613" s="189"/>
      <c r="Q613" s="189"/>
      <c r="R613" s="189"/>
      <c r="S613" s="189"/>
      <c r="T613" s="190"/>
      <c r="AT613" s="184" t="s">
        <v>158</v>
      </c>
      <c r="AU613" s="184" t="s">
        <v>77</v>
      </c>
      <c r="AV613" s="15" t="s">
        <v>156</v>
      </c>
      <c r="AW613" s="15" t="s">
        <v>30</v>
      </c>
      <c r="AX613" s="15" t="s">
        <v>75</v>
      </c>
      <c r="AY613" s="184" t="s">
        <v>148</v>
      </c>
    </row>
    <row r="614" spans="1:65" s="2" customFormat="1" ht="16.5" customHeight="1">
      <c r="A614" s="33"/>
      <c r="B614" s="153"/>
      <c r="C614" s="154" t="s">
        <v>899</v>
      </c>
      <c r="D614" s="154" t="s">
        <v>151</v>
      </c>
      <c r="E614" s="155" t="s">
        <v>900</v>
      </c>
      <c r="F614" s="156" t="s">
        <v>901</v>
      </c>
      <c r="G614" s="157" t="s">
        <v>215</v>
      </c>
      <c r="H614" s="158">
        <v>2</v>
      </c>
      <c r="I614" s="159"/>
      <c r="J614" s="160">
        <f>ROUND(I614*H614,2)</f>
        <v>0</v>
      </c>
      <c r="K614" s="156" t="s">
        <v>155</v>
      </c>
      <c r="L614" s="34"/>
      <c r="M614" s="161" t="s">
        <v>0</v>
      </c>
      <c r="N614" s="162" t="s">
        <v>40</v>
      </c>
      <c r="O614" s="54"/>
      <c r="P614" s="163">
        <f>O614*H614</f>
        <v>0</v>
      </c>
      <c r="Q614" s="163">
        <v>0.12303</v>
      </c>
      <c r="R614" s="163">
        <f>Q614*H614</f>
        <v>0.24606</v>
      </c>
      <c r="S614" s="163">
        <v>0</v>
      </c>
      <c r="T614" s="164">
        <f>S614*H614</f>
        <v>0</v>
      </c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R614" s="165" t="s">
        <v>156</v>
      </c>
      <c r="AT614" s="165" t="s">
        <v>151</v>
      </c>
      <c r="AU614" s="165" t="s">
        <v>77</v>
      </c>
      <c r="AY614" s="18" t="s">
        <v>148</v>
      </c>
      <c r="BE614" s="166">
        <f>IF(N614="základní",J614,0)</f>
        <v>0</v>
      </c>
      <c r="BF614" s="166">
        <f>IF(N614="snížená",J614,0)</f>
        <v>0</v>
      </c>
      <c r="BG614" s="166">
        <f>IF(N614="zákl. přenesená",J614,0)</f>
        <v>0</v>
      </c>
      <c r="BH614" s="166">
        <f>IF(N614="sníž. přenesená",J614,0)</f>
        <v>0</v>
      </c>
      <c r="BI614" s="166">
        <f>IF(N614="nulová",J614,0)</f>
        <v>0</v>
      </c>
      <c r="BJ614" s="18" t="s">
        <v>75</v>
      </c>
      <c r="BK614" s="166">
        <f>ROUND(I614*H614,2)</f>
        <v>0</v>
      </c>
      <c r="BL614" s="18" t="s">
        <v>156</v>
      </c>
      <c r="BM614" s="165" t="s">
        <v>902</v>
      </c>
    </row>
    <row r="615" spans="2:51" s="13" customFormat="1" ht="12">
      <c r="B615" s="167"/>
      <c r="D615" s="168" t="s">
        <v>158</v>
      </c>
      <c r="E615" s="169" t="s">
        <v>0</v>
      </c>
      <c r="F615" s="170" t="s">
        <v>511</v>
      </c>
      <c r="H615" s="169" t="s">
        <v>0</v>
      </c>
      <c r="I615" s="171"/>
      <c r="L615" s="167"/>
      <c r="M615" s="172"/>
      <c r="N615" s="173"/>
      <c r="O615" s="173"/>
      <c r="P615" s="173"/>
      <c r="Q615" s="173"/>
      <c r="R615" s="173"/>
      <c r="S615" s="173"/>
      <c r="T615" s="174"/>
      <c r="AT615" s="169" t="s">
        <v>158</v>
      </c>
      <c r="AU615" s="169" t="s">
        <v>77</v>
      </c>
      <c r="AV615" s="13" t="s">
        <v>75</v>
      </c>
      <c r="AW615" s="13" t="s">
        <v>30</v>
      </c>
      <c r="AX615" s="13" t="s">
        <v>68</v>
      </c>
      <c r="AY615" s="169" t="s">
        <v>148</v>
      </c>
    </row>
    <row r="616" spans="2:51" s="13" customFormat="1" ht="12">
      <c r="B616" s="167"/>
      <c r="D616" s="168" t="s">
        <v>158</v>
      </c>
      <c r="E616" s="169" t="s">
        <v>0</v>
      </c>
      <c r="F616" s="170" t="s">
        <v>364</v>
      </c>
      <c r="H616" s="169" t="s">
        <v>0</v>
      </c>
      <c r="I616" s="171"/>
      <c r="L616" s="167"/>
      <c r="M616" s="172"/>
      <c r="N616" s="173"/>
      <c r="O616" s="173"/>
      <c r="P616" s="173"/>
      <c r="Q616" s="173"/>
      <c r="R616" s="173"/>
      <c r="S616" s="173"/>
      <c r="T616" s="174"/>
      <c r="AT616" s="169" t="s">
        <v>158</v>
      </c>
      <c r="AU616" s="169" t="s">
        <v>77</v>
      </c>
      <c r="AV616" s="13" t="s">
        <v>75</v>
      </c>
      <c r="AW616" s="13" t="s">
        <v>30</v>
      </c>
      <c r="AX616" s="13" t="s">
        <v>68</v>
      </c>
      <c r="AY616" s="169" t="s">
        <v>148</v>
      </c>
    </row>
    <row r="617" spans="2:51" s="14" customFormat="1" ht="12">
      <c r="B617" s="175"/>
      <c r="D617" s="168" t="s">
        <v>158</v>
      </c>
      <c r="E617" s="176" t="s">
        <v>0</v>
      </c>
      <c r="F617" s="177" t="s">
        <v>77</v>
      </c>
      <c r="H617" s="178">
        <v>2</v>
      </c>
      <c r="I617" s="179"/>
      <c r="L617" s="175"/>
      <c r="M617" s="180"/>
      <c r="N617" s="181"/>
      <c r="O617" s="181"/>
      <c r="P617" s="181"/>
      <c r="Q617" s="181"/>
      <c r="R617" s="181"/>
      <c r="S617" s="181"/>
      <c r="T617" s="182"/>
      <c r="AT617" s="176" t="s">
        <v>158</v>
      </c>
      <c r="AU617" s="176" t="s">
        <v>77</v>
      </c>
      <c r="AV617" s="14" t="s">
        <v>77</v>
      </c>
      <c r="AW617" s="14" t="s">
        <v>30</v>
      </c>
      <c r="AX617" s="14" t="s">
        <v>75</v>
      </c>
      <c r="AY617" s="176" t="s">
        <v>148</v>
      </c>
    </row>
    <row r="618" spans="1:65" s="2" customFormat="1" ht="16.5" customHeight="1">
      <c r="A618" s="33"/>
      <c r="B618" s="153"/>
      <c r="C618" s="203" t="s">
        <v>903</v>
      </c>
      <c r="D618" s="203" t="s">
        <v>438</v>
      </c>
      <c r="E618" s="204" t="s">
        <v>904</v>
      </c>
      <c r="F618" s="205" t="s">
        <v>905</v>
      </c>
      <c r="G618" s="206" t="s">
        <v>215</v>
      </c>
      <c r="H618" s="207">
        <v>2</v>
      </c>
      <c r="I618" s="208"/>
      <c r="J618" s="209">
        <f>ROUND(I618*H618,2)</f>
        <v>0</v>
      </c>
      <c r="K618" s="205" t="s">
        <v>0</v>
      </c>
      <c r="L618" s="210"/>
      <c r="M618" s="211" t="s">
        <v>0</v>
      </c>
      <c r="N618" s="212" t="s">
        <v>40</v>
      </c>
      <c r="O618" s="54"/>
      <c r="P618" s="163">
        <f>O618*H618</f>
        <v>0</v>
      </c>
      <c r="Q618" s="163">
        <v>0.0133</v>
      </c>
      <c r="R618" s="163">
        <f>Q618*H618</f>
        <v>0.0266</v>
      </c>
      <c r="S618" s="163">
        <v>0</v>
      </c>
      <c r="T618" s="164">
        <f>S618*H618</f>
        <v>0</v>
      </c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R618" s="165" t="s">
        <v>191</v>
      </c>
      <c r="AT618" s="165" t="s">
        <v>438</v>
      </c>
      <c r="AU618" s="165" t="s">
        <v>77</v>
      </c>
      <c r="AY618" s="18" t="s">
        <v>148</v>
      </c>
      <c r="BE618" s="166">
        <f>IF(N618="základní",J618,0)</f>
        <v>0</v>
      </c>
      <c r="BF618" s="166">
        <f>IF(N618="snížená",J618,0)</f>
        <v>0</v>
      </c>
      <c r="BG618" s="166">
        <f>IF(N618="zákl. přenesená",J618,0)</f>
        <v>0</v>
      </c>
      <c r="BH618" s="166">
        <f>IF(N618="sníž. přenesená",J618,0)</f>
        <v>0</v>
      </c>
      <c r="BI618" s="166">
        <f>IF(N618="nulová",J618,0)</f>
        <v>0</v>
      </c>
      <c r="BJ618" s="18" t="s">
        <v>75</v>
      </c>
      <c r="BK618" s="166">
        <f>ROUND(I618*H618,2)</f>
        <v>0</v>
      </c>
      <c r="BL618" s="18" t="s">
        <v>156</v>
      </c>
      <c r="BM618" s="165" t="s">
        <v>906</v>
      </c>
    </row>
    <row r="619" spans="2:51" s="13" customFormat="1" ht="12">
      <c r="B619" s="167"/>
      <c r="D619" s="168" t="s">
        <v>158</v>
      </c>
      <c r="E619" s="169" t="s">
        <v>0</v>
      </c>
      <c r="F619" s="170" t="s">
        <v>511</v>
      </c>
      <c r="H619" s="169" t="s">
        <v>0</v>
      </c>
      <c r="I619" s="171"/>
      <c r="L619" s="167"/>
      <c r="M619" s="172"/>
      <c r="N619" s="173"/>
      <c r="O619" s="173"/>
      <c r="P619" s="173"/>
      <c r="Q619" s="173"/>
      <c r="R619" s="173"/>
      <c r="S619" s="173"/>
      <c r="T619" s="174"/>
      <c r="AT619" s="169" t="s">
        <v>158</v>
      </c>
      <c r="AU619" s="169" t="s">
        <v>77</v>
      </c>
      <c r="AV619" s="13" t="s">
        <v>75</v>
      </c>
      <c r="AW619" s="13" t="s">
        <v>30</v>
      </c>
      <c r="AX619" s="13" t="s">
        <v>68</v>
      </c>
      <c r="AY619" s="169" t="s">
        <v>148</v>
      </c>
    </row>
    <row r="620" spans="2:51" s="13" customFormat="1" ht="12">
      <c r="B620" s="167"/>
      <c r="D620" s="168" t="s">
        <v>158</v>
      </c>
      <c r="E620" s="169" t="s">
        <v>0</v>
      </c>
      <c r="F620" s="170" t="s">
        <v>364</v>
      </c>
      <c r="H620" s="169" t="s">
        <v>0</v>
      </c>
      <c r="I620" s="171"/>
      <c r="L620" s="167"/>
      <c r="M620" s="172"/>
      <c r="N620" s="173"/>
      <c r="O620" s="173"/>
      <c r="P620" s="173"/>
      <c r="Q620" s="173"/>
      <c r="R620" s="173"/>
      <c r="S620" s="173"/>
      <c r="T620" s="174"/>
      <c r="AT620" s="169" t="s">
        <v>158</v>
      </c>
      <c r="AU620" s="169" t="s">
        <v>77</v>
      </c>
      <c r="AV620" s="13" t="s">
        <v>75</v>
      </c>
      <c r="AW620" s="13" t="s">
        <v>30</v>
      </c>
      <c r="AX620" s="13" t="s">
        <v>68</v>
      </c>
      <c r="AY620" s="169" t="s">
        <v>148</v>
      </c>
    </row>
    <row r="621" spans="2:51" s="14" customFormat="1" ht="12">
      <c r="B621" s="175"/>
      <c r="D621" s="168" t="s">
        <v>158</v>
      </c>
      <c r="E621" s="176" t="s">
        <v>0</v>
      </c>
      <c r="F621" s="177" t="s">
        <v>77</v>
      </c>
      <c r="H621" s="178">
        <v>2</v>
      </c>
      <c r="I621" s="179"/>
      <c r="L621" s="175"/>
      <c r="M621" s="180"/>
      <c r="N621" s="181"/>
      <c r="O621" s="181"/>
      <c r="P621" s="181"/>
      <c r="Q621" s="181"/>
      <c r="R621" s="181"/>
      <c r="S621" s="181"/>
      <c r="T621" s="182"/>
      <c r="AT621" s="176" t="s">
        <v>158</v>
      </c>
      <c r="AU621" s="176" t="s">
        <v>77</v>
      </c>
      <c r="AV621" s="14" t="s">
        <v>77</v>
      </c>
      <c r="AW621" s="14" t="s">
        <v>30</v>
      </c>
      <c r="AX621" s="14" t="s">
        <v>75</v>
      </c>
      <c r="AY621" s="176" t="s">
        <v>148</v>
      </c>
    </row>
    <row r="622" spans="1:65" s="2" customFormat="1" ht="16.5" customHeight="1">
      <c r="A622" s="33"/>
      <c r="B622" s="153"/>
      <c r="C622" s="154" t="s">
        <v>907</v>
      </c>
      <c r="D622" s="154" t="s">
        <v>151</v>
      </c>
      <c r="E622" s="155" t="s">
        <v>908</v>
      </c>
      <c r="F622" s="156" t="s">
        <v>909</v>
      </c>
      <c r="G622" s="157" t="s">
        <v>215</v>
      </c>
      <c r="H622" s="158">
        <v>2</v>
      </c>
      <c r="I622" s="159"/>
      <c r="J622" s="160">
        <f>ROUND(I622*H622,2)</f>
        <v>0</v>
      </c>
      <c r="K622" s="156" t="s">
        <v>155</v>
      </c>
      <c r="L622" s="34"/>
      <c r="M622" s="161" t="s">
        <v>0</v>
      </c>
      <c r="N622" s="162" t="s">
        <v>40</v>
      </c>
      <c r="O622" s="54"/>
      <c r="P622" s="163">
        <f>O622*H622</f>
        <v>0</v>
      </c>
      <c r="Q622" s="163">
        <v>0.32906</v>
      </c>
      <c r="R622" s="163">
        <f>Q622*H622</f>
        <v>0.65812</v>
      </c>
      <c r="S622" s="163">
        <v>0</v>
      </c>
      <c r="T622" s="164">
        <f>S622*H622</f>
        <v>0</v>
      </c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R622" s="165" t="s">
        <v>156</v>
      </c>
      <c r="AT622" s="165" t="s">
        <v>151</v>
      </c>
      <c r="AU622" s="165" t="s">
        <v>77</v>
      </c>
      <c r="AY622" s="18" t="s">
        <v>148</v>
      </c>
      <c r="BE622" s="166">
        <f>IF(N622="základní",J622,0)</f>
        <v>0</v>
      </c>
      <c r="BF622" s="166">
        <f>IF(N622="snížená",J622,0)</f>
        <v>0</v>
      </c>
      <c r="BG622" s="166">
        <f>IF(N622="zákl. přenesená",J622,0)</f>
        <v>0</v>
      </c>
      <c r="BH622" s="166">
        <f>IF(N622="sníž. přenesená",J622,0)</f>
        <v>0</v>
      </c>
      <c r="BI622" s="166">
        <f>IF(N622="nulová",J622,0)</f>
        <v>0</v>
      </c>
      <c r="BJ622" s="18" t="s">
        <v>75</v>
      </c>
      <c r="BK622" s="166">
        <f>ROUND(I622*H622,2)</f>
        <v>0</v>
      </c>
      <c r="BL622" s="18" t="s">
        <v>156</v>
      </c>
      <c r="BM622" s="165" t="s">
        <v>910</v>
      </c>
    </row>
    <row r="623" spans="2:51" s="13" customFormat="1" ht="12">
      <c r="B623" s="167"/>
      <c r="D623" s="168" t="s">
        <v>158</v>
      </c>
      <c r="E623" s="169" t="s">
        <v>0</v>
      </c>
      <c r="F623" s="170" t="s">
        <v>511</v>
      </c>
      <c r="H623" s="169" t="s">
        <v>0</v>
      </c>
      <c r="I623" s="171"/>
      <c r="L623" s="167"/>
      <c r="M623" s="172"/>
      <c r="N623" s="173"/>
      <c r="O623" s="173"/>
      <c r="P623" s="173"/>
      <c r="Q623" s="173"/>
      <c r="R623" s="173"/>
      <c r="S623" s="173"/>
      <c r="T623" s="174"/>
      <c r="AT623" s="169" t="s">
        <v>158</v>
      </c>
      <c r="AU623" s="169" t="s">
        <v>77</v>
      </c>
      <c r="AV623" s="13" t="s">
        <v>75</v>
      </c>
      <c r="AW623" s="13" t="s">
        <v>30</v>
      </c>
      <c r="AX623" s="13" t="s">
        <v>68</v>
      </c>
      <c r="AY623" s="169" t="s">
        <v>148</v>
      </c>
    </row>
    <row r="624" spans="2:51" s="13" customFormat="1" ht="12">
      <c r="B624" s="167"/>
      <c r="D624" s="168" t="s">
        <v>158</v>
      </c>
      <c r="E624" s="169" t="s">
        <v>0</v>
      </c>
      <c r="F624" s="170" t="s">
        <v>364</v>
      </c>
      <c r="H624" s="169" t="s">
        <v>0</v>
      </c>
      <c r="I624" s="171"/>
      <c r="L624" s="167"/>
      <c r="M624" s="172"/>
      <c r="N624" s="173"/>
      <c r="O624" s="173"/>
      <c r="P624" s="173"/>
      <c r="Q624" s="173"/>
      <c r="R624" s="173"/>
      <c r="S624" s="173"/>
      <c r="T624" s="174"/>
      <c r="AT624" s="169" t="s">
        <v>158</v>
      </c>
      <c r="AU624" s="169" t="s">
        <v>77</v>
      </c>
      <c r="AV624" s="13" t="s">
        <v>75</v>
      </c>
      <c r="AW624" s="13" t="s">
        <v>30</v>
      </c>
      <c r="AX624" s="13" t="s">
        <v>68</v>
      </c>
      <c r="AY624" s="169" t="s">
        <v>148</v>
      </c>
    </row>
    <row r="625" spans="2:51" s="14" customFormat="1" ht="12">
      <c r="B625" s="175"/>
      <c r="D625" s="168" t="s">
        <v>158</v>
      </c>
      <c r="E625" s="176" t="s">
        <v>0</v>
      </c>
      <c r="F625" s="177" t="s">
        <v>77</v>
      </c>
      <c r="H625" s="178">
        <v>2</v>
      </c>
      <c r="I625" s="179"/>
      <c r="L625" s="175"/>
      <c r="M625" s="180"/>
      <c r="N625" s="181"/>
      <c r="O625" s="181"/>
      <c r="P625" s="181"/>
      <c r="Q625" s="181"/>
      <c r="R625" s="181"/>
      <c r="S625" s="181"/>
      <c r="T625" s="182"/>
      <c r="AT625" s="176" t="s">
        <v>158</v>
      </c>
      <c r="AU625" s="176" t="s">
        <v>77</v>
      </c>
      <c r="AV625" s="14" t="s">
        <v>77</v>
      </c>
      <c r="AW625" s="14" t="s">
        <v>30</v>
      </c>
      <c r="AX625" s="14" t="s">
        <v>75</v>
      </c>
      <c r="AY625" s="176" t="s">
        <v>148</v>
      </c>
    </row>
    <row r="626" spans="1:65" s="2" customFormat="1" ht="16.5" customHeight="1">
      <c r="A626" s="33"/>
      <c r="B626" s="153"/>
      <c r="C626" s="203" t="s">
        <v>911</v>
      </c>
      <c r="D626" s="203" t="s">
        <v>438</v>
      </c>
      <c r="E626" s="204" t="s">
        <v>912</v>
      </c>
      <c r="F626" s="205" t="s">
        <v>913</v>
      </c>
      <c r="G626" s="206" t="s">
        <v>215</v>
      </c>
      <c r="H626" s="207">
        <v>2</v>
      </c>
      <c r="I626" s="208"/>
      <c r="J626" s="209">
        <f>ROUND(I626*H626,2)</f>
        <v>0</v>
      </c>
      <c r="K626" s="205" t="s">
        <v>0</v>
      </c>
      <c r="L626" s="210"/>
      <c r="M626" s="211" t="s">
        <v>0</v>
      </c>
      <c r="N626" s="212" t="s">
        <v>40</v>
      </c>
      <c r="O626" s="54"/>
      <c r="P626" s="163">
        <f>O626*H626</f>
        <v>0</v>
      </c>
      <c r="Q626" s="163">
        <v>0.0295</v>
      </c>
      <c r="R626" s="163">
        <f>Q626*H626</f>
        <v>0.059</v>
      </c>
      <c r="S626" s="163">
        <v>0</v>
      </c>
      <c r="T626" s="164">
        <f>S626*H626</f>
        <v>0</v>
      </c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R626" s="165" t="s">
        <v>191</v>
      </c>
      <c r="AT626" s="165" t="s">
        <v>438</v>
      </c>
      <c r="AU626" s="165" t="s">
        <v>77</v>
      </c>
      <c r="AY626" s="18" t="s">
        <v>148</v>
      </c>
      <c r="BE626" s="166">
        <f>IF(N626="základní",J626,0)</f>
        <v>0</v>
      </c>
      <c r="BF626" s="166">
        <f>IF(N626="snížená",J626,0)</f>
        <v>0</v>
      </c>
      <c r="BG626" s="166">
        <f>IF(N626="zákl. přenesená",J626,0)</f>
        <v>0</v>
      </c>
      <c r="BH626" s="166">
        <f>IF(N626="sníž. přenesená",J626,0)</f>
        <v>0</v>
      </c>
      <c r="BI626" s="166">
        <f>IF(N626="nulová",J626,0)</f>
        <v>0</v>
      </c>
      <c r="BJ626" s="18" t="s">
        <v>75</v>
      </c>
      <c r="BK626" s="166">
        <f>ROUND(I626*H626,2)</f>
        <v>0</v>
      </c>
      <c r="BL626" s="18" t="s">
        <v>156</v>
      </c>
      <c r="BM626" s="165" t="s">
        <v>914</v>
      </c>
    </row>
    <row r="627" spans="2:51" s="13" customFormat="1" ht="12">
      <c r="B627" s="167"/>
      <c r="D627" s="168" t="s">
        <v>158</v>
      </c>
      <c r="E627" s="169" t="s">
        <v>0</v>
      </c>
      <c r="F627" s="170" t="s">
        <v>511</v>
      </c>
      <c r="H627" s="169" t="s">
        <v>0</v>
      </c>
      <c r="I627" s="171"/>
      <c r="L627" s="167"/>
      <c r="M627" s="172"/>
      <c r="N627" s="173"/>
      <c r="O627" s="173"/>
      <c r="P627" s="173"/>
      <c r="Q627" s="173"/>
      <c r="R627" s="173"/>
      <c r="S627" s="173"/>
      <c r="T627" s="174"/>
      <c r="AT627" s="169" t="s">
        <v>158</v>
      </c>
      <c r="AU627" s="169" t="s">
        <v>77</v>
      </c>
      <c r="AV627" s="13" t="s">
        <v>75</v>
      </c>
      <c r="AW627" s="13" t="s">
        <v>30</v>
      </c>
      <c r="AX627" s="13" t="s">
        <v>68</v>
      </c>
      <c r="AY627" s="169" t="s">
        <v>148</v>
      </c>
    </row>
    <row r="628" spans="2:51" s="13" customFormat="1" ht="12">
      <c r="B628" s="167"/>
      <c r="D628" s="168" t="s">
        <v>158</v>
      </c>
      <c r="E628" s="169" t="s">
        <v>0</v>
      </c>
      <c r="F628" s="170" t="s">
        <v>364</v>
      </c>
      <c r="H628" s="169" t="s">
        <v>0</v>
      </c>
      <c r="I628" s="171"/>
      <c r="L628" s="167"/>
      <c r="M628" s="172"/>
      <c r="N628" s="173"/>
      <c r="O628" s="173"/>
      <c r="P628" s="173"/>
      <c r="Q628" s="173"/>
      <c r="R628" s="173"/>
      <c r="S628" s="173"/>
      <c r="T628" s="174"/>
      <c r="AT628" s="169" t="s">
        <v>158</v>
      </c>
      <c r="AU628" s="169" t="s">
        <v>77</v>
      </c>
      <c r="AV628" s="13" t="s">
        <v>75</v>
      </c>
      <c r="AW628" s="13" t="s">
        <v>30</v>
      </c>
      <c r="AX628" s="13" t="s">
        <v>68</v>
      </c>
      <c r="AY628" s="169" t="s">
        <v>148</v>
      </c>
    </row>
    <row r="629" spans="2:51" s="14" customFormat="1" ht="12">
      <c r="B629" s="175"/>
      <c r="D629" s="168" t="s">
        <v>158</v>
      </c>
      <c r="E629" s="176" t="s">
        <v>0</v>
      </c>
      <c r="F629" s="177" t="s">
        <v>77</v>
      </c>
      <c r="H629" s="178">
        <v>2</v>
      </c>
      <c r="I629" s="179"/>
      <c r="L629" s="175"/>
      <c r="M629" s="180"/>
      <c r="N629" s="181"/>
      <c r="O629" s="181"/>
      <c r="P629" s="181"/>
      <c r="Q629" s="181"/>
      <c r="R629" s="181"/>
      <c r="S629" s="181"/>
      <c r="T629" s="182"/>
      <c r="AT629" s="176" t="s">
        <v>158</v>
      </c>
      <c r="AU629" s="176" t="s">
        <v>77</v>
      </c>
      <c r="AV629" s="14" t="s">
        <v>77</v>
      </c>
      <c r="AW629" s="14" t="s">
        <v>30</v>
      </c>
      <c r="AX629" s="14" t="s">
        <v>75</v>
      </c>
      <c r="AY629" s="176" t="s">
        <v>148</v>
      </c>
    </row>
    <row r="630" spans="1:65" s="2" customFormat="1" ht="16.5" customHeight="1">
      <c r="A630" s="33"/>
      <c r="B630" s="153"/>
      <c r="C630" s="154" t="s">
        <v>915</v>
      </c>
      <c r="D630" s="154" t="s">
        <v>151</v>
      </c>
      <c r="E630" s="155" t="s">
        <v>916</v>
      </c>
      <c r="F630" s="156" t="s">
        <v>917</v>
      </c>
      <c r="G630" s="157" t="s">
        <v>215</v>
      </c>
      <c r="H630" s="158">
        <v>13</v>
      </c>
      <c r="I630" s="159"/>
      <c r="J630" s="160">
        <f>ROUND(I630*H630,2)</f>
        <v>0</v>
      </c>
      <c r="K630" s="156" t="s">
        <v>155</v>
      </c>
      <c r="L630" s="34"/>
      <c r="M630" s="161" t="s">
        <v>0</v>
      </c>
      <c r="N630" s="162" t="s">
        <v>40</v>
      </c>
      <c r="O630" s="54"/>
      <c r="P630" s="163">
        <f>O630*H630</f>
        <v>0</v>
      </c>
      <c r="Q630" s="163">
        <v>0.00016</v>
      </c>
      <c r="R630" s="163">
        <f>Q630*H630</f>
        <v>0.0020800000000000003</v>
      </c>
      <c r="S630" s="163">
        <v>0</v>
      </c>
      <c r="T630" s="164">
        <f>S630*H630</f>
        <v>0</v>
      </c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R630" s="165" t="s">
        <v>156</v>
      </c>
      <c r="AT630" s="165" t="s">
        <v>151</v>
      </c>
      <c r="AU630" s="165" t="s">
        <v>77</v>
      </c>
      <c r="AY630" s="18" t="s">
        <v>148</v>
      </c>
      <c r="BE630" s="166">
        <f>IF(N630="základní",J630,0)</f>
        <v>0</v>
      </c>
      <c r="BF630" s="166">
        <f>IF(N630="snížená",J630,0)</f>
        <v>0</v>
      </c>
      <c r="BG630" s="166">
        <f>IF(N630="zákl. přenesená",J630,0)</f>
        <v>0</v>
      </c>
      <c r="BH630" s="166">
        <f>IF(N630="sníž. přenesená",J630,0)</f>
        <v>0</v>
      </c>
      <c r="BI630" s="166">
        <f>IF(N630="nulová",J630,0)</f>
        <v>0</v>
      </c>
      <c r="BJ630" s="18" t="s">
        <v>75</v>
      </c>
      <c r="BK630" s="166">
        <f>ROUND(I630*H630,2)</f>
        <v>0</v>
      </c>
      <c r="BL630" s="18" t="s">
        <v>156</v>
      </c>
      <c r="BM630" s="165" t="s">
        <v>918</v>
      </c>
    </row>
    <row r="631" spans="2:51" s="13" customFormat="1" ht="12">
      <c r="B631" s="167"/>
      <c r="D631" s="168" t="s">
        <v>158</v>
      </c>
      <c r="E631" s="169" t="s">
        <v>0</v>
      </c>
      <c r="F631" s="170" t="s">
        <v>342</v>
      </c>
      <c r="H631" s="169" t="s">
        <v>0</v>
      </c>
      <c r="I631" s="171"/>
      <c r="L631" s="167"/>
      <c r="M631" s="172"/>
      <c r="N631" s="173"/>
      <c r="O631" s="173"/>
      <c r="P631" s="173"/>
      <c r="Q631" s="173"/>
      <c r="R631" s="173"/>
      <c r="S631" s="173"/>
      <c r="T631" s="174"/>
      <c r="AT631" s="169" t="s">
        <v>158</v>
      </c>
      <c r="AU631" s="169" t="s">
        <v>77</v>
      </c>
      <c r="AV631" s="13" t="s">
        <v>75</v>
      </c>
      <c r="AW631" s="13" t="s">
        <v>30</v>
      </c>
      <c r="AX631" s="13" t="s">
        <v>68</v>
      </c>
      <c r="AY631" s="169" t="s">
        <v>148</v>
      </c>
    </row>
    <row r="632" spans="2:51" s="14" customFormat="1" ht="12">
      <c r="B632" s="175"/>
      <c r="D632" s="168" t="s">
        <v>158</v>
      </c>
      <c r="E632" s="176" t="s">
        <v>0</v>
      </c>
      <c r="F632" s="177" t="s">
        <v>75</v>
      </c>
      <c r="H632" s="178">
        <v>1</v>
      </c>
      <c r="I632" s="179"/>
      <c r="L632" s="175"/>
      <c r="M632" s="180"/>
      <c r="N632" s="181"/>
      <c r="O632" s="181"/>
      <c r="P632" s="181"/>
      <c r="Q632" s="181"/>
      <c r="R632" s="181"/>
      <c r="S632" s="181"/>
      <c r="T632" s="182"/>
      <c r="AT632" s="176" t="s">
        <v>158</v>
      </c>
      <c r="AU632" s="176" t="s">
        <v>77</v>
      </c>
      <c r="AV632" s="14" t="s">
        <v>77</v>
      </c>
      <c r="AW632" s="14" t="s">
        <v>30</v>
      </c>
      <c r="AX632" s="14" t="s">
        <v>68</v>
      </c>
      <c r="AY632" s="176" t="s">
        <v>148</v>
      </c>
    </row>
    <row r="633" spans="2:51" s="13" customFormat="1" ht="12">
      <c r="B633" s="167"/>
      <c r="D633" s="168" t="s">
        <v>158</v>
      </c>
      <c r="E633" s="169" t="s">
        <v>0</v>
      </c>
      <c r="F633" s="170" t="s">
        <v>511</v>
      </c>
      <c r="H633" s="169" t="s">
        <v>0</v>
      </c>
      <c r="I633" s="171"/>
      <c r="L633" s="167"/>
      <c r="M633" s="172"/>
      <c r="N633" s="173"/>
      <c r="O633" s="173"/>
      <c r="P633" s="173"/>
      <c r="Q633" s="173"/>
      <c r="R633" s="173"/>
      <c r="S633" s="173"/>
      <c r="T633" s="174"/>
      <c r="AT633" s="169" t="s">
        <v>158</v>
      </c>
      <c r="AU633" s="169" t="s">
        <v>77</v>
      </c>
      <c r="AV633" s="13" t="s">
        <v>75</v>
      </c>
      <c r="AW633" s="13" t="s">
        <v>30</v>
      </c>
      <c r="AX633" s="13" t="s">
        <v>68</v>
      </c>
      <c r="AY633" s="169" t="s">
        <v>148</v>
      </c>
    </row>
    <row r="634" spans="2:51" s="14" customFormat="1" ht="12">
      <c r="B634" s="175"/>
      <c r="D634" s="168" t="s">
        <v>158</v>
      </c>
      <c r="E634" s="176" t="s">
        <v>0</v>
      </c>
      <c r="F634" s="177" t="s">
        <v>175</v>
      </c>
      <c r="H634" s="178">
        <v>12</v>
      </c>
      <c r="I634" s="179"/>
      <c r="L634" s="175"/>
      <c r="M634" s="180"/>
      <c r="N634" s="181"/>
      <c r="O634" s="181"/>
      <c r="P634" s="181"/>
      <c r="Q634" s="181"/>
      <c r="R634" s="181"/>
      <c r="S634" s="181"/>
      <c r="T634" s="182"/>
      <c r="AT634" s="176" t="s">
        <v>158</v>
      </c>
      <c r="AU634" s="176" t="s">
        <v>77</v>
      </c>
      <c r="AV634" s="14" t="s">
        <v>77</v>
      </c>
      <c r="AW634" s="14" t="s">
        <v>30</v>
      </c>
      <c r="AX634" s="14" t="s">
        <v>68</v>
      </c>
      <c r="AY634" s="176" t="s">
        <v>148</v>
      </c>
    </row>
    <row r="635" spans="2:51" s="15" customFormat="1" ht="12">
      <c r="B635" s="183"/>
      <c r="D635" s="168" t="s">
        <v>158</v>
      </c>
      <c r="E635" s="184" t="s">
        <v>0</v>
      </c>
      <c r="F635" s="185" t="s">
        <v>171</v>
      </c>
      <c r="H635" s="186">
        <v>13</v>
      </c>
      <c r="I635" s="187"/>
      <c r="L635" s="183"/>
      <c r="M635" s="188"/>
      <c r="N635" s="189"/>
      <c r="O635" s="189"/>
      <c r="P635" s="189"/>
      <c r="Q635" s="189"/>
      <c r="R635" s="189"/>
      <c r="S635" s="189"/>
      <c r="T635" s="190"/>
      <c r="AT635" s="184" t="s">
        <v>158</v>
      </c>
      <c r="AU635" s="184" t="s">
        <v>77</v>
      </c>
      <c r="AV635" s="15" t="s">
        <v>156</v>
      </c>
      <c r="AW635" s="15" t="s">
        <v>30</v>
      </c>
      <c r="AX635" s="15" t="s">
        <v>75</v>
      </c>
      <c r="AY635" s="184" t="s">
        <v>148</v>
      </c>
    </row>
    <row r="636" spans="1:65" s="2" customFormat="1" ht="16.5" customHeight="1">
      <c r="A636" s="33"/>
      <c r="B636" s="153"/>
      <c r="C636" s="203" t="s">
        <v>919</v>
      </c>
      <c r="D636" s="203" t="s">
        <v>438</v>
      </c>
      <c r="E636" s="204" t="s">
        <v>920</v>
      </c>
      <c r="F636" s="205" t="s">
        <v>921</v>
      </c>
      <c r="G636" s="206" t="s">
        <v>485</v>
      </c>
      <c r="H636" s="207">
        <v>12</v>
      </c>
      <c r="I636" s="208"/>
      <c r="J636" s="209">
        <f>ROUND(I636*H636,2)</f>
        <v>0</v>
      </c>
      <c r="K636" s="205" t="s">
        <v>0</v>
      </c>
      <c r="L636" s="210"/>
      <c r="M636" s="211" t="s">
        <v>0</v>
      </c>
      <c r="N636" s="212" t="s">
        <v>40</v>
      </c>
      <c r="O636" s="54"/>
      <c r="P636" s="163">
        <f>O636*H636</f>
        <v>0</v>
      </c>
      <c r="Q636" s="163">
        <v>0</v>
      </c>
      <c r="R636" s="163">
        <f>Q636*H636</f>
        <v>0</v>
      </c>
      <c r="S636" s="163">
        <v>0</v>
      </c>
      <c r="T636" s="164">
        <f>S636*H636</f>
        <v>0</v>
      </c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R636" s="165" t="s">
        <v>191</v>
      </c>
      <c r="AT636" s="165" t="s">
        <v>438</v>
      </c>
      <c r="AU636" s="165" t="s">
        <v>77</v>
      </c>
      <c r="AY636" s="18" t="s">
        <v>148</v>
      </c>
      <c r="BE636" s="166">
        <f>IF(N636="základní",J636,0)</f>
        <v>0</v>
      </c>
      <c r="BF636" s="166">
        <f>IF(N636="snížená",J636,0)</f>
        <v>0</v>
      </c>
      <c r="BG636" s="166">
        <f>IF(N636="zákl. přenesená",J636,0)</f>
        <v>0</v>
      </c>
      <c r="BH636" s="166">
        <f>IF(N636="sníž. přenesená",J636,0)</f>
        <v>0</v>
      </c>
      <c r="BI636" s="166">
        <f>IF(N636="nulová",J636,0)</f>
        <v>0</v>
      </c>
      <c r="BJ636" s="18" t="s">
        <v>75</v>
      </c>
      <c r="BK636" s="166">
        <f>ROUND(I636*H636,2)</f>
        <v>0</v>
      </c>
      <c r="BL636" s="18" t="s">
        <v>156</v>
      </c>
      <c r="BM636" s="165" t="s">
        <v>922</v>
      </c>
    </row>
    <row r="637" spans="2:51" s="13" customFormat="1" ht="12">
      <c r="B637" s="167"/>
      <c r="D637" s="168" t="s">
        <v>158</v>
      </c>
      <c r="E637" s="169" t="s">
        <v>0</v>
      </c>
      <c r="F637" s="170" t="s">
        <v>511</v>
      </c>
      <c r="H637" s="169" t="s">
        <v>0</v>
      </c>
      <c r="I637" s="171"/>
      <c r="L637" s="167"/>
      <c r="M637" s="172"/>
      <c r="N637" s="173"/>
      <c r="O637" s="173"/>
      <c r="P637" s="173"/>
      <c r="Q637" s="173"/>
      <c r="R637" s="173"/>
      <c r="S637" s="173"/>
      <c r="T637" s="174"/>
      <c r="AT637" s="169" t="s">
        <v>158</v>
      </c>
      <c r="AU637" s="169" t="s">
        <v>77</v>
      </c>
      <c r="AV637" s="13" t="s">
        <v>75</v>
      </c>
      <c r="AW637" s="13" t="s">
        <v>30</v>
      </c>
      <c r="AX637" s="13" t="s">
        <v>68</v>
      </c>
      <c r="AY637" s="169" t="s">
        <v>148</v>
      </c>
    </row>
    <row r="638" spans="2:51" s="14" customFormat="1" ht="12">
      <c r="B638" s="175"/>
      <c r="D638" s="168" t="s">
        <v>158</v>
      </c>
      <c r="E638" s="176" t="s">
        <v>0</v>
      </c>
      <c r="F638" s="177" t="s">
        <v>175</v>
      </c>
      <c r="H638" s="178">
        <v>12</v>
      </c>
      <c r="I638" s="179"/>
      <c r="L638" s="175"/>
      <c r="M638" s="180"/>
      <c r="N638" s="181"/>
      <c r="O638" s="181"/>
      <c r="P638" s="181"/>
      <c r="Q638" s="181"/>
      <c r="R638" s="181"/>
      <c r="S638" s="181"/>
      <c r="T638" s="182"/>
      <c r="AT638" s="176" t="s">
        <v>158</v>
      </c>
      <c r="AU638" s="176" t="s">
        <v>77</v>
      </c>
      <c r="AV638" s="14" t="s">
        <v>77</v>
      </c>
      <c r="AW638" s="14" t="s">
        <v>30</v>
      </c>
      <c r="AX638" s="14" t="s">
        <v>75</v>
      </c>
      <c r="AY638" s="176" t="s">
        <v>148</v>
      </c>
    </row>
    <row r="639" spans="1:65" s="2" customFormat="1" ht="16.5" customHeight="1">
      <c r="A639" s="33"/>
      <c r="B639" s="153"/>
      <c r="C639" s="154" t="s">
        <v>923</v>
      </c>
      <c r="D639" s="154" t="s">
        <v>151</v>
      </c>
      <c r="E639" s="155" t="s">
        <v>924</v>
      </c>
      <c r="F639" s="156" t="s">
        <v>925</v>
      </c>
      <c r="G639" s="157" t="s">
        <v>226</v>
      </c>
      <c r="H639" s="158">
        <v>116.9</v>
      </c>
      <c r="I639" s="159"/>
      <c r="J639" s="160">
        <f>ROUND(I639*H639,2)</f>
        <v>0</v>
      </c>
      <c r="K639" s="156" t="s">
        <v>155</v>
      </c>
      <c r="L639" s="34"/>
      <c r="M639" s="161" t="s">
        <v>0</v>
      </c>
      <c r="N639" s="162" t="s">
        <v>40</v>
      </c>
      <c r="O639" s="54"/>
      <c r="P639" s="163">
        <f>O639*H639</f>
        <v>0</v>
      </c>
      <c r="Q639" s="163">
        <v>0.00019</v>
      </c>
      <c r="R639" s="163">
        <f>Q639*H639</f>
        <v>0.022211</v>
      </c>
      <c r="S639" s="163">
        <v>0</v>
      </c>
      <c r="T639" s="164">
        <f>S639*H639</f>
        <v>0</v>
      </c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R639" s="165" t="s">
        <v>156</v>
      </c>
      <c r="AT639" s="165" t="s">
        <v>151</v>
      </c>
      <c r="AU639" s="165" t="s">
        <v>77</v>
      </c>
      <c r="AY639" s="18" t="s">
        <v>148</v>
      </c>
      <c r="BE639" s="166">
        <f>IF(N639="základní",J639,0)</f>
        <v>0</v>
      </c>
      <c r="BF639" s="166">
        <f>IF(N639="snížená",J639,0)</f>
        <v>0</v>
      </c>
      <c r="BG639" s="166">
        <f>IF(N639="zákl. přenesená",J639,0)</f>
        <v>0</v>
      </c>
      <c r="BH639" s="166">
        <f>IF(N639="sníž. přenesená",J639,0)</f>
        <v>0</v>
      </c>
      <c r="BI639" s="166">
        <f>IF(N639="nulová",J639,0)</f>
        <v>0</v>
      </c>
      <c r="BJ639" s="18" t="s">
        <v>75</v>
      </c>
      <c r="BK639" s="166">
        <f>ROUND(I639*H639,2)</f>
        <v>0</v>
      </c>
      <c r="BL639" s="18" t="s">
        <v>156</v>
      </c>
      <c r="BM639" s="165" t="s">
        <v>926</v>
      </c>
    </row>
    <row r="640" spans="2:51" s="14" customFormat="1" ht="12">
      <c r="B640" s="175"/>
      <c r="D640" s="168" t="s">
        <v>158</v>
      </c>
      <c r="E640" s="176" t="s">
        <v>0</v>
      </c>
      <c r="F640" s="177" t="s">
        <v>314</v>
      </c>
      <c r="H640" s="178">
        <v>109.7</v>
      </c>
      <c r="I640" s="179"/>
      <c r="L640" s="175"/>
      <c r="M640" s="180"/>
      <c r="N640" s="181"/>
      <c r="O640" s="181"/>
      <c r="P640" s="181"/>
      <c r="Q640" s="181"/>
      <c r="R640" s="181"/>
      <c r="S640" s="181"/>
      <c r="T640" s="182"/>
      <c r="AT640" s="176" t="s">
        <v>158</v>
      </c>
      <c r="AU640" s="176" t="s">
        <v>77</v>
      </c>
      <c r="AV640" s="14" t="s">
        <v>77</v>
      </c>
      <c r="AW640" s="14" t="s">
        <v>30</v>
      </c>
      <c r="AX640" s="14" t="s">
        <v>68</v>
      </c>
      <c r="AY640" s="176" t="s">
        <v>148</v>
      </c>
    </row>
    <row r="641" spans="2:51" s="13" customFormat="1" ht="12">
      <c r="B641" s="167"/>
      <c r="D641" s="168" t="s">
        <v>158</v>
      </c>
      <c r="E641" s="169" t="s">
        <v>0</v>
      </c>
      <c r="F641" s="170" t="s">
        <v>511</v>
      </c>
      <c r="H641" s="169" t="s">
        <v>0</v>
      </c>
      <c r="I641" s="171"/>
      <c r="L641" s="167"/>
      <c r="M641" s="172"/>
      <c r="N641" s="173"/>
      <c r="O641" s="173"/>
      <c r="P641" s="173"/>
      <c r="Q641" s="173"/>
      <c r="R641" s="173"/>
      <c r="S641" s="173"/>
      <c r="T641" s="174"/>
      <c r="AT641" s="169" t="s">
        <v>158</v>
      </c>
      <c r="AU641" s="169" t="s">
        <v>77</v>
      </c>
      <c r="AV641" s="13" t="s">
        <v>75</v>
      </c>
      <c r="AW641" s="13" t="s">
        <v>30</v>
      </c>
      <c r="AX641" s="13" t="s">
        <v>68</v>
      </c>
      <c r="AY641" s="169" t="s">
        <v>148</v>
      </c>
    </row>
    <row r="642" spans="2:51" s="13" customFormat="1" ht="12">
      <c r="B642" s="167"/>
      <c r="D642" s="168" t="s">
        <v>158</v>
      </c>
      <c r="E642" s="169" t="s">
        <v>0</v>
      </c>
      <c r="F642" s="170" t="s">
        <v>364</v>
      </c>
      <c r="H642" s="169" t="s">
        <v>0</v>
      </c>
      <c r="I642" s="171"/>
      <c r="L642" s="167"/>
      <c r="M642" s="172"/>
      <c r="N642" s="173"/>
      <c r="O642" s="173"/>
      <c r="P642" s="173"/>
      <c r="Q642" s="173"/>
      <c r="R642" s="173"/>
      <c r="S642" s="173"/>
      <c r="T642" s="174"/>
      <c r="AT642" s="169" t="s">
        <v>158</v>
      </c>
      <c r="AU642" s="169" t="s">
        <v>77</v>
      </c>
      <c r="AV642" s="13" t="s">
        <v>75</v>
      </c>
      <c r="AW642" s="13" t="s">
        <v>30</v>
      </c>
      <c r="AX642" s="13" t="s">
        <v>68</v>
      </c>
      <c r="AY642" s="169" t="s">
        <v>148</v>
      </c>
    </row>
    <row r="643" spans="2:51" s="14" customFormat="1" ht="12">
      <c r="B643" s="175"/>
      <c r="D643" s="168" t="s">
        <v>158</v>
      </c>
      <c r="E643" s="176" t="s">
        <v>0</v>
      </c>
      <c r="F643" s="177" t="s">
        <v>927</v>
      </c>
      <c r="H643" s="178">
        <v>7.2</v>
      </c>
      <c r="I643" s="179"/>
      <c r="L643" s="175"/>
      <c r="M643" s="180"/>
      <c r="N643" s="181"/>
      <c r="O643" s="181"/>
      <c r="P643" s="181"/>
      <c r="Q643" s="181"/>
      <c r="R643" s="181"/>
      <c r="S643" s="181"/>
      <c r="T643" s="182"/>
      <c r="AT643" s="176" t="s">
        <v>158</v>
      </c>
      <c r="AU643" s="176" t="s">
        <v>77</v>
      </c>
      <c r="AV643" s="14" t="s">
        <v>77</v>
      </c>
      <c r="AW643" s="14" t="s">
        <v>30</v>
      </c>
      <c r="AX643" s="14" t="s">
        <v>68</v>
      </c>
      <c r="AY643" s="176" t="s">
        <v>148</v>
      </c>
    </row>
    <row r="644" spans="2:51" s="15" customFormat="1" ht="12">
      <c r="B644" s="183"/>
      <c r="D644" s="168" t="s">
        <v>158</v>
      </c>
      <c r="E644" s="184" t="s">
        <v>0</v>
      </c>
      <c r="F644" s="185" t="s">
        <v>171</v>
      </c>
      <c r="H644" s="186">
        <v>116.9</v>
      </c>
      <c r="I644" s="187"/>
      <c r="L644" s="183"/>
      <c r="M644" s="188"/>
      <c r="N644" s="189"/>
      <c r="O644" s="189"/>
      <c r="P644" s="189"/>
      <c r="Q644" s="189"/>
      <c r="R644" s="189"/>
      <c r="S644" s="189"/>
      <c r="T644" s="190"/>
      <c r="AT644" s="184" t="s">
        <v>158</v>
      </c>
      <c r="AU644" s="184" t="s">
        <v>77</v>
      </c>
      <c r="AV644" s="15" t="s">
        <v>156</v>
      </c>
      <c r="AW644" s="15" t="s">
        <v>30</v>
      </c>
      <c r="AX644" s="15" t="s">
        <v>75</v>
      </c>
      <c r="AY644" s="184" t="s">
        <v>148</v>
      </c>
    </row>
    <row r="645" spans="1:65" s="2" customFormat="1" ht="16.5" customHeight="1">
      <c r="A645" s="33"/>
      <c r="B645" s="153"/>
      <c r="C645" s="154" t="s">
        <v>928</v>
      </c>
      <c r="D645" s="154" t="s">
        <v>151</v>
      </c>
      <c r="E645" s="155" t="s">
        <v>929</v>
      </c>
      <c r="F645" s="156" t="s">
        <v>930</v>
      </c>
      <c r="G645" s="157" t="s">
        <v>226</v>
      </c>
      <c r="H645" s="158">
        <v>206.2</v>
      </c>
      <c r="I645" s="159"/>
      <c r="J645" s="160">
        <f>ROUND(I645*H645,2)</f>
        <v>0</v>
      </c>
      <c r="K645" s="156" t="s">
        <v>155</v>
      </c>
      <c r="L645" s="34"/>
      <c r="M645" s="161" t="s">
        <v>0</v>
      </c>
      <c r="N645" s="162" t="s">
        <v>40</v>
      </c>
      <c r="O645" s="54"/>
      <c r="P645" s="163">
        <f>O645*H645</f>
        <v>0</v>
      </c>
      <c r="Q645" s="163">
        <v>0.0002</v>
      </c>
      <c r="R645" s="163">
        <f>Q645*H645</f>
        <v>0.04124</v>
      </c>
      <c r="S645" s="163">
        <v>0</v>
      </c>
      <c r="T645" s="164">
        <f>S645*H645</f>
        <v>0</v>
      </c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R645" s="165" t="s">
        <v>156</v>
      </c>
      <c r="AT645" s="165" t="s">
        <v>151</v>
      </c>
      <c r="AU645" s="165" t="s">
        <v>77</v>
      </c>
      <c r="AY645" s="18" t="s">
        <v>148</v>
      </c>
      <c r="BE645" s="166">
        <f>IF(N645="základní",J645,0)</f>
        <v>0</v>
      </c>
      <c r="BF645" s="166">
        <f>IF(N645="snížená",J645,0)</f>
        <v>0</v>
      </c>
      <c r="BG645" s="166">
        <f>IF(N645="zákl. přenesená",J645,0)</f>
        <v>0</v>
      </c>
      <c r="BH645" s="166">
        <f>IF(N645="sníž. přenesená",J645,0)</f>
        <v>0</v>
      </c>
      <c r="BI645" s="166">
        <f>IF(N645="nulová",J645,0)</f>
        <v>0</v>
      </c>
      <c r="BJ645" s="18" t="s">
        <v>75</v>
      </c>
      <c r="BK645" s="166">
        <f>ROUND(I645*H645,2)</f>
        <v>0</v>
      </c>
      <c r="BL645" s="18" t="s">
        <v>156</v>
      </c>
      <c r="BM645" s="165" t="s">
        <v>931</v>
      </c>
    </row>
    <row r="646" spans="2:51" s="14" customFormat="1" ht="12">
      <c r="B646" s="175"/>
      <c r="D646" s="168" t="s">
        <v>158</v>
      </c>
      <c r="E646" s="176" t="s">
        <v>0</v>
      </c>
      <c r="F646" s="177" t="s">
        <v>316</v>
      </c>
      <c r="H646" s="178">
        <v>206.2</v>
      </c>
      <c r="I646" s="179"/>
      <c r="L646" s="175"/>
      <c r="M646" s="180"/>
      <c r="N646" s="181"/>
      <c r="O646" s="181"/>
      <c r="P646" s="181"/>
      <c r="Q646" s="181"/>
      <c r="R646" s="181"/>
      <c r="S646" s="181"/>
      <c r="T646" s="182"/>
      <c r="AT646" s="176" t="s">
        <v>158</v>
      </c>
      <c r="AU646" s="176" t="s">
        <v>77</v>
      </c>
      <c r="AV646" s="14" t="s">
        <v>77</v>
      </c>
      <c r="AW646" s="14" t="s">
        <v>30</v>
      </c>
      <c r="AX646" s="14" t="s">
        <v>75</v>
      </c>
      <c r="AY646" s="176" t="s">
        <v>148</v>
      </c>
    </row>
    <row r="647" spans="1:65" s="2" customFormat="1" ht="16.5" customHeight="1">
      <c r="A647" s="33"/>
      <c r="B647" s="153"/>
      <c r="C647" s="154" t="s">
        <v>932</v>
      </c>
      <c r="D647" s="154" t="s">
        <v>151</v>
      </c>
      <c r="E647" s="155" t="s">
        <v>933</v>
      </c>
      <c r="F647" s="156" t="s">
        <v>934</v>
      </c>
      <c r="G647" s="157" t="s">
        <v>226</v>
      </c>
      <c r="H647" s="158">
        <v>315.9</v>
      </c>
      <c r="I647" s="159"/>
      <c r="J647" s="160">
        <f>ROUND(I647*H647,2)</f>
        <v>0</v>
      </c>
      <c r="K647" s="156" t="s">
        <v>155</v>
      </c>
      <c r="L647" s="34"/>
      <c r="M647" s="161" t="s">
        <v>0</v>
      </c>
      <c r="N647" s="162" t="s">
        <v>40</v>
      </c>
      <c r="O647" s="54"/>
      <c r="P647" s="163">
        <f>O647*H647</f>
        <v>0</v>
      </c>
      <c r="Q647" s="163">
        <v>9E-05</v>
      </c>
      <c r="R647" s="163">
        <f>Q647*H647</f>
        <v>0.028431</v>
      </c>
      <c r="S647" s="163">
        <v>0</v>
      </c>
      <c r="T647" s="164">
        <f>S647*H647</f>
        <v>0</v>
      </c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R647" s="165" t="s">
        <v>156</v>
      </c>
      <c r="AT647" s="165" t="s">
        <v>151</v>
      </c>
      <c r="AU647" s="165" t="s">
        <v>77</v>
      </c>
      <c r="AY647" s="18" t="s">
        <v>148</v>
      </c>
      <c r="BE647" s="166">
        <f>IF(N647="základní",J647,0)</f>
        <v>0</v>
      </c>
      <c r="BF647" s="166">
        <f>IF(N647="snížená",J647,0)</f>
        <v>0</v>
      </c>
      <c r="BG647" s="166">
        <f>IF(N647="zákl. přenesená",J647,0)</f>
        <v>0</v>
      </c>
      <c r="BH647" s="166">
        <f>IF(N647="sníž. přenesená",J647,0)</f>
        <v>0</v>
      </c>
      <c r="BI647" s="166">
        <f>IF(N647="nulová",J647,0)</f>
        <v>0</v>
      </c>
      <c r="BJ647" s="18" t="s">
        <v>75</v>
      </c>
      <c r="BK647" s="166">
        <f>ROUND(I647*H647,2)</f>
        <v>0</v>
      </c>
      <c r="BL647" s="18" t="s">
        <v>156</v>
      </c>
      <c r="BM647" s="165" t="s">
        <v>935</v>
      </c>
    </row>
    <row r="648" spans="2:51" s="14" customFormat="1" ht="12">
      <c r="B648" s="175"/>
      <c r="D648" s="168" t="s">
        <v>158</v>
      </c>
      <c r="E648" s="176" t="s">
        <v>0</v>
      </c>
      <c r="F648" s="177" t="s">
        <v>314</v>
      </c>
      <c r="H648" s="178">
        <v>109.7</v>
      </c>
      <c r="I648" s="179"/>
      <c r="L648" s="175"/>
      <c r="M648" s="180"/>
      <c r="N648" s="181"/>
      <c r="O648" s="181"/>
      <c r="P648" s="181"/>
      <c r="Q648" s="181"/>
      <c r="R648" s="181"/>
      <c r="S648" s="181"/>
      <c r="T648" s="182"/>
      <c r="AT648" s="176" t="s">
        <v>158</v>
      </c>
      <c r="AU648" s="176" t="s">
        <v>77</v>
      </c>
      <c r="AV648" s="14" t="s">
        <v>77</v>
      </c>
      <c r="AW648" s="14" t="s">
        <v>30</v>
      </c>
      <c r="AX648" s="14" t="s">
        <v>68</v>
      </c>
      <c r="AY648" s="176" t="s">
        <v>148</v>
      </c>
    </row>
    <row r="649" spans="2:51" s="14" customFormat="1" ht="12">
      <c r="B649" s="175"/>
      <c r="D649" s="168" t="s">
        <v>158</v>
      </c>
      <c r="E649" s="176" t="s">
        <v>0</v>
      </c>
      <c r="F649" s="177" t="s">
        <v>316</v>
      </c>
      <c r="H649" s="178">
        <v>206.2</v>
      </c>
      <c r="I649" s="179"/>
      <c r="L649" s="175"/>
      <c r="M649" s="180"/>
      <c r="N649" s="181"/>
      <c r="O649" s="181"/>
      <c r="P649" s="181"/>
      <c r="Q649" s="181"/>
      <c r="R649" s="181"/>
      <c r="S649" s="181"/>
      <c r="T649" s="182"/>
      <c r="AT649" s="176" t="s">
        <v>158</v>
      </c>
      <c r="AU649" s="176" t="s">
        <v>77</v>
      </c>
      <c r="AV649" s="14" t="s">
        <v>77</v>
      </c>
      <c r="AW649" s="14" t="s">
        <v>30</v>
      </c>
      <c r="AX649" s="14" t="s">
        <v>68</v>
      </c>
      <c r="AY649" s="176" t="s">
        <v>148</v>
      </c>
    </row>
    <row r="650" spans="2:51" s="15" customFormat="1" ht="12">
      <c r="B650" s="183"/>
      <c r="D650" s="168" t="s">
        <v>158</v>
      </c>
      <c r="E650" s="184" t="s">
        <v>0</v>
      </c>
      <c r="F650" s="185" t="s">
        <v>171</v>
      </c>
      <c r="H650" s="186">
        <v>315.9</v>
      </c>
      <c r="I650" s="187"/>
      <c r="L650" s="183"/>
      <c r="M650" s="188"/>
      <c r="N650" s="189"/>
      <c r="O650" s="189"/>
      <c r="P650" s="189"/>
      <c r="Q650" s="189"/>
      <c r="R650" s="189"/>
      <c r="S650" s="189"/>
      <c r="T650" s="190"/>
      <c r="AT650" s="184" t="s">
        <v>158</v>
      </c>
      <c r="AU650" s="184" t="s">
        <v>77</v>
      </c>
      <c r="AV650" s="15" t="s">
        <v>156</v>
      </c>
      <c r="AW650" s="15" t="s">
        <v>30</v>
      </c>
      <c r="AX650" s="15" t="s">
        <v>75</v>
      </c>
      <c r="AY650" s="184" t="s">
        <v>148</v>
      </c>
    </row>
    <row r="651" spans="1:65" s="2" customFormat="1" ht="21.75" customHeight="1">
      <c r="A651" s="33"/>
      <c r="B651" s="153"/>
      <c r="C651" s="154" t="s">
        <v>936</v>
      </c>
      <c r="D651" s="154" t="s">
        <v>151</v>
      </c>
      <c r="E651" s="155" t="s">
        <v>937</v>
      </c>
      <c r="F651" s="156" t="s">
        <v>938</v>
      </c>
      <c r="G651" s="157" t="s">
        <v>485</v>
      </c>
      <c r="H651" s="158">
        <v>2</v>
      </c>
      <c r="I651" s="159"/>
      <c r="J651" s="160">
        <f>ROUND(I651*H651,2)</f>
        <v>0</v>
      </c>
      <c r="K651" s="156" t="s">
        <v>0</v>
      </c>
      <c r="L651" s="34"/>
      <c r="M651" s="161" t="s">
        <v>0</v>
      </c>
      <c r="N651" s="162" t="s">
        <v>40</v>
      </c>
      <c r="O651" s="54"/>
      <c r="P651" s="163">
        <f>O651*H651</f>
        <v>0</v>
      </c>
      <c r="Q651" s="163">
        <v>0</v>
      </c>
      <c r="R651" s="163">
        <f>Q651*H651</f>
        <v>0</v>
      </c>
      <c r="S651" s="163">
        <v>0</v>
      </c>
      <c r="T651" s="164">
        <f>S651*H651</f>
        <v>0</v>
      </c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R651" s="165" t="s">
        <v>156</v>
      </c>
      <c r="AT651" s="165" t="s">
        <v>151</v>
      </c>
      <c r="AU651" s="165" t="s">
        <v>77</v>
      </c>
      <c r="AY651" s="18" t="s">
        <v>148</v>
      </c>
      <c r="BE651" s="166">
        <f>IF(N651="základní",J651,0)</f>
        <v>0</v>
      </c>
      <c r="BF651" s="166">
        <f>IF(N651="snížená",J651,0)</f>
        <v>0</v>
      </c>
      <c r="BG651" s="166">
        <f>IF(N651="zákl. přenesená",J651,0)</f>
        <v>0</v>
      </c>
      <c r="BH651" s="166">
        <f>IF(N651="sníž. přenesená",J651,0)</f>
        <v>0</v>
      </c>
      <c r="BI651" s="166">
        <f>IF(N651="nulová",J651,0)</f>
        <v>0</v>
      </c>
      <c r="BJ651" s="18" t="s">
        <v>75</v>
      </c>
      <c r="BK651" s="166">
        <f>ROUND(I651*H651,2)</f>
        <v>0</v>
      </c>
      <c r="BL651" s="18" t="s">
        <v>156</v>
      </c>
      <c r="BM651" s="165" t="s">
        <v>939</v>
      </c>
    </row>
    <row r="652" spans="2:51" s="13" customFormat="1" ht="12">
      <c r="B652" s="167"/>
      <c r="D652" s="168" t="s">
        <v>158</v>
      </c>
      <c r="E652" s="169" t="s">
        <v>0</v>
      </c>
      <c r="F652" s="170" t="s">
        <v>511</v>
      </c>
      <c r="H652" s="169" t="s">
        <v>0</v>
      </c>
      <c r="I652" s="171"/>
      <c r="L652" s="167"/>
      <c r="M652" s="172"/>
      <c r="N652" s="173"/>
      <c r="O652" s="173"/>
      <c r="P652" s="173"/>
      <c r="Q652" s="173"/>
      <c r="R652" s="173"/>
      <c r="S652" s="173"/>
      <c r="T652" s="174"/>
      <c r="AT652" s="169" t="s">
        <v>158</v>
      </c>
      <c r="AU652" s="169" t="s">
        <v>77</v>
      </c>
      <c r="AV652" s="13" t="s">
        <v>75</v>
      </c>
      <c r="AW652" s="13" t="s">
        <v>30</v>
      </c>
      <c r="AX652" s="13" t="s">
        <v>68</v>
      </c>
      <c r="AY652" s="169" t="s">
        <v>148</v>
      </c>
    </row>
    <row r="653" spans="2:51" s="13" customFormat="1" ht="12">
      <c r="B653" s="167"/>
      <c r="D653" s="168" t="s">
        <v>158</v>
      </c>
      <c r="E653" s="169" t="s">
        <v>0</v>
      </c>
      <c r="F653" s="170" t="s">
        <v>364</v>
      </c>
      <c r="H653" s="169" t="s">
        <v>0</v>
      </c>
      <c r="I653" s="171"/>
      <c r="L653" s="167"/>
      <c r="M653" s="172"/>
      <c r="N653" s="173"/>
      <c r="O653" s="173"/>
      <c r="P653" s="173"/>
      <c r="Q653" s="173"/>
      <c r="R653" s="173"/>
      <c r="S653" s="173"/>
      <c r="T653" s="174"/>
      <c r="AT653" s="169" t="s">
        <v>158</v>
      </c>
      <c r="AU653" s="169" t="s">
        <v>77</v>
      </c>
      <c r="AV653" s="13" t="s">
        <v>75</v>
      </c>
      <c r="AW653" s="13" t="s">
        <v>30</v>
      </c>
      <c r="AX653" s="13" t="s">
        <v>68</v>
      </c>
      <c r="AY653" s="169" t="s">
        <v>148</v>
      </c>
    </row>
    <row r="654" spans="2:51" s="14" customFormat="1" ht="12">
      <c r="B654" s="175"/>
      <c r="D654" s="168" t="s">
        <v>158</v>
      </c>
      <c r="E654" s="176" t="s">
        <v>0</v>
      </c>
      <c r="F654" s="177" t="s">
        <v>77</v>
      </c>
      <c r="H654" s="178">
        <v>2</v>
      </c>
      <c r="I654" s="179"/>
      <c r="L654" s="175"/>
      <c r="M654" s="180"/>
      <c r="N654" s="181"/>
      <c r="O654" s="181"/>
      <c r="P654" s="181"/>
      <c r="Q654" s="181"/>
      <c r="R654" s="181"/>
      <c r="S654" s="181"/>
      <c r="T654" s="182"/>
      <c r="AT654" s="176" t="s">
        <v>158</v>
      </c>
      <c r="AU654" s="176" t="s">
        <v>77</v>
      </c>
      <c r="AV654" s="14" t="s">
        <v>77</v>
      </c>
      <c r="AW654" s="14" t="s">
        <v>30</v>
      </c>
      <c r="AX654" s="14" t="s">
        <v>75</v>
      </c>
      <c r="AY654" s="176" t="s">
        <v>148</v>
      </c>
    </row>
    <row r="655" spans="2:63" s="12" customFormat="1" ht="22.9" customHeight="1">
      <c r="B655" s="140"/>
      <c r="D655" s="141" t="s">
        <v>67</v>
      </c>
      <c r="E655" s="151" t="s">
        <v>195</v>
      </c>
      <c r="F655" s="151" t="s">
        <v>210</v>
      </c>
      <c r="I655" s="143"/>
      <c r="J655" s="152">
        <f>BK655</f>
        <v>0</v>
      </c>
      <c r="L655" s="140"/>
      <c r="M655" s="145"/>
      <c r="N655" s="146"/>
      <c r="O655" s="146"/>
      <c r="P655" s="147">
        <f>SUM(P656:P661)</f>
        <v>0</v>
      </c>
      <c r="Q655" s="146"/>
      <c r="R655" s="147">
        <f>SUM(R656:R661)</f>
        <v>0.002079</v>
      </c>
      <c r="S655" s="146"/>
      <c r="T655" s="148">
        <f>SUM(T656:T661)</f>
        <v>0.12269999999999999</v>
      </c>
      <c r="AR655" s="141" t="s">
        <v>75</v>
      </c>
      <c r="AT655" s="149" t="s">
        <v>67</v>
      </c>
      <c r="AU655" s="149" t="s">
        <v>75</v>
      </c>
      <c r="AY655" s="141" t="s">
        <v>148</v>
      </c>
      <c r="BK655" s="150">
        <f>SUM(BK656:BK661)</f>
        <v>0</v>
      </c>
    </row>
    <row r="656" spans="1:65" s="2" customFormat="1" ht="21.75" customHeight="1">
      <c r="A656" s="33"/>
      <c r="B656" s="153"/>
      <c r="C656" s="154" t="s">
        <v>940</v>
      </c>
      <c r="D656" s="154" t="s">
        <v>151</v>
      </c>
      <c r="E656" s="155" t="s">
        <v>941</v>
      </c>
      <c r="F656" s="156" t="s">
        <v>942</v>
      </c>
      <c r="G656" s="157" t="s">
        <v>226</v>
      </c>
      <c r="H656" s="158">
        <v>0.3</v>
      </c>
      <c r="I656" s="159"/>
      <c r="J656" s="160">
        <f>ROUND(I656*H656,2)</f>
        <v>0</v>
      </c>
      <c r="K656" s="156" t="s">
        <v>155</v>
      </c>
      <c r="L656" s="34"/>
      <c r="M656" s="161" t="s">
        <v>0</v>
      </c>
      <c r="N656" s="162" t="s">
        <v>40</v>
      </c>
      <c r="O656" s="54"/>
      <c r="P656" s="163">
        <f>O656*H656</f>
        <v>0</v>
      </c>
      <c r="Q656" s="163">
        <v>0.00259</v>
      </c>
      <c r="R656" s="163">
        <f>Q656*H656</f>
        <v>0.0007769999999999999</v>
      </c>
      <c r="S656" s="163">
        <v>0.126</v>
      </c>
      <c r="T656" s="164">
        <f>S656*H656</f>
        <v>0.0378</v>
      </c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R656" s="165" t="s">
        <v>156</v>
      </c>
      <c r="AT656" s="165" t="s">
        <v>151</v>
      </c>
      <c r="AU656" s="165" t="s">
        <v>77</v>
      </c>
      <c r="AY656" s="18" t="s">
        <v>148</v>
      </c>
      <c r="BE656" s="166">
        <f>IF(N656="základní",J656,0)</f>
        <v>0</v>
      </c>
      <c r="BF656" s="166">
        <f>IF(N656="snížená",J656,0)</f>
        <v>0</v>
      </c>
      <c r="BG656" s="166">
        <f>IF(N656="zákl. přenesená",J656,0)</f>
        <v>0</v>
      </c>
      <c r="BH656" s="166">
        <f>IF(N656="sníž. přenesená",J656,0)</f>
        <v>0</v>
      </c>
      <c r="BI656" s="166">
        <f>IF(N656="nulová",J656,0)</f>
        <v>0</v>
      </c>
      <c r="BJ656" s="18" t="s">
        <v>75</v>
      </c>
      <c r="BK656" s="166">
        <f>ROUND(I656*H656,2)</f>
        <v>0</v>
      </c>
      <c r="BL656" s="18" t="s">
        <v>156</v>
      </c>
      <c r="BM656" s="165" t="s">
        <v>943</v>
      </c>
    </row>
    <row r="657" spans="2:51" s="13" customFormat="1" ht="12">
      <c r="B657" s="167"/>
      <c r="D657" s="168" t="s">
        <v>158</v>
      </c>
      <c r="E657" s="169" t="s">
        <v>0</v>
      </c>
      <c r="F657" s="170" t="s">
        <v>342</v>
      </c>
      <c r="H657" s="169" t="s">
        <v>0</v>
      </c>
      <c r="I657" s="171"/>
      <c r="L657" s="167"/>
      <c r="M657" s="172"/>
      <c r="N657" s="173"/>
      <c r="O657" s="173"/>
      <c r="P657" s="173"/>
      <c r="Q657" s="173"/>
      <c r="R657" s="173"/>
      <c r="S657" s="173"/>
      <c r="T657" s="174"/>
      <c r="AT657" s="169" t="s">
        <v>158</v>
      </c>
      <c r="AU657" s="169" t="s">
        <v>77</v>
      </c>
      <c r="AV657" s="13" t="s">
        <v>75</v>
      </c>
      <c r="AW657" s="13" t="s">
        <v>30</v>
      </c>
      <c r="AX657" s="13" t="s">
        <v>68</v>
      </c>
      <c r="AY657" s="169" t="s">
        <v>148</v>
      </c>
    </row>
    <row r="658" spans="2:51" s="14" customFormat="1" ht="12">
      <c r="B658" s="175"/>
      <c r="D658" s="168" t="s">
        <v>158</v>
      </c>
      <c r="E658" s="176" t="s">
        <v>0</v>
      </c>
      <c r="F658" s="177" t="s">
        <v>944</v>
      </c>
      <c r="H658" s="178">
        <v>0.3</v>
      </c>
      <c r="I658" s="179"/>
      <c r="L658" s="175"/>
      <c r="M658" s="180"/>
      <c r="N658" s="181"/>
      <c r="O658" s="181"/>
      <c r="P658" s="181"/>
      <c r="Q658" s="181"/>
      <c r="R658" s="181"/>
      <c r="S658" s="181"/>
      <c r="T658" s="182"/>
      <c r="AT658" s="176" t="s">
        <v>158</v>
      </c>
      <c r="AU658" s="176" t="s">
        <v>77</v>
      </c>
      <c r="AV658" s="14" t="s">
        <v>77</v>
      </c>
      <c r="AW658" s="14" t="s">
        <v>30</v>
      </c>
      <c r="AX658" s="14" t="s">
        <v>75</v>
      </c>
      <c r="AY658" s="176" t="s">
        <v>148</v>
      </c>
    </row>
    <row r="659" spans="1:65" s="2" customFormat="1" ht="21.75" customHeight="1">
      <c r="A659" s="33"/>
      <c r="B659" s="153"/>
      <c r="C659" s="154" t="s">
        <v>945</v>
      </c>
      <c r="D659" s="154" t="s">
        <v>151</v>
      </c>
      <c r="E659" s="155" t="s">
        <v>946</v>
      </c>
      <c r="F659" s="156" t="s">
        <v>947</v>
      </c>
      <c r="G659" s="157" t="s">
        <v>226</v>
      </c>
      <c r="H659" s="158">
        <v>0.3</v>
      </c>
      <c r="I659" s="159"/>
      <c r="J659" s="160">
        <f>ROUND(I659*H659,2)</f>
        <v>0</v>
      </c>
      <c r="K659" s="156" t="s">
        <v>155</v>
      </c>
      <c r="L659" s="34"/>
      <c r="M659" s="161" t="s">
        <v>0</v>
      </c>
      <c r="N659" s="162" t="s">
        <v>40</v>
      </c>
      <c r="O659" s="54"/>
      <c r="P659" s="163">
        <f>O659*H659</f>
        <v>0</v>
      </c>
      <c r="Q659" s="163">
        <v>0.00434</v>
      </c>
      <c r="R659" s="163">
        <f>Q659*H659</f>
        <v>0.001302</v>
      </c>
      <c r="S659" s="163">
        <v>0.283</v>
      </c>
      <c r="T659" s="164">
        <f>S659*H659</f>
        <v>0.08489999999999999</v>
      </c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R659" s="165" t="s">
        <v>156</v>
      </c>
      <c r="AT659" s="165" t="s">
        <v>151</v>
      </c>
      <c r="AU659" s="165" t="s">
        <v>77</v>
      </c>
      <c r="AY659" s="18" t="s">
        <v>148</v>
      </c>
      <c r="BE659" s="166">
        <f>IF(N659="základní",J659,0)</f>
        <v>0</v>
      </c>
      <c r="BF659" s="166">
        <f>IF(N659="snížená",J659,0)</f>
        <v>0</v>
      </c>
      <c r="BG659" s="166">
        <f>IF(N659="zákl. přenesená",J659,0)</f>
        <v>0</v>
      </c>
      <c r="BH659" s="166">
        <f>IF(N659="sníž. přenesená",J659,0)</f>
        <v>0</v>
      </c>
      <c r="BI659" s="166">
        <f>IF(N659="nulová",J659,0)</f>
        <v>0</v>
      </c>
      <c r="BJ659" s="18" t="s">
        <v>75</v>
      </c>
      <c r="BK659" s="166">
        <f>ROUND(I659*H659,2)</f>
        <v>0</v>
      </c>
      <c r="BL659" s="18" t="s">
        <v>156</v>
      </c>
      <c r="BM659" s="165" t="s">
        <v>948</v>
      </c>
    </row>
    <row r="660" spans="2:51" s="13" customFormat="1" ht="12">
      <c r="B660" s="167"/>
      <c r="D660" s="168" t="s">
        <v>158</v>
      </c>
      <c r="E660" s="169" t="s">
        <v>0</v>
      </c>
      <c r="F660" s="170" t="s">
        <v>342</v>
      </c>
      <c r="H660" s="169" t="s">
        <v>0</v>
      </c>
      <c r="I660" s="171"/>
      <c r="L660" s="167"/>
      <c r="M660" s="172"/>
      <c r="N660" s="173"/>
      <c r="O660" s="173"/>
      <c r="P660" s="173"/>
      <c r="Q660" s="173"/>
      <c r="R660" s="173"/>
      <c r="S660" s="173"/>
      <c r="T660" s="174"/>
      <c r="AT660" s="169" t="s">
        <v>158</v>
      </c>
      <c r="AU660" s="169" t="s">
        <v>77</v>
      </c>
      <c r="AV660" s="13" t="s">
        <v>75</v>
      </c>
      <c r="AW660" s="13" t="s">
        <v>30</v>
      </c>
      <c r="AX660" s="13" t="s">
        <v>68</v>
      </c>
      <c r="AY660" s="169" t="s">
        <v>148</v>
      </c>
    </row>
    <row r="661" spans="2:51" s="14" customFormat="1" ht="12">
      <c r="B661" s="175"/>
      <c r="D661" s="168" t="s">
        <v>158</v>
      </c>
      <c r="E661" s="176" t="s">
        <v>0</v>
      </c>
      <c r="F661" s="177" t="s">
        <v>944</v>
      </c>
      <c r="H661" s="178">
        <v>0.3</v>
      </c>
      <c r="I661" s="179"/>
      <c r="L661" s="175"/>
      <c r="M661" s="180"/>
      <c r="N661" s="181"/>
      <c r="O661" s="181"/>
      <c r="P661" s="181"/>
      <c r="Q661" s="181"/>
      <c r="R661" s="181"/>
      <c r="S661" s="181"/>
      <c r="T661" s="182"/>
      <c r="AT661" s="176" t="s">
        <v>158</v>
      </c>
      <c r="AU661" s="176" t="s">
        <v>77</v>
      </c>
      <c r="AV661" s="14" t="s">
        <v>77</v>
      </c>
      <c r="AW661" s="14" t="s">
        <v>30</v>
      </c>
      <c r="AX661" s="14" t="s">
        <v>75</v>
      </c>
      <c r="AY661" s="176" t="s">
        <v>148</v>
      </c>
    </row>
    <row r="662" spans="2:63" s="12" customFormat="1" ht="22.9" customHeight="1">
      <c r="B662" s="140"/>
      <c r="D662" s="141" t="s">
        <v>67</v>
      </c>
      <c r="E662" s="151" t="s">
        <v>228</v>
      </c>
      <c r="F662" s="151" t="s">
        <v>229</v>
      </c>
      <c r="I662" s="143"/>
      <c r="J662" s="152">
        <f>BK662</f>
        <v>0</v>
      </c>
      <c r="L662" s="140"/>
      <c r="M662" s="145"/>
      <c r="N662" s="146"/>
      <c r="O662" s="146"/>
      <c r="P662" s="147">
        <f>SUM(P663:P666)</f>
        <v>0</v>
      </c>
      <c r="Q662" s="146"/>
      <c r="R662" s="147">
        <f>SUM(R663:R666)</f>
        <v>0</v>
      </c>
      <c r="S662" s="146"/>
      <c r="T662" s="148">
        <f>SUM(T663:T666)</f>
        <v>0</v>
      </c>
      <c r="AR662" s="141" t="s">
        <v>75</v>
      </c>
      <c r="AT662" s="149" t="s">
        <v>67</v>
      </c>
      <c r="AU662" s="149" t="s">
        <v>75</v>
      </c>
      <c r="AY662" s="141" t="s">
        <v>148</v>
      </c>
      <c r="BK662" s="150">
        <f>SUM(BK663:BK666)</f>
        <v>0</v>
      </c>
    </row>
    <row r="663" spans="1:65" s="2" customFormat="1" ht="21.75" customHeight="1">
      <c r="A663" s="33"/>
      <c r="B663" s="153"/>
      <c r="C663" s="154" t="s">
        <v>949</v>
      </c>
      <c r="D663" s="154" t="s">
        <v>151</v>
      </c>
      <c r="E663" s="155" t="s">
        <v>248</v>
      </c>
      <c r="F663" s="156" t="s">
        <v>249</v>
      </c>
      <c r="G663" s="157" t="s">
        <v>232</v>
      </c>
      <c r="H663" s="158">
        <v>3.526</v>
      </c>
      <c r="I663" s="159"/>
      <c r="J663" s="160">
        <f>ROUND(I663*H663,2)</f>
        <v>0</v>
      </c>
      <c r="K663" s="156" t="s">
        <v>155</v>
      </c>
      <c r="L663" s="34"/>
      <c r="M663" s="161" t="s">
        <v>0</v>
      </c>
      <c r="N663" s="162" t="s">
        <v>40</v>
      </c>
      <c r="O663" s="54"/>
      <c r="P663" s="163">
        <f>O663*H663</f>
        <v>0</v>
      </c>
      <c r="Q663" s="163">
        <v>0</v>
      </c>
      <c r="R663" s="163">
        <f>Q663*H663</f>
        <v>0</v>
      </c>
      <c r="S663" s="163">
        <v>0</v>
      </c>
      <c r="T663" s="164">
        <f>S663*H663</f>
        <v>0</v>
      </c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R663" s="165" t="s">
        <v>156</v>
      </c>
      <c r="AT663" s="165" t="s">
        <v>151</v>
      </c>
      <c r="AU663" s="165" t="s">
        <v>77</v>
      </c>
      <c r="AY663" s="18" t="s">
        <v>148</v>
      </c>
      <c r="BE663" s="166">
        <f>IF(N663="základní",J663,0)</f>
        <v>0</v>
      </c>
      <c r="BF663" s="166">
        <f>IF(N663="snížená",J663,0)</f>
        <v>0</v>
      </c>
      <c r="BG663" s="166">
        <f>IF(N663="zákl. přenesená",J663,0)</f>
        <v>0</v>
      </c>
      <c r="BH663" s="166">
        <f>IF(N663="sníž. přenesená",J663,0)</f>
        <v>0</v>
      </c>
      <c r="BI663" s="166">
        <f>IF(N663="nulová",J663,0)</f>
        <v>0</v>
      </c>
      <c r="BJ663" s="18" t="s">
        <v>75</v>
      </c>
      <c r="BK663" s="166">
        <f>ROUND(I663*H663,2)</f>
        <v>0</v>
      </c>
      <c r="BL663" s="18" t="s">
        <v>156</v>
      </c>
      <c r="BM663" s="165" t="s">
        <v>950</v>
      </c>
    </row>
    <row r="664" spans="1:65" s="2" customFormat="1" ht="21.75" customHeight="1">
      <c r="A664" s="33"/>
      <c r="B664" s="153"/>
      <c r="C664" s="154" t="s">
        <v>951</v>
      </c>
      <c r="D664" s="154" t="s">
        <v>151</v>
      </c>
      <c r="E664" s="155" t="s">
        <v>253</v>
      </c>
      <c r="F664" s="156" t="s">
        <v>254</v>
      </c>
      <c r="G664" s="157" t="s">
        <v>232</v>
      </c>
      <c r="H664" s="158">
        <v>6.806</v>
      </c>
      <c r="I664" s="159"/>
      <c r="J664" s="160">
        <f>ROUND(I664*H664,2)</f>
        <v>0</v>
      </c>
      <c r="K664" s="156" t="s">
        <v>155</v>
      </c>
      <c r="L664" s="34"/>
      <c r="M664" s="161" t="s">
        <v>0</v>
      </c>
      <c r="N664" s="162" t="s">
        <v>40</v>
      </c>
      <c r="O664" s="54"/>
      <c r="P664" s="163">
        <f>O664*H664</f>
        <v>0</v>
      </c>
      <c r="Q664" s="163">
        <v>0</v>
      </c>
      <c r="R664" s="163">
        <f>Q664*H664</f>
        <v>0</v>
      </c>
      <c r="S664" s="163">
        <v>0</v>
      </c>
      <c r="T664" s="164">
        <f>S664*H664</f>
        <v>0</v>
      </c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R664" s="165" t="s">
        <v>156</v>
      </c>
      <c r="AT664" s="165" t="s">
        <v>151</v>
      </c>
      <c r="AU664" s="165" t="s">
        <v>77</v>
      </c>
      <c r="AY664" s="18" t="s">
        <v>148</v>
      </c>
      <c r="BE664" s="166">
        <f>IF(N664="základní",J664,0)</f>
        <v>0</v>
      </c>
      <c r="BF664" s="166">
        <f>IF(N664="snížená",J664,0)</f>
        <v>0</v>
      </c>
      <c r="BG664" s="166">
        <f>IF(N664="zákl. přenesená",J664,0)</f>
        <v>0</v>
      </c>
      <c r="BH664" s="166">
        <f>IF(N664="sníž. přenesená",J664,0)</f>
        <v>0</v>
      </c>
      <c r="BI664" s="166">
        <f>IF(N664="nulová",J664,0)</f>
        <v>0</v>
      </c>
      <c r="BJ664" s="18" t="s">
        <v>75</v>
      </c>
      <c r="BK664" s="166">
        <f>ROUND(I664*H664,2)</f>
        <v>0</v>
      </c>
      <c r="BL664" s="18" t="s">
        <v>156</v>
      </c>
      <c r="BM664" s="165" t="s">
        <v>952</v>
      </c>
    </row>
    <row r="665" spans="2:51" s="14" customFormat="1" ht="12">
      <c r="B665" s="175"/>
      <c r="D665" s="168" t="s">
        <v>158</v>
      </c>
      <c r="E665" s="176" t="s">
        <v>0</v>
      </c>
      <c r="F665" s="177" t="s">
        <v>953</v>
      </c>
      <c r="H665" s="178">
        <v>6.806</v>
      </c>
      <c r="I665" s="179"/>
      <c r="L665" s="175"/>
      <c r="M665" s="180"/>
      <c r="N665" s="181"/>
      <c r="O665" s="181"/>
      <c r="P665" s="181"/>
      <c r="Q665" s="181"/>
      <c r="R665" s="181"/>
      <c r="S665" s="181"/>
      <c r="T665" s="182"/>
      <c r="AT665" s="176" t="s">
        <v>158</v>
      </c>
      <c r="AU665" s="176" t="s">
        <v>77</v>
      </c>
      <c r="AV665" s="14" t="s">
        <v>77</v>
      </c>
      <c r="AW665" s="14" t="s">
        <v>30</v>
      </c>
      <c r="AX665" s="14" t="s">
        <v>75</v>
      </c>
      <c r="AY665" s="176" t="s">
        <v>148</v>
      </c>
    </row>
    <row r="666" spans="1:65" s="2" customFormat="1" ht="16.5" customHeight="1">
      <c r="A666" s="33"/>
      <c r="B666" s="153"/>
      <c r="C666" s="154" t="s">
        <v>954</v>
      </c>
      <c r="D666" s="154" t="s">
        <v>151</v>
      </c>
      <c r="E666" s="155" t="s">
        <v>261</v>
      </c>
      <c r="F666" s="156" t="s">
        <v>262</v>
      </c>
      <c r="G666" s="157" t="s">
        <v>232</v>
      </c>
      <c r="H666" s="158">
        <v>3.526</v>
      </c>
      <c r="I666" s="159"/>
      <c r="J666" s="160">
        <f>ROUND(I666*H666,2)</f>
        <v>0</v>
      </c>
      <c r="K666" s="156" t="s">
        <v>155</v>
      </c>
      <c r="L666" s="34"/>
      <c r="M666" s="161" t="s">
        <v>0</v>
      </c>
      <c r="N666" s="162" t="s">
        <v>40</v>
      </c>
      <c r="O666" s="54"/>
      <c r="P666" s="163">
        <f>O666*H666</f>
        <v>0</v>
      </c>
      <c r="Q666" s="163">
        <v>0</v>
      </c>
      <c r="R666" s="163">
        <f>Q666*H666</f>
        <v>0</v>
      </c>
      <c r="S666" s="163">
        <v>0</v>
      </c>
      <c r="T666" s="164">
        <f>S666*H666</f>
        <v>0</v>
      </c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R666" s="165" t="s">
        <v>156</v>
      </c>
      <c r="AT666" s="165" t="s">
        <v>151</v>
      </c>
      <c r="AU666" s="165" t="s">
        <v>77</v>
      </c>
      <c r="AY666" s="18" t="s">
        <v>148</v>
      </c>
      <c r="BE666" s="166">
        <f>IF(N666="základní",J666,0)</f>
        <v>0</v>
      </c>
      <c r="BF666" s="166">
        <f>IF(N666="snížená",J666,0)</f>
        <v>0</v>
      </c>
      <c r="BG666" s="166">
        <f>IF(N666="zákl. přenesená",J666,0)</f>
        <v>0</v>
      </c>
      <c r="BH666" s="166">
        <f>IF(N666="sníž. přenesená",J666,0)</f>
        <v>0</v>
      </c>
      <c r="BI666" s="166">
        <f>IF(N666="nulová",J666,0)</f>
        <v>0</v>
      </c>
      <c r="BJ666" s="18" t="s">
        <v>75</v>
      </c>
      <c r="BK666" s="166">
        <f>ROUND(I666*H666,2)</f>
        <v>0</v>
      </c>
      <c r="BL666" s="18" t="s">
        <v>156</v>
      </c>
      <c r="BM666" s="165" t="s">
        <v>955</v>
      </c>
    </row>
    <row r="667" spans="2:63" s="12" customFormat="1" ht="22.9" customHeight="1">
      <c r="B667" s="140"/>
      <c r="D667" s="141" t="s">
        <v>67</v>
      </c>
      <c r="E667" s="151" t="s">
        <v>956</v>
      </c>
      <c r="F667" s="151" t="s">
        <v>957</v>
      </c>
      <c r="I667" s="143"/>
      <c r="J667" s="152">
        <f>BK667</f>
        <v>0</v>
      </c>
      <c r="L667" s="140"/>
      <c r="M667" s="145"/>
      <c r="N667" s="146"/>
      <c r="O667" s="146"/>
      <c r="P667" s="147">
        <f>P668</f>
        <v>0</v>
      </c>
      <c r="Q667" s="146"/>
      <c r="R667" s="147">
        <f>R668</f>
        <v>0</v>
      </c>
      <c r="S667" s="146"/>
      <c r="T667" s="148">
        <f>T668</f>
        <v>0</v>
      </c>
      <c r="AR667" s="141" t="s">
        <v>75</v>
      </c>
      <c r="AT667" s="149" t="s">
        <v>67</v>
      </c>
      <c r="AU667" s="149" t="s">
        <v>75</v>
      </c>
      <c r="AY667" s="141" t="s">
        <v>148</v>
      </c>
      <c r="BK667" s="150">
        <f>BK668</f>
        <v>0</v>
      </c>
    </row>
    <row r="668" spans="1:65" s="2" customFormat="1" ht="21.75" customHeight="1">
      <c r="A668" s="33"/>
      <c r="B668" s="153"/>
      <c r="C668" s="154" t="s">
        <v>958</v>
      </c>
      <c r="D668" s="154" t="s">
        <v>151</v>
      </c>
      <c r="E668" s="155" t="s">
        <v>959</v>
      </c>
      <c r="F668" s="156" t="s">
        <v>960</v>
      </c>
      <c r="G668" s="157" t="s">
        <v>232</v>
      </c>
      <c r="H668" s="158">
        <v>351.791</v>
      </c>
      <c r="I668" s="159"/>
      <c r="J668" s="160">
        <f>ROUND(I668*H668,2)</f>
        <v>0</v>
      </c>
      <c r="K668" s="156" t="s">
        <v>155</v>
      </c>
      <c r="L668" s="34"/>
      <c r="M668" s="161" t="s">
        <v>0</v>
      </c>
      <c r="N668" s="162" t="s">
        <v>40</v>
      </c>
      <c r="O668" s="54"/>
      <c r="P668" s="163">
        <f>O668*H668</f>
        <v>0</v>
      </c>
      <c r="Q668" s="163">
        <v>0</v>
      </c>
      <c r="R668" s="163">
        <f>Q668*H668</f>
        <v>0</v>
      </c>
      <c r="S668" s="163">
        <v>0</v>
      </c>
      <c r="T668" s="164">
        <f>S668*H668</f>
        <v>0</v>
      </c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R668" s="165" t="s">
        <v>156</v>
      </c>
      <c r="AT668" s="165" t="s">
        <v>151</v>
      </c>
      <c r="AU668" s="165" t="s">
        <v>77</v>
      </c>
      <c r="AY668" s="18" t="s">
        <v>148</v>
      </c>
      <c r="BE668" s="166">
        <f>IF(N668="základní",J668,0)</f>
        <v>0</v>
      </c>
      <c r="BF668" s="166">
        <f>IF(N668="snížená",J668,0)</f>
        <v>0</v>
      </c>
      <c r="BG668" s="166">
        <f>IF(N668="zákl. přenesená",J668,0)</f>
        <v>0</v>
      </c>
      <c r="BH668" s="166">
        <f>IF(N668="sníž. přenesená",J668,0)</f>
        <v>0</v>
      </c>
      <c r="BI668" s="166">
        <f>IF(N668="nulová",J668,0)</f>
        <v>0</v>
      </c>
      <c r="BJ668" s="18" t="s">
        <v>75</v>
      </c>
      <c r="BK668" s="166">
        <f>ROUND(I668*H668,2)</f>
        <v>0</v>
      </c>
      <c r="BL668" s="18" t="s">
        <v>156</v>
      </c>
      <c r="BM668" s="165" t="s">
        <v>961</v>
      </c>
    </row>
    <row r="669" spans="2:63" s="12" customFormat="1" ht="25.9" customHeight="1">
      <c r="B669" s="140"/>
      <c r="D669" s="141" t="s">
        <v>67</v>
      </c>
      <c r="E669" s="142" t="s">
        <v>962</v>
      </c>
      <c r="F669" s="142" t="s">
        <v>963</v>
      </c>
      <c r="I669" s="143"/>
      <c r="J669" s="144">
        <f>BK669</f>
        <v>0</v>
      </c>
      <c r="L669" s="140"/>
      <c r="M669" s="145"/>
      <c r="N669" s="146"/>
      <c r="O669" s="146"/>
      <c r="P669" s="147">
        <f>P670+P691+P697</f>
        <v>0</v>
      </c>
      <c r="Q669" s="146"/>
      <c r="R669" s="147">
        <f>R670+R691+R697</f>
        <v>0.1749426</v>
      </c>
      <c r="S669" s="146"/>
      <c r="T669" s="148">
        <f>T670+T691+T697</f>
        <v>0</v>
      </c>
      <c r="AR669" s="141" t="s">
        <v>77</v>
      </c>
      <c r="AT669" s="149" t="s">
        <v>67</v>
      </c>
      <c r="AU669" s="149" t="s">
        <v>68</v>
      </c>
      <c r="AY669" s="141" t="s">
        <v>148</v>
      </c>
      <c r="BK669" s="150">
        <f>BK670+BK691+BK697</f>
        <v>0</v>
      </c>
    </row>
    <row r="670" spans="2:63" s="12" customFormat="1" ht="22.9" customHeight="1">
      <c r="B670" s="140"/>
      <c r="D670" s="141" t="s">
        <v>67</v>
      </c>
      <c r="E670" s="151" t="s">
        <v>964</v>
      </c>
      <c r="F670" s="151" t="s">
        <v>965</v>
      </c>
      <c r="I670" s="143"/>
      <c r="J670" s="152">
        <f>BK670</f>
        <v>0</v>
      </c>
      <c r="L670" s="140"/>
      <c r="M670" s="145"/>
      <c r="N670" s="146"/>
      <c r="O670" s="146"/>
      <c r="P670" s="147">
        <f>SUM(P671:P690)</f>
        <v>0</v>
      </c>
      <c r="Q670" s="146"/>
      <c r="R670" s="147">
        <f>SUM(R671:R690)</f>
        <v>0.1000464</v>
      </c>
      <c r="S670" s="146"/>
      <c r="T670" s="148">
        <f>SUM(T671:T690)</f>
        <v>0</v>
      </c>
      <c r="AR670" s="141" t="s">
        <v>77</v>
      </c>
      <c r="AT670" s="149" t="s">
        <v>67</v>
      </c>
      <c r="AU670" s="149" t="s">
        <v>75</v>
      </c>
      <c r="AY670" s="141" t="s">
        <v>148</v>
      </c>
      <c r="BK670" s="150">
        <f>SUM(BK671:BK690)</f>
        <v>0</v>
      </c>
    </row>
    <row r="671" spans="1:65" s="2" customFormat="1" ht="16.5" customHeight="1">
      <c r="A671" s="33"/>
      <c r="B671" s="153"/>
      <c r="C671" s="154" t="s">
        <v>966</v>
      </c>
      <c r="D671" s="154" t="s">
        <v>151</v>
      </c>
      <c r="E671" s="155" t="s">
        <v>967</v>
      </c>
      <c r="F671" s="156" t="s">
        <v>968</v>
      </c>
      <c r="G671" s="157" t="s">
        <v>154</v>
      </c>
      <c r="H671" s="158">
        <v>9.84</v>
      </c>
      <c r="I671" s="159"/>
      <c r="J671" s="160">
        <f>ROUND(I671*H671,2)</f>
        <v>0</v>
      </c>
      <c r="K671" s="156" t="s">
        <v>155</v>
      </c>
      <c r="L671" s="34"/>
      <c r="M671" s="161" t="s">
        <v>0</v>
      </c>
      <c r="N671" s="162" t="s">
        <v>40</v>
      </c>
      <c r="O671" s="54"/>
      <c r="P671" s="163">
        <f>O671*H671</f>
        <v>0</v>
      </c>
      <c r="Q671" s="163">
        <v>0</v>
      </c>
      <c r="R671" s="163">
        <f>Q671*H671</f>
        <v>0</v>
      </c>
      <c r="S671" s="163">
        <v>0</v>
      </c>
      <c r="T671" s="164">
        <f>S671*H671</f>
        <v>0</v>
      </c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R671" s="165" t="s">
        <v>235</v>
      </c>
      <c r="AT671" s="165" t="s">
        <v>151</v>
      </c>
      <c r="AU671" s="165" t="s">
        <v>77</v>
      </c>
      <c r="AY671" s="18" t="s">
        <v>148</v>
      </c>
      <c r="BE671" s="166">
        <f>IF(N671="základní",J671,0)</f>
        <v>0</v>
      </c>
      <c r="BF671" s="166">
        <f>IF(N671="snížená",J671,0)</f>
        <v>0</v>
      </c>
      <c r="BG671" s="166">
        <f>IF(N671="zákl. přenesená",J671,0)</f>
        <v>0</v>
      </c>
      <c r="BH671" s="166">
        <f>IF(N671="sníž. přenesená",J671,0)</f>
        <v>0</v>
      </c>
      <c r="BI671" s="166">
        <f>IF(N671="nulová",J671,0)</f>
        <v>0</v>
      </c>
      <c r="BJ671" s="18" t="s">
        <v>75</v>
      </c>
      <c r="BK671" s="166">
        <f>ROUND(I671*H671,2)</f>
        <v>0</v>
      </c>
      <c r="BL671" s="18" t="s">
        <v>235</v>
      </c>
      <c r="BM671" s="165" t="s">
        <v>969</v>
      </c>
    </row>
    <row r="672" spans="2:51" s="14" customFormat="1" ht="12">
      <c r="B672" s="175"/>
      <c r="D672" s="168" t="s">
        <v>158</v>
      </c>
      <c r="E672" s="176" t="s">
        <v>0</v>
      </c>
      <c r="F672" s="177" t="s">
        <v>304</v>
      </c>
      <c r="H672" s="178">
        <v>9.84</v>
      </c>
      <c r="I672" s="179"/>
      <c r="L672" s="175"/>
      <c r="M672" s="180"/>
      <c r="N672" s="181"/>
      <c r="O672" s="181"/>
      <c r="P672" s="181"/>
      <c r="Q672" s="181"/>
      <c r="R672" s="181"/>
      <c r="S672" s="181"/>
      <c r="T672" s="182"/>
      <c r="AT672" s="176" t="s">
        <v>158</v>
      </c>
      <c r="AU672" s="176" t="s">
        <v>77</v>
      </c>
      <c r="AV672" s="14" t="s">
        <v>77</v>
      </c>
      <c r="AW672" s="14" t="s">
        <v>30</v>
      </c>
      <c r="AX672" s="14" t="s">
        <v>75</v>
      </c>
      <c r="AY672" s="176" t="s">
        <v>148</v>
      </c>
    </row>
    <row r="673" spans="1:65" s="2" customFormat="1" ht="16.5" customHeight="1">
      <c r="A673" s="33"/>
      <c r="B673" s="153"/>
      <c r="C673" s="154" t="s">
        <v>970</v>
      </c>
      <c r="D673" s="154" t="s">
        <v>151</v>
      </c>
      <c r="E673" s="155" t="s">
        <v>971</v>
      </c>
      <c r="F673" s="156" t="s">
        <v>972</v>
      </c>
      <c r="G673" s="157" t="s">
        <v>154</v>
      </c>
      <c r="H673" s="158">
        <v>5.38</v>
      </c>
      <c r="I673" s="159"/>
      <c r="J673" s="160">
        <f>ROUND(I673*H673,2)</f>
        <v>0</v>
      </c>
      <c r="K673" s="156" t="s">
        <v>155</v>
      </c>
      <c r="L673" s="34"/>
      <c r="M673" s="161" t="s">
        <v>0</v>
      </c>
      <c r="N673" s="162" t="s">
        <v>40</v>
      </c>
      <c r="O673" s="54"/>
      <c r="P673" s="163">
        <f>O673*H673</f>
        <v>0</v>
      </c>
      <c r="Q673" s="163">
        <v>0</v>
      </c>
      <c r="R673" s="163">
        <f>Q673*H673</f>
        <v>0</v>
      </c>
      <c r="S673" s="163">
        <v>0</v>
      </c>
      <c r="T673" s="164">
        <f>S673*H673</f>
        <v>0</v>
      </c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R673" s="165" t="s">
        <v>235</v>
      </c>
      <c r="AT673" s="165" t="s">
        <v>151</v>
      </c>
      <c r="AU673" s="165" t="s">
        <v>77</v>
      </c>
      <c r="AY673" s="18" t="s">
        <v>148</v>
      </c>
      <c r="BE673" s="166">
        <f>IF(N673="základní",J673,0)</f>
        <v>0</v>
      </c>
      <c r="BF673" s="166">
        <f>IF(N673="snížená",J673,0)</f>
        <v>0</v>
      </c>
      <c r="BG673" s="166">
        <f>IF(N673="zákl. přenesená",J673,0)</f>
        <v>0</v>
      </c>
      <c r="BH673" s="166">
        <f>IF(N673="sníž. přenesená",J673,0)</f>
        <v>0</v>
      </c>
      <c r="BI673" s="166">
        <f>IF(N673="nulová",J673,0)</f>
        <v>0</v>
      </c>
      <c r="BJ673" s="18" t="s">
        <v>75</v>
      </c>
      <c r="BK673" s="166">
        <f>ROUND(I673*H673,2)</f>
        <v>0</v>
      </c>
      <c r="BL673" s="18" t="s">
        <v>235</v>
      </c>
      <c r="BM673" s="165" t="s">
        <v>973</v>
      </c>
    </row>
    <row r="674" spans="2:51" s="13" customFormat="1" ht="12">
      <c r="B674" s="167"/>
      <c r="D674" s="168" t="s">
        <v>158</v>
      </c>
      <c r="E674" s="169" t="s">
        <v>0</v>
      </c>
      <c r="F674" s="170" t="s">
        <v>342</v>
      </c>
      <c r="H674" s="169" t="s">
        <v>0</v>
      </c>
      <c r="I674" s="171"/>
      <c r="L674" s="167"/>
      <c r="M674" s="172"/>
      <c r="N674" s="173"/>
      <c r="O674" s="173"/>
      <c r="P674" s="173"/>
      <c r="Q674" s="173"/>
      <c r="R674" s="173"/>
      <c r="S674" s="173"/>
      <c r="T674" s="174"/>
      <c r="AT674" s="169" t="s">
        <v>158</v>
      </c>
      <c r="AU674" s="169" t="s">
        <v>77</v>
      </c>
      <c r="AV674" s="13" t="s">
        <v>75</v>
      </c>
      <c r="AW674" s="13" t="s">
        <v>30</v>
      </c>
      <c r="AX674" s="13" t="s">
        <v>68</v>
      </c>
      <c r="AY674" s="169" t="s">
        <v>148</v>
      </c>
    </row>
    <row r="675" spans="2:51" s="14" customFormat="1" ht="12">
      <c r="B675" s="175"/>
      <c r="D675" s="168" t="s">
        <v>158</v>
      </c>
      <c r="E675" s="176" t="s">
        <v>0</v>
      </c>
      <c r="F675" s="177" t="s">
        <v>974</v>
      </c>
      <c r="H675" s="178">
        <v>15.22</v>
      </c>
      <c r="I675" s="179"/>
      <c r="L675" s="175"/>
      <c r="M675" s="180"/>
      <c r="N675" s="181"/>
      <c r="O675" s="181"/>
      <c r="P675" s="181"/>
      <c r="Q675" s="181"/>
      <c r="R675" s="181"/>
      <c r="S675" s="181"/>
      <c r="T675" s="182"/>
      <c r="AT675" s="176" t="s">
        <v>158</v>
      </c>
      <c r="AU675" s="176" t="s">
        <v>77</v>
      </c>
      <c r="AV675" s="14" t="s">
        <v>77</v>
      </c>
      <c r="AW675" s="14" t="s">
        <v>30</v>
      </c>
      <c r="AX675" s="14" t="s">
        <v>68</v>
      </c>
      <c r="AY675" s="176" t="s">
        <v>148</v>
      </c>
    </row>
    <row r="676" spans="2:51" s="14" customFormat="1" ht="12">
      <c r="B676" s="175"/>
      <c r="D676" s="168" t="s">
        <v>158</v>
      </c>
      <c r="E676" s="176" t="s">
        <v>0</v>
      </c>
      <c r="F676" s="177" t="s">
        <v>975</v>
      </c>
      <c r="H676" s="178">
        <v>-9.84</v>
      </c>
      <c r="I676" s="179"/>
      <c r="L676" s="175"/>
      <c r="M676" s="180"/>
      <c r="N676" s="181"/>
      <c r="O676" s="181"/>
      <c r="P676" s="181"/>
      <c r="Q676" s="181"/>
      <c r="R676" s="181"/>
      <c r="S676" s="181"/>
      <c r="T676" s="182"/>
      <c r="AT676" s="176" t="s">
        <v>158</v>
      </c>
      <c r="AU676" s="176" t="s">
        <v>77</v>
      </c>
      <c r="AV676" s="14" t="s">
        <v>77</v>
      </c>
      <c r="AW676" s="14" t="s">
        <v>30</v>
      </c>
      <c r="AX676" s="14" t="s">
        <v>68</v>
      </c>
      <c r="AY676" s="176" t="s">
        <v>148</v>
      </c>
    </row>
    <row r="677" spans="2:51" s="15" customFormat="1" ht="12">
      <c r="B677" s="183"/>
      <c r="D677" s="168" t="s">
        <v>158</v>
      </c>
      <c r="E677" s="184" t="s">
        <v>308</v>
      </c>
      <c r="F677" s="185" t="s">
        <v>171</v>
      </c>
      <c r="H677" s="186">
        <v>5.38</v>
      </c>
      <c r="I677" s="187"/>
      <c r="L677" s="183"/>
      <c r="M677" s="188"/>
      <c r="N677" s="189"/>
      <c r="O677" s="189"/>
      <c r="P677" s="189"/>
      <c r="Q677" s="189"/>
      <c r="R677" s="189"/>
      <c r="S677" s="189"/>
      <c r="T677" s="190"/>
      <c r="AT677" s="184" t="s">
        <v>158</v>
      </c>
      <c r="AU677" s="184" t="s">
        <v>77</v>
      </c>
      <c r="AV677" s="15" t="s">
        <v>156</v>
      </c>
      <c r="AW677" s="15" t="s">
        <v>30</v>
      </c>
      <c r="AX677" s="15" t="s">
        <v>75</v>
      </c>
      <c r="AY677" s="184" t="s">
        <v>148</v>
      </c>
    </row>
    <row r="678" spans="1:65" s="2" customFormat="1" ht="16.5" customHeight="1">
      <c r="A678" s="33"/>
      <c r="B678" s="153"/>
      <c r="C678" s="203" t="s">
        <v>976</v>
      </c>
      <c r="D678" s="203" t="s">
        <v>438</v>
      </c>
      <c r="E678" s="204" t="s">
        <v>977</v>
      </c>
      <c r="F678" s="205" t="s">
        <v>978</v>
      </c>
      <c r="G678" s="206" t="s">
        <v>232</v>
      </c>
      <c r="H678" s="207">
        <v>0.005</v>
      </c>
      <c r="I678" s="208"/>
      <c r="J678" s="209">
        <f>ROUND(I678*H678,2)</f>
        <v>0</v>
      </c>
      <c r="K678" s="205" t="s">
        <v>155</v>
      </c>
      <c r="L678" s="210"/>
      <c r="M678" s="211" t="s">
        <v>0</v>
      </c>
      <c r="N678" s="212" t="s">
        <v>40</v>
      </c>
      <c r="O678" s="54"/>
      <c r="P678" s="163">
        <f>O678*H678</f>
        <v>0</v>
      </c>
      <c r="Q678" s="163">
        <v>1</v>
      </c>
      <c r="R678" s="163">
        <f>Q678*H678</f>
        <v>0.005</v>
      </c>
      <c r="S678" s="163">
        <v>0</v>
      </c>
      <c r="T678" s="164">
        <f>S678*H678</f>
        <v>0</v>
      </c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R678" s="165" t="s">
        <v>474</v>
      </c>
      <c r="AT678" s="165" t="s">
        <v>438</v>
      </c>
      <c r="AU678" s="165" t="s">
        <v>77</v>
      </c>
      <c r="AY678" s="18" t="s">
        <v>148</v>
      </c>
      <c r="BE678" s="166">
        <f>IF(N678="základní",J678,0)</f>
        <v>0</v>
      </c>
      <c r="BF678" s="166">
        <f>IF(N678="snížená",J678,0)</f>
        <v>0</v>
      </c>
      <c r="BG678" s="166">
        <f>IF(N678="zákl. přenesená",J678,0)</f>
        <v>0</v>
      </c>
      <c r="BH678" s="166">
        <f>IF(N678="sníž. přenesená",J678,0)</f>
        <v>0</v>
      </c>
      <c r="BI678" s="166">
        <f>IF(N678="nulová",J678,0)</f>
        <v>0</v>
      </c>
      <c r="BJ678" s="18" t="s">
        <v>75</v>
      </c>
      <c r="BK678" s="166">
        <f>ROUND(I678*H678,2)</f>
        <v>0</v>
      </c>
      <c r="BL678" s="18" t="s">
        <v>235</v>
      </c>
      <c r="BM678" s="165" t="s">
        <v>979</v>
      </c>
    </row>
    <row r="679" spans="2:51" s="14" customFormat="1" ht="12">
      <c r="B679" s="175"/>
      <c r="D679" s="168" t="s">
        <v>158</v>
      </c>
      <c r="E679" s="176" t="s">
        <v>0</v>
      </c>
      <c r="F679" s="177" t="s">
        <v>980</v>
      </c>
      <c r="H679" s="178">
        <v>0.003</v>
      </c>
      <c r="I679" s="179"/>
      <c r="L679" s="175"/>
      <c r="M679" s="180"/>
      <c r="N679" s="181"/>
      <c r="O679" s="181"/>
      <c r="P679" s="181"/>
      <c r="Q679" s="181"/>
      <c r="R679" s="181"/>
      <c r="S679" s="181"/>
      <c r="T679" s="182"/>
      <c r="AT679" s="176" t="s">
        <v>158</v>
      </c>
      <c r="AU679" s="176" t="s">
        <v>77</v>
      </c>
      <c r="AV679" s="14" t="s">
        <v>77</v>
      </c>
      <c r="AW679" s="14" t="s">
        <v>30</v>
      </c>
      <c r="AX679" s="14" t="s">
        <v>68</v>
      </c>
      <c r="AY679" s="176" t="s">
        <v>148</v>
      </c>
    </row>
    <row r="680" spans="2:51" s="14" customFormat="1" ht="12">
      <c r="B680" s="175"/>
      <c r="D680" s="168" t="s">
        <v>158</v>
      </c>
      <c r="E680" s="176" t="s">
        <v>0</v>
      </c>
      <c r="F680" s="177" t="s">
        <v>981</v>
      </c>
      <c r="H680" s="178">
        <v>0.002</v>
      </c>
      <c r="I680" s="179"/>
      <c r="L680" s="175"/>
      <c r="M680" s="180"/>
      <c r="N680" s="181"/>
      <c r="O680" s="181"/>
      <c r="P680" s="181"/>
      <c r="Q680" s="181"/>
      <c r="R680" s="181"/>
      <c r="S680" s="181"/>
      <c r="T680" s="182"/>
      <c r="AT680" s="176" t="s">
        <v>158</v>
      </c>
      <c r="AU680" s="176" t="s">
        <v>77</v>
      </c>
      <c r="AV680" s="14" t="s">
        <v>77</v>
      </c>
      <c r="AW680" s="14" t="s">
        <v>30</v>
      </c>
      <c r="AX680" s="14" t="s">
        <v>68</v>
      </c>
      <c r="AY680" s="176" t="s">
        <v>148</v>
      </c>
    </row>
    <row r="681" spans="2:51" s="15" customFormat="1" ht="12">
      <c r="B681" s="183"/>
      <c r="D681" s="168" t="s">
        <v>158</v>
      </c>
      <c r="E681" s="184" t="s">
        <v>0</v>
      </c>
      <c r="F681" s="185" t="s">
        <v>171</v>
      </c>
      <c r="H681" s="186">
        <v>0.005</v>
      </c>
      <c r="I681" s="187"/>
      <c r="L681" s="183"/>
      <c r="M681" s="188"/>
      <c r="N681" s="189"/>
      <c r="O681" s="189"/>
      <c r="P681" s="189"/>
      <c r="Q681" s="189"/>
      <c r="R681" s="189"/>
      <c r="S681" s="189"/>
      <c r="T681" s="190"/>
      <c r="AT681" s="184" t="s">
        <v>158</v>
      </c>
      <c r="AU681" s="184" t="s">
        <v>77</v>
      </c>
      <c r="AV681" s="15" t="s">
        <v>156</v>
      </c>
      <c r="AW681" s="15" t="s">
        <v>30</v>
      </c>
      <c r="AX681" s="15" t="s">
        <v>75</v>
      </c>
      <c r="AY681" s="184" t="s">
        <v>148</v>
      </c>
    </row>
    <row r="682" spans="1:65" s="2" customFormat="1" ht="16.5" customHeight="1">
      <c r="A682" s="33"/>
      <c r="B682" s="153"/>
      <c r="C682" s="154" t="s">
        <v>982</v>
      </c>
      <c r="D682" s="154" t="s">
        <v>151</v>
      </c>
      <c r="E682" s="155" t="s">
        <v>983</v>
      </c>
      <c r="F682" s="156" t="s">
        <v>984</v>
      </c>
      <c r="G682" s="157" t="s">
        <v>154</v>
      </c>
      <c r="H682" s="158">
        <v>9.84</v>
      </c>
      <c r="I682" s="159"/>
      <c r="J682" s="160">
        <f>ROUND(I682*H682,2)</f>
        <v>0</v>
      </c>
      <c r="K682" s="156" t="s">
        <v>155</v>
      </c>
      <c r="L682" s="34"/>
      <c r="M682" s="161" t="s">
        <v>0</v>
      </c>
      <c r="N682" s="162" t="s">
        <v>40</v>
      </c>
      <c r="O682" s="54"/>
      <c r="P682" s="163">
        <f>O682*H682</f>
        <v>0</v>
      </c>
      <c r="Q682" s="163">
        <v>0.0004</v>
      </c>
      <c r="R682" s="163">
        <f>Q682*H682</f>
        <v>0.003936</v>
      </c>
      <c r="S682" s="163">
        <v>0</v>
      </c>
      <c r="T682" s="164">
        <f>S682*H682</f>
        <v>0</v>
      </c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R682" s="165" t="s">
        <v>235</v>
      </c>
      <c r="AT682" s="165" t="s">
        <v>151</v>
      </c>
      <c r="AU682" s="165" t="s">
        <v>77</v>
      </c>
      <c r="AY682" s="18" t="s">
        <v>148</v>
      </c>
      <c r="BE682" s="166">
        <f>IF(N682="základní",J682,0)</f>
        <v>0</v>
      </c>
      <c r="BF682" s="166">
        <f>IF(N682="snížená",J682,0)</f>
        <v>0</v>
      </c>
      <c r="BG682" s="166">
        <f>IF(N682="zákl. přenesená",J682,0)</f>
        <v>0</v>
      </c>
      <c r="BH682" s="166">
        <f>IF(N682="sníž. přenesená",J682,0)</f>
        <v>0</v>
      </c>
      <c r="BI682" s="166">
        <f>IF(N682="nulová",J682,0)</f>
        <v>0</v>
      </c>
      <c r="BJ682" s="18" t="s">
        <v>75</v>
      </c>
      <c r="BK682" s="166">
        <f>ROUND(I682*H682,2)</f>
        <v>0</v>
      </c>
      <c r="BL682" s="18" t="s">
        <v>235</v>
      </c>
      <c r="BM682" s="165" t="s">
        <v>985</v>
      </c>
    </row>
    <row r="683" spans="2:51" s="14" customFormat="1" ht="12">
      <c r="B683" s="175"/>
      <c r="D683" s="168" t="s">
        <v>158</v>
      </c>
      <c r="E683" s="176" t="s">
        <v>0</v>
      </c>
      <c r="F683" s="177" t="s">
        <v>304</v>
      </c>
      <c r="H683" s="178">
        <v>9.84</v>
      </c>
      <c r="I683" s="179"/>
      <c r="L683" s="175"/>
      <c r="M683" s="180"/>
      <c r="N683" s="181"/>
      <c r="O683" s="181"/>
      <c r="P683" s="181"/>
      <c r="Q683" s="181"/>
      <c r="R683" s="181"/>
      <c r="S683" s="181"/>
      <c r="T683" s="182"/>
      <c r="AT683" s="176" t="s">
        <v>158</v>
      </c>
      <c r="AU683" s="176" t="s">
        <v>77</v>
      </c>
      <c r="AV683" s="14" t="s">
        <v>77</v>
      </c>
      <c r="AW683" s="14" t="s">
        <v>30</v>
      </c>
      <c r="AX683" s="14" t="s">
        <v>75</v>
      </c>
      <c r="AY683" s="176" t="s">
        <v>148</v>
      </c>
    </row>
    <row r="684" spans="1:65" s="2" customFormat="1" ht="16.5" customHeight="1">
      <c r="A684" s="33"/>
      <c r="B684" s="153"/>
      <c r="C684" s="154" t="s">
        <v>986</v>
      </c>
      <c r="D684" s="154" t="s">
        <v>151</v>
      </c>
      <c r="E684" s="155" t="s">
        <v>987</v>
      </c>
      <c r="F684" s="156" t="s">
        <v>988</v>
      </c>
      <c r="G684" s="157" t="s">
        <v>154</v>
      </c>
      <c r="H684" s="158">
        <v>5.38</v>
      </c>
      <c r="I684" s="159"/>
      <c r="J684" s="160">
        <f>ROUND(I684*H684,2)</f>
        <v>0</v>
      </c>
      <c r="K684" s="156" t="s">
        <v>155</v>
      </c>
      <c r="L684" s="34"/>
      <c r="M684" s="161" t="s">
        <v>0</v>
      </c>
      <c r="N684" s="162" t="s">
        <v>40</v>
      </c>
      <c r="O684" s="54"/>
      <c r="P684" s="163">
        <f>O684*H684</f>
        <v>0</v>
      </c>
      <c r="Q684" s="163">
        <v>0.0004</v>
      </c>
      <c r="R684" s="163">
        <f>Q684*H684</f>
        <v>0.0021520000000000003</v>
      </c>
      <c r="S684" s="163">
        <v>0</v>
      </c>
      <c r="T684" s="164">
        <f>S684*H684</f>
        <v>0</v>
      </c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R684" s="165" t="s">
        <v>235</v>
      </c>
      <c r="AT684" s="165" t="s">
        <v>151</v>
      </c>
      <c r="AU684" s="165" t="s">
        <v>77</v>
      </c>
      <c r="AY684" s="18" t="s">
        <v>148</v>
      </c>
      <c r="BE684" s="166">
        <f>IF(N684="základní",J684,0)</f>
        <v>0</v>
      </c>
      <c r="BF684" s="166">
        <f>IF(N684="snížená",J684,0)</f>
        <v>0</v>
      </c>
      <c r="BG684" s="166">
        <f>IF(N684="zákl. přenesená",J684,0)</f>
        <v>0</v>
      </c>
      <c r="BH684" s="166">
        <f>IF(N684="sníž. přenesená",J684,0)</f>
        <v>0</v>
      </c>
      <c r="BI684" s="166">
        <f>IF(N684="nulová",J684,0)</f>
        <v>0</v>
      </c>
      <c r="BJ684" s="18" t="s">
        <v>75</v>
      </c>
      <c r="BK684" s="166">
        <f>ROUND(I684*H684,2)</f>
        <v>0</v>
      </c>
      <c r="BL684" s="18" t="s">
        <v>235</v>
      </c>
      <c r="BM684" s="165" t="s">
        <v>989</v>
      </c>
    </row>
    <row r="685" spans="2:51" s="14" customFormat="1" ht="12">
      <c r="B685" s="175"/>
      <c r="D685" s="168" t="s">
        <v>158</v>
      </c>
      <c r="E685" s="176" t="s">
        <v>0</v>
      </c>
      <c r="F685" s="177" t="s">
        <v>308</v>
      </c>
      <c r="H685" s="178">
        <v>5.38</v>
      </c>
      <c r="I685" s="179"/>
      <c r="L685" s="175"/>
      <c r="M685" s="180"/>
      <c r="N685" s="181"/>
      <c r="O685" s="181"/>
      <c r="P685" s="181"/>
      <c r="Q685" s="181"/>
      <c r="R685" s="181"/>
      <c r="S685" s="181"/>
      <c r="T685" s="182"/>
      <c r="AT685" s="176" t="s">
        <v>158</v>
      </c>
      <c r="AU685" s="176" t="s">
        <v>77</v>
      </c>
      <c r="AV685" s="14" t="s">
        <v>77</v>
      </c>
      <c r="AW685" s="14" t="s">
        <v>30</v>
      </c>
      <c r="AX685" s="14" t="s">
        <v>75</v>
      </c>
      <c r="AY685" s="176" t="s">
        <v>148</v>
      </c>
    </row>
    <row r="686" spans="1:65" s="2" customFormat="1" ht="21.75" customHeight="1">
      <c r="A686" s="33"/>
      <c r="B686" s="153"/>
      <c r="C686" s="203" t="s">
        <v>990</v>
      </c>
      <c r="D686" s="203" t="s">
        <v>438</v>
      </c>
      <c r="E686" s="204" t="s">
        <v>991</v>
      </c>
      <c r="F686" s="205" t="s">
        <v>992</v>
      </c>
      <c r="G686" s="206" t="s">
        <v>154</v>
      </c>
      <c r="H686" s="207">
        <v>18.533</v>
      </c>
      <c r="I686" s="208"/>
      <c r="J686" s="209">
        <f>ROUND(I686*H686,2)</f>
        <v>0</v>
      </c>
      <c r="K686" s="205" t="s">
        <v>155</v>
      </c>
      <c r="L686" s="210"/>
      <c r="M686" s="211" t="s">
        <v>0</v>
      </c>
      <c r="N686" s="212" t="s">
        <v>40</v>
      </c>
      <c r="O686" s="54"/>
      <c r="P686" s="163">
        <f>O686*H686</f>
        <v>0</v>
      </c>
      <c r="Q686" s="163">
        <v>0.0048</v>
      </c>
      <c r="R686" s="163">
        <f>Q686*H686</f>
        <v>0.08895839999999999</v>
      </c>
      <c r="S686" s="163">
        <v>0</v>
      </c>
      <c r="T686" s="164">
        <f>S686*H686</f>
        <v>0</v>
      </c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R686" s="165" t="s">
        <v>474</v>
      </c>
      <c r="AT686" s="165" t="s">
        <v>438</v>
      </c>
      <c r="AU686" s="165" t="s">
        <v>77</v>
      </c>
      <c r="AY686" s="18" t="s">
        <v>148</v>
      </c>
      <c r="BE686" s="166">
        <f>IF(N686="základní",J686,0)</f>
        <v>0</v>
      </c>
      <c r="BF686" s="166">
        <f>IF(N686="snížená",J686,0)</f>
        <v>0</v>
      </c>
      <c r="BG686" s="166">
        <f>IF(N686="zákl. přenesená",J686,0)</f>
        <v>0</v>
      </c>
      <c r="BH686" s="166">
        <f>IF(N686="sníž. přenesená",J686,0)</f>
        <v>0</v>
      </c>
      <c r="BI686" s="166">
        <f>IF(N686="nulová",J686,0)</f>
        <v>0</v>
      </c>
      <c r="BJ686" s="18" t="s">
        <v>75</v>
      </c>
      <c r="BK686" s="166">
        <f>ROUND(I686*H686,2)</f>
        <v>0</v>
      </c>
      <c r="BL686" s="18" t="s">
        <v>235</v>
      </c>
      <c r="BM686" s="165" t="s">
        <v>993</v>
      </c>
    </row>
    <row r="687" spans="2:51" s="14" customFormat="1" ht="12">
      <c r="B687" s="175"/>
      <c r="D687" s="168" t="s">
        <v>158</v>
      </c>
      <c r="E687" s="176" t="s">
        <v>0</v>
      </c>
      <c r="F687" s="177" t="s">
        <v>994</v>
      </c>
      <c r="H687" s="178">
        <v>11.808</v>
      </c>
      <c r="I687" s="179"/>
      <c r="L687" s="175"/>
      <c r="M687" s="180"/>
      <c r="N687" s="181"/>
      <c r="O687" s="181"/>
      <c r="P687" s="181"/>
      <c r="Q687" s="181"/>
      <c r="R687" s="181"/>
      <c r="S687" s="181"/>
      <c r="T687" s="182"/>
      <c r="AT687" s="176" t="s">
        <v>158</v>
      </c>
      <c r="AU687" s="176" t="s">
        <v>77</v>
      </c>
      <c r="AV687" s="14" t="s">
        <v>77</v>
      </c>
      <c r="AW687" s="14" t="s">
        <v>30</v>
      </c>
      <c r="AX687" s="14" t="s">
        <v>68</v>
      </c>
      <c r="AY687" s="176" t="s">
        <v>148</v>
      </c>
    </row>
    <row r="688" spans="2:51" s="14" customFormat="1" ht="12">
      <c r="B688" s="175"/>
      <c r="D688" s="168" t="s">
        <v>158</v>
      </c>
      <c r="E688" s="176" t="s">
        <v>0</v>
      </c>
      <c r="F688" s="177" t="s">
        <v>995</v>
      </c>
      <c r="H688" s="178">
        <v>6.725</v>
      </c>
      <c r="I688" s="179"/>
      <c r="L688" s="175"/>
      <c r="M688" s="180"/>
      <c r="N688" s="181"/>
      <c r="O688" s="181"/>
      <c r="P688" s="181"/>
      <c r="Q688" s="181"/>
      <c r="R688" s="181"/>
      <c r="S688" s="181"/>
      <c r="T688" s="182"/>
      <c r="AT688" s="176" t="s">
        <v>158</v>
      </c>
      <c r="AU688" s="176" t="s">
        <v>77</v>
      </c>
      <c r="AV688" s="14" t="s">
        <v>77</v>
      </c>
      <c r="AW688" s="14" t="s">
        <v>30</v>
      </c>
      <c r="AX688" s="14" t="s">
        <v>68</v>
      </c>
      <c r="AY688" s="176" t="s">
        <v>148</v>
      </c>
    </row>
    <row r="689" spans="2:51" s="15" customFormat="1" ht="12">
      <c r="B689" s="183"/>
      <c r="D689" s="168" t="s">
        <v>158</v>
      </c>
      <c r="E689" s="184" t="s">
        <v>0</v>
      </c>
      <c r="F689" s="185" t="s">
        <v>171</v>
      </c>
      <c r="H689" s="186">
        <v>18.533</v>
      </c>
      <c r="I689" s="187"/>
      <c r="L689" s="183"/>
      <c r="M689" s="188"/>
      <c r="N689" s="189"/>
      <c r="O689" s="189"/>
      <c r="P689" s="189"/>
      <c r="Q689" s="189"/>
      <c r="R689" s="189"/>
      <c r="S689" s="189"/>
      <c r="T689" s="190"/>
      <c r="AT689" s="184" t="s">
        <v>158</v>
      </c>
      <c r="AU689" s="184" t="s">
        <v>77</v>
      </c>
      <c r="AV689" s="15" t="s">
        <v>156</v>
      </c>
      <c r="AW689" s="15" t="s">
        <v>30</v>
      </c>
      <c r="AX689" s="15" t="s">
        <v>75</v>
      </c>
      <c r="AY689" s="184" t="s">
        <v>148</v>
      </c>
    </row>
    <row r="690" spans="1:65" s="2" customFormat="1" ht="21.75" customHeight="1">
      <c r="A690" s="33"/>
      <c r="B690" s="153"/>
      <c r="C690" s="154" t="s">
        <v>996</v>
      </c>
      <c r="D690" s="154" t="s">
        <v>151</v>
      </c>
      <c r="E690" s="155" t="s">
        <v>997</v>
      </c>
      <c r="F690" s="156" t="s">
        <v>998</v>
      </c>
      <c r="G690" s="157" t="s">
        <v>232</v>
      </c>
      <c r="H690" s="158">
        <v>0.1</v>
      </c>
      <c r="I690" s="159"/>
      <c r="J690" s="160">
        <f>ROUND(I690*H690,2)</f>
        <v>0</v>
      </c>
      <c r="K690" s="156" t="s">
        <v>155</v>
      </c>
      <c r="L690" s="34"/>
      <c r="M690" s="161" t="s">
        <v>0</v>
      </c>
      <c r="N690" s="162" t="s">
        <v>40</v>
      </c>
      <c r="O690" s="54"/>
      <c r="P690" s="163">
        <f>O690*H690</f>
        <v>0</v>
      </c>
      <c r="Q690" s="163">
        <v>0</v>
      </c>
      <c r="R690" s="163">
        <f>Q690*H690</f>
        <v>0</v>
      </c>
      <c r="S690" s="163">
        <v>0</v>
      </c>
      <c r="T690" s="164">
        <f>S690*H690</f>
        <v>0</v>
      </c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R690" s="165" t="s">
        <v>235</v>
      </c>
      <c r="AT690" s="165" t="s">
        <v>151</v>
      </c>
      <c r="AU690" s="165" t="s">
        <v>77</v>
      </c>
      <c r="AY690" s="18" t="s">
        <v>148</v>
      </c>
      <c r="BE690" s="166">
        <f>IF(N690="základní",J690,0)</f>
        <v>0</v>
      </c>
      <c r="BF690" s="166">
        <f>IF(N690="snížená",J690,0)</f>
        <v>0</v>
      </c>
      <c r="BG690" s="166">
        <f>IF(N690="zákl. přenesená",J690,0)</f>
        <v>0</v>
      </c>
      <c r="BH690" s="166">
        <f>IF(N690="sníž. přenesená",J690,0)</f>
        <v>0</v>
      </c>
      <c r="BI690" s="166">
        <f>IF(N690="nulová",J690,0)</f>
        <v>0</v>
      </c>
      <c r="BJ690" s="18" t="s">
        <v>75</v>
      </c>
      <c r="BK690" s="166">
        <f>ROUND(I690*H690,2)</f>
        <v>0</v>
      </c>
      <c r="BL690" s="18" t="s">
        <v>235</v>
      </c>
      <c r="BM690" s="165" t="s">
        <v>999</v>
      </c>
    </row>
    <row r="691" spans="2:63" s="12" customFormat="1" ht="22.9" customHeight="1">
      <c r="B691" s="140"/>
      <c r="D691" s="141" t="s">
        <v>67</v>
      </c>
      <c r="E691" s="151" t="s">
        <v>1000</v>
      </c>
      <c r="F691" s="151" t="s">
        <v>1001</v>
      </c>
      <c r="I691" s="143"/>
      <c r="J691" s="152">
        <f>BK691</f>
        <v>0</v>
      </c>
      <c r="L691" s="140"/>
      <c r="M691" s="145"/>
      <c r="N691" s="146"/>
      <c r="O691" s="146"/>
      <c r="P691" s="147">
        <f>SUM(P692:P696)</f>
        <v>0</v>
      </c>
      <c r="Q691" s="146"/>
      <c r="R691" s="147">
        <f>SUM(R692:R696)</f>
        <v>0.0254662</v>
      </c>
      <c r="S691" s="146"/>
      <c r="T691" s="148">
        <f>SUM(T692:T696)</f>
        <v>0</v>
      </c>
      <c r="AR691" s="141" t="s">
        <v>77</v>
      </c>
      <c r="AT691" s="149" t="s">
        <v>67</v>
      </c>
      <c r="AU691" s="149" t="s">
        <v>75</v>
      </c>
      <c r="AY691" s="141" t="s">
        <v>148</v>
      </c>
      <c r="BK691" s="150">
        <f>SUM(BK692:BK696)</f>
        <v>0</v>
      </c>
    </row>
    <row r="692" spans="1:65" s="2" customFormat="1" ht="21.75" customHeight="1">
      <c r="A692" s="33"/>
      <c r="B692" s="153"/>
      <c r="C692" s="154" t="s">
        <v>1002</v>
      </c>
      <c r="D692" s="154" t="s">
        <v>151</v>
      </c>
      <c r="E692" s="155" t="s">
        <v>1003</v>
      </c>
      <c r="F692" s="156" t="s">
        <v>1004</v>
      </c>
      <c r="G692" s="157" t="s">
        <v>154</v>
      </c>
      <c r="H692" s="158">
        <v>9.84</v>
      </c>
      <c r="I692" s="159"/>
      <c r="J692" s="160">
        <f>ROUND(I692*H692,2)</f>
        <v>0</v>
      </c>
      <c r="K692" s="156" t="s">
        <v>155</v>
      </c>
      <c r="L692" s="34"/>
      <c r="M692" s="161" t="s">
        <v>0</v>
      </c>
      <c r="N692" s="162" t="s">
        <v>40</v>
      </c>
      <c r="O692" s="54"/>
      <c r="P692" s="163">
        <f>O692*H692</f>
        <v>0</v>
      </c>
      <c r="Q692" s="163">
        <v>0.00116</v>
      </c>
      <c r="R692" s="163">
        <f>Q692*H692</f>
        <v>0.0114144</v>
      </c>
      <c r="S692" s="163">
        <v>0</v>
      </c>
      <c r="T692" s="164">
        <f>S692*H692</f>
        <v>0</v>
      </c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R692" s="165" t="s">
        <v>235</v>
      </c>
      <c r="AT692" s="165" t="s">
        <v>151</v>
      </c>
      <c r="AU692" s="165" t="s">
        <v>77</v>
      </c>
      <c r="AY692" s="18" t="s">
        <v>148</v>
      </c>
      <c r="BE692" s="166">
        <f>IF(N692="základní",J692,0)</f>
        <v>0</v>
      </c>
      <c r="BF692" s="166">
        <f>IF(N692="snížená",J692,0)</f>
        <v>0</v>
      </c>
      <c r="BG692" s="166">
        <f>IF(N692="zákl. přenesená",J692,0)</f>
        <v>0</v>
      </c>
      <c r="BH692" s="166">
        <f>IF(N692="sníž. přenesená",J692,0)</f>
        <v>0</v>
      </c>
      <c r="BI692" s="166">
        <f>IF(N692="nulová",J692,0)</f>
        <v>0</v>
      </c>
      <c r="BJ692" s="18" t="s">
        <v>75</v>
      </c>
      <c r="BK692" s="166">
        <f>ROUND(I692*H692,2)</f>
        <v>0</v>
      </c>
      <c r="BL692" s="18" t="s">
        <v>235</v>
      </c>
      <c r="BM692" s="165" t="s">
        <v>1005</v>
      </c>
    </row>
    <row r="693" spans="2:51" s="14" customFormat="1" ht="12">
      <c r="B693" s="175"/>
      <c r="D693" s="168" t="s">
        <v>158</v>
      </c>
      <c r="E693" s="176" t="s">
        <v>0</v>
      </c>
      <c r="F693" s="177" t="s">
        <v>304</v>
      </c>
      <c r="H693" s="178">
        <v>9.84</v>
      </c>
      <c r="I693" s="179"/>
      <c r="L693" s="175"/>
      <c r="M693" s="180"/>
      <c r="N693" s="181"/>
      <c r="O693" s="181"/>
      <c r="P693" s="181"/>
      <c r="Q693" s="181"/>
      <c r="R693" s="181"/>
      <c r="S693" s="181"/>
      <c r="T693" s="182"/>
      <c r="AT693" s="176" t="s">
        <v>158</v>
      </c>
      <c r="AU693" s="176" t="s">
        <v>77</v>
      </c>
      <c r="AV693" s="14" t="s">
        <v>77</v>
      </c>
      <c r="AW693" s="14" t="s">
        <v>30</v>
      </c>
      <c r="AX693" s="14" t="s">
        <v>75</v>
      </c>
      <c r="AY693" s="176" t="s">
        <v>148</v>
      </c>
    </row>
    <row r="694" spans="1:65" s="2" customFormat="1" ht="16.5" customHeight="1">
      <c r="A694" s="33"/>
      <c r="B694" s="153"/>
      <c r="C694" s="203" t="s">
        <v>1006</v>
      </c>
      <c r="D694" s="203" t="s">
        <v>438</v>
      </c>
      <c r="E694" s="204" t="s">
        <v>1007</v>
      </c>
      <c r="F694" s="205" t="s">
        <v>1008</v>
      </c>
      <c r="G694" s="206" t="s">
        <v>154</v>
      </c>
      <c r="H694" s="207">
        <v>10.037</v>
      </c>
      <c r="I694" s="208"/>
      <c r="J694" s="209">
        <f>ROUND(I694*H694,2)</f>
        <v>0</v>
      </c>
      <c r="K694" s="205" t="s">
        <v>155</v>
      </c>
      <c r="L694" s="210"/>
      <c r="M694" s="211" t="s">
        <v>0</v>
      </c>
      <c r="N694" s="212" t="s">
        <v>40</v>
      </c>
      <c r="O694" s="54"/>
      <c r="P694" s="163">
        <f>O694*H694</f>
        <v>0</v>
      </c>
      <c r="Q694" s="163">
        <v>0.0014</v>
      </c>
      <c r="R694" s="163">
        <f>Q694*H694</f>
        <v>0.014051800000000001</v>
      </c>
      <c r="S694" s="163">
        <v>0</v>
      </c>
      <c r="T694" s="164">
        <f>S694*H694</f>
        <v>0</v>
      </c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R694" s="165" t="s">
        <v>474</v>
      </c>
      <c r="AT694" s="165" t="s">
        <v>438</v>
      </c>
      <c r="AU694" s="165" t="s">
        <v>77</v>
      </c>
      <c r="AY694" s="18" t="s">
        <v>148</v>
      </c>
      <c r="BE694" s="166">
        <f>IF(N694="základní",J694,0)</f>
        <v>0</v>
      </c>
      <c r="BF694" s="166">
        <f>IF(N694="snížená",J694,0)</f>
        <v>0</v>
      </c>
      <c r="BG694" s="166">
        <f>IF(N694="zákl. přenesená",J694,0)</f>
        <v>0</v>
      </c>
      <c r="BH694" s="166">
        <f>IF(N694="sníž. přenesená",J694,0)</f>
        <v>0</v>
      </c>
      <c r="BI694" s="166">
        <f>IF(N694="nulová",J694,0)</f>
        <v>0</v>
      </c>
      <c r="BJ694" s="18" t="s">
        <v>75</v>
      </c>
      <c r="BK694" s="166">
        <f>ROUND(I694*H694,2)</f>
        <v>0</v>
      </c>
      <c r="BL694" s="18" t="s">
        <v>235</v>
      </c>
      <c r="BM694" s="165" t="s">
        <v>1009</v>
      </c>
    </row>
    <row r="695" spans="2:51" s="14" customFormat="1" ht="12">
      <c r="B695" s="175"/>
      <c r="D695" s="168" t="s">
        <v>158</v>
      </c>
      <c r="E695" s="176" t="s">
        <v>0</v>
      </c>
      <c r="F695" s="177" t="s">
        <v>1010</v>
      </c>
      <c r="H695" s="178">
        <v>10.037</v>
      </c>
      <c r="I695" s="179"/>
      <c r="L695" s="175"/>
      <c r="M695" s="180"/>
      <c r="N695" s="181"/>
      <c r="O695" s="181"/>
      <c r="P695" s="181"/>
      <c r="Q695" s="181"/>
      <c r="R695" s="181"/>
      <c r="S695" s="181"/>
      <c r="T695" s="182"/>
      <c r="AT695" s="176" t="s">
        <v>158</v>
      </c>
      <c r="AU695" s="176" t="s">
        <v>77</v>
      </c>
      <c r="AV695" s="14" t="s">
        <v>77</v>
      </c>
      <c r="AW695" s="14" t="s">
        <v>30</v>
      </c>
      <c r="AX695" s="14" t="s">
        <v>75</v>
      </c>
      <c r="AY695" s="176" t="s">
        <v>148</v>
      </c>
    </row>
    <row r="696" spans="1:65" s="2" customFormat="1" ht="21.75" customHeight="1">
      <c r="A696" s="33"/>
      <c r="B696" s="153"/>
      <c r="C696" s="154" t="s">
        <v>1011</v>
      </c>
      <c r="D696" s="154" t="s">
        <v>151</v>
      </c>
      <c r="E696" s="155" t="s">
        <v>1012</v>
      </c>
      <c r="F696" s="156" t="s">
        <v>1013</v>
      </c>
      <c r="G696" s="157" t="s">
        <v>232</v>
      </c>
      <c r="H696" s="158">
        <v>0.025</v>
      </c>
      <c r="I696" s="159"/>
      <c r="J696" s="160">
        <f>ROUND(I696*H696,2)</f>
        <v>0</v>
      </c>
      <c r="K696" s="156" t="s">
        <v>155</v>
      </c>
      <c r="L696" s="34"/>
      <c r="M696" s="161" t="s">
        <v>0</v>
      </c>
      <c r="N696" s="162" t="s">
        <v>40</v>
      </c>
      <c r="O696" s="54"/>
      <c r="P696" s="163">
        <f>O696*H696</f>
        <v>0</v>
      </c>
      <c r="Q696" s="163">
        <v>0</v>
      </c>
      <c r="R696" s="163">
        <f>Q696*H696</f>
        <v>0</v>
      </c>
      <c r="S696" s="163">
        <v>0</v>
      </c>
      <c r="T696" s="164">
        <f>S696*H696</f>
        <v>0</v>
      </c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R696" s="165" t="s">
        <v>235</v>
      </c>
      <c r="AT696" s="165" t="s">
        <v>151</v>
      </c>
      <c r="AU696" s="165" t="s">
        <v>77</v>
      </c>
      <c r="AY696" s="18" t="s">
        <v>148</v>
      </c>
      <c r="BE696" s="166">
        <f>IF(N696="základní",J696,0)</f>
        <v>0</v>
      </c>
      <c r="BF696" s="166">
        <f>IF(N696="snížená",J696,0)</f>
        <v>0</v>
      </c>
      <c r="BG696" s="166">
        <f>IF(N696="zákl. přenesená",J696,0)</f>
        <v>0</v>
      </c>
      <c r="BH696" s="166">
        <f>IF(N696="sníž. přenesená",J696,0)</f>
        <v>0</v>
      </c>
      <c r="BI696" s="166">
        <f>IF(N696="nulová",J696,0)</f>
        <v>0</v>
      </c>
      <c r="BJ696" s="18" t="s">
        <v>75</v>
      </c>
      <c r="BK696" s="166">
        <f>ROUND(I696*H696,2)</f>
        <v>0</v>
      </c>
      <c r="BL696" s="18" t="s">
        <v>235</v>
      </c>
      <c r="BM696" s="165" t="s">
        <v>1014</v>
      </c>
    </row>
    <row r="697" spans="2:63" s="12" customFormat="1" ht="22.9" customHeight="1">
      <c r="B697" s="140"/>
      <c r="D697" s="141" t="s">
        <v>67</v>
      </c>
      <c r="E697" s="151" t="s">
        <v>1015</v>
      </c>
      <c r="F697" s="151" t="s">
        <v>1016</v>
      </c>
      <c r="I697" s="143"/>
      <c r="J697" s="152">
        <f>BK697</f>
        <v>0</v>
      </c>
      <c r="L697" s="140"/>
      <c r="M697" s="145"/>
      <c r="N697" s="146"/>
      <c r="O697" s="146"/>
      <c r="P697" s="147">
        <f>SUM(P698:P707)</f>
        <v>0</v>
      </c>
      <c r="Q697" s="146"/>
      <c r="R697" s="147">
        <f>SUM(R698:R707)</f>
        <v>0.049429999999999995</v>
      </c>
      <c r="S697" s="146"/>
      <c r="T697" s="148">
        <f>SUM(T698:T707)</f>
        <v>0</v>
      </c>
      <c r="AR697" s="141" t="s">
        <v>77</v>
      </c>
      <c r="AT697" s="149" t="s">
        <v>67</v>
      </c>
      <c r="AU697" s="149" t="s">
        <v>75</v>
      </c>
      <c r="AY697" s="141" t="s">
        <v>148</v>
      </c>
      <c r="BK697" s="150">
        <f>SUM(BK698:BK707)</f>
        <v>0</v>
      </c>
    </row>
    <row r="698" spans="1:65" s="2" customFormat="1" ht="21.75" customHeight="1">
      <c r="A698" s="33"/>
      <c r="B698" s="153"/>
      <c r="C698" s="154" t="s">
        <v>1017</v>
      </c>
      <c r="D698" s="154" t="s">
        <v>151</v>
      </c>
      <c r="E698" s="155" t="s">
        <v>1018</v>
      </c>
      <c r="F698" s="156" t="s">
        <v>1019</v>
      </c>
      <c r="G698" s="157" t="s">
        <v>226</v>
      </c>
      <c r="H698" s="158">
        <v>2.5</v>
      </c>
      <c r="I698" s="159"/>
      <c r="J698" s="160">
        <f>ROUND(I698*H698,2)</f>
        <v>0</v>
      </c>
      <c r="K698" s="156" t="s">
        <v>0</v>
      </c>
      <c r="L698" s="34"/>
      <c r="M698" s="161" t="s">
        <v>0</v>
      </c>
      <c r="N698" s="162" t="s">
        <v>40</v>
      </c>
      <c r="O698" s="54"/>
      <c r="P698" s="163">
        <f>O698*H698</f>
        <v>0</v>
      </c>
      <c r="Q698" s="163">
        <v>0.01244</v>
      </c>
      <c r="R698" s="163">
        <f>Q698*H698</f>
        <v>0.0311</v>
      </c>
      <c r="S698" s="163">
        <v>0</v>
      </c>
      <c r="T698" s="164">
        <f>S698*H698</f>
        <v>0</v>
      </c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R698" s="165" t="s">
        <v>235</v>
      </c>
      <c r="AT698" s="165" t="s">
        <v>151</v>
      </c>
      <c r="AU698" s="165" t="s">
        <v>77</v>
      </c>
      <c r="AY698" s="18" t="s">
        <v>148</v>
      </c>
      <c r="BE698" s="166">
        <f>IF(N698="základní",J698,0)</f>
        <v>0</v>
      </c>
      <c r="BF698" s="166">
        <f>IF(N698="snížená",J698,0)</f>
        <v>0</v>
      </c>
      <c r="BG698" s="166">
        <f>IF(N698="zákl. přenesená",J698,0)</f>
        <v>0</v>
      </c>
      <c r="BH698" s="166">
        <f>IF(N698="sníž. přenesená",J698,0)</f>
        <v>0</v>
      </c>
      <c r="BI698" s="166">
        <f>IF(N698="nulová",J698,0)</f>
        <v>0</v>
      </c>
      <c r="BJ698" s="18" t="s">
        <v>75</v>
      </c>
      <c r="BK698" s="166">
        <f>ROUND(I698*H698,2)</f>
        <v>0</v>
      </c>
      <c r="BL698" s="18" t="s">
        <v>235</v>
      </c>
      <c r="BM698" s="165" t="s">
        <v>1020</v>
      </c>
    </row>
    <row r="699" spans="2:51" s="13" customFormat="1" ht="12">
      <c r="B699" s="167"/>
      <c r="D699" s="168" t="s">
        <v>158</v>
      </c>
      <c r="E699" s="169" t="s">
        <v>0</v>
      </c>
      <c r="F699" s="170" t="s">
        <v>342</v>
      </c>
      <c r="H699" s="169" t="s">
        <v>0</v>
      </c>
      <c r="I699" s="171"/>
      <c r="L699" s="167"/>
      <c r="M699" s="172"/>
      <c r="N699" s="173"/>
      <c r="O699" s="173"/>
      <c r="P699" s="173"/>
      <c r="Q699" s="173"/>
      <c r="R699" s="173"/>
      <c r="S699" s="173"/>
      <c r="T699" s="174"/>
      <c r="AT699" s="169" t="s">
        <v>158</v>
      </c>
      <c r="AU699" s="169" t="s">
        <v>77</v>
      </c>
      <c r="AV699" s="13" t="s">
        <v>75</v>
      </c>
      <c r="AW699" s="13" t="s">
        <v>30</v>
      </c>
      <c r="AX699" s="13" t="s">
        <v>68</v>
      </c>
      <c r="AY699" s="169" t="s">
        <v>148</v>
      </c>
    </row>
    <row r="700" spans="2:51" s="14" customFormat="1" ht="12">
      <c r="B700" s="175"/>
      <c r="D700" s="168" t="s">
        <v>158</v>
      </c>
      <c r="E700" s="176" t="s">
        <v>0</v>
      </c>
      <c r="F700" s="177" t="s">
        <v>1021</v>
      </c>
      <c r="H700" s="178">
        <v>2.5</v>
      </c>
      <c r="I700" s="179"/>
      <c r="L700" s="175"/>
      <c r="M700" s="180"/>
      <c r="N700" s="181"/>
      <c r="O700" s="181"/>
      <c r="P700" s="181"/>
      <c r="Q700" s="181"/>
      <c r="R700" s="181"/>
      <c r="S700" s="181"/>
      <c r="T700" s="182"/>
      <c r="AT700" s="176" t="s">
        <v>158</v>
      </c>
      <c r="AU700" s="176" t="s">
        <v>77</v>
      </c>
      <c r="AV700" s="14" t="s">
        <v>77</v>
      </c>
      <c r="AW700" s="14" t="s">
        <v>30</v>
      </c>
      <c r="AX700" s="14" t="s">
        <v>75</v>
      </c>
      <c r="AY700" s="176" t="s">
        <v>148</v>
      </c>
    </row>
    <row r="701" spans="1:65" s="2" customFormat="1" ht="21.75" customHeight="1">
      <c r="A701" s="33"/>
      <c r="B701" s="153"/>
      <c r="C701" s="154" t="s">
        <v>1022</v>
      </c>
      <c r="D701" s="154" t="s">
        <v>151</v>
      </c>
      <c r="E701" s="155" t="s">
        <v>1023</v>
      </c>
      <c r="F701" s="156" t="s">
        <v>1024</v>
      </c>
      <c r="G701" s="157" t="s">
        <v>485</v>
      </c>
      <c r="H701" s="158">
        <v>1</v>
      </c>
      <c r="I701" s="159"/>
      <c r="J701" s="160">
        <f>ROUND(I701*H701,2)</f>
        <v>0</v>
      </c>
      <c r="K701" s="156" t="s">
        <v>0</v>
      </c>
      <c r="L701" s="34"/>
      <c r="M701" s="161" t="s">
        <v>0</v>
      </c>
      <c r="N701" s="162" t="s">
        <v>40</v>
      </c>
      <c r="O701" s="54"/>
      <c r="P701" s="163">
        <f>O701*H701</f>
        <v>0</v>
      </c>
      <c r="Q701" s="163">
        <v>0.01244</v>
      </c>
      <c r="R701" s="163">
        <f>Q701*H701</f>
        <v>0.01244</v>
      </c>
      <c r="S701" s="163">
        <v>0</v>
      </c>
      <c r="T701" s="164">
        <f>S701*H701</f>
        <v>0</v>
      </c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R701" s="165" t="s">
        <v>235</v>
      </c>
      <c r="AT701" s="165" t="s">
        <v>151</v>
      </c>
      <c r="AU701" s="165" t="s">
        <v>77</v>
      </c>
      <c r="AY701" s="18" t="s">
        <v>148</v>
      </c>
      <c r="BE701" s="166">
        <f>IF(N701="základní",J701,0)</f>
        <v>0</v>
      </c>
      <c r="BF701" s="166">
        <f>IF(N701="snížená",J701,0)</f>
        <v>0</v>
      </c>
      <c r="BG701" s="166">
        <f>IF(N701="zákl. přenesená",J701,0)</f>
        <v>0</v>
      </c>
      <c r="BH701" s="166">
        <f>IF(N701="sníž. přenesená",J701,0)</f>
        <v>0</v>
      </c>
      <c r="BI701" s="166">
        <f>IF(N701="nulová",J701,0)</f>
        <v>0</v>
      </c>
      <c r="BJ701" s="18" t="s">
        <v>75</v>
      </c>
      <c r="BK701" s="166">
        <f>ROUND(I701*H701,2)</f>
        <v>0</v>
      </c>
      <c r="BL701" s="18" t="s">
        <v>235</v>
      </c>
      <c r="BM701" s="165" t="s">
        <v>1025</v>
      </c>
    </row>
    <row r="702" spans="2:51" s="13" customFormat="1" ht="12">
      <c r="B702" s="167"/>
      <c r="D702" s="168" t="s">
        <v>158</v>
      </c>
      <c r="E702" s="169" t="s">
        <v>0</v>
      </c>
      <c r="F702" s="170" t="s">
        <v>342</v>
      </c>
      <c r="H702" s="169" t="s">
        <v>0</v>
      </c>
      <c r="I702" s="171"/>
      <c r="L702" s="167"/>
      <c r="M702" s="172"/>
      <c r="N702" s="173"/>
      <c r="O702" s="173"/>
      <c r="P702" s="173"/>
      <c r="Q702" s="173"/>
      <c r="R702" s="173"/>
      <c r="S702" s="173"/>
      <c r="T702" s="174"/>
      <c r="AT702" s="169" t="s">
        <v>158</v>
      </c>
      <c r="AU702" s="169" t="s">
        <v>77</v>
      </c>
      <c r="AV702" s="13" t="s">
        <v>75</v>
      </c>
      <c r="AW702" s="13" t="s">
        <v>30</v>
      </c>
      <c r="AX702" s="13" t="s">
        <v>68</v>
      </c>
      <c r="AY702" s="169" t="s">
        <v>148</v>
      </c>
    </row>
    <row r="703" spans="2:51" s="14" customFormat="1" ht="12">
      <c r="B703" s="175"/>
      <c r="D703" s="168" t="s">
        <v>158</v>
      </c>
      <c r="E703" s="176" t="s">
        <v>0</v>
      </c>
      <c r="F703" s="177" t="s">
        <v>75</v>
      </c>
      <c r="H703" s="178">
        <v>1</v>
      </c>
      <c r="I703" s="179"/>
      <c r="L703" s="175"/>
      <c r="M703" s="180"/>
      <c r="N703" s="181"/>
      <c r="O703" s="181"/>
      <c r="P703" s="181"/>
      <c r="Q703" s="181"/>
      <c r="R703" s="181"/>
      <c r="S703" s="181"/>
      <c r="T703" s="182"/>
      <c r="AT703" s="176" t="s">
        <v>158</v>
      </c>
      <c r="AU703" s="176" t="s">
        <v>77</v>
      </c>
      <c r="AV703" s="14" t="s">
        <v>77</v>
      </c>
      <c r="AW703" s="14" t="s">
        <v>30</v>
      </c>
      <c r="AX703" s="14" t="s">
        <v>75</v>
      </c>
      <c r="AY703" s="176" t="s">
        <v>148</v>
      </c>
    </row>
    <row r="704" spans="1:65" s="2" customFormat="1" ht="21.75" customHeight="1">
      <c r="A704" s="33"/>
      <c r="B704" s="153"/>
      <c r="C704" s="154" t="s">
        <v>1026</v>
      </c>
      <c r="D704" s="154" t="s">
        <v>151</v>
      </c>
      <c r="E704" s="155" t="s">
        <v>1027</v>
      </c>
      <c r="F704" s="156" t="s">
        <v>1028</v>
      </c>
      <c r="G704" s="157" t="s">
        <v>226</v>
      </c>
      <c r="H704" s="158">
        <v>1.9</v>
      </c>
      <c r="I704" s="159"/>
      <c r="J704" s="160">
        <f>ROUND(I704*H704,2)</f>
        <v>0</v>
      </c>
      <c r="K704" s="156" t="s">
        <v>0</v>
      </c>
      <c r="L704" s="34"/>
      <c r="M704" s="161" t="s">
        <v>0</v>
      </c>
      <c r="N704" s="162" t="s">
        <v>40</v>
      </c>
      <c r="O704" s="54"/>
      <c r="P704" s="163">
        <f>O704*H704</f>
        <v>0</v>
      </c>
      <c r="Q704" s="163">
        <v>0.0031</v>
      </c>
      <c r="R704" s="163">
        <f>Q704*H704</f>
        <v>0.005889999999999999</v>
      </c>
      <c r="S704" s="163">
        <v>0</v>
      </c>
      <c r="T704" s="164">
        <f>S704*H704</f>
        <v>0</v>
      </c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R704" s="165" t="s">
        <v>235</v>
      </c>
      <c r="AT704" s="165" t="s">
        <v>151</v>
      </c>
      <c r="AU704" s="165" t="s">
        <v>77</v>
      </c>
      <c r="AY704" s="18" t="s">
        <v>148</v>
      </c>
      <c r="BE704" s="166">
        <f>IF(N704="základní",J704,0)</f>
        <v>0</v>
      </c>
      <c r="BF704" s="166">
        <f>IF(N704="snížená",J704,0)</f>
        <v>0</v>
      </c>
      <c r="BG704" s="166">
        <f>IF(N704="zákl. přenesená",J704,0)</f>
        <v>0</v>
      </c>
      <c r="BH704" s="166">
        <f>IF(N704="sníž. přenesená",J704,0)</f>
        <v>0</v>
      </c>
      <c r="BI704" s="166">
        <f>IF(N704="nulová",J704,0)</f>
        <v>0</v>
      </c>
      <c r="BJ704" s="18" t="s">
        <v>75</v>
      </c>
      <c r="BK704" s="166">
        <f>ROUND(I704*H704,2)</f>
        <v>0</v>
      </c>
      <c r="BL704" s="18" t="s">
        <v>235</v>
      </c>
      <c r="BM704" s="165" t="s">
        <v>1029</v>
      </c>
    </row>
    <row r="705" spans="2:51" s="13" customFormat="1" ht="12">
      <c r="B705" s="167"/>
      <c r="D705" s="168" t="s">
        <v>158</v>
      </c>
      <c r="E705" s="169" t="s">
        <v>0</v>
      </c>
      <c r="F705" s="170" t="s">
        <v>342</v>
      </c>
      <c r="H705" s="169" t="s">
        <v>0</v>
      </c>
      <c r="I705" s="171"/>
      <c r="L705" s="167"/>
      <c r="M705" s="172"/>
      <c r="N705" s="173"/>
      <c r="O705" s="173"/>
      <c r="P705" s="173"/>
      <c r="Q705" s="173"/>
      <c r="R705" s="173"/>
      <c r="S705" s="173"/>
      <c r="T705" s="174"/>
      <c r="AT705" s="169" t="s">
        <v>158</v>
      </c>
      <c r="AU705" s="169" t="s">
        <v>77</v>
      </c>
      <c r="AV705" s="13" t="s">
        <v>75</v>
      </c>
      <c r="AW705" s="13" t="s">
        <v>30</v>
      </c>
      <c r="AX705" s="13" t="s">
        <v>68</v>
      </c>
      <c r="AY705" s="169" t="s">
        <v>148</v>
      </c>
    </row>
    <row r="706" spans="2:51" s="14" customFormat="1" ht="12">
      <c r="B706" s="175"/>
      <c r="D706" s="168" t="s">
        <v>158</v>
      </c>
      <c r="E706" s="176" t="s">
        <v>0</v>
      </c>
      <c r="F706" s="177" t="s">
        <v>1030</v>
      </c>
      <c r="H706" s="178">
        <v>1.9</v>
      </c>
      <c r="I706" s="179"/>
      <c r="L706" s="175"/>
      <c r="M706" s="180"/>
      <c r="N706" s="181"/>
      <c r="O706" s="181"/>
      <c r="P706" s="181"/>
      <c r="Q706" s="181"/>
      <c r="R706" s="181"/>
      <c r="S706" s="181"/>
      <c r="T706" s="182"/>
      <c r="AT706" s="176" t="s">
        <v>158</v>
      </c>
      <c r="AU706" s="176" t="s">
        <v>77</v>
      </c>
      <c r="AV706" s="14" t="s">
        <v>77</v>
      </c>
      <c r="AW706" s="14" t="s">
        <v>30</v>
      </c>
      <c r="AX706" s="14" t="s">
        <v>75</v>
      </c>
      <c r="AY706" s="176" t="s">
        <v>148</v>
      </c>
    </row>
    <row r="707" spans="1:65" s="2" customFormat="1" ht="21.75" customHeight="1">
      <c r="A707" s="33"/>
      <c r="B707" s="153"/>
      <c r="C707" s="154" t="s">
        <v>1031</v>
      </c>
      <c r="D707" s="154" t="s">
        <v>151</v>
      </c>
      <c r="E707" s="155" t="s">
        <v>1032</v>
      </c>
      <c r="F707" s="156" t="s">
        <v>1033</v>
      </c>
      <c r="G707" s="157" t="s">
        <v>232</v>
      </c>
      <c r="H707" s="158">
        <v>0.049</v>
      </c>
      <c r="I707" s="159"/>
      <c r="J707" s="160">
        <f>ROUND(I707*H707,2)</f>
        <v>0</v>
      </c>
      <c r="K707" s="156" t="s">
        <v>155</v>
      </c>
      <c r="L707" s="34"/>
      <c r="M707" s="213" t="s">
        <v>0</v>
      </c>
      <c r="N707" s="214" t="s">
        <v>40</v>
      </c>
      <c r="O707" s="215"/>
      <c r="P707" s="216">
        <f>O707*H707</f>
        <v>0</v>
      </c>
      <c r="Q707" s="216">
        <v>0</v>
      </c>
      <c r="R707" s="216">
        <f>Q707*H707</f>
        <v>0</v>
      </c>
      <c r="S707" s="216">
        <v>0</v>
      </c>
      <c r="T707" s="217">
        <f>S707*H707</f>
        <v>0</v>
      </c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R707" s="165" t="s">
        <v>235</v>
      </c>
      <c r="AT707" s="165" t="s">
        <v>151</v>
      </c>
      <c r="AU707" s="165" t="s">
        <v>77</v>
      </c>
      <c r="AY707" s="18" t="s">
        <v>148</v>
      </c>
      <c r="BE707" s="166">
        <f>IF(N707="základní",J707,0)</f>
        <v>0</v>
      </c>
      <c r="BF707" s="166">
        <f>IF(N707="snížená",J707,0)</f>
        <v>0</v>
      </c>
      <c r="BG707" s="166">
        <f>IF(N707="zákl. přenesená",J707,0)</f>
        <v>0</v>
      </c>
      <c r="BH707" s="166">
        <f>IF(N707="sníž. přenesená",J707,0)</f>
        <v>0</v>
      </c>
      <c r="BI707" s="166">
        <f>IF(N707="nulová",J707,0)</f>
        <v>0</v>
      </c>
      <c r="BJ707" s="18" t="s">
        <v>75</v>
      </c>
      <c r="BK707" s="166">
        <f>ROUND(I707*H707,2)</f>
        <v>0</v>
      </c>
      <c r="BL707" s="18" t="s">
        <v>235</v>
      </c>
      <c r="BM707" s="165" t="s">
        <v>1034</v>
      </c>
    </row>
    <row r="708" spans="1:31" s="2" customFormat="1" ht="6.95" customHeight="1">
      <c r="A708" s="33"/>
      <c r="B708" s="43"/>
      <c r="C708" s="44"/>
      <c r="D708" s="44"/>
      <c r="E708" s="44"/>
      <c r="F708" s="44"/>
      <c r="G708" s="44"/>
      <c r="H708" s="44"/>
      <c r="I708" s="113"/>
      <c r="J708" s="44"/>
      <c r="K708" s="44"/>
      <c r="L708" s="34"/>
      <c r="M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</row>
  </sheetData>
  <autoFilter ref="C92:K707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05"/>
  <sheetViews>
    <sheetView showGridLines="0" workbookViewId="0" topLeftCell="A1">
      <selection activeCell="D4" sqref="D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8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89"/>
      <c r="L2" s="367" t="s">
        <v>3</v>
      </c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8" t="s">
        <v>81</v>
      </c>
      <c r="AZ2" s="90" t="s">
        <v>272</v>
      </c>
      <c r="BA2" s="90" t="s">
        <v>272</v>
      </c>
      <c r="BB2" s="90" t="s">
        <v>0</v>
      </c>
      <c r="BC2" s="90" t="s">
        <v>1035</v>
      </c>
      <c r="BD2" s="90" t="s">
        <v>77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91"/>
      <c r="J3" s="20"/>
      <c r="K3" s="20"/>
      <c r="L3" s="21"/>
      <c r="AT3" s="18" t="s">
        <v>77</v>
      </c>
      <c r="AZ3" s="90" t="s">
        <v>1036</v>
      </c>
      <c r="BA3" s="90" t="s">
        <v>1036</v>
      </c>
      <c r="BB3" s="90" t="s">
        <v>0</v>
      </c>
      <c r="BC3" s="90" t="s">
        <v>1037</v>
      </c>
      <c r="BD3" s="90" t="s">
        <v>77</v>
      </c>
    </row>
    <row r="4" spans="2:56" s="1" customFormat="1" ht="24.95" customHeight="1">
      <c r="B4" s="21"/>
      <c r="D4" s="22" t="s">
        <v>112</v>
      </c>
      <c r="I4" s="89"/>
      <c r="L4" s="21"/>
      <c r="M4" s="92" t="s">
        <v>7</v>
      </c>
      <c r="AT4" s="18" t="s">
        <v>1</v>
      </c>
      <c r="AZ4" s="90" t="s">
        <v>1038</v>
      </c>
      <c r="BA4" s="90" t="s">
        <v>1038</v>
      </c>
      <c r="BB4" s="90" t="s">
        <v>0</v>
      </c>
      <c r="BC4" s="90" t="s">
        <v>1037</v>
      </c>
      <c r="BD4" s="90" t="s">
        <v>77</v>
      </c>
    </row>
    <row r="5" spans="2:56" s="1" customFormat="1" ht="6.95" customHeight="1">
      <c r="B5" s="21"/>
      <c r="I5" s="89"/>
      <c r="L5" s="21"/>
      <c r="AZ5" s="90" t="s">
        <v>1039</v>
      </c>
      <c r="BA5" s="90" t="s">
        <v>1039</v>
      </c>
      <c r="BB5" s="90" t="s">
        <v>0</v>
      </c>
      <c r="BC5" s="90" t="s">
        <v>1040</v>
      </c>
      <c r="BD5" s="90" t="s">
        <v>77</v>
      </c>
    </row>
    <row r="6" spans="2:56" s="1" customFormat="1" ht="12" customHeight="1">
      <c r="B6" s="21"/>
      <c r="D6" s="28" t="s">
        <v>12</v>
      </c>
      <c r="I6" s="89"/>
      <c r="L6" s="21"/>
      <c r="AZ6" s="90" t="s">
        <v>278</v>
      </c>
      <c r="BA6" s="90" t="s">
        <v>278</v>
      </c>
      <c r="BB6" s="90" t="s">
        <v>0</v>
      </c>
      <c r="BC6" s="90" t="s">
        <v>1041</v>
      </c>
      <c r="BD6" s="90" t="s">
        <v>77</v>
      </c>
    </row>
    <row r="7" spans="2:56" s="1" customFormat="1" ht="16.5" customHeight="1">
      <c r="B7" s="21"/>
      <c r="E7" s="365" t="str">
        <f>'Rekapitulace stavby'!K4</f>
        <v>Nová zástavba ZTV Boží Muka IV. etapa Chotěboř</v>
      </c>
      <c r="F7" s="366"/>
      <c r="G7" s="366"/>
      <c r="H7" s="366"/>
      <c r="I7" s="89"/>
      <c r="L7" s="21"/>
      <c r="AZ7" s="90" t="s">
        <v>280</v>
      </c>
      <c r="BA7" s="90" t="s">
        <v>280</v>
      </c>
      <c r="BB7" s="90" t="s">
        <v>0</v>
      </c>
      <c r="BC7" s="90" t="s">
        <v>1042</v>
      </c>
      <c r="BD7" s="90" t="s">
        <v>77</v>
      </c>
    </row>
    <row r="8" spans="1:56" s="2" customFormat="1" ht="12" customHeight="1">
      <c r="A8" s="33"/>
      <c r="B8" s="34"/>
      <c r="C8" s="33"/>
      <c r="D8" s="28" t="s">
        <v>119</v>
      </c>
      <c r="E8" s="33"/>
      <c r="F8" s="33"/>
      <c r="G8" s="33"/>
      <c r="H8" s="33"/>
      <c r="I8" s="93"/>
      <c r="J8" s="33"/>
      <c r="K8" s="33"/>
      <c r="L8" s="94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90" t="s">
        <v>282</v>
      </c>
      <c r="BA8" s="90" t="s">
        <v>282</v>
      </c>
      <c r="BB8" s="90" t="s">
        <v>0</v>
      </c>
      <c r="BC8" s="90" t="s">
        <v>1043</v>
      </c>
      <c r="BD8" s="90" t="s">
        <v>77</v>
      </c>
    </row>
    <row r="9" spans="1:56" s="2" customFormat="1" ht="16.5" customHeight="1">
      <c r="A9" s="33"/>
      <c r="B9" s="34"/>
      <c r="C9" s="33"/>
      <c r="D9" s="33"/>
      <c r="E9" s="330" t="s">
        <v>80</v>
      </c>
      <c r="F9" s="364"/>
      <c r="G9" s="364"/>
      <c r="H9" s="364"/>
      <c r="I9" s="93"/>
      <c r="J9" s="33"/>
      <c r="K9" s="33"/>
      <c r="L9" s="9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90" t="s">
        <v>296</v>
      </c>
      <c r="BA9" s="90" t="s">
        <v>296</v>
      </c>
      <c r="BB9" s="90" t="s">
        <v>0</v>
      </c>
      <c r="BC9" s="90" t="s">
        <v>1044</v>
      </c>
      <c r="BD9" s="90" t="s">
        <v>77</v>
      </c>
    </row>
    <row r="10" spans="1:56" s="2" customFormat="1" ht="12">
      <c r="A10" s="33"/>
      <c r="B10" s="34"/>
      <c r="C10" s="33"/>
      <c r="D10" s="33"/>
      <c r="E10" s="33"/>
      <c r="F10" s="33"/>
      <c r="G10" s="33"/>
      <c r="H10" s="33"/>
      <c r="I10" s="93"/>
      <c r="J10" s="33"/>
      <c r="K10" s="33"/>
      <c r="L10" s="9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90" t="s">
        <v>300</v>
      </c>
      <c r="BA10" s="90" t="s">
        <v>300</v>
      </c>
      <c r="BB10" s="90" t="s">
        <v>0</v>
      </c>
      <c r="BC10" s="90" t="s">
        <v>1045</v>
      </c>
      <c r="BD10" s="90" t="s">
        <v>77</v>
      </c>
    </row>
    <row r="11" spans="1:56" s="2" customFormat="1" ht="12" customHeight="1">
      <c r="A11" s="33"/>
      <c r="B11" s="34"/>
      <c r="C11" s="33"/>
      <c r="D11" s="28" t="s">
        <v>14</v>
      </c>
      <c r="E11" s="33"/>
      <c r="F11" s="26"/>
      <c r="G11" s="33"/>
      <c r="H11" s="33"/>
      <c r="I11" s="95" t="s">
        <v>16</v>
      </c>
      <c r="J11" s="26" t="s">
        <v>0</v>
      </c>
      <c r="K11" s="33"/>
      <c r="L11" s="9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90" t="s">
        <v>304</v>
      </c>
      <c r="BA11" s="90" t="s">
        <v>304</v>
      </c>
      <c r="BB11" s="90" t="s">
        <v>0</v>
      </c>
      <c r="BC11" s="90" t="s">
        <v>1046</v>
      </c>
      <c r="BD11" s="90" t="s">
        <v>77</v>
      </c>
    </row>
    <row r="12" spans="1:5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5" t="s">
        <v>20</v>
      </c>
      <c r="J12" s="51" t="str">
        <f>'Rekapitulace stavby'!AN6</f>
        <v>2. 2. 2021</v>
      </c>
      <c r="K12" s="33"/>
      <c r="L12" s="9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90" t="s">
        <v>1047</v>
      </c>
      <c r="BA12" s="90" t="s">
        <v>1047</v>
      </c>
      <c r="BB12" s="90" t="s">
        <v>0</v>
      </c>
      <c r="BC12" s="90" t="s">
        <v>1048</v>
      </c>
      <c r="BD12" s="90" t="s">
        <v>77</v>
      </c>
    </row>
    <row r="13" spans="1:5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3"/>
      <c r="J13" s="33"/>
      <c r="K13" s="33"/>
      <c r="L13" s="9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Z13" s="90" t="s">
        <v>1049</v>
      </c>
      <c r="BA13" s="90" t="s">
        <v>1049</v>
      </c>
      <c r="BB13" s="90" t="s">
        <v>0</v>
      </c>
      <c r="BC13" s="90" t="s">
        <v>1050</v>
      </c>
      <c r="BD13" s="90" t="s">
        <v>77</v>
      </c>
    </row>
    <row r="14" spans="1:5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5" t="s">
        <v>23</v>
      </c>
      <c r="J14" s="26" t="s">
        <v>0</v>
      </c>
      <c r="K14" s="33"/>
      <c r="L14" s="9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Z14" s="90" t="s">
        <v>1051</v>
      </c>
      <c r="BA14" s="90" t="s">
        <v>1051</v>
      </c>
      <c r="BB14" s="90" t="s">
        <v>0</v>
      </c>
      <c r="BC14" s="90" t="s">
        <v>1052</v>
      </c>
      <c r="BD14" s="90" t="s">
        <v>77</v>
      </c>
    </row>
    <row r="15" spans="1:5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95" t="s">
        <v>25</v>
      </c>
      <c r="J15" s="26" t="s">
        <v>0</v>
      </c>
      <c r="K15" s="33"/>
      <c r="L15" s="9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Z15" s="90" t="s">
        <v>113</v>
      </c>
      <c r="BA15" s="90" t="s">
        <v>113</v>
      </c>
      <c r="BB15" s="90" t="s">
        <v>0</v>
      </c>
      <c r="BC15" s="90" t="s">
        <v>1053</v>
      </c>
      <c r="BD15" s="90" t="s">
        <v>77</v>
      </c>
    </row>
    <row r="16" spans="1:5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3"/>
      <c r="J16" s="33"/>
      <c r="K16" s="33"/>
      <c r="L16" s="9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Z16" s="90" t="s">
        <v>115</v>
      </c>
      <c r="BA16" s="90" t="s">
        <v>115</v>
      </c>
      <c r="BB16" s="90" t="s">
        <v>0</v>
      </c>
      <c r="BC16" s="90" t="s">
        <v>1054</v>
      </c>
      <c r="BD16" s="90" t="s">
        <v>77</v>
      </c>
    </row>
    <row r="17" spans="1:56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5" t="s">
        <v>23</v>
      </c>
      <c r="J17" s="29" t="str">
        <f>'Rekapitulace stavby'!AN11</f>
        <v>Vyplň údaj</v>
      </c>
      <c r="K17" s="33"/>
      <c r="L17" s="9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Z17" s="90" t="s">
        <v>1055</v>
      </c>
      <c r="BA17" s="90" t="s">
        <v>1055</v>
      </c>
      <c r="BB17" s="90" t="s">
        <v>0</v>
      </c>
      <c r="BC17" s="90" t="s">
        <v>149</v>
      </c>
      <c r="BD17" s="90" t="s">
        <v>77</v>
      </c>
    </row>
    <row r="18" spans="1:56" s="2" customFormat="1" ht="18" customHeight="1">
      <c r="A18" s="33"/>
      <c r="B18" s="34"/>
      <c r="C18" s="33"/>
      <c r="D18" s="33"/>
      <c r="E18" s="368" t="str">
        <f>'Rekapitulace stavby'!E12</f>
        <v>Vyplň údaj</v>
      </c>
      <c r="F18" s="339"/>
      <c r="G18" s="339"/>
      <c r="H18" s="339"/>
      <c r="I18" s="95" t="s">
        <v>25</v>
      </c>
      <c r="J18" s="29" t="str">
        <f>'Rekapitulace stavby'!AN12</f>
        <v>Vyplň údaj</v>
      </c>
      <c r="K18" s="33"/>
      <c r="L18" s="9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Z18" s="90" t="s">
        <v>314</v>
      </c>
      <c r="BA18" s="90" t="s">
        <v>314</v>
      </c>
      <c r="BB18" s="90" t="s">
        <v>0</v>
      </c>
      <c r="BC18" s="90" t="s">
        <v>1056</v>
      </c>
      <c r="BD18" s="90" t="s">
        <v>77</v>
      </c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3"/>
      <c r="J19" s="33"/>
      <c r="K19" s="33"/>
      <c r="L19" s="9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5" t="s">
        <v>23</v>
      </c>
      <c r="J20" s="26" t="s">
        <v>0</v>
      </c>
      <c r="K20" s="33"/>
      <c r="L20" s="9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95" t="s">
        <v>25</v>
      </c>
      <c r="J21" s="26" t="s">
        <v>0</v>
      </c>
      <c r="K21" s="33"/>
      <c r="L21" s="9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3"/>
      <c r="J22" s="33"/>
      <c r="K22" s="33"/>
      <c r="L22" s="9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95" t="s">
        <v>23</v>
      </c>
      <c r="J23" s="26" t="str">
        <f>IF('Rekapitulace stavby'!AN17="","",'Rekapitulace stavby'!AN17)</f>
        <v/>
      </c>
      <c r="K23" s="33"/>
      <c r="L23" s="9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stavby'!E18="","",'Rekapitulace stavby'!E18)</f>
        <v xml:space="preserve"> </v>
      </c>
      <c r="F24" s="33"/>
      <c r="G24" s="33"/>
      <c r="H24" s="33"/>
      <c r="I24" s="95" t="s">
        <v>25</v>
      </c>
      <c r="J24" s="26" t="str">
        <f>IF('Rekapitulace stavby'!AN18="","",'Rekapitulace stavby'!AN18)</f>
        <v/>
      </c>
      <c r="K24" s="33"/>
      <c r="L24" s="9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3"/>
      <c r="J25" s="33"/>
      <c r="K25" s="33"/>
      <c r="L25" s="9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93"/>
      <c r="J26" s="33"/>
      <c r="K26" s="33"/>
      <c r="L26" s="9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3.25" customHeight="1">
      <c r="A27" s="96"/>
      <c r="B27" s="97"/>
      <c r="C27" s="96"/>
      <c r="D27" s="96"/>
      <c r="E27" s="344" t="s">
        <v>120</v>
      </c>
      <c r="F27" s="344"/>
      <c r="G27" s="344"/>
      <c r="H27" s="344"/>
      <c r="I27" s="98"/>
      <c r="J27" s="96"/>
      <c r="K27" s="96"/>
      <c r="L27" s="99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3"/>
      <c r="J28" s="33"/>
      <c r="K28" s="33"/>
      <c r="L28" s="9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100"/>
      <c r="J29" s="62"/>
      <c r="K29" s="62"/>
      <c r="L29" s="94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1" t="s">
        <v>35</v>
      </c>
      <c r="E30" s="33"/>
      <c r="F30" s="33"/>
      <c r="G30" s="33"/>
      <c r="H30" s="33"/>
      <c r="I30" s="93"/>
      <c r="J30" s="67">
        <f>ROUND(J88,2)</f>
        <v>0</v>
      </c>
      <c r="K30" s="33"/>
      <c r="L30" s="9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100"/>
      <c r="J31" s="62"/>
      <c r="K31" s="62"/>
      <c r="L31" s="9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102" t="s">
        <v>36</v>
      </c>
      <c r="J32" s="37" t="s">
        <v>38</v>
      </c>
      <c r="K32" s="33"/>
      <c r="L32" s="9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3" t="s">
        <v>39</v>
      </c>
      <c r="E33" s="28" t="s">
        <v>40</v>
      </c>
      <c r="F33" s="104">
        <f>ROUND((SUM(BE88:BE404)),2)</f>
        <v>0</v>
      </c>
      <c r="G33" s="33"/>
      <c r="H33" s="33"/>
      <c r="I33" s="105">
        <v>0.21</v>
      </c>
      <c r="J33" s="104">
        <f>ROUND(((SUM(BE88:BE404))*I33),2)</f>
        <v>0</v>
      </c>
      <c r="K33" s="33"/>
      <c r="L33" s="9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4">
        <f>ROUND((SUM(BF88:BF404)),2)</f>
        <v>0</v>
      </c>
      <c r="G34" s="33"/>
      <c r="H34" s="33"/>
      <c r="I34" s="105">
        <v>0.15</v>
      </c>
      <c r="J34" s="104">
        <f>ROUND(((SUM(BF88:BF404))*I34),2)</f>
        <v>0</v>
      </c>
      <c r="K34" s="33"/>
      <c r="L34" s="9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42</v>
      </c>
      <c r="F35" s="104">
        <f>ROUND((SUM(BG88:BG404)),2)</f>
        <v>0</v>
      </c>
      <c r="G35" s="33"/>
      <c r="H35" s="33"/>
      <c r="I35" s="105">
        <v>0.21</v>
      </c>
      <c r="J35" s="104">
        <f>0</f>
        <v>0</v>
      </c>
      <c r="K35" s="33"/>
      <c r="L35" s="9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43</v>
      </c>
      <c r="F36" s="104">
        <f>ROUND((SUM(BH88:BH404)),2)</f>
        <v>0</v>
      </c>
      <c r="G36" s="33"/>
      <c r="H36" s="33"/>
      <c r="I36" s="105">
        <v>0.15</v>
      </c>
      <c r="J36" s="104">
        <f>0</f>
        <v>0</v>
      </c>
      <c r="K36" s="33"/>
      <c r="L36" s="9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04">
        <f>ROUND((SUM(BI88:BI404)),2)</f>
        <v>0</v>
      </c>
      <c r="G37" s="33"/>
      <c r="H37" s="33"/>
      <c r="I37" s="105">
        <v>0</v>
      </c>
      <c r="J37" s="104">
        <f>0</f>
        <v>0</v>
      </c>
      <c r="K37" s="33"/>
      <c r="L37" s="9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3"/>
      <c r="J38" s="33"/>
      <c r="K38" s="33"/>
      <c r="L38" s="9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6"/>
      <c r="D39" s="107" t="s">
        <v>45</v>
      </c>
      <c r="E39" s="56"/>
      <c r="F39" s="56"/>
      <c r="G39" s="108" t="s">
        <v>46</v>
      </c>
      <c r="H39" s="109" t="s">
        <v>47</v>
      </c>
      <c r="I39" s="110"/>
      <c r="J39" s="111">
        <f>SUM(J30:J37)</f>
        <v>0</v>
      </c>
      <c r="K39" s="112"/>
      <c r="L39" s="9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113"/>
      <c r="J40" s="44"/>
      <c r="K40" s="44"/>
      <c r="L40" s="9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114"/>
      <c r="J44" s="46"/>
      <c r="K44" s="46"/>
      <c r="L44" s="9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121</v>
      </c>
      <c r="D45" s="33"/>
      <c r="E45" s="33"/>
      <c r="F45" s="33"/>
      <c r="G45" s="33"/>
      <c r="H45" s="33"/>
      <c r="I45" s="93"/>
      <c r="J45" s="33"/>
      <c r="K45" s="33"/>
      <c r="L45" s="94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93"/>
      <c r="J46" s="33"/>
      <c r="K46" s="33"/>
      <c r="L46" s="94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12</v>
      </c>
      <c r="D47" s="33"/>
      <c r="E47" s="33"/>
      <c r="F47" s="33"/>
      <c r="G47" s="33"/>
      <c r="H47" s="33"/>
      <c r="I47" s="93"/>
      <c r="J47" s="33"/>
      <c r="K47" s="33"/>
      <c r="L47" s="94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65" t="str">
        <f>E7</f>
        <v>Nová zástavba ZTV Boží Muka IV. etapa Chotěboř</v>
      </c>
      <c r="F48" s="366"/>
      <c r="G48" s="366"/>
      <c r="H48" s="366"/>
      <c r="I48" s="93"/>
      <c r="J48" s="33"/>
      <c r="K48" s="33"/>
      <c r="L48" s="94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119</v>
      </c>
      <c r="D49" s="33"/>
      <c r="E49" s="33"/>
      <c r="F49" s="33"/>
      <c r="G49" s="33"/>
      <c r="H49" s="33"/>
      <c r="I49" s="93"/>
      <c r="J49" s="33"/>
      <c r="K49" s="33"/>
      <c r="L49" s="94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30" t="str">
        <f>E9</f>
        <v>SO 03 Vodovody</v>
      </c>
      <c r="F50" s="364"/>
      <c r="G50" s="364"/>
      <c r="H50" s="364"/>
      <c r="I50" s="93"/>
      <c r="J50" s="33"/>
      <c r="K50" s="33"/>
      <c r="L50" s="94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93"/>
      <c r="J51" s="33"/>
      <c r="K51" s="33"/>
      <c r="L51" s="94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18</v>
      </c>
      <c r="D52" s="33"/>
      <c r="E52" s="33"/>
      <c r="F52" s="26" t="str">
        <f>F12</f>
        <v>Chotěboř</v>
      </c>
      <c r="G52" s="33"/>
      <c r="H52" s="33"/>
      <c r="I52" s="95" t="s">
        <v>20</v>
      </c>
      <c r="J52" s="51" t="str">
        <f>IF(J12="","",J12)</f>
        <v>2. 2. 2021</v>
      </c>
      <c r="K52" s="33"/>
      <c r="L52" s="94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93"/>
      <c r="J53" s="33"/>
      <c r="K53" s="33"/>
      <c r="L53" s="94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22</v>
      </c>
      <c r="D54" s="33"/>
      <c r="E54" s="33"/>
      <c r="F54" s="26" t="str">
        <f>E15</f>
        <v>Město Chotěboř, Trčků z Lípy 69, Chotěboř</v>
      </c>
      <c r="G54" s="33"/>
      <c r="H54" s="33"/>
      <c r="I54" s="95" t="s">
        <v>28</v>
      </c>
      <c r="J54" s="31" t="str">
        <f>E21</f>
        <v>Profi Jihlava, spol. s.r.o.</v>
      </c>
      <c r="K54" s="33"/>
      <c r="L54" s="94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26</v>
      </c>
      <c r="D55" s="33"/>
      <c r="E55" s="33"/>
      <c r="F55" s="26" t="str">
        <f>IF(E18="","",E18)</f>
        <v>Vyplň údaj</v>
      </c>
      <c r="G55" s="33"/>
      <c r="H55" s="33"/>
      <c r="I55" s="95" t="s">
        <v>31</v>
      </c>
      <c r="J55" s="31" t="str">
        <f>E24</f>
        <v xml:space="preserve"> </v>
      </c>
      <c r="K55" s="33"/>
      <c r="L55" s="94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93"/>
      <c r="J56" s="33"/>
      <c r="K56" s="33"/>
      <c r="L56" s="94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15" t="s">
        <v>122</v>
      </c>
      <c r="D57" s="106"/>
      <c r="E57" s="106"/>
      <c r="F57" s="106"/>
      <c r="G57" s="106"/>
      <c r="H57" s="106"/>
      <c r="I57" s="116"/>
      <c r="J57" s="117" t="s">
        <v>123</v>
      </c>
      <c r="K57" s="106"/>
      <c r="L57" s="94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93"/>
      <c r="J58" s="33"/>
      <c r="K58" s="33"/>
      <c r="L58" s="94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18" t="s">
        <v>66</v>
      </c>
      <c r="D59" s="33"/>
      <c r="E59" s="33"/>
      <c r="F59" s="33"/>
      <c r="G59" s="33"/>
      <c r="H59" s="33"/>
      <c r="I59" s="93"/>
      <c r="J59" s="67">
        <f>J88</f>
        <v>0</v>
      </c>
      <c r="K59" s="33"/>
      <c r="L59" s="94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124</v>
      </c>
    </row>
    <row r="60" spans="2:12" s="9" customFormat="1" ht="24.95" customHeight="1">
      <c r="B60" s="119"/>
      <c r="D60" s="120" t="s">
        <v>125</v>
      </c>
      <c r="E60" s="121"/>
      <c r="F60" s="121"/>
      <c r="G60" s="121"/>
      <c r="H60" s="121"/>
      <c r="I60" s="122"/>
      <c r="J60" s="123">
        <f>J89</f>
        <v>0</v>
      </c>
      <c r="L60" s="119"/>
    </row>
    <row r="61" spans="2:12" s="10" customFormat="1" ht="19.9" customHeight="1">
      <c r="B61" s="124"/>
      <c r="D61" s="125" t="s">
        <v>126</v>
      </c>
      <c r="E61" s="126"/>
      <c r="F61" s="126"/>
      <c r="G61" s="126"/>
      <c r="H61" s="126"/>
      <c r="I61" s="127"/>
      <c r="J61" s="128">
        <f>J90</f>
        <v>0</v>
      </c>
      <c r="L61" s="124"/>
    </row>
    <row r="62" spans="2:12" s="10" customFormat="1" ht="19.9" customHeight="1">
      <c r="B62" s="124"/>
      <c r="D62" s="125" t="s">
        <v>1057</v>
      </c>
      <c r="E62" s="126"/>
      <c r="F62" s="126"/>
      <c r="G62" s="126"/>
      <c r="H62" s="126"/>
      <c r="I62" s="127"/>
      <c r="J62" s="128">
        <f>J99</f>
        <v>0</v>
      </c>
      <c r="L62" s="124"/>
    </row>
    <row r="63" spans="2:12" s="10" customFormat="1" ht="19.9" customHeight="1">
      <c r="B63" s="124"/>
      <c r="D63" s="125" t="s">
        <v>322</v>
      </c>
      <c r="E63" s="126"/>
      <c r="F63" s="126"/>
      <c r="G63" s="126"/>
      <c r="H63" s="126"/>
      <c r="I63" s="127"/>
      <c r="J63" s="128">
        <f>J175</f>
        <v>0</v>
      </c>
      <c r="L63" s="124"/>
    </row>
    <row r="64" spans="2:12" s="10" customFormat="1" ht="19.9" customHeight="1">
      <c r="B64" s="124"/>
      <c r="D64" s="125" t="s">
        <v>1058</v>
      </c>
      <c r="E64" s="126"/>
      <c r="F64" s="126"/>
      <c r="G64" s="126"/>
      <c r="H64" s="126"/>
      <c r="I64" s="127"/>
      <c r="J64" s="128">
        <f>J194</f>
        <v>0</v>
      </c>
      <c r="L64" s="124"/>
    </row>
    <row r="65" spans="2:12" s="10" customFormat="1" ht="19.9" customHeight="1">
      <c r="B65" s="124"/>
      <c r="D65" s="125" t="s">
        <v>324</v>
      </c>
      <c r="E65" s="126"/>
      <c r="F65" s="126"/>
      <c r="G65" s="126"/>
      <c r="H65" s="126"/>
      <c r="I65" s="127"/>
      <c r="J65" s="128">
        <f>J207</f>
        <v>0</v>
      </c>
      <c r="L65" s="124"/>
    </row>
    <row r="66" spans="2:12" s="10" customFormat="1" ht="19.9" customHeight="1">
      <c r="B66" s="124"/>
      <c r="D66" s="125" t="s">
        <v>1059</v>
      </c>
      <c r="E66" s="126"/>
      <c r="F66" s="126"/>
      <c r="G66" s="126"/>
      <c r="H66" s="126"/>
      <c r="I66" s="127"/>
      <c r="J66" s="128">
        <f>J379</f>
        <v>0</v>
      </c>
      <c r="L66" s="124"/>
    </row>
    <row r="67" spans="2:12" s="10" customFormat="1" ht="19.9" customHeight="1">
      <c r="B67" s="124"/>
      <c r="D67" s="125" t="s">
        <v>132</v>
      </c>
      <c r="E67" s="126"/>
      <c r="F67" s="126"/>
      <c r="G67" s="126"/>
      <c r="H67" s="126"/>
      <c r="I67" s="127"/>
      <c r="J67" s="128">
        <f>J386</f>
        <v>0</v>
      </c>
      <c r="L67" s="124"/>
    </row>
    <row r="68" spans="2:12" s="10" customFormat="1" ht="19.9" customHeight="1">
      <c r="B68" s="124"/>
      <c r="D68" s="125" t="s">
        <v>325</v>
      </c>
      <c r="E68" s="126"/>
      <c r="F68" s="126"/>
      <c r="G68" s="126"/>
      <c r="H68" s="126"/>
      <c r="I68" s="127"/>
      <c r="J68" s="128">
        <f>J403</f>
        <v>0</v>
      </c>
      <c r="L68" s="124"/>
    </row>
    <row r="69" spans="1:31" s="2" customFormat="1" ht="21.75" customHeight="1">
      <c r="A69" s="33"/>
      <c r="B69" s="34"/>
      <c r="C69" s="33"/>
      <c r="D69" s="33"/>
      <c r="E69" s="33"/>
      <c r="F69" s="33"/>
      <c r="G69" s="33"/>
      <c r="H69" s="33"/>
      <c r="I69" s="93"/>
      <c r="J69" s="33"/>
      <c r="K69" s="33"/>
      <c r="L69" s="94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43"/>
      <c r="C70" s="44"/>
      <c r="D70" s="44"/>
      <c r="E70" s="44"/>
      <c r="F70" s="44"/>
      <c r="G70" s="44"/>
      <c r="H70" s="44"/>
      <c r="I70" s="113"/>
      <c r="J70" s="44"/>
      <c r="K70" s="44"/>
      <c r="L70" s="94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4" spans="1:31" s="2" customFormat="1" ht="6.95" customHeight="1">
      <c r="A74" s="33"/>
      <c r="B74" s="45"/>
      <c r="C74" s="46"/>
      <c r="D74" s="46"/>
      <c r="E74" s="46"/>
      <c r="F74" s="46"/>
      <c r="G74" s="46"/>
      <c r="H74" s="46"/>
      <c r="I74" s="114"/>
      <c r="J74" s="46"/>
      <c r="K74" s="46"/>
      <c r="L74" s="94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24.95" customHeight="1">
      <c r="A75" s="33"/>
      <c r="B75" s="34"/>
      <c r="C75" s="22" t="s">
        <v>133</v>
      </c>
      <c r="D75" s="33"/>
      <c r="E75" s="33"/>
      <c r="F75" s="33"/>
      <c r="G75" s="33"/>
      <c r="H75" s="33"/>
      <c r="I75" s="93"/>
      <c r="J75" s="33"/>
      <c r="K75" s="33"/>
      <c r="L75" s="94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3"/>
      <c r="D76" s="33"/>
      <c r="E76" s="33"/>
      <c r="F76" s="33"/>
      <c r="G76" s="33"/>
      <c r="H76" s="33"/>
      <c r="I76" s="93"/>
      <c r="J76" s="33"/>
      <c r="K76" s="33"/>
      <c r="L76" s="9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12</v>
      </c>
      <c r="D77" s="33"/>
      <c r="E77" s="33"/>
      <c r="F77" s="33"/>
      <c r="G77" s="33"/>
      <c r="H77" s="33"/>
      <c r="I77" s="93"/>
      <c r="J77" s="33"/>
      <c r="K77" s="33"/>
      <c r="L77" s="9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6.5" customHeight="1">
      <c r="A78" s="33"/>
      <c r="B78" s="34"/>
      <c r="C78" s="33"/>
      <c r="D78" s="33"/>
      <c r="E78" s="365" t="str">
        <f>E7</f>
        <v>Nová zástavba ZTV Boží Muka IV. etapa Chotěboř</v>
      </c>
      <c r="F78" s="366"/>
      <c r="G78" s="366"/>
      <c r="H78" s="366"/>
      <c r="I78" s="93"/>
      <c r="J78" s="33"/>
      <c r="K78" s="33"/>
      <c r="L78" s="94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119</v>
      </c>
      <c r="D79" s="33"/>
      <c r="E79" s="33"/>
      <c r="F79" s="33"/>
      <c r="G79" s="33"/>
      <c r="H79" s="33"/>
      <c r="I79" s="93"/>
      <c r="J79" s="33"/>
      <c r="K79" s="33"/>
      <c r="L79" s="94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6.5" customHeight="1">
      <c r="A80" s="33"/>
      <c r="B80" s="34"/>
      <c r="C80" s="33"/>
      <c r="D80" s="33"/>
      <c r="E80" s="330" t="str">
        <f>E9</f>
        <v>SO 03 Vodovody</v>
      </c>
      <c r="F80" s="364"/>
      <c r="G80" s="364"/>
      <c r="H80" s="364"/>
      <c r="I80" s="93"/>
      <c r="J80" s="33"/>
      <c r="K80" s="33"/>
      <c r="L80" s="94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93"/>
      <c r="J81" s="33"/>
      <c r="K81" s="33"/>
      <c r="L81" s="9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18</v>
      </c>
      <c r="D82" s="33"/>
      <c r="E82" s="33"/>
      <c r="F82" s="26" t="str">
        <f>F12</f>
        <v>Chotěboř</v>
      </c>
      <c r="G82" s="33"/>
      <c r="H82" s="33"/>
      <c r="I82" s="95" t="s">
        <v>20</v>
      </c>
      <c r="J82" s="51" t="str">
        <f>IF(J12="","",J12)</f>
        <v>2. 2. 2021</v>
      </c>
      <c r="K82" s="33"/>
      <c r="L82" s="9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3"/>
      <c r="J83" s="33"/>
      <c r="K83" s="33"/>
      <c r="L83" s="9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25.7" customHeight="1">
      <c r="A84" s="33"/>
      <c r="B84" s="34"/>
      <c r="C84" s="28" t="s">
        <v>22</v>
      </c>
      <c r="D84" s="33"/>
      <c r="E84" s="33"/>
      <c r="F84" s="26" t="str">
        <f>E15</f>
        <v>Město Chotěboř, Trčků z Lípy 69, Chotěboř</v>
      </c>
      <c r="G84" s="33"/>
      <c r="H84" s="33"/>
      <c r="I84" s="95" t="s">
        <v>28</v>
      </c>
      <c r="J84" s="31" t="str">
        <f>E21</f>
        <v>Profi Jihlava, spol. s.r.o.</v>
      </c>
      <c r="K84" s="33"/>
      <c r="L84" s="9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5.2" customHeight="1">
      <c r="A85" s="33"/>
      <c r="B85" s="34"/>
      <c r="C85" s="28" t="s">
        <v>26</v>
      </c>
      <c r="D85" s="33"/>
      <c r="E85" s="33"/>
      <c r="F85" s="26" t="str">
        <f>IF(E18="","",E18)</f>
        <v>Vyplň údaj</v>
      </c>
      <c r="G85" s="33"/>
      <c r="H85" s="33"/>
      <c r="I85" s="95" t="s">
        <v>31</v>
      </c>
      <c r="J85" s="31" t="str">
        <f>E24</f>
        <v xml:space="preserve"> </v>
      </c>
      <c r="K85" s="33"/>
      <c r="L85" s="9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0.35" customHeight="1">
      <c r="A86" s="33"/>
      <c r="B86" s="34"/>
      <c r="C86" s="33"/>
      <c r="D86" s="33"/>
      <c r="E86" s="33"/>
      <c r="F86" s="33"/>
      <c r="G86" s="33"/>
      <c r="H86" s="33"/>
      <c r="I86" s="93"/>
      <c r="J86" s="33"/>
      <c r="K86" s="33"/>
      <c r="L86" s="94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11" customFormat="1" ht="29.25" customHeight="1">
      <c r="A87" s="129"/>
      <c r="B87" s="130"/>
      <c r="C87" s="131" t="s">
        <v>134</v>
      </c>
      <c r="D87" s="132" t="s">
        <v>53</v>
      </c>
      <c r="E87" s="132" t="s">
        <v>49</v>
      </c>
      <c r="F87" s="132" t="s">
        <v>50</v>
      </c>
      <c r="G87" s="132" t="s">
        <v>135</v>
      </c>
      <c r="H87" s="132" t="s">
        <v>136</v>
      </c>
      <c r="I87" s="133" t="s">
        <v>137</v>
      </c>
      <c r="J87" s="132" t="s">
        <v>123</v>
      </c>
      <c r="K87" s="134" t="s">
        <v>138</v>
      </c>
      <c r="L87" s="135"/>
      <c r="M87" s="58" t="s">
        <v>0</v>
      </c>
      <c r="N87" s="59" t="s">
        <v>39</v>
      </c>
      <c r="O87" s="59" t="s">
        <v>139</v>
      </c>
      <c r="P87" s="59" t="s">
        <v>140</v>
      </c>
      <c r="Q87" s="59" t="s">
        <v>141</v>
      </c>
      <c r="R87" s="59" t="s">
        <v>142</v>
      </c>
      <c r="S87" s="59" t="s">
        <v>143</v>
      </c>
      <c r="T87" s="60" t="s">
        <v>144</v>
      </c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</row>
    <row r="88" spans="1:63" s="2" customFormat="1" ht="22.9" customHeight="1">
      <c r="A88" s="33"/>
      <c r="B88" s="34"/>
      <c r="C88" s="65" t="s">
        <v>145</v>
      </c>
      <c r="D88" s="33"/>
      <c r="E88" s="33"/>
      <c r="F88" s="33"/>
      <c r="G88" s="33"/>
      <c r="H88" s="33"/>
      <c r="I88" s="93"/>
      <c r="J88" s="136">
        <f>BK88</f>
        <v>0</v>
      </c>
      <c r="K88" s="33"/>
      <c r="L88" s="34"/>
      <c r="M88" s="61"/>
      <c r="N88" s="52"/>
      <c r="O88" s="62"/>
      <c r="P88" s="137">
        <f>P89</f>
        <v>0</v>
      </c>
      <c r="Q88" s="62"/>
      <c r="R88" s="137">
        <f>R89</f>
        <v>239.39109742000002</v>
      </c>
      <c r="S88" s="62"/>
      <c r="T88" s="138">
        <f>T89</f>
        <v>4.3186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67</v>
      </c>
      <c r="AU88" s="18" t="s">
        <v>124</v>
      </c>
      <c r="BK88" s="139">
        <f>BK89</f>
        <v>0</v>
      </c>
    </row>
    <row r="89" spans="2:63" s="12" customFormat="1" ht="25.9" customHeight="1">
      <c r="B89" s="140"/>
      <c r="D89" s="141" t="s">
        <v>67</v>
      </c>
      <c r="E89" s="142" t="s">
        <v>146</v>
      </c>
      <c r="F89" s="142" t="s">
        <v>147</v>
      </c>
      <c r="I89" s="143"/>
      <c r="J89" s="144">
        <f>BK89</f>
        <v>0</v>
      </c>
      <c r="L89" s="140"/>
      <c r="M89" s="145"/>
      <c r="N89" s="146"/>
      <c r="O89" s="146"/>
      <c r="P89" s="147">
        <f>P90+P99+P175+P194+P207+P379+P386+P403</f>
        <v>0</v>
      </c>
      <c r="Q89" s="146"/>
      <c r="R89" s="147">
        <f>R90+R99+R175+R194+R207+R379+R386+R403</f>
        <v>239.39109742000002</v>
      </c>
      <c r="S89" s="146"/>
      <c r="T89" s="148">
        <f>T90+T99+T175+T194+T207+T379+T386+T403</f>
        <v>4.3186</v>
      </c>
      <c r="AR89" s="141" t="s">
        <v>75</v>
      </c>
      <c r="AT89" s="149" t="s">
        <v>67</v>
      </c>
      <c r="AU89" s="149" t="s">
        <v>68</v>
      </c>
      <c r="AY89" s="141" t="s">
        <v>148</v>
      </c>
      <c r="BK89" s="150">
        <f>BK90+BK99+BK175+BK194+BK207+BK379+BK386+BK403</f>
        <v>0</v>
      </c>
    </row>
    <row r="90" spans="2:63" s="12" customFormat="1" ht="22.9" customHeight="1">
      <c r="B90" s="140"/>
      <c r="D90" s="141" t="s">
        <v>67</v>
      </c>
      <c r="E90" s="151" t="s">
        <v>149</v>
      </c>
      <c r="F90" s="151" t="s">
        <v>150</v>
      </c>
      <c r="I90" s="143"/>
      <c r="J90" s="152">
        <f>BK90</f>
        <v>0</v>
      </c>
      <c r="L90" s="140"/>
      <c r="M90" s="145"/>
      <c r="N90" s="146"/>
      <c r="O90" s="146"/>
      <c r="P90" s="147">
        <f>SUM(P91:P98)</f>
        <v>0</v>
      </c>
      <c r="Q90" s="146"/>
      <c r="R90" s="147">
        <f>SUM(R91:R98)</f>
        <v>0</v>
      </c>
      <c r="S90" s="146"/>
      <c r="T90" s="148">
        <f>SUM(T91:T98)</f>
        <v>4.3186</v>
      </c>
      <c r="AR90" s="141" t="s">
        <v>75</v>
      </c>
      <c r="AT90" s="149" t="s">
        <v>67</v>
      </c>
      <c r="AU90" s="149" t="s">
        <v>75</v>
      </c>
      <c r="AY90" s="141" t="s">
        <v>148</v>
      </c>
      <c r="BK90" s="150">
        <f>SUM(BK91:BK98)</f>
        <v>0</v>
      </c>
    </row>
    <row r="91" spans="1:65" s="2" customFormat="1" ht="33" customHeight="1">
      <c r="A91" s="33"/>
      <c r="B91" s="153"/>
      <c r="C91" s="154" t="s">
        <v>75</v>
      </c>
      <c r="D91" s="154" t="s">
        <v>151</v>
      </c>
      <c r="E91" s="155" t="s">
        <v>1060</v>
      </c>
      <c r="F91" s="156" t="s">
        <v>1061</v>
      </c>
      <c r="G91" s="157" t="s">
        <v>154</v>
      </c>
      <c r="H91" s="158">
        <v>3.85</v>
      </c>
      <c r="I91" s="159"/>
      <c r="J91" s="160">
        <f>ROUND(I91*H91,2)</f>
        <v>0</v>
      </c>
      <c r="K91" s="156" t="s">
        <v>155</v>
      </c>
      <c r="L91" s="34"/>
      <c r="M91" s="161" t="s">
        <v>0</v>
      </c>
      <c r="N91" s="162" t="s">
        <v>40</v>
      </c>
      <c r="O91" s="54"/>
      <c r="P91" s="163">
        <f>O91*H91</f>
        <v>0</v>
      </c>
      <c r="Q91" s="163">
        <v>0</v>
      </c>
      <c r="R91" s="163">
        <f>Q91*H91</f>
        <v>0</v>
      </c>
      <c r="S91" s="163">
        <v>0.58</v>
      </c>
      <c r="T91" s="164">
        <f>S91*H91</f>
        <v>2.233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65" t="s">
        <v>156</v>
      </c>
      <c r="AT91" s="165" t="s">
        <v>151</v>
      </c>
      <c r="AU91" s="165" t="s">
        <v>77</v>
      </c>
      <c r="AY91" s="18" t="s">
        <v>148</v>
      </c>
      <c r="BE91" s="166">
        <f>IF(N91="základní",J91,0)</f>
        <v>0</v>
      </c>
      <c r="BF91" s="166">
        <f>IF(N91="snížená",J91,0)</f>
        <v>0</v>
      </c>
      <c r="BG91" s="166">
        <f>IF(N91="zákl. přenesená",J91,0)</f>
        <v>0</v>
      </c>
      <c r="BH91" s="166">
        <f>IF(N91="sníž. přenesená",J91,0)</f>
        <v>0</v>
      </c>
      <c r="BI91" s="166">
        <f>IF(N91="nulová",J91,0)</f>
        <v>0</v>
      </c>
      <c r="BJ91" s="18" t="s">
        <v>75</v>
      </c>
      <c r="BK91" s="166">
        <f>ROUND(I91*H91,2)</f>
        <v>0</v>
      </c>
      <c r="BL91" s="18" t="s">
        <v>156</v>
      </c>
      <c r="BM91" s="165" t="s">
        <v>1062</v>
      </c>
    </row>
    <row r="92" spans="2:51" s="13" customFormat="1" ht="12">
      <c r="B92" s="167"/>
      <c r="D92" s="168" t="s">
        <v>158</v>
      </c>
      <c r="E92" s="169" t="s">
        <v>0</v>
      </c>
      <c r="F92" s="170" t="s">
        <v>1063</v>
      </c>
      <c r="H92" s="169" t="s">
        <v>0</v>
      </c>
      <c r="I92" s="171"/>
      <c r="L92" s="167"/>
      <c r="M92" s="172"/>
      <c r="N92" s="173"/>
      <c r="O92" s="173"/>
      <c r="P92" s="173"/>
      <c r="Q92" s="173"/>
      <c r="R92" s="173"/>
      <c r="S92" s="173"/>
      <c r="T92" s="174"/>
      <c r="AT92" s="169" t="s">
        <v>158</v>
      </c>
      <c r="AU92" s="169" t="s">
        <v>77</v>
      </c>
      <c r="AV92" s="13" t="s">
        <v>75</v>
      </c>
      <c r="AW92" s="13" t="s">
        <v>30</v>
      </c>
      <c r="AX92" s="13" t="s">
        <v>68</v>
      </c>
      <c r="AY92" s="169" t="s">
        <v>148</v>
      </c>
    </row>
    <row r="93" spans="2:51" s="13" customFormat="1" ht="12">
      <c r="B93" s="167"/>
      <c r="D93" s="168" t="s">
        <v>158</v>
      </c>
      <c r="E93" s="169" t="s">
        <v>0</v>
      </c>
      <c r="F93" s="170" t="s">
        <v>1064</v>
      </c>
      <c r="H93" s="169" t="s">
        <v>0</v>
      </c>
      <c r="I93" s="171"/>
      <c r="L93" s="167"/>
      <c r="M93" s="172"/>
      <c r="N93" s="173"/>
      <c r="O93" s="173"/>
      <c r="P93" s="173"/>
      <c r="Q93" s="173"/>
      <c r="R93" s="173"/>
      <c r="S93" s="173"/>
      <c r="T93" s="174"/>
      <c r="AT93" s="169" t="s">
        <v>158</v>
      </c>
      <c r="AU93" s="169" t="s">
        <v>77</v>
      </c>
      <c r="AV93" s="13" t="s">
        <v>75</v>
      </c>
      <c r="AW93" s="13" t="s">
        <v>30</v>
      </c>
      <c r="AX93" s="13" t="s">
        <v>68</v>
      </c>
      <c r="AY93" s="169" t="s">
        <v>148</v>
      </c>
    </row>
    <row r="94" spans="2:51" s="14" customFormat="1" ht="12">
      <c r="B94" s="175"/>
      <c r="D94" s="168" t="s">
        <v>158</v>
      </c>
      <c r="E94" s="176" t="s">
        <v>1051</v>
      </c>
      <c r="F94" s="177" t="s">
        <v>1065</v>
      </c>
      <c r="H94" s="178">
        <v>3.85</v>
      </c>
      <c r="I94" s="179"/>
      <c r="L94" s="175"/>
      <c r="M94" s="180"/>
      <c r="N94" s="181"/>
      <c r="O94" s="181"/>
      <c r="P94" s="181"/>
      <c r="Q94" s="181"/>
      <c r="R94" s="181"/>
      <c r="S94" s="181"/>
      <c r="T94" s="182"/>
      <c r="AT94" s="176" t="s">
        <v>158</v>
      </c>
      <c r="AU94" s="176" t="s">
        <v>77</v>
      </c>
      <c r="AV94" s="14" t="s">
        <v>77</v>
      </c>
      <c r="AW94" s="14" t="s">
        <v>30</v>
      </c>
      <c r="AX94" s="14" t="s">
        <v>75</v>
      </c>
      <c r="AY94" s="176" t="s">
        <v>148</v>
      </c>
    </row>
    <row r="95" spans="1:65" s="2" customFormat="1" ht="21.75" customHeight="1">
      <c r="A95" s="33"/>
      <c r="B95" s="153"/>
      <c r="C95" s="154" t="s">
        <v>77</v>
      </c>
      <c r="D95" s="154" t="s">
        <v>151</v>
      </c>
      <c r="E95" s="155" t="s">
        <v>1066</v>
      </c>
      <c r="F95" s="156" t="s">
        <v>1067</v>
      </c>
      <c r="G95" s="157" t="s">
        <v>154</v>
      </c>
      <c r="H95" s="158">
        <v>6.6</v>
      </c>
      <c r="I95" s="159"/>
      <c r="J95" s="160">
        <f>ROUND(I95*H95,2)</f>
        <v>0</v>
      </c>
      <c r="K95" s="156" t="s">
        <v>155</v>
      </c>
      <c r="L95" s="34"/>
      <c r="M95" s="161" t="s">
        <v>0</v>
      </c>
      <c r="N95" s="162" t="s">
        <v>40</v>
      </c>
      <c r="O95" s="54"/>
      <c r="P95" s="163">
        <f>O95*H95</f>
        <v>0</v>
      </c>
      <c r="Q95" s="163">
        <v>0</v>
      </c>
      <c r="R95" s="163">
        <f>Q95*H95</f>
        <v>0</v>
      </c>
      <c r="S95" s="163">
        <v>0.316</v>
      </c>
      <c r="T95" s="164">
        <f>S95*H95</f>
        <v>2.0856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65" t="s">
        <v>156</v>
      </c>
      <c r="AT95" s="165" t="s">
        <v>151</v>
      </c>
      <c r="AU95" s="165" t="s">
        <v>77</v>
      </c>
      <c r="AY95" s="18" t="s">
        <v>148</v>
      </c>
      <c r="BE95" s="166">
        <f>IF(N95="základní",J95,0)</f>
        <v>0</v>
      </c>
      <c r="BF95" s="166">
        <f>IF(N95="snížená",J95,0)</f>
        <v>0</v>
      </c>
      <c r="BG95" s="166">
        <f>IF(N95="zákl. přenesená",J95,0)</f>
        <v>0</v>
      </c>
      <c r="BH95" s="166">
        <f>IF(N95="sníž. přenesená",J95,0)</f>
        <v>0</v>
      </c>
      <c r="BI95" s="166">
        <f>IF(N95="nulová",J95,0)</f>
        <v>0</v>
      </c>
      <c r="BJ95" s="18" t="s">
        <v>75</v>
      </c>
      <c r="BK95" s="166">
        <f>ROUND(I95*H95,2)</f>
        <v>0</v>
      </c>
      <c r="BL95" s="18" t="s">
        <v>156</v>
      </c>
      <c r="BM95" s="165" t="s">
        <v>1068</v>
      </c>
    </row>
    <row r="96" spans="2:51" s="13" customFormat="1" ht="12">
      <c r="B96" s="167"/>
      <c r="D96" s="168" t="s">
        <v>158</v>
      </c>
      <c r="E96" s="169" t="s">
        <v>0</v>
      </c>
      <c r="F96" s="170" t="s">
        <v>1063</v>
      </c>
      <c r="H96" s="169" t="s">
        <v>0</v>
      </c>
      <c r="I96" s="171"/>
      <c r="L96" s="167"/>
      <c r="M96" s="172"/>
      <c r="N96" s="173"/>
      <c r="O96" s="173"/>
      <c r="P96" s="173"/>
      <c r="Q96" s="173"/>
      <c r="R96" s="173"/>
      <c r="S96" s="173"/>
      <c r="T96" s="174"/>
      <c r="AT96" s="169" t="s">
        <v>158</v>
      </c>
      <c r="AU96" s="169" t="s">
        <v>77</v>
      </c>
      <c r="AV96" s="13" t="s">
        <v>75</v>
      </c>
      <c r="AW96" s="13" t="s">
        <v>30</v>
      </c>
      <c r="AX96" s="13" t="s">
        <v>68</v>
      </c>
      <c r="AY96" s="169" t="s">
        <v>148</v>
      </c>
    </row>
    <row r="97" spans="2:51" s="13" customFormat="1" ht="12">
      <c r="B97" s="167"/>
      <c r="D97" s="168" t="s">
        <v>158</v>
      </c>
      <c r="E97" s="169" t="s">
        <v>0</v>
      </c>
      <c r="F97" s="170" t="s">
        <v>1064</v>
      </c>
      <c r="H97" s="169" t="s">
        <v>0</v>
      </c>
      <c r="I97" s="171"/>
      <c r="L97" s="167"/>
      <c r="M97" s="172"/>
      <c r="N97" s="173"/>
      <c r="O97" s="173"/>
      <c r="P97" s="173"/>
      <c r="Q97" s="173"/>
      <c r="R97" s="173"/>
      <c r="S97" s="173"/>
      <c r="T97" s="174"/>
      <c r="AT97" s="169" t="s">
        <v>158</v>
      </c>
      <c r="AU97" s="169" t="s">
        <v>77</v>
      </c>
      <c r="AV97" s="13" t="s">
        <v>75</v>
      </c>
      <c r="AW97" s="13" t="s">
        <v>30</v>
      </c>
      <c r="AX97" s="13" t="s">
        <v>68</v>
      </c>
      <c r="AY97" s="169" t="s">
        <v>148</v>
      </c>
    </row>
    <row r="98" spans="2:51" s="14" customFormat="1" ht="12">
      <c r="B98" s="175"/>
      <c r="D98" s="168" t="s">
        <v>158</v>
      </c>
      <c r="E98" s="176" t="s">
        <v>1049</v>
      </c>
      <c r="F98" s="177" t="s">
        <v>1069</v>
      </c>
      <c r="H98" s="178">
        <v>6.6</v>
      </c>
      <c r="I98" s="179"/>
      <c r="L98" s="175"/>
      <c r="M98" s="180"/>
      <c r="N98" s="181"/>
      <c r="O98" s="181"/>
      <c r="P98" s="181"/>
      <c r="Q98" s="181"/>
      <c r="R98" s="181"/>
      <c r="S98" s="181"/>
      <c r="T98" s="182"/>
      <c r="AT98" s="176" t="s">
        <v>158</v>
      </c>
      <c r="AU98" s="176" t="s">
        <v>77</v>
      </c>
      <c r="AV98" s="14" t="s">
        <v>77</v>
      </c>
      <c r="AW98" s="14" t="s">
        <v>30</v>
      </c>
      <c r="AX98" s="14" t="s">
        <v>75</v>
      </c>
      <c r="AY98" s="176" t="s">
        <v>148</v>
      </c>
    </row>
    <row r="99" spans="2:63" s="12" customFormat="1" ht="22.9" customHeight="1">
      <c r="B99" s="140"/>
      <c r="D99" s="141" t="s">
        <v>67</v>
      </c>
      <c r="E99" s="151" t="s">
        <v>219</v>
      </c>
      <c r="F99" s="151" t="s">
        <v>1070</v>
      </c>
      <c r="I99" s="143"/>
      <c r="J99" s="152">
        <f>BK99</f>
        <v>0</v>
      </c>
      <c r="L99" s="140"/>
      <c r="M99" s="145"/>
      <c r="N99" s="146"/>
      <c r="O99" s="146"/>
      <c r="P99" s="147">
        <f>SUM(P100:P174)</f>
        <v>0</v>
      </c>
      <c r="Q99" s="146"/>
      <c r="R99" s="147">
        <f>SUM(R100:R174)</f>
        <v>157.82353744000002</v>
      </c>
      <c r="S99" s="146"/>
      <c r="T99" s="148">
        <f>SUM(T100:T174)</f>
        <v>0</v>
      </c>
      <c r="AR99" s="141" t="s">
        <v>75</v>
      </c>
      <c r="AT99" s="149" t="s">
        <v>67</v>
      </c>
      <c r="AU99" s="149" t="s">
        <v>75</v>
      </c>
      <c r="AY99" s="141" t="s">
        <v>148</v>
      </c>
      <c r="BK99" s="150">
        <f>SUM(BK100:BK174)</f>
        <v>0</v>
      </c>
    </row>
    <row r="100" spans="1:65" s="2" customFormat="1" ht="44.25" customHeight="1">
      <c r="A100" s="33"/>
      <c r="B100" s="153"/>
      <c r="C100" s="154" t="s">
        <v>165</v>
      </c>
      <c r="D100" s="154" t="s">
        <v>151</v>
      </c>
      <c r="E100" s="155" t="s">
        <v>1071</v>
      </c>
      <c r="F100" s="156" t="s">
        <v>1072</v>
      </c>
      <c r="G100" s="157" t="s">
        <v>226</v>
      </c>
      <c r="H100" s="158">
        <v>1.4</v>
      </c>
      <c r="I100" s="159"/>
      <c r="J100" s="160">
        <f>ROUND(I100*H100,2)</f>
        <v>0</v>
      </c>
      <c r="K100" s="156" t="s">
        <v>155</v>
      </c>
      <c r="L100" s="34"/>
      <c r="M100" s="161" t="s">
        <v>0</v>
      </c>
      <c r="N100" s="162" t="s">
        <v>40</v>
      </c>
      <c r="O100" s="54"/>
      <c r="P100" s="163">
        <f>O100*H100</f>
        <v>0</v>
      </c>
      <c r="Q100" s="163">
        <v>0.0369</v>
      </c>
      <c r="R100" s="163">
        <f>Q100*H100</f>
        <v>0.05166</v>
      </c>
      <c r="S100" s="163">
        <v>0</v>
      </c>
      <c r="T100" s="164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65" t="s">
        <v>156</v>
      </c>
      <c r="AT100" s="165" t="s">
        <v>151</v>
      </c>
      <c r="AU100" s="165" t="s">
        <v>77</v>
      </c>
      <c r="AY100" s="18" t="s">
        <v>148</v>
      </c>
      <c r="BE100" s="166">
        <f>IF(N100="základní",J100,0)</f>
        <v>0</v>
      </c>
      <c r="BF100" s="166">
        <f>IF(N100="snížená",J100,0)</f>
        <v>0</v>
      </c>
      <c r="BG100" s="166">
        <f>IF(N100="zákl. přenesená",J100,0)</f>
        <v>0</v>
      </c>
      <c r="BH100" s="166">
        <f>IF(N100="sníž. přenesená",J100,0)</f>
        <v>0</v>
      </c>
      <c r="BI100" s="166">
        <f>IF(N100="nulová",J100,0)</f>
        <v>0</v>
      </c>
      <c r="BJ100" s="18" t="s">
        <v>75</v>
      </c>
      <c r="BK100" s="166">
        <f>ROUND(I100*H100,2)</f>
        <v>0</v>
      </c>
      <c r="BL100" s="18" t="s">
        <v>156</v>
      </c>
      <c r="BM100" s="165" t="s">
        <v>1073</v>
      </c>
    </row>
    <row r="101" spans="2:51" s="13" customFormat="1" ht="12">
      <c r="B101" s="167"/>
      <c r="D101" s="168" t="s">
        <v>158</v>
      </c>
      <c r="E101" s="169" t="s">
        <v>0</v>
      </c>
      <c r="F101" s="170" t="s">
        <v>1063</v>
      </c>
      <c r="H101" s="169" t="s">
        <v>0</v>
      </c>
      <c r="I101" s="171"/>
      <c r="L101" s="167"/>
      <c r="M101" s="172"/>
      <c r="N101" s="173"/>
      <c r="O101" s="173"/>
      <c r="P101" s="173"/>
      <c r="Q101" s="173"/>
      <c r="R101" s="173"/>
      <c r="S101" s="173"/>
      <c r="T101" s="174"/>
      <c r="AT101" s="169" t="s">
        <v>158</v>
      </c>
      <c r="AU101" s="169" t="s">
        <v>77</v>
      </c>
      <c r="AV101" s="13" t="s">
        <v>75</v>
      </c>
      <c r="AW101" s="13" t="s">
        <v>30</v>
      </c>
      <c r="AX101" s="13" t="s">
        <v>68</v>
      </c>
      <c r="AY101" s="169" t="s">
        <v>148</v>
      </c>
    </row>
    <row r="102" spans="2:51" s="13" customFormat="1" ht="12">
      <c r="B102" s="167"/>
      <c r="D102" s="168" t="s">
        <v>158</v>
      </c>
      <c r="E102" s="169" t="s">
        <v>0</v>
      </c>
      <c r="F102" s="170" t="s">
        <v>1064</v>
      </c>
      <c r="H102" s="169" t="s">
        <v>0</v>
      </c>
      <c r="I102" s="171"/>
      <c r="L102" s="167"/>
      <c r="M102" s="172"/>
      <c r="N102" s="173"/>
      <c r="O102" s="173"/>
      <c r="P102" s="173"/>
      <c r="Q102" s="173"/>
      <c r="R102" s="173"/>
      <c r="S102" s="173"/>
      <c r="T102" s="174"/>
      <c r="AT102" s="169" t="s">
        <v>158</v>
      </c>
      <c r="AU102" s="169" t="s">
        <v>77</v>
      </c>
      <c r="AV102" s="13" t="s">
        <v>75</v>
      </c>
      <c r="AW102" s="13" t="s">
        <v>30</v>
      </c>
      <c r="AX102" s="13" t="s">
        <v>68</v>
      </c>
      <c r="AY102" s="169" t="s">
        <v>148</v>
      </c>
    </row>
    <row r="103" spans="2:51" s="14" customFormat="1" ht="12">
      <c r="B103" s="175"/>
      <c r="D103" s="168" t="s">
        <v>158</v>
      </c>
      <c r="E103" s="176" t="s">
        <v>0</v>
      </c>
      <c r="F103" s="177" t="s">
        <v>1074</v>
      </c>
      <c r="H103" s="178">
        <v>1.4</v>
      </c>
      <c r="I103" s="179"/>
      <c r="L103" s="175"/>
      <c r="M103" s="180"/>
      <c r="N103" s="181"/>
      <c r="O103" s="181"/>
      <c r="P103" s="181"/>
      <c r="Q103" s="181"/>
      <c r="R103" s="181"/>
      <c r="S103" s="181"/>
      <c r="T103" s="182"/>
      <c r="AT103" s="176" t="s">
        <v>158</v>
      </c>
      <c r="AU103" s="176" t="s">
        <v>77</v>
      </c>
      <c r="AV103" s="14" t="s">
        <v>77</v>
      </c>
      <c r="AW103" s="14" t="s">
        <v>30</v>
      </c>
      <c r="AX103" s="14" t="s">
        <v>75</v>
      </c>
      <c r="AY103" s="176" t="s">
        <v>148</v>
      </c>
    </row>
    <row r="104" spans="1:65" s="2" customFormat="1" ht="44.25" customHeight="1">
      <c r="A104" s="33"/>
      <c r="B104" s="153"/>
      <c r="C104" s="154" t="s">
        <v>156</v>
      </c>
      <c r="D104" s="154" t="s">
        <v>151</v>
      </c>
      <c r="E104" s="155" t="s">
        <v>1075</v>
      </c>
      <c r="F104" s="156" t="s">
        <v>1076</v>
      </c>
      <c r="G104" s="157" t="s">
        <v>226</v>
      </c>
      <c r="H104" s="158">
        <v>2.8</v>
      </c>
      <c r="I104" s="159"/>
      <c r="J104" s="160">
        <f>ROUND(I104*H104,2)</f>
        <v>0</v>
      </c>
      <c r="K104" s="156" t="s">
        <v>155</v>
      </c>
      <c r="L104" s="34"/>
      <c r="M104" s="161" t="s">
        <v>0</v>
      </c>
      <c r="N104" s="162" t="s">
        <v>40</v>
      </c>
      <c r="O104" s="54"/>
      <c r="P104" s="163">
        <f>O104*H104</f>
        <v>0</v>
      </c>
      <c r="Q104" s="163">
        <v>0.00868</v>
      </c>
      <c r="R104" s="163">
        <f>Q104*H104</f>
        <v>0.024304</v>
      </c>
      <c r="S104" s="163">
        <v>0</v>
      </c>
      <c r="T104" s="164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65" t="s">
        <v>156</v>
      </c>
      <c r="AT104" s="165" t="s">
        <v>151</v>
      </c>
      <c r="AU104" s="165" t="s">
        <v>77</v>
      </c>
      <c r="AY104" s="18" t="s">
        <v>148</v>
      </c>
      <c r="BE104" s="166">
        <f>IF(N104="základní",J104,0)</f>
        <v>0</v>
      </c>
      <c r="BF104" s="166">
        <f>IF(N104="snížená",J104,0)</f>
        <v>0</v>
      </c>
      <c r="BG104" s="166">
        <f>IF(N104="zákl. přenesená",J104,0)</f>
        <v>0</v>
      </c>
      <c r="BH104" s="166">
        <f>IF(N104="sníž. přenesená",J104,0)</f>
        <v>0</v>
      </c>
      <c r="BI104" s="166">
        <f>IF(N104="nulová",J104,0)</f>
        <v>0</v>
      </c>
      <c r="BJ104" s="18" t="s">
        <v>75</v>
      </c>
      <c r="BK104" s="166">
        <f>ROUND(I104*H104,2)</f>
        <v>0</v>
      </c>
      <c r="BL104" s="18" t="s">
        <v>156</v>
      </c>
      <c r="BM104" s="165" t="s">
        <v>1077</v>
      </c>
    </row>
    <row r="105" spans="2:51" s="13" customFormat="1" ht="12">
      <c r="B105" s="167"/>
      <c r="D105" s="168" t="s">
        <v>158</v>
      </c>
      <c r="E105" s="169" t="s">
        <v>0</v>
      </c>
      <c r="F105" s="170" t="s">
        <v>1063</v>
      </c>
      <c r="H105" s="169" t="s">
        <v>0</v>
      </c>
      <c r="I105" s="171"/>
      <c r="L105" s="167"/>
      <c r="M105" s="172"/>
      <c r="N105" s="173"/>
      <c r="O105" s="173"/>
      <c r="P105" s="173"/>
      <c r="Q105" s="173"/>
      <c r="R105" s="173"/>
      <c r="S105" s="173"/>
      <c r="T105" s="174"/>
      <c r="AT105" s="169" t="s">
        <v>158</v>
      </c>
      <c r="AU105" s="169" t="s">
        <v>77</v>
      </c>
      <c r="AV105" s="13" t="s">
        <v>75</v>
      </c>
      <c r="AW105" s="13" t="s">
        <v>30</v>
      </c>
      <c r="AX105" s="13" t="s">
        <v>68</v>
      </c>
      <c r="AY105" s="169" t="s">
        <v>148</v>
      </c>
    </row>
    <row r="106" spans="2:51" s="13" customFormat="1" ht="12">
      <c r="B106" s="167"/>
      <c r="D106" s="168" t="s">
        <v>158</v>
      </c>
      <c r="E106" s="169" t="s">
        <v>0</v>
      </c>
      <c r="F106" s="170" t="s">
        <v>1064</v>
      </c>
      <c r="H106" s="169" t="s">
        <v>0</v>
      </c>
      <c r="I106" s="171"/>
      <c r="L106" s="167"/>
      <c r="M106" s="172"/>
      <c r="N106" s="173"/>
      <c r="O106" s="173"/>
      <c r="P106" s="173"/>
      <c r="Q106" s="173"/>
      <c r="R106" s="173"/>
      <c r="S106" s="173"/>
      <c r="T106" s="174"/>
      <c r="AT106" s="169" t="s">
        <v>158</v>
      </c>
      <c r="AU106" s="169" t="s">
        <v>77</v>
      </c>
      <c r="AV106" s="13" t="s">
        <v>75</v>
      </c>
      <c r="AW106" s="13" t="s">
        <v>30</v>
      </c>
      <c r="AX106" s="13" t="s">
        <v>68</v>
      </c>
      <c r="AY106" s="169" t="s">
        <v>148</v>
      </c>
    </row>
    <row r="107" spans="2:51" s="14" customFormat="1" ht="12">
      <c r="B107" s="175"/>
      <c r="D107" s="168" t="s">
        <v>158</v>
      </c>
      <c r="E107" s="176" t="s">
        <v>0</v>
      </c>
      <c r="F107" s="177" t="s">
        <v>1078</v>
      </c>
      <c r="H107" s="178">
        <v>2.1</v>
      </c>
      <c r="I107" s="179"/>
      <c r="L107" s="175"/>
      <c r="M107" s="180"/>
      <c r="N107" s="181"/>
      <c r="O107" s="181"/>
      <c r="P107" s="181"/>
      <c r="Q107" s="181"/>
      <c r="R107" s="181"/>
      <c r="S107" s="181"/>
      <c r="T107" s="182"/>
      <c r="AT107" s="176" t="s">
        <v>158</v>
      </c>
      <c r="AU107" s="176" t="s">
        <v>77</v>
      </c>
      <c r="AV107" s="14" t="s">
        <v>77</v>
      </c>
      <c r="AW107" s="14" t="s">
        <v>30</v>
      </c>
      <c r="AX107" s="14" t="s">
        <v>68</v>
      </c>
      <c r="AY107" s="176" t="s">
        <v>148</v>
      </c>
    </row>
    <row r="108" spans="2:51" s="13" customFormat="1" ht="12">
      <c r="B108" s="167"/>
      <c r="D108" s="168" t="s">
        <v>158</v>
      </c>
      <c r="E108" s="169" t="s">
        <v>0</v>
      </c>
      <c r="F108" s="170" t="s">
        <v>1079</v>
      </c>
      <c r="H108" s="169" t="s">
        <v>0</v>
      </c>
      <c r="I108" s="171"/>
      <c r="L108" s="167"/>
      <c r="M108" s="172"/>
      <c r="N108" s="173"/>
      <c r="O108" s="173"/>
      <c r="P108" s="173"/>
      <c r="Q108" s="173"/>
      <c r="R108" s="173"/>
      <c r="S108" s="173"/>
      <c r="T108" s="174"/>
      <c r="AT108" s="169" t="s">
        <v>158</v>
      </c>
      <c r="AU108" s="169" t="s">
        <v>77</v>
      </c>
      <c r="AV108" s="13" t="s">
        <v>75</v>
      </c>
      <c r="AW108" s="13" t="s">
        <v>30</v>
      </c>
      <c r="AX108" s="13" t="s">
        <v>68</v>
      </c>
      <c r="AY108" s="169" t="s">
        <v>148</v>
      </c>
    </row>
    <row r="109" spans="2:51" s="14" customFormat="1" ht="12">
      <c r="B109" s="175"/>
      <c r="D109" s="168" t="s">
        <v>158</v>
      </c>
      <c r="E109" s="176" t="s">
        <v>0</v>
      </c>
      <c r="F109" s="177" t="s">
        <v>1080</v>
      </c>
      <c r="H109" s="178">
        <v>0.7</v>
      </c>
      <c r="I109" s="179"/>
      <c r="L109" s="175"/>
      <c r="M109" s="180"/>
      <c r="N109" s="181"/>
      <c r="O109" s="181"/>
      <c r="P109" s="181"/>
      <c r="Q109" s="181"/>
      <c r="R109" s="181"/>
      <c r="S109" s="181"/>
      <c r="T109" s="182"/>
      <c r="AT109" s="176" t="s">
        <v>158</v>
      </c>
      <c r="AU109" s="176" t="s">
        <v>77</v>
      </c>
      <c r="AV109" s="14" t="s">
        <v>77</v>
      </c>
      <c r="AW109" s="14" t="s">
        <v>30</v>
      </c>
      <c r="AX109" s="14" t="s">
        <v>68</v>
      </c>
      <c r="AY109" s="176" t="s">
        <v>148</v>
      </c>
    </row>
    <row r="110" spans="2:51" s="15" customFormat="1" ht="12">
      <c r="B110" s="183"/>
      <c r="D110" s="168" t="s">
        <v>158</v>
      </c>
      <c r="E110" s="184" t="s">
        <v>0</v>
      </c>
      <c r="F110" s="185" t="s">
        <v>171</v>
      </c>
      <c r="H110" s="186">
        <v>2.8</v>
      </c>
      <c r="I110" s="187"/>
      <c r="L110" s="183"/>
      <c r="M110" s="188"/>
      <c r="N110" s="189"/>
      <c r="O110" s="189"/>
      <c r="P110" s="189"/>
      <c r="Q110" s="189"/>
      <c r="R110" s="189"/>
      <c r="S110" s="189"/>
      <c r="T110" s="190"/>
      <c r="AT110" s="184" t="s">
        <v>158</v>
      </c>
      <c r="AU110" s="184" t="s">
        <v>77</v>
      </c>
      <c r="AV110" s="15" t="s">
        <v>156</v>
      </c>
      <c r="AW110" s="15" t="s">
        <v>30</v>
      </c>
      <c r="AX110" s="15" t="s">
        <v>75</v>
      </c>
      <c r="AY110" s="184" t="s">
        <v>148</v>
      </c>
    </row>
    <row r="111" spans="1:65" s="2" customFormat="1" ht="44.25" customHeight="1">
      <c r="A111" s="33"/>
      <c r="B111" s="153"/>
      <c r="C111" s="154" t="s">
        <v>177</v>
      </c>
      <c r="D111" s="154" t="s">
        <v>151</v>
      </c>
      <c r="E111" s="155" t="s">
        <v>1081</v>
      </c>
      <c r="F111" s="156" t="s">
        <v>1082</v>
      </c>
      <c r="G111" s="157" t="s">
        <v>226</v>
      </c>
      <c r="H111" s="158">
        <v>1.4</v>
      </c>
      <c r="I111" s="159"/>
      <c r="J111" s="160">
        <f>ROUND(I111*H111,2)</f>
        <v>0</v>
      </c>
      <c r="K111" s="156" t="s">
        <v>155</v>
      </c>
      <c r="L111" s="34"/>
      <c r="M111" s="161" t="s">
        <v>0</v>
      </c>
      <c r="N111" s="162" t="s">
        <v>40</v>
      </c>
      <c r="O111" s="54"/>
      <c r="P111" s="163">
        <f>O111*H111</f>
        <v>0</v>
      </c>
      <c r="Q111" s="163">
        <v>0.06053</v>
      </c>
      <c r="R111" s="163">
        <f>Q111*H111</f>
        <v>0.084742</v>
      </c>
      <c r="S111" s="163">
        <v>0</v>
      </c>
      <c r="T111" s="164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65" t="s">
        <v>156</v>
      </c>
      <c r="AT111" s="165" t="s">
        <v>151</v>
      </c>
      <c r="AU111" s="165" t="s">
        <v>77</v>
      </c>
      <c r="AY111" s="18" t="s">
        <v>148</v>
      </c>
      <c r="BE111" s="166">
        <f>IF(N111="základní",J111,0)</f>
        <v>0</v>
      </c>
      <c r="BF111" s="166">
        <f>IF(N111="snížená",J111,0)</f>
        <v>0</v>
      </c>
      <c r="BG111" s="166">
        <f>IF(N111="zákl. přenesená",J111,0)</f>
        <v>0</v>
      </c>
      <c r="BH111" s="166">
        <f>IF(N111="sníž. přenesená",J111,0)</f>
        <v>0</v>
      </c>
      <c r="BI111" s="166">
        <f>IF(N111="nulová",J111,0)</f>
        <v>0</v>
      </c>
      <c r="BJ111" s="18" t="s">
        <v>75</v>
      </c>
      <c r="BK111" s="166">
        <f>ROUND(I111*H111,2)</f>
        <v>0</v>
      </c>
      <c r="BL111" s="18" t="s">
        <v>156</v>
      </c>
      <c r="BM111" s="165" t="s">
        <v>1083</v>
      </c>
    </row>
    <row r="112" spans="2:51" s="13" customFormat="1" ht="12">
      <c r="B112" s="167"/>
      <c r="D112" s="168" t="s">
        <v>158</v>
      </c>
      <c r="E112" s="169" t="s">
        <v>0</v>
      </c>
      <c r="F112" s="170" t="s">
        <v>1063</v>
      </c>
      <c r="H112" s="169" t="s">
        <v>0</v>
      </c>
      <c r="I112" s="171"/>
      <c r="L112" s="167"/>
      <c r="M112" s="172"/>
      <c r="N112" s="173"/>
      <c r="O112" s="173"/>
      <c r="P112" s="173"/>
      <c r="Q112" s="173"/>
      <c r="R112" s="173"/>
      <c r="S112" s="173"/>
      <c r="T112" s="174"/>
      <c r="AT112" s="169" t="s">
        <v>158</v>
      </c>
      <c r="AU112" s="169" t="s">
        <v>77</v>
      </c>
      <c r="AV112" s="13" t="s">
        <v>75</v>
      </c>
      <c r="AW112" s="13" t="s">
        <v>30</v>
      </c>
      <c r="AX112" s="13" t="s">
        <v>68</v>
      </c>
      <c r="AY112" s="169" t="s">
        <v>148</v>
      </c>
    </row>
    <row r="113" spans="2:51" s="13" customFormat="1" ht="12">
      <c r="B113" s="167"/>
      <c r="D113" s="168" t="s">
        <v>158</v>
      </c>
      <c r="E113" s="169" t="s">
        <v>0</v>
      </c>
      <c r="F113" s="170" t="s">
        <v>1064</v>
      </c>
      <c r="H113" s="169" t="s">
        <v>0</v>
      </c>
      <c r="I113" s="171"/>
      <c r="L113" s="167"/>
      <c r="M113" s="172"/>
      <c r="N113" s="173"/>
      <c r="O113" s="173"/>
      <c r="P113" s="173"/>
      <c r="Q113" s="173"/>
      <c r="R113" s="173"/>
      <c r="S113" s="173"/>
      <c r="T113" s="174"/>
      <c r="AT113" s="169" t="s">
        <v>158</v>
      </c>
      <c r="AU113" s="169" t="s">
        <v>77</v>
      </c>
      <c r="AV113" s="13" t="s">
        <v>75</v>
      </c>
      <c r="AW113" s="13" t="s">
        <v>30</v>
      </c>
      <c r="AX113" s="13" t="s">
        <v>68</v>
      </c>
      <c r="AY113" s="169" t="s">
        <v>148</v>
      </c>
    </row>
    <row r="114" spans="2:51" s="14" customFormat="1" ht="12">
      <c r="B114" s="175"/>
      <c r="D114" s="168" t="s">
        <v>158</v>
      </c>
      <c r="E114" s="176" t="s">
        <v>0</v>
      </c>
      <c r="F114" s="177" t="s">
        <v>1074</v>
      </c>
      <c r="H114" s="178">
        <v>1.4</v>
      </c>
      <c r="I114" s="179"/>
      <c r="L114" s="175"/>
      <c r="M114" s="180"/>
      <c r="N114" s="181"/>
      <c r="O114" s="181"/>
      <c r="P114" s="181"/>
      <c r="Q114" s="181"/>
      <c r="R114" s="181"/>
      <c r="S114" s="181"/>
      <c r="T114" s="182"/>
      <c r="AT114" s="176" t="s">
        <v>158</v>
      </c>
      <c r="AU114" s="176" t="s">
        <v>77</v>
      </c>
      <c r="AV114" s="14" t="s">
        <v>77</v>
      </c>
      <c r="AW114" s="14" t="s">
        <v>30</v>
      </c>
      <c r="AX114" s="14" t="s">
        <v>75</v>
      </c>
      <c r="AY114" s="176" t="s">
        <v>148</v>
      </c>
    </row>
    <row r="115" spans="1:65" s="2" customFormat="1" ht="21.75" customHeight="1">
      <c r="A115" s="33"/>
      <c r="B115" s="153"/>
      <c r="C115" s="154" t="s">
        <v>182</v>
      </c>
      <c r="D115" s="154" t="s">
        <v>151</v>
      </c>
      <c r="E115" s="155" t="s">
        <v>344</v>
      </c>
      <c r="F115" s="156" t="s">
        <v>345</v>
      </c>
      <c r="G115" s="157" t="s">
        <v>185</v>
      </c>
      <c r="H115" s="158">
        <v>68.904</v>
      </c>
      <c r="I115" s="159"/>
      <c r="J115" s="160">
        <f>ROUND(I115*H115,2)</f>
        <v>0</v>
      </c>
      <c r="K115" s="156" t="s">
        <v>155</v>
      </c>
      <c r="L115" s="34"/>
      <c r="M115" s="161" t="s">
        <v>0</v>
      </c>
      <c r="N115" s="162" t="s">
        <v>40</v>
      </c>
      <c r="O115" s="54"/>
      <c r="P115" s="163">
        <f>O115*H115</f>
        <v>0</v>
      </c>
      <c r="Q115" s="163">
        <v>0</v>
      </c>
      <c r="R115" s="163">
        <f>Q115*H115</f>
        <v>0</v>
      </c>
      <c r="S115" s="163">
        <v>0</v>
      </c>
      <c r="T115" s="164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65" t="s">
        <v>156</v>
      </c>
      <c r="AT115" s="165" t="s">
        <v>151</v>
      </c>
      <c r="AU115" s="165" t="s">
        <v>77</v>
      </c>
      <c r="AY115" s="18" t="s">
        <v>148</v>
      </c>
      <c r="BE115" s="166">
        <f>IF(N115="základní",J115,0)</f>
        <v>0</v>
      </c>
      <c r="BF115" s="166">
        <f>IF(N115="snížená",J115,0)</f>
        <v>0</v>
      </c>
      <c r="BG115" s="166">
        <f>IF(N115="zákl. přenesená",J115,0)</f>
        <v>0</v>
      </c>
      <c r="BH115" s="166">
        <f>IF(N115="sníž. přenesená",J115,0)</f>
        <v>0</v>
      </c>
      <c r="BI115" s="166">
        <f>IF(N115="nulová",J115,0)</f>
        <v>0</v>
      </c>
      <c r="BJ115" s="18" t="s">
        <v>75</v>
      </c>
      <c r="BK115" s="166">
        <f>ROUND(I115*H115,2)</f>
        <v>0</v>
      </c>
      <c r="BL115" s="18" t="s">
        <v>156</v>
      </c>
      <c r="BM115" s="165" t="s">
        <v>1084</v>
      </c>
    </row>
    <row r="116" spans="2:51" s="14" customFormat="1" ht="12">
      <c r="B116" s="175"/>
      <c r="D116" s="168" t="s">
        <v>158</v>
      </c>
      <c r="E116" s="176" t="s">
        <v>0</v>
      </c>
      <c r="F116" s="177" t="s">
        <v>1085</v>
      </c>
      <c r="H116" s="178">
        <v>68.904</v>
      </c>
      <c r="I116" s="179"/>
      <c r="L116" s="175"/>
      <c r="M116" s="180"/>
      <c r="N116" s="181"/>
      <c r="O116" s="181"/>
      <c r="P116" s="181"/>
      <c r="Q116" s="181"/>
      <c r="R116" s="181"/>
      <c r="S116" s="181"/>
      <c r="T116" s="182"/>
      <c r="AT116" s="176" t="s">
        <v>158</v>
      </c>
      <c r="AU116" s="176" t="s">
        <v>77</v>
      </c>
      <c r="AV116" s="14" t="s">
        <v>77</v>
      </c>
      <c r="AW116" s="14" t="s">
        <v>30</v>
      </c>
      <c r="AX116" s="14" t="s">
        <v>75</v>
      </c>
      <c r="AY116" s="176" t="s">
        <v>148</v>
      </c>
    </row>
    <row r="117" spans="1:65" s="2" customFormat="1" ht="21.75" customHeight="1">
      <c r="A117" s="33"/>
      <c r="B117" s="153"/>
      <c r="C117" s="154" t="s">
        <v>187</v>
      </c>
      <c r="D117" s="154" t="s">
        <v>151</v>
      </c>
      <c r="E117" s="155" t="s">
        <v>352</v>
      </c>
      <c r="F117" s="156" t="s">
        <v>353</v>
      </c>
      <c r="G117" s="157" t="s">
        <v>185</v>
      </c>
      <c r="H117" s="158">
        <v>241.164</v>
      </c>
      <c r="I117" s="159"/>
      <c r="J117" s="160">
        <f>ROUND(I117*H117,2)</f>
        <v>0</v>
      </c>
      <c r="K117" s="156" t="s">
        <v>155</v>
      </c>
      <c r="L117" s="34"/>
      <c r="M117" s="161" t="s">
        <v>0</v>
      </c>
      <c r="N117" s="162" t="s">
        <v>40</v>
      </c>
      <c r="O117" s="54"/>
      <c r="P117" s="163">
        <f>O117*H117</f>
        <v>0</v>
      </c>
      <c r="Q117" s="163">
        <v>0</v>
      </c>
      <c r="R117" s="163">
        <f>Q117*H117</f>
        <v>0</v>
      </c>
      <c r="S117" s="163">
        <v>0</v>
      </c>
      <c r="T117" s="164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65" t="s">
        <v>156</v>
      </c>
      <c r="AT117" s="165" t="s">
        <v>151</v>
      </c>
      <c r="AU117" s="165" t="s">
        <v>77</v>
      </c>
      <c r="AY117" s="18" t="s">
        <v>148</v>
      </c>
      <c r="BE117" s="166">
        <f>IF(N117="základní",J117,0)</f>
        <v>0</v>
      </c>
      <c r="BF117" s="166">
        <f>IF(N117="snížená",J117,0)</f>
        <v>0</v>
      </c>
      <c r="BG117" s="166">
        <f>IF(N117="zákl. přenesená",J117,0)</f>
        <v>0</v>
      </c>
      <c r="BH117" s="166">
        <f>IF(N117="sníž. přenesená",J117,0)</f>
        <v>0</v>
      </c>
      <c r="BI117" s="166">
        <f>IF(N117="nulová",J117,0)</f>
        <v>0</v>
      </c>
      <c r="BJ117" s="18" t="s">
        <v>75</v>
      </c>
      <c r="BK117" s="166">
        <f>ROUND(I117*H117,2)</f>
        <v>0</v>
      </c>
      <c r="BL117" s="18" t="s">
        <v>156</v>
      </c>
      <c r="BM117" s="165" t="s">
        <v>1086</v>
      </c>
    </row>
    <row r="118" spans="2:51" s="14" customFormat="1" ht="12">
      <c r="B118" s="175"/>
      <c r="D118" s="168" t="s">
        <v>158</v>
      </c>
      <c r="E118" s="176" t="s">
        <v>1039</v>
      </c>
      <c r="F118" s="177" t="s">
        <v>1087</v>
      </c>
      <c r="H118" s="178">
        <v>241.164</v>
      </c>
      <c r="I118" s="179"/>
      <c r="L118" s="175"/>
      <c r="M118" s="180"/>
      <c r="N118" s="181"/>
      <c r="O118" s="181"/>
      <c r="P118" s="181"/>
      <c r="Q118" s="181"/>
      <c r="R118" s="181"/>
      <c r="S118" s="181"/>
      <c r="T118" s="182"/>
      <c r="AT118" s="176" t="s">
        <v>158</v>
      </c>
      <c r="AU118" s="176" t="s">
        <v>77</v>
      </c>
      <c r="AV118" s="14" t="s">
        <v>77</v>
      </c>
      <c r="AW118" s="14" t="s">
        <v>30</v>
      </c>
      <c r="AX118" s="14" t="s">
        <v>75</v>
      </c>
      <c r="AY118" s="176" t="s">
        <v>148</v>
      </c>
    </row>
    <row r="119" spans="1:65" s="2" customFormat="1" ht="21.75" customHeight="1">
      <c r="A119" s="33"/>
      <c r="B119" s="153"/>
      <c r="C119" s="154" t="s">
        <v>191</v>
      </c>
      <c r="D119" s="154" t="s">
        <v>151</v>
      </c>
      <c r="E119" s="155" t="s">
        <v>360</v>
      </c>
      <c r="F119" s="156" t="s">
        <v>361</v>
      </c>
      <c r="G119" s="157" t="s">
        <v>185</v>
      </c>
      <c r="H119" s="158">
        <v>34.452</v>
      </c>
      <c r="I119" s="159"/>
      <c r="J119" s="160">
        <f>ROUND(I119*H119,2)</f>
        <v>0</v>
      </c>
      <c r="K119" s="156" t="s">
        <v>155</v>
      </c>
      <c r="L119" s="34"/>
      <c r="M119" s="161" t="s">
        <v>0</v>
      </c>
      <c r="N119" s="162" t="s">
        <v>40</v>
      </c>
      <c r="O119" s="54"/>
      <c r="P119" s="163">
        <f>O119*H119</f>
        <v>0</v>
      </c>
      <c r="Q119" s="163">
        <v>0</v>
      </c>
      <c r="R119" s="163">
        <f>Q119*H119</f>
        <v>0</v>
      </c>
      <c r="S119" s="163">
        <v>0</v>
      </c>
      <c r="T119" s="164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65" t="s">
        <v>156</v>
      </c>
      <c r="AT119" s="165" t="s">
        <v>151</v>
      </c>
      <c r="AU119" s="165" t="s">
        <v>77</v>
      </c>
      <c r="AY119" s="18" t="s">
        <v>148</v>
      </c>
      <c r="BE119" s="166">
        <f>IF(N119="základní",J119,0)</f>
        <v>0</v>
      </c>
      <c r="BF119" s="166">
        <f>IF(N119="snížená",J119,0)</f>
        <v>0</v>
      </c>
      <c r="BG119" s="166">
        <f>IF(N119="zákl. přenesená",J119,0)</f>
        <v>0</v>
      </c>
      <c r="BH119" s="166">
        <f>IF(N119="sníž. přenesená",J119,0)</f>
        <v>0</v>
      </c>
      <c r="BI119" s="166">
        <f>IF(N119="nulová",J119,0)</f>
        <v>0</v>
      </c>
      <c r="BJ119" s="18" t="s">
        <v>75</v>
      </c>
      <c r="BK119" s="166">
        <f>ROUND(I119*H119,2)</f>
        <v>0</v>
      </c>
      <c r="BL119" s="18" t="s">
        <v>156</v>
      </c>
      <c r="BM119" s="165" t="s">
        <v>1088</v>
      </c>
    </row>
    <row r="120" spans="2:51" s="13" customFormat="1" ht="12">
      <c r="B120" s="167"/>
      <c r="D120" s="168" t="s">
        <v>158</v>
      </c>
      <c r="E120" s="169" t="s">
        <v>0</v>
      </c>
      <c r="F120" s="170" t="s">
        <v>1063</v>
      </c>
      <c r="H120" s="169" t="s">
        <v>0</v>
      </c>
      <c r="I120" s="171"/>
      <c r="L120" s="167"/>
      <c r="M120" s="172"/>
      <c r="N120" s="173"/>
      <c r="O120" s="173"/>
      <c r="P120" s="173"/>
      <c r="Q120" s="173"/>
      <c r="R120" s="173"/>
      <c r="S120" s="173"/>
      <c r="T120" s="174"/>
      <c r="AT120" s="169" t="s">
        <v>158</v>
      </c>
      <c r="AU120" s="169" t="s">
        <v>77</v>
      </c>
      <c r="AV120" s="13" t="s">
        <v>75</v>
      </c>
      <c r="AW120" s="13" t="s">
        <v>30</v>
      </c>
      <c r="AX120" s="13" t="s">
        <v>68</v>
      </c>
      <c r="AY120" s="169" t="s">
        <v>148</v>
      </c>
    </row>
    <row r="121" spans="2:51" s="13" customFormat="1" ht="12">
      <c r="B121" s="167"/>
      <c r="D121" s="168" t="s">
        <v>158</v>
      </c>
      <c r="E121" s="169" t="s">
        <v>0</v>
      </c>
      <c r="F121" s="170" t="s">
        <v>1089</v>
      </c>
      <c r="H121" s="169" t="s">
        <v>0</v>
      </c>
      <c r="I121" s="171"/>
      <c r="L121" s="167"/>
      <c r="M121" s="172"/>
      <c r="N121" s="173"/>
      <c r="O121" s="173"/>
      <c r="P121" s="173"/>
      <c r="Q121" s="173"/>
      <c r="R121" s="173"/>
      <c r="S121" s="173"/>
      <c r="T121" s="174"/>
      <c r="AT121" s="169" t="s">
        <v>158</v>
      </c>
      <c r="AU121" s="169" t="s">
        <v>77</v>
      </c>
      <c r="AV121" s="13" t="s">
        <v>75</v>
      </c>
      <c r="AW121" s="13" t="s">
        <v>30</v>
      </c>
      <c r="AX121" s="13" t="s">
        <v>68</v>
      </c>
      <c r="AY121" s="169" t="s">
        <v>148</v>
      </c>
    </row>
    <row r="122" spans="2:51" s="14" customFormat="1" ht="12">
      <c r="B122" s="175"/>
      <c r="D122" s="168" t="s">
        <v>158</v>
      </c>
      <c r="E122" s="176" t="s">
        <v>0</v>
      </c>
      <c r="F122" s="177" t="s">
        <v>1090</v>
      </c>
      <c r="H122" s="178">
        <v>27.238</v>
      </c>
      <c r="I122" s="179"/>
      <c r="L122" s="175"/>
      <c r="M122" s="180"/>
      <c r="N122" s="181"/>
      <c r="O122" s="181"/>
      <c r="P122" s="181"/>
      <c r="Q122" s="181"/>
      <c r="R122" s="181"/>
      <c r="S122" s="181"/>
      <c r="T122" s="182"/>
      <c r="AT122" s="176" t="s">
        <v>158</v>
      </c>
      <c r="AU122" s="176" t="s">
        <v>77</v>
      </c>
      <c r="AV122" s="14" t="s">
        <v>77</v>
      </c>
      <c r="AW122" s="14" t="s">
        <v>30</v>
      </c>
      <c r="AX122" s="14" t="s">
        <v>68</v>
      </c>
      <c r="AY122" s="176" t="s">
        <v>148</v>
      </c>
    </row>
    <row r="123" spans="2:51" s="13" customFormat="1" ht="12">
      <c r="B123" s="167"/>
      <c r="D123" s="168" t="s">
        <v>158</v>
      </c>
      <c r="E123" s="169" t="s">
        <v>0</v>
      </c>
      <c r="F123" s="170" t="s">
        <v>1064</v>
      </c>
      <c r="H123" s="169" t="s">
        <v>0</v>
      </c>
      <c r="I123" s="171"/>
      <c r="L123" s="167"/>
      <c r="M123" s="172"/>
      <c r="N123" s="173"/>
      <c r="O123" s="173"/>
      <c r="P123" s="173"/>
      <c r="Q123" s="173"/>
      <c r="R123" s="173"/>
      <c r="S123" s="173"/>
      <c r="T123" s="174"/>
      <c r="AT123" s="169" t="s">
        <v>158</v>
      </c>
      <c r="AU123" s="169" t="s">
        <v>77</v>
      </c>
      <c r="AV123" s="13" t="s">
        <v>75</v>
      </c>
      <c r="AW123" s="13" t="s">
        <v>30</v>
      </c>
      <c r="AX123" s="13" t="s">
        <v>68</v>
      </c>
      <c r="AY123" s="169" t="s">
        <v>148</v>
      </c>
    </row>
    <row r="124" spans="2:51" s="14" customFormat="1" ht="12">
      <c r="B124" s="175"/>
      <c r="D124" s="168" t="s">
        <v>158</v>
      </c>
      <c r="E124" s="176" t="s">
        <v>0</v>
      </c>
      <c r="F124" s="177" t="s">
        <v>1091</v>
      </c>
      <c r="H124" s="178">
        <v>3.951</v>
      </c>
      <c r="I124" s="179"/>
      <c r="L124" s="175"/>
      <c r="M124" s="180"/>
      <c r="N124" s="181"/>
      <c r="O124" s="181"/>
      <c r="P124" s="181"/>
      <c r="Q124" s="181"/>
      <c r="R124" s="181"/>
      <c r="S124" s="181"/>
      <c r="T124" s="182"/>
      <c r="AT124" s="176" t="s">
        <v>158</v>
      </c>
      <c r="AU124" s="176" t="s">
        <v>77</v>
      </c>
      <c r="AV124" s="14" t="s">
        <v>77</v>
      </c>
      <c r="AW124" s="14" t="s">
        <v>30</v>
      </c>
      <c r="AX124" s="14" t="s">
        <v>68</v>
      </c>
      <c r="AY124" s="176" t="s">
        <v>148</v>
      </c>
    </row>
    <row r="125" spans="2:51" s="13" customFormat="1" ht="12">
      <c r="B125" s="167"/>
      <c r="D125" s="168" t="s">
        <v>158</v>
      </c>
      <c r="E125" s="169" t="s">
        <v>0</v>
      </c>
      <c r="F125" s="170" t="s">
        <v>1079</v>
      </c>
      <c r="H125" s="169" t="s">
        <v>0</v>
      </c>
      <c r="I125" s="171"/>
      <c r="L125" s="167"/>
      <c r="M125" s="172"/>
      <c r="N125" s="173"/>
      <c r="O125" s="173"/>
      <c r="P125" s="173"/>
      <c r="Q125" s="173"/>
      <c r="R125" s="173"/>
      <c r="S125" s="173"/>
      <c r="T125" s="174"/>
      <c r="AT125" s="169" t="s">
        <v>158</v>
      </c>
      <c r="AU125" s="169" t="s">
        <v>77</v>
      </c>
      <c r="AV125" s="13" t="s">
        <v>75</v>
      </c>
      <c r="AW125" s="13" t="s">
        <v>30</v>
      </c>
      <c r="AX125" s="13" t="s">
        <v>68</v>
      </c>
      <c r="AY125" s="169" t="s">
        <v>148</v>
      </c>
    </row>
    <row r="126" spans="2:51" s="14" customFormat="1" ht="12">
      <c r="B126" s="175"/>
      <c r="D126" s="168" t="s">
        <v>158</v>
      </c>
      <c r="E126" s="176" t="s">
        <v>0</v>
      </c>
      <c r="F126" s="177" t="s">
        <v>1092</v>
      </c>
      <c r="H126" s="178">
        <v>3.263</v>
      </c>
      <c r="I126" s="179"/>
      <c r="L126" s="175"/>
      <c r="M126" s="180"/>
      <c r="N126" s="181"/>
      <c r="O126" s="181"/>
      <c r="P126" s="181"/>
      <c r="Q126" s="181"/>
      <c r="R126" s="181"/>
      <c r="S126" s="181"/>
      <c r="T126" s="182"/>
      <c r="AT126" s="176" t="s">
        <v>158</v>
      </c>
      <c r="AU126" s="176" t="s">
        <v>77</v>
      </c>
      <c r="AV126" s="14" t="s">
        <v>77</v>
      </c>
      <c r="AW126" s="14" t="s">
        <v>30</v>
      </c>
      <c r="AX126" s="14" t="s">
        <v>68</v>
      </c>
      <c r="AY126" s="176" t="s">
        <v>148</v>
      </c>
    </row>
    <row r="127" spans="2:51" s="15" customFormat="1" ht="12">
      <c r="B127" s="183"/>
      <c r="D127" s="168" t="s">
        <v>158</v>
      </c>
      <c r="E127" s="184" t="s">
        <v>1038</v>
      </c>
      <c r="F127" s="185" t="s">
        <v>171</v>
      </c>
      <c r="H127" s="186">
        <v>34.452</v>
      </c>
      <c r="I127" s="187"/>
      <c r="L127" s="183"/>
      <c r="M127" s="188"/>
      <c r="N127" s="189"/>
      <c r="O127" s="189"/>
      <c r="P127" s="189"/>
      <c r="Q127" s="189"/>
      <c r="R127" s="189"/>
      <c r="S127" s="189"/>
      <c r="T127" s="190"/>
      <c r="AT127" s="184" t="s">
        <v>158</v>
      </c>
      <c r="AU127" s="184" t="s">
        <v>77</v>
      </c>
      <c r="AV127" s="15" t="s">
        <v>156</v>
      </c>
      <c r="AW127" s="15" t="s">
        <v>30</v>
      </c>
      <c r="AX127" s="15" t="s">
        <v>75</v>
      </c>
      <c r="AY127" s="184" t="s">
        <v>148</v>
      </c>
    </row>
    <row r="128" spans="1:65" s="2" customFormat="1" ht="21.75" customHeight="1">
      <c r="A128" s="33"/>
      <c r="B128" s="153"/>
      <c r="C128" s="154" t="s">
        <v>195</v>
      </c>
      <c r="D128" s="154" t="s">
        <v>151</v>
      </c>
      <c r="E128" s="155" t="s">
        <v>1093</v>
      </c>
      <c r="F128" s="156" t="s">
        <v>1094</v>
      </c>
      <c r="G128" s="157" t="s">
        <v>185</v>
      </c>
      <c r="H128" s="158">
        <v>8.645</v>
      </c>
      <c r="I128" s="159"/>
      <c r="J128" s="160">
        <f>ROUND(I128*H128,2)</f>
        <v>0</v>
      </c>
      <c r="K128" s="156" t="s">
        <v>155</v>
      </c>
      <c r="L128" s="34"/>
      <c r="M128" s="161" t="s">
        <v>0</v>
      </c>
      <c r="N128" s="162" t="s">
        <v>40</v>
      </c>
      <c r="O128" s="54"/>
      <c r="P128" s="163">
        <f>O128*H128</f>
        <v>0</v>
      </c>
      <c r="Q128" s="163">
        <v>0</v>
      </c>
      <c r="R128" s="163">
        <f>Q128*H128</f>
        <v>0</v>
      </c>
      <c r="S128" s="163">
        <v>0</v>
      </c>
      <c r="T128" s="164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5" t="s">
        <v>156</v>
      </c>
      <c r="AT128" s="165" t="s">
        <v>151</v>
      </c>
      <c r="AU128" s="165" t="s">
        <v>77</v>
      </c>
      <c r="AY128" s="18" t="s">
        <v>148</v>
      </c>
      <c r="BE128" s="166">
        <f>IF(N128="základní",J128,0)</f>
        <v>0</v>
      </c>
      <c r="BF128" s="166">
        <f>IF(N128="snížená",J128,0)</f>
        <v>0</v>
      </c>
      <c r="BG128" s="166">
        <f>IF(N128="zákl. přenesená",J128,0)</f>
        <v>0</v>
      </c>
      <c r="BH128" s="166">
        <f>IF(N128="sníž. přenesená",J128,0)</f>
        <v>0</v>
      </c>
      <c r="BI128" s="166">
        <f>IF(N128="nulová",J128,0)</f>
        <v>0</v>
      </c>
      <c r="BJ128" s="18" t="s">
        <v>75</v>
      </c>
      <c r="BK128" s="166">
        <f>ROUND(I128*H128,2)</f>
        <v>0</v>
      </c>
      <c r="BL128" s="18" t="s">
        <v>156</v>
      </c>
      <c r="BM128" s="165" t="s">
        <v>1095</v>
      </c>
    </row>
    <row r="129" spans="2:51" s="13" customFormat="1" ht="12">
      <c r="B129" s="167"/>
      <c r="D129" s="168" t="s">
        <v>158</v>
      </c>
      <c r="E129" s="169" t="s">
        <v>0</v>
      </c>
      <c r="F129" s="170" t="s">
        <v>1063</v>
      </c>
      <c r="H129" s="169" t="s">
        <v>0</v>
      </c>
      <c r="I129" s="171"/>
      <c r="L129" s="167"/>
      <c r="M129" s="172"/>
      <c r="N129" s="173"/>
      <c r="O129" s="173"/>
      <c r="P129" s="173"/>
      <c r="Q129" s="173"/>
      <c r="R129" s="173"/>
      <c r="S129" s="173"/>
      <c r="T129" s="174"/>
      <c r="AT129" s="169" t="s">
        <v>158</v>
      </c>
      <c r="AU129" s="169" t="s">
        <v>77</v>
      </c>
      <c r="AV129" s="13" t="s">
        <v>75</v>
      </c>
      <c r="AW129" s="13" t="s">
        <v>30</v>
      </c>
      <c r="AX129" s="13" t="s">
        <v>68</v>
      </c>
      <c r="AY129" s="169" t="s">
        <v>148</v>
      </c>
    </row>
    <row r="130" spans="2:51" s="13" customFormat="1" ht="12">
      <c r="B130" s="167"/>
      <c r="D130" s="168" t="s">
        <v>158</v>
      </c>
      <c r="E130" s="169" t="s">
        <v>0</v>
      </c>
      <c r="F130" s="170" t="s">
        <v>1064</v>
      </c>
      <c r="H130" s="169" t="s">
        <v>0</v>
      </c>
      <c r="I130" s="171"/>
      <c r="L130" s="167"/>
      <c r="M130" s="172"/>
      <c r="N130" s="173"/>
      <c r="O130" s="173"/>
      <c r="P130" s="173"/>
      <c r="Q130" s="173"/>
      <c r="R130" s="173"/>
      <c r="S130" s="173"/>
      <c r="T130" s="174"/>
      <c r="AT130" s="169" t="s">
        <v>158</v>
      </c>
      <c r="AU130" s="169" t="s">
        <v>77</v>
      </c>
      <c r="AV130" s="13" t="s">
        <v>75</v>
      </c>
      <c r="AW130" s="13" t="s">
        <v>30</v>
      </c>
      <c r="AX130" s="13" t="s">
        <v>68</v>
      </c>
      <c r="AY130" s="169" t="s">
        <v>148</v>
      </c>
    </row>
    <row r="131" spans="2:51" s="14" customFormat="1" ht="12">
      <c r="B131" s="175"/>
      <c r="D131" s="168" t="s">
        <v>158</v>
      </c>
      <c r="E131" s="176" t="s">
        <v>0</v>
      </c>
      <c r="F131" s="177" t="s">
        <v>1096</v>
      </c>
      <c r="H131" s="178">
        <v>6.545</v>
      </c>
      <c r="I131" s="179"/>
      <c r="L131" s="175"/>
      <c r="M131" s="180"/>
      <c r="N131" s="181"/>
      <c r="O131" s="181"/>
      <c r="P131" s="181"/>
      <c r="Q131" s="181"/>
      <c r="R131" s="181"/>
      <c r="S131" s="181"/>
      <c r="T131" s="182"/>
      <c r="AT131" s="176" t="s">
        <v>158</v>
      </c>
      <c r="AU131" s="176" t="s">
        <v>77</v>
      </c>
      <c r="AV131" s="14" t="s">
        <v>77</v>
      </c>
      <c r="AW131" s="14" t="s">
        <v>30</v>
      </c>
      <c r="AX131" s="14" t="s">
        <v>68</v>
      </c>
      <c r="AY131" s="176" t="s">
        <v>148</v>
      </c>
    </row>
    <row r="132" spans="2:51" s="13" customFormat="1" ht="12">
      <c r="B132" s="167"/>
      <c r="D132" s="168" t="s">
        <v>158</v>
      </c>
      <c r="E132" s="169" t="s">
        <v>0</v>
      </c>
      <c r="F132" s="170" t="s">
        <v>1079</v>
      </c>
      <c r="H132" s="169" t="s">
        <v>0</v>
      </c>
      <c r="I132" s="171"/>
      <c r="L132" s="167"/>
      <c r="M132" s="172"/>
      <c r="N132" s="173"/>
      <c r="O132" s="173"/>
      <c r="P132" s="173"/>
      <c r="Q132" s="173"/>
      <c r="R132" s="173"/>
      <c r="S132" s="173"/>
      <c r="T132" s="174"/>
      <c r="AT132" s="169" t="s">
        <v>158</v>
      </c>
      <c r="AU132" s="169" t="s">
        <v>77</v>
      </c>
      <c r="AV132" s="13" t="s">
        <v>75</v>
      </c>
      <c r="AW132" s="13" t="s">
        <v>30</v>
      </c>
      <c r="AX132" s="13" t="s">
        <v>68</v>
      </c>
      <c r="AY132" s="169" t="s">
        <v>148</v>
      </c>
    </row>
    <row r="133" spans="2:51" s="14" customFormat="1" ht="12">
      <c r="B133" s="175"/>
      <c r="D133" s="168" t="s">
        <v>158</v>
      </c>
      <c r="E133" s="176" t="s">
        <v>0</v>
      </c>
      <c r="F133" s="177" t="s">
        <v>1097</v>
      </c>
      <c r="H133" s="178">
        <v>2.1</v>
      </c>
      <c r="I133" s="179"/>
      <c r="L133" s="175"/>
      <c r="M133" s="180"/>
      <c r="N133" s="181"/>
      <c r="O133" s="181"/>
      <c r="P133" s="181"/>
      <c r="Q133" s="181"/>
      <c r="R133" s="181"/>
      <c r="S133" s="181"/>
      <c r="T133" s="182"/>
      <c r="AT133" s="176" t="s">
        <v>158</v>
      </c>
      <c r="AU133" s="176" t="s">
        <v>77</v>
      </c>
      <c r="AV133" s="14" t="s">
        <v>77</v>
      </c>
      <c r="AW133" s="14" t="s">
        <v>30</v>
      </c>
      <c r="AX133" s="14" t="s">
        <v>68</v>
      </c>
      <c r="AY133" s="176" t="s">
        <v>148</v>
      </c>
    </row>
    <row r="134" spans="2:51" s="15" customFormat="1" ht="12">
      <c r="B134" s="183"/>
      <c r="D134" s="168" t="s">
        <v>158</v>
      </c>
      <c r="E134" s="184" t="s">
        <v>0</v>
      </c>
      <c r="F134" s="185" t="s">
        <v>171</v>
      </c>
      <c r="H134" s="186">
        <v>8.645</v>
      </c>
      <c r="I134" s="187"/>
      <c r="L134" s="183"/>
      <c r="M134" s="188"/>
      <c r="N134" s="189"/>
      <c r="O134" s="189"/>
      <c r="P134" s="189"/>
      <c r="Q134" s="189"/>
      <c r="R134" s="189"/>
      <c r="S134" s="189"/>
      <c r="T134" s="190"/>
      <c r="AT134" s="184" t="s">
        <v>158</v>
      </c>
      <c r="AU134" s="184" t="s">
        <v>77</v>
      </c>
      <c r="AV134" s="15" t="s">
        <v>156</v>
      </c>
      <c r="AW134" s="15" t="s">
        <v>30</v>
      </c>
      <c r="AX134" s="15" t="s">
        <v>75</v>
      </c>
      <c r="AY134" s="184" t="s">
        <v>148</v>
      </c>
    </row>
    <row r="135" spans="1:65" s="2" customFormat="1" ht="21.75" customHeight="1">
      <c r="A135" s="33"/>
      <c r="B135" s="153"/>
      <c r="C135" s="154" t="s">
        <v>200</v>
      </c>
      <c r="D135" s="154" t="s">
        <v>151</v>
      </c>
      <c r="E135" s="155" t="s">
        <v>394</v>
      </c>
      <c r="F135" s="156" t="s">
        <v>395</v>
      </c>
      <c r="G135" s="157" t="s">
        <v>154</v>
      </c>
      <c r="H135" s="158">
        <v>932.468</v>
      </c>
      <c r="I135" s="159"/>
      <c r="J135" s="160">
        <f>ROUND(I135*H135,2)</f>
        <v>0</v>
      </c>
      <c r="K135" s="156" t="s">
        <v>155</v>
      </c>
      <c r="L135" s="34"/>
      <c r="M135" s="161" t="s">
        <v>0</v>
      </c>
      <c r="N135" s="162" t="s">
        <v>40</v>
      </c>
      <c r="O135" s="54"/>
      <c r="P135" s="163">
        <f>O135*H135</f>
        <v>0</v>
      </c>
      <c r="Q135" s="163">
        <v>0.00058</v>
      </c>
      <c r="R135" s="163">
        <f>Q135*H135</f>
        <v>0.5408314399999999</v>
      </c>
      <c r="S135" s="163">
        <v>0</v>
      </c>
      <c r="T135" s="164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5" t="s">
        <v>156</v>
      </c>
      <c r="AT135" s="165" t="s">
        <v>151</v>
      </c>
      <c r="AU135" s="165" t="s">
        <v>77</v>
      </c>
      <c r="AY135" s="18" t="s">
        <v>148</v>
      </c>
      <c r="BE135" s="166">
        <f>IF(N135="základní",J135,0)</f>
        <v>0</v>
      </c>
      <c r="BF135" s="166">
        <f>IF(N135="snížená",J135,0)</f>
        <v>0</v>
      </c>
      <c r="BG135" s="166">
        <f>IF(N135="zákl. přenesená",J135,0)</f>
        <v>0</v>
      </c>
      <c r="BH135" s="166">
        <f>IF(N135="sníž. přenesená",J135,0)</f>
        <v>0</v>
      </c>
      <c r="BI135" s="166">
        <f>IF(N135="nulová",J135,0)</f>
        <v>0</v>
      </c>
      <c r="BJ135" s="18" t="s">
        <v>75</v>
      </c>
      <c r="BK135" s="166">
        <f>ROUND(I135*H135,2)</f>
        <v>0</v>
      </c>
      <c r="BL135" s="18" t="s">
        <v>156</v>
      </c>
      <c r="BM135" s="165" t="s">
        <v>1098</v>
      </c>
    </row>
    <row r="136" spans="2:51" s="13" customFormat="1" ht="12">
      <c r="B136" s="167"/>
      <c r="D136" s="168" t="s">
        <v>158</v>
      </c>
      <c r="E136" s="169" t="s">
        <v>0</v>
      </c>
      <c r="F136" s="170" t="s">
        <v>1063</v>
      </c>
      <c r="H136" s="169" t="s">
        <v>0</v>
      </c>
      <c r="I136" s="171"/>
      <c r="L136" s="167"/>
      <c r="M136" s="172"/>
      <c r="N136" s="173"/>
      <c r="O136" s="173"/>
      <c r="P136" s="173"/>
      <c r="Q136" s="173"/>
      <c r="R136" s="173"/>
      <c r="S136" s="173"/>
      <c r="T136" s="174"/>
      <c r="AT136" s="169" t="s">
        <v>158</v>
      </c>
      <c r="AU136" s="169" t="s">
        <v>77</v>
      </c>
      <c r="AV136" s="13" t="s">
        <v>75</v>
      </c>
      <c r="AW136" s="13" t="s">
        <v>30</v>
      </c>
      <c r="AX136" s="13" t="s">
        <v>68</v>
      </c>
      <c r="AY136" s="169" t="s">
        <v>148</v>
      </c>
    </row>
    <row r="137" spans="2:51" s="13" customFormat="1" ht="12">
      <c r="B137" s="167"/>
      <c r="D137" s="168" t="s">
        <v>158</v>
      </c>
      <c r="E137" s="169" t="s">
        <v>0</v>
      </c>
      <c r="F137" s="170" t="s">
        <v>1089</v>
      </c>
      <c r="H137" s="169" t="s">
        <v>0</v>
      </c>
      <c r="I137" s="171"/>
      <c r="L137" s="167"/>
      <c r="M137" s="172"/>
      <c r="N137" s="173"/>
      <c r="O137" s="173"/>
      <c r="P137" s="173"/>
      <c r="Q137" s="173"/>
      <c r="R137" s="173"/>
      <c r="S137" s="173"/>
      <c r="T137" s="174"/>
      <c r="AT137" s="169" t="s">
        <v>158</v>
      </c>
      <c r="AU137" s="169" t="s">
        <v>77</v>
      </c>
      <c r="AV137" s="13" t="s">
        <v>75</v>
      </c>
      <c r="AW137" s="13" t="s">
        <v>30</v>
      </c>
      <c r="AX137" s="13" t="s">
        <v>68</v>
      </c>
      <c r="AY137" s="169" t="s">
        <v>148</v>
      </c>
    </row>
    <row r="138" spans="2:51" s="14" customFormat="1" ht="12">
      <c r="B138" s="175"/>
      <c r="D138" s="168" t="s">
        <v>158</v>
      </c>
      <c r="E138" s="176" t="s">
        <v>0</v>
      </c>
      <c r="F138" s="177" t="s">
        <v>1099</v>
      </c>
      <c r="H138" s="178">
        <v>726.356</v>
      </c>
      <c r="I138" s="179"/>
      <c r="L138" s="175"/>
      <c r="M138" s="180"/>
      <c r="N138" s="181"/>
      <c r="O138" s="181"/>
      <c r="P138" s="181"/>
      <c r="Q138" s="181"/>
      <c r="R138" s="181"/>
      <c r="S138" s="181"/>
      <c r="T138" s="182"/>
      <c r="AT138" s="176" t="s">
        <v>158</v>
      </c>
      <c r="AU138" s="176" t="s">
        <v>77</v>
      </c>
      <c r="AV138" s="14" t="s">
        <v>77</v>
      </c>
      <c r="AW138" s="14" t="s">
        <v>30</v>
      </c>
      <c r="AX138" s="14" t="s">
        <v>68</v>
      </c>
      <c r="AY138" s="176" t="s">
        <v>148</v>
      </c>
    </row>
    <row r="139" spans="2:51" s="13" customFormat="1" ht="12">
      <c r="B139" s="167"/>
      <c r="D139" s="168" t="s">
        <v>158</v>
      </c>
      <c r="E139" s="169" t="s">
        <v>0</v>
      </c>
      <c r="F139" s="170" t="s">
        <v>1064</v>
      </c>
      <c r="H139" s="169" t="s">
        <v>0</v>
      </c>
      <c r="I139" s="171"/>
      <c r="L139" s="167"/>
      <c r="M139" s="172"/>
      <c r="N139" s="173"/>
      <c r="O139" s="173"/>
      <c r="P139" s="173"/>
      <c r="Q139" s="173"/>
      <c r="R139" s="173"/>
      <c r="S139" s="173"/>
      <c r="T139" s="174"/>
      <c r="AT139" s="169" t="s">
        <v>158</v>
      </c>
      <c r="AU139" s="169" t="s">
        <v>77</v>
      </c>
      <c r="AV139" s="13" t="s">
        <v>75</v>
      </c>
      <c r="AW139" s="13" t="s">
        <v>30</v>
      </c>
      <c r="AX139" s="13" t="s">
        <v>68</v>
      </c>
      <c r="AY139" s="169" t="s">
        <v>148</v>
      </c>
    </row>
    <row r="140" spans="2:51" s="14" customFormat="1" ht="12">
      <c r="B140" s="175"/>
      <c r="D140" s="168" t="s">
        <v>158</v>
      </c>
      <c r="E140" s="176" t="s">
        <v>0</v>
      </c>
      <c r="F140" s="177" t="s">
        <v>1100</v>
      </c>
      <c r="H140" s="178">
        <v>112.892</v>
      </c>
      <c r="I140" s="179"/>
      <c r="L140" s="175"/>
      <c r="M140" s="180"/>
      <c r="N140" s="181"/>
      <c r="O140" s="181"/>
      <c r="P140" s="181"/>
      <c r="Q140" s="181"/>
      <c r="R140" s="181"/>
      <c r="S140" s="181"/>
      <c r="T140" s="182"/>
      <c r="AT140" s="176" t="s">
        <v>158</v>
      </c>
      <c r="AU140" s="176" t="s">
        <v>77</v>
      </c>
      <c r="AV140" s="14" t="s">
        <v>77</v>
      </c>
      <c r="AW140" s="14" t="s">
        <v>30</v>
      </c>
      <c r="AX140" s="14" t="s">
        <v>68</v>
      </c>
      <c r="AY140" s="176" t="s">
        <v>148</v>
      </c>
    </row>
    <row r="141" spans="2:51" s="13" customFormat="1" ht="12">
      <c r="B141" s="167"/>
      <c r="D141" s="168" t="s">
        <v>158</v>
      </c>
      <c r="E141" s="169" t="s">
        <v>0</v>
      </c>
      <c r="F141" s="170" t="s">
        <v>1079</v>
      </c>
      <c r="H141" s="169" t="s">
        <v>0</v>
      </c>
      <c r="I141" s="171"/>
      <c r="L141" s="167"/>
      <c r="M141" s="172"/>
      <c r="N141" s="173"/>
      <c r="O141" s="173"/>
      <c r="P141" s="173"/>
      <c r="Q141" s="173"/>
      <c r="R141" s="173"/>
      <c r="S141" s="173"/>
      <c r="T141" s="174"/>
      <c r="AT141" s="169" t="s">
        <v>158</v>
      </c>
      <c r="AU141" s="169" t="s">
        <v>77</v>
      </c>
      <c r="AV141" s="13" t="s">
        <v>75</v>
      </c>
      <c r="AW141" s="13" t="s">
        <v>30</v>
      </c>
      <c r="AX141" s="13" t="s">
        <v>68</v>
      </c>
      <c r="AY141" s="169" t="s">
        <v>148</v>
      </c>
    </row>
    <row r="142" spans="2:51" s="14" customFormat="1" ht="12">
      <c r="B142" s="175"/>
      <c r="D142" s="168" t="s">
        <v>158</v>
      </c>
      <c r="E142" s="176" t="s">
        <v>0</v>
      </c>
      <c r="F142" s="177" t="s">
        <v>1101</v>
      </c>
      <c r="H142" s="178">
        <v>93.22</v>
      </c>
      <c r="I142" s="179"/>
      <c r="L142" s="175"/>
      <c r="M142" s="180"/>
      <c r="N142" s="181"/>
      <c r="O142" s="181"/>
      <c r="P142" s="181"/>
      <c r="Q142" s="181"/>
      <c r="R142" s="181"/>
      <c r="S142" s="181"/>
      <c r="T142" s="182"/>
      <c r="AT142" s="176" t="s">
        <v>158</v>
      </c>
      <c r="AU142" s="176" t="s">
        <v>77</v>
      </c>
      <c r="AV142" s="14" t="s">
        <v>77</v>
      </c>
      <c r="AW142" s="14" t="s">
        <v>30</v>
      </c>
      <c r="AX142" s="14" t="s">
        <v>68</v>
      </c>
      <c r="AY142" s="176" t="s">
        <v>148</v>
      </c>
    </row>
    <row r="143" spans="2:51" s="15" customFormat="1" ht="12">
      <c r="B143" s="183"/>
      <c r="D143" s="168" t="s">
        <v>158</v>
      </c>
      <c r="E143" s="184" t="s">
        <v>278</v>
      </c>
      <c r="F143" s="185" t="s">
        <v>171</v>
      </c>
      <c r="H143" s="186">
        <v>932.468</v>
      </c>
      <c r="I143" s="187"/>
      <c r="L143" s="183"/>
      <c r="M143" s="188"/>
      <c r="N143" s="189"/>
      <c r="O143" s="189"/>
      <c r="P143" s="189"/>
      <c r="Q143" s="189"/>
      <c r="R143" s="189"/>
      <c r="S143" s="189"/>
      <c r="T143" s="190"/>
      <c r="AT143" s="184" t="s">
        <v>158</v>
      </c>
      <c r="AU143" s="184" t="s">
        <v>77</v>
      </c>
      <c r="AV143" s="15" t="s">
        <v>156</v>
      </c>
      <c r="AW143" s="15" t="s">
        <v>30</v>
      </c>
      <c r="AX143" s="15" t="s">
        <v>75</v>
      </c>
      <c r="AY143" s="184" t="s">
        <v>148</v>
      </c>
    </row>
    <row r="144" spans="1:65" s="2" customFormat="1" ht="21.75" customHeight="1">
      <c r="A144" s="33"/>
      <c r="B144" s="153"/>
      <c r="C144" s="154" t="s">
        <v>149</v>
      </c>
      <c r="D144" s="154" t="s">
        <v>151</v>
      </c>
      <c r="E144" s="155" t="s">
        <v>401</v>
      </c>
      <c r="F144" s="156" t="s">
        <v>402</v>
      </c>
      <c r="G144" s="157" t="s">
        <v>154</v>
      </c>
      <c r="H144" s="158">
        <v>932.468</v>
      </c>
      <c r="I144" s="159"/>
      <c r="J144" s="160">
        <f>ROUND(I144*H144,2)</f>
        <v>0</v>
      </c>
      <c r="K144" s="156" t="s">
        <v>155</v>
      </c>
      <c r="L144" s="34"/>
      <c r="M144" s="161" t="s">
        <v>0</v>
      </c>
      <c r="N144" s="162" t="s">
        <v>40</v>
      </c>
      <c r="O144" s="54"/>
      <c r="P144" s="163">
        <f>O144*H144</f>
        <v>0</v>
      </c>
      <c r="Q144" s="163">
        <v>0</v>
      </c>
      <c r="R144" s="163">
        <f>Q144*H144</f>
        <v>0</v>
      </c>
      <c r="S144" s="163">
        <v>0</v>
      </c>
      <c r="T144" s="164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5" t="s">
        <v>156</v>
      </c>
      <c r="AT144" s="165" t="s">
        <v>151</v>
      </c>
      <c r="AU144" s="165" t="s">
        <v>77</v>
      </c>
      <c r="AY144" s="18" t="s">
        <v>148</v>
      </c>
      <c r="BE144" s="166">
        <f>IF(N144="základní",J144,0)</f>
        <v>0</v>
      </c>
      <c r="BF144" s="166">
        <f>IF(N144="snížená",J144,0)</f>
        <v>0</v>
      </c>
      <c r="BG144" s="166">
        <f>IF(N144="zákl. přenesená",J144,0)</f>
        <v>0</v>
      </c>
      <c r="BH144" s="166">
        <f>IF(N144="sníž. přenesená",J144,0)</f>
        <v>0</v>
      </c>
      <c r="BI144" s="166">
        <f>IF(N144="nulová",J144,0)</f>
        <v>0</v>
      </c>
      <c r="BJ144" s="18" t="s">
        <v>75</v>
      </c>
      <c r="BK144" s="166">
        <f>ROUND(I144*H144,2)</f>
        <v>0</v>
      </c>
      <c r="BL144" s="18" t="s">
        <v>156</v>
      </c>
      <c r="BM144" s="165" t="s">
        <v>1102</v>
      </c>
    </row>
    <row r="145" spans="2:51" s="14" customFormat="1" ht="12">
      <c r="B145" s="175"/>
      <c r="D145" s="168" t="s">
        <v>158</v>
      </c>
      <c r="E145" s="176" t="s">
        <v>0</v>
      </c>
      <c r="F145" s="177" t="s">
        <v>278</v>
      </c>
      <c r="H145" s="178">
        <v>932.468</v>
      </c>
      <c r="I145" s="179"/>
      <c r="L145" s="175"/>
      <c r="M145" s="180"/>
      <c r="N145" s="181"/>
      <c r="O145" s="181"/>
      <c r="P145" s="181"/>
      <c r="Q145" s="181"/>
      <c r="R145" s="181"/>
      <c r="S145" s="181"/>
      <c r="T145" s="182"/>
      <c r="AT145" s="176" t="s">
        <v>158</v>
      </c>
      <c r="AU145" s="176" t="s">
        <v>77</v>
      </c>
      <c r="AV145" s="14" t="s">
        <v>77</v>
      </c>
      <c r="AW145" s="14" t="s">
        <v>30</v>
      </c>
      <c r="AX145" s="14" t="s">
        <v>75</v>
      </c>
      <c r="AY145" s="176" t="s">
        <v>148</v>
      </c>
    </row>
    <row r="146" spans="1:65" s="2" customFormat="1" ht="33" customHeight="1">
      <c r="A146" s="33"/>
      <c r="B146" s="153"/>
      <c r="C146" s="154" t="s">
        <v>175</v>
      </c>
      <c r="D146" s="154" t="s">
        <v>151</v>
      </c>
      <c r="E146" s="155" t="s">
        <v>404</v>
      </c>
      <c r="F146" s="156" t="s">
        <v>405</v>
      </c>
      <c r="G146" s="157" t="s">
        <v>185</v>
      </c>
      <c r="H146" s="158">
        <v>108.6</v>
      </c>
      <c r="I146" s="159"/>
      <c r="J146" s="160">
        <f>ROUND(I146*H146,2)</f>
        <v>0</v>
      </c>
      <c r="K146" s="156" t="s">
        <v>155</v>
      </c>
      <c r="L146" s="34"/>
      <c r="M146" s="161" t="s">
        <v>0</v>
      </c>
      <c r="N146" s="162" t="s">
        <v>40</v>
      </c>
      <c r="O146" s="54"/>
      <c r="P146" s="163">
        <f>O146*H146</f>
        <v>0</v>
      </c>
      <c r="Q146" s="163">
        <v>0</v>
      </c>
      <c r="R146" s="163">
        <f>Q146*H146</f>
        <v>0</v>
      </c>
      <c r="S146" s="163">
        <v>0</v>
      </c>
      <c r="T146" s="164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5" t="s">
        <v>156</v>
      </c>
      <c r="AT146" s="165" t="s">
        <v>151</v>
      </c>
      <c r="AU146" s="165" t="s">
        <v>77</v>
      </c>
      <c r="AY146" s="18" t="s">
        <v>148</v>
      </c>
      <c r="BE146" s="166">
        <f>IF(N146="základní",J146,0)</f>
        <v>0</v>
      </c>
      <c r="BF146" s="166">
        <f>IF(N146="snížená",J146,0)</f>
        <v>0</v>
      </c>
      <c r="BG146" s="166">
        <f>IF(N146="zákl. přenesená",J146,0)</f>
        <v>0</v>
      </c>
      <c r="BH146" s="166">
        <f>IF(N146="sníž. přenesená",J146,0)</f>
        <v>0</v>
      </c>
      <c r="BI146" s="166">
        <f>IF(N146="nulová",J146,0)</f>
        <v>0</v>
      </c>
      <c r="BJ146" s="18" t="s">
        <v>75</v>
      </c>
      <c r="BK146" s="166">
        <f>ROUND(I146*H146,2)</f>
        <v>0</v>
      </c>
      <c r="BL146" s="18" t="s">
        <v>156</v>
      </c>
      <c r="BM146" s="165" t="s">
        <v>1103</v>
      </c>
    </row>
    <row r="147" spans="2:51" s="14" customFormat="1" ht="12">
      <c r="B147" s="175"/>
      <c r="D147" s="168" t="s">
        <v>158</v>
      </c>
      <c r="E147" s="176" t="s">
        <v>0</v>
      </c>
      <c r="F147" s="177" t="s">
        <v>1036</v>
      </c>
      <c r="H147" s="178">
        <v>34.452</v>
      </c>
      <c r="I147" s="179"/>
      <c r="L147" s="175"/>
      <c r="M147" s="180"/>
      <c r="N147" s="181"/>
      <c r="O147" s="181"/>
      <c r="P147" s="181"/>
      <c r="Q147" s="181"/>
      <c r="R147" s="181"/>
      <c r="S147" s="181"/>
      <c r="T147" s="182"/>
      <c r="AT147" s="176" t="s">
        <v>158</v>
      </c>
      <c r="AU147" s="176" t="s">
        <v>77</v>
      </c>
      <c r="AV147" s="14" t="s">
        <v>77</v>
      </c>
      <c r="AW147" s="14" t="s">
        <v>30</v>
      </c>
      <c r="AX147" s="14" t="s">
        <v>68</v>
      </c>
      <c r="AY147" s="176" t="s">
        <v>148</v>
      </c>
    </row>
    <row r="148" spans="2:51" s="14" customFormat="1" ht="12">
      <c r="B148" s="175"/>
      <c r="D148" s="168" t="s">
        <v>158</v>
      </c>
      <c r="E148" s="176" t="s">
        <v>0</v>
      </c>
      <c r="F148" s="177" t="s">
        <v>1039</v>
      </c>
      <c r="H148" s="178">
        <v>241.164</v>
      </c>
      <c r="I148" s="179"/>
      <c r="L148" s="175"/>
      <c r="M148" s="180"/>
      <c r="N148" s="181"/>
      <c r="O148" s="181"/>
      <c r="P148" s="181"/>
      <c r="Q148" s="181"/>
      <c r="R148" s="181"/>
      <c r="S148" s="181"/>
      <c r="T148" s="182"/>
      <c r="AT148" s="176" t="s">
        <v>158</v>
      </c>
      <c r="AU148" s="176" t="s">
        <v>77</v>
      </c>
      <c r="AV148" s="14" t="s">
        <v>77</v>
      </c>
      <c r="AW148" s="14" t="s">
        <v>30</v>
      </c>
      <c r="AX148" s="14" t="s">
        <v>68</v>
      </c>
      <c r="AY148" s="176" t="s">
        <v>148</v>
      </c>
    </row>
    <row r="149" spans="2:51" s="14" customFormat="1" ht="12">
      <c r="B149" s="175"/>
      <c r="D149" s="168" t="s">
        <v>158</v>
      </c>
      <c r="E149" s="176" t="s">
        <v>0</v>
      </c>
      <c r="F149" s="177" t="s">
        <v>1104</v>
      </c>
      <c r="H149" s="178">
        <v>-167.016</v>
      </c>
      <c r="I149" s="179"/>
      <c r="L149" s="175"/>
      <c r="M149" s="180"/>
      <c r="N149" s="181"/>
      <c r="O149" s="181"/>
      <c r="P149" s="181"/>
      <c r="Q149" s="181"/>
      <c r="R149" s="181"/>
      <c r="S149" s="181"/>
      <c r="T149" s="182"/>
      <c r="AT149" s="176" t="s">
        <v>158</v>
      </c>
      <c r="AU149" s="176" t="s">
        <v>77</v>
      </c>
      <c r="AV149" s="14" t="s">
        <v>77</v>
      </c>
      <c r="AW149" s="14" t="s">
        <v>30</v>
      </c>
      <c r="AX149" s="14" t="s">
        <v>68</v>
      </c>
      <c r="AY149" s="176" t="s">
        <v>148</v>
      </c>
    </row>
    <row r="150" spans="2:51" s="15" customFormat="1" ht="12">
      <c r="B150" s="183"/>
      <c r="D150" s="168" t="s">
        <v>158</v>
      </c>
      <c r="E150" s="184" t="s">
        <v>300</v>
      </c>
      <c r="F150" s="185" t="s">
        <v>171</v>
      </c>
      <c r="H150" s="186">
        <v>108.6</v>
      </c>
      <c r="I150" s="187"/>
      <c r="L150" s="183"/>
      <c r="M150" s="188"/>
      <c r="N150" s="189"/>
      <c r="O150" s="189"/>
      <c r="P150" s="189"/>
      <c r="Q150" s="189"/>
      <c r="R150" s="189"/>
      <c r="S150" s="189"/>
      <c r="T150" s="190"/>
      <c r="AT150" s="184" t="s">
        <v>158</v>
      </c>
      <c r="AU150" s="184" t="s">
        <v>77</v>
      </c>
      <c r="AV150" s="15" t="s">
        <v>156</v>
      </c>
      <c r="AW150" s="15" t="s">
        <v>30</v>
      </c>
      <c r="AX150" s="15" t="s">
        <v>75</v>
      </c>
      <c r="AY150" s="184" t="s">
        <v>148</v>
      </c>
    </row>
    <row r="151" spans="1:65" s="2" customFormat="1" ht="21.75" customHeight="1">
      <c r="A151" s="33"/>
      <c r="B151" s="153"/>
      <c r="C151" s="154" t="s">
        <v>219</v>
      </c>
      <c r="D151" s="154" t="s">
        <v>151</v>
      </c>
      <c r="E151" s="155" t="s">
        <v>417</v>
      </c>
      <c r="F151" s="156" t="s">
        <v>266</v>
      </c>
      <c r="G151" s="157" t="s">
        <v>232</v>
      </c>
      <c r="H151" s="158">
        <v>195.48</v>
      </c>
      <c r="I151" s="159"/>
      <c r="J151" s="160">
        <f>ROUND(I151*H151,2)</f>
        <v>0</v>
      </c>
      <c r="K151" s="156" t="s">
        <v>0</v>
      </c>
      <c r="L151" s="34"/>
      <c r="M151" s="161" t="s">
        <v>0</v>
      </c>
      <c r="N151" s="162" t="s">
        <v>40</v>
      </c>
      <c r="O151" s="54"/>
      <c r="P151" s="163">
        <f>O151*H151</f>
        <v>0</v>
      </c>
      <c r="Q151" s="163">
        <v>0</v>
      </c>
      <c r="R151" s="163">
        <f>Q151*H151</f>
        <v>0</v>
      </c>
      <c r="S151" s="163">
        <v>0</v>
      </c>
      <c r="T151" s="164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5" t="s">
        <v>156</v>
      </c>
      <c r="AT151" s="165" t="s">
        <v>151</v>
      </c>
      <c r="AU151" s="165" t="s">
        <v>77</v>
      </c>
      <c r="AY151" s="18" t="s">
        <v>148</v>
      </c>
      <c r="BE151" s="166">
        <f>IF(N151="základní",J151,0)</f>
        <v>0</v>
      </c>
      <c r="BF151" s="166">
        <f>IF(N151="snížená",J151,0)</f>
        <v>0</v>
      </c>
      <c r="BG151" s="166">
        <f>IF(N151="zákl. přenesená",J151,0)</f>
        <v>0</v>
      </c>
      <c r="BH151" s="166">
        <f>IF(N151="sníž. přenesená",J151,0)</f>
        <v>0</v>
      </c>
      <c r="BI151" s="166">
        <f>IF(N151="nulová",J151,0)</f>
        <v>0</v>
      </c>
      <c r="BJ151" s="18" t="s">
        <v>75</v>
      </c>
      <c r="BK151" s="166">
        <f>ROUND(I151*H151,2)</f>
        <v>0</v>
      </c>
      <c r="BL151" s="18" t="s">
        <v>156</v>
      </c>
      <c r="BM151" s="165" t="s">
        <v>1105</v>
      </c>
    </row>
    <row r="152" spans="2:51" s="14" customFormat="1" ht="12">
      <c r="B152" s="175"/>
      <c r="D152" s="168" t="s">
        <v>158</v>
      </c>
      <c r="E152" s="176" t="s">
        <v>0</v>
      </c>
      <c r="F152" s="177" t="s">
        <v>419</v>
      </c>
      <c r="H152" s="178">
        <v>195.48</v>
      </c>
      <c r="I152" s="179"/>
      <c r="L152" s="175"/>
      <c r="M152" s="180"/>
      <c r="N152" s="181"/>
      <c r="O152" s="181"/>
      <c r="P152" s="181"/>
      <c r="Q152" s="181"/>
      <c r="R152" s="181"/>
      <c r="S152" s="181"/>
      <c r="T152" s="182"/>
      <c r="AT152" s="176" t="s">
        <v>158</v>
      </c>
      <c r="AU152" s="176" t="s">
        <v>77</v>
      </c>
      <c r="AV152" s="14" t="s">
        <v>77</v>
      </c>
      <c r="AW152" s="14" t="s">
        <v>30</v>
      </c>
      <c r="AX152" s="14" t="s">
        <v>75</v>
      </c>
      <c r="AY152" s="176" t="s">
        <v>148</v>
      </c>
    </row>
    <row r="153" spans="1:65" s="2" customFormat="1" ht="21.75" customHeight="1">
      <c r="A153" s="33"/>
      <c r="B153" s="153"/>
      <c r="C153" s="154" t="s">
        <v>223</v>
      </c>
      <c r="D153" s="154" t="s">
        <v>151</v>
      </c>
      <c r="E153" s="155" t="s">
        <v>192</v>
      </c>
      <c r="F153" s="156" t="s">
        <v>193</v>
      </c>
      <c r="G153" s="157" t="s">
        <v>185</v>
      </c>
      <c r="H153" s="158">
        <v>108.6</v>
      </c>
      <c r="I153" s="159"/>
      <c r="J153" s="160">
        <f>ROUND(I153*H153,2)</f>
        <v>0</v>
      </c>
      <c r="K153" s="156" t="s">
        <v>155</v>
      </c>
      <c r="L153" s="34"/>
      <c r="M153" s="161" t="s">
        <v>0</v>
      </c>
      <c r="N153" s="162" t="s">
        <v>40</v>
      </c>
      <c r="O153" s="54"/>
      <c r="P153" s="163">
        <f>O153*H153</f>
        <v>0</v>
      </c>
      <c r="Q153" s="163">
        <v>0</v>
      </c>
      <c r="R153" s="163">
        <f>Q153*H153</f>
        <v>0</v>
      </c>
      <c r="S153" s="163">
        <v>0</v>
      </c>
      <c r="T153" s="164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5" t="s">
        <v>156</v>
      </c>
      <c r="AT153" s="165" t="s">
        <v>151</v>
      </c>
      <c r="AU153" s="165" t="s">
        <v>77</v>
      </c>
      <c r="AY153" s="18" t="s">
        <v>148</v>
      </c>
      <c r="BE153" s="166">
        <f>IF(N153="základní",J153,0)</f>
        <v>0</v>
      </c>
      <c r="BF153" s="166">
        <f>IF(N153="snížená",J153,0)</f>
        <v>0</v>
      </c>
      <c r="BG153" s="166">
        <f>IF(N153="zákl. přenesená",J153,0)</f>
        <v>0</v>
      </c>
      <c r="BH153" s="166">
        <f>IF(N153="sníž. přenesená",J153,0)</f>
        <v>0</v>
      </c>
      <c r="BI153" s="166">
        <f>IF(N153="nulová",J153,0)</f>
        <v>0</v>
      </c>
      <c r="BJ153" s="18" t="s">
        <v>75</v>
      </c>
      <c r="BK153" s="166">
        <f>ROUND(I153*H153,2)</f>
        <v>0</v>
      </c>
      <c r="BL153" s="18" t="s">
        <v>156</v>
      </c>
      <c r="BM153" s="165" t="s">
        <v>1106</v>
      </c>
    </row>
    <row r="154" spans="2:51" s="14" customFormat="1" ht="12">
      <c r="B154" s="175"/>
      <c r="D154" s="168" t="s">
        <v>158</v>
      </c>
      <c r="E154" s="176" t="s">
        <v>0</v>
      </c>
      <c r="F154" s="177" t="s">
        <v>300</v>
      </c>
      <c r="H154" s="178">
        <v>108.6</v>
      </c>
      <c r="I154" s="179"/>
      <c r="L154" s="175"/>
      <c r="M154" s="180"/>
      <c r="N154" s="181"/>
      <c r="O154" s="181"/>
      <c r="P154" s="181"/>
      <c r="Q154" s="181"/>
      <c r="R154" s="181"/>
      <c r="S154" s="181"/>
      <c r="T154" s="182"/>
      <c r="AT154" s="176" t="s">
        <v>158</v>
      </c>
      <c r="AU154" s="176" t="s">
        <v>77</v>
      </c>
      <c r="AV154" s="14" t="s">
        <v>77</v>
      </c>
      <c r="AW154" s="14" t="s">
        <v>30</v>
      </c>
      <c r="AX154" s="14" t="s">
        <v>75</v>
      </c>
      <c r="AY154" s="176" t="s">
        <v>148</v>
      </c>
    </row>
    <row r="155" spans="1:65" s="2" customFormat="1" ht="21.75" customHeight="1">
      <c r="A155" s="33"/>
      <c r="B155" s="153"/>
      <c r="C155" s="154" t="s">
        <v>6</v>
      </c>
      <c r="D155" s="154" t="s">
        <v>151</v>
      </c>
      <c r="E155" s="155" t="s">
        <v>422</v>
      </c>
      <c r="F155" s="156" t="s">
        <v>423</v>
      </c>
      <c r="G155" s="157" t="s">
        <v>185</v>
      </c>
      <c r="H155" s="158">
        <v>235.92</v>
      </c>
      <c r="I155" s="159"/>
      <c r="J155" s="160">
        <f>ROUND(I155*H155,2)</f>
        <v>0</v>
      </c>
      <c r="K155" s="156" t="s">
        <v>155</v>
      </c>
      <c r="L155" s="34"/>
      <c r="M155" s="161" t="s">
        <v>0</v>
      </c>
      <c r="N155" s="162" t="s">
        <v>40</v>
      </c>
      <c r="O155" s="54"/>
      <c r="P155" s="163">
        <f>O155*H155</f>
        <v>0</v>
      </c>
      <c r="Q155" s="163">
        <v>0</v>
      </c>
      <c r="R155" s="163">
        <f>Q155*H155</f>
        <v>0</v>
      </c>
      <c r="S155" s="163">
        <v>0</v>
      </c>
      <c r="T155" s="164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5" t="s">
        <v>156</v>
      </c>
      <c r="AT155" s="165" t="s">
        <v>151</v>
      </c>
      <c r="AU155" s="165" t="s">
        <v>77</v>
      </c>
      <c r="AY155" s="18" t="s">
        <v>148</v>
      </c>
      <c r="BE155" s="166">
        <f>IF(N155="základní",J155,0)</f>
        <v>0</v>
      </c>
      <c r="BF155" s="166">
        <f>IF(N155="snížená",J155,0)</f>
        <v>0</v>
      </c>
      <c r="BG155" s="166">
        <f>IF(N155="zákl. přenesená",J155,0)</f>
        <v>0</v>
      </c>
      <c r="BH155" s="166">
        <f>IF(N155="sníž. přenesená",J155,0)</f>
        <v>0</v>
      </c>
      <c r="BI155" s="166">
        <f>IF(N155="nulová",J155,0)</f>
        <v>0</v>
      </c>
      <c r="BJ155" s="18" t="s">
        <v>75</v>
      </c>
      <c r="BK155" s="166">
        <f>ROUND(I155*H155,2)</f>
        <v>0</v>
      </c>
      <c r="BL155" s="18" t="s">
        <v>156</v>
      </c>
      <c r="BM155" s="165" t="s">
        <v>1107</v>
      </c>
    </row>
    <row r="156" spans="2:51" s="14" customFormat="1" ht="12">
      <c r="B156" s="175"/>
      <c r="D156" s="168" t="s">
        <v>158</v>
      </c>
      <c r="E156" s="176" t="s">
        <v>0</v>
      </c>
      <c r="F156" s="177" t="s">
        <v>1038</v>
      </c>
      <c r="H156" s="178">
        <v>34.452</v>
      </c>
      <c r="I156" s="179"/>
      <c r="L156" s="175"/>
      <c r="M156" s="180"/>
      <c r="N156" s="181"/>
      <c r="O156" s="181"/>
      <c r="P156" s="181"/>
      <c r="Q156" s="181"/>
      <c r="R156" s="181"/>
      <c r="S156" s="181"/>
      <c r="T156" s="182"/>
      <c r="AT156" s="176" t="s">
        <v>158</v>
      </c>
      <c r="AU156" s="176" t="s">
        <v>77</v>
      </c>
      <c r="AV156" s="14" t="s">
        <v>77</v>
      </c>
      <c r="AW156" s="14" t="s">
        <v>30</v>
      </c>
      <c r="AX156" s="14" t="s">
        <v>68</v>
      </c>
      <c r="AY156" s="176" t="s">
        <v>148</v>
      </c>
    </row>
    <row r="157" spans="2:51" s="14" customFormat="1" ht="12">
      <c r="B157" s="175"/>
      <c r="D157" s="168" t="s">
        <v>158</v>
      </c>
      <c r="E157" s="176" t="s">
        <v>0</v>
      </c>
      <c r="F157" s="177" t="s">
        <v>1039</v>
      </c>
      <c r="H157" s="178">
        <v>241.164</v>
      </c>
      <c r="I157" s="179"/>
      <c r="L157" s="175"/>
      <c r="M157" s="180"/>
      <c r="N157" s="181"/>
      <c r="O157" s="181"/>
      <c r="P157" s="181"/>
      <c r="Q157" s="181"/>
      <c r="R157" s="181"/>
      <c r="S157" s="181"/>
      <c r="T157" s="182"/>
      <c r="AT157" s="176" t="s">
        <v>158</v>
      </c>
      <c r="AU157" s="176" t="s">
        <v>77</v>
      </c>
      <c r="AV157" s="14" t="s">
        <v>77</v>
      </c>
      <c r="AW157" s="14" t="s">
        <v>30</v>
      </c>
      <c r="AX157" s="14" t="s">
        <v>68</v>
      </c>
      <c r="AY157" s="176" t="s">
        <v>148</v>
      </c>
    </row>
    <row r="158" spans="2:51" s="14" customFormat="1" ht="12">
      <c r="B158" s="175"/>
      <c r="D158" s="168" t="s">
        <v>158</v>
      </c>
      <c r="E158" s="176" t="s">
        <v>0</v>
      </c>
      <c r="F158" s="177" t="s">
        <v>272</v>
      </c>
      <c r="H158" s="178">
        <v>68.904</v>
      </c>
      <c r="I158" s="179"/>
      <c r="L158" s="175"/>
      <c r="M158" s="180"/>
      <c r="N158" s="181"/>
      <c r="O158" s="181"/>
      <c r="P158" s="181"/>
      <c r="Q158" s="181"/>
      <c r="R158" s="181"/>
      <c r="S158" s="181"/>
      <c r="T158" s="182"/>
      <c r="AT158" s="176" t="s">
        <v>158</v>
      </c>
      <c r="AU158" s="176" t="s">
        <v>77</v>
      </c>
      <c r="AV158" s="14" t="s">
        <v>77</v>
      </c>
      <c r="AW158" s="14" t="s">
        <v>30</v>
      </c>
      <c r="AX158" s="14" t="s">
        <v>68</v>
      </c>
      <c r="AY158" s="176" t="s">
        <v>148</v>
      </c>
    </row>
    <row r="159" spans="2:51" s="14" customFormat="1" ht="12">
      <c r="B159" s="175"/>
      <c r="D159" s="168" t="s">
        <v>158</v>
      </c>
      <c r="E159" s="176" t="s">
        <v>0</v>
      </c>
      <c r="F159" s="177" t="s">
        <v>425</v>
      </c>
      <c r="H159" s="178">
        <v>-78.561</v>
      </c>
      <c r="I159" s="179"/>
      <c r="L159" s="175"/>
      <c r="M159" s="180"/>
      <c r="N159" s="181"/>
      <c r="O159" s="181"/>
      <c r="P159" s="181"/>
      <c r="Q159" s="181"/>
      <c r="R159" s="181"/>
      <c r="S159" s="181"/>
      <c r="T159" s="182"/>
      <c r="AT159" s="176" t="s">
        <v>158</v>
      </c>
      <c r="AU159" s="176" t="s">
        <v>77</v>
      </c>
      <c r="AV159" s="14" t="s">
        <v>77</v>
      </c>
      <c r="AW159" s="14" t="s">
        <v>30</v>
      </c>
      <c r="AX159" s="14" t="s">
        <v>68</v>
      </c>
      <c r="AY159" s="176" t="s">
        <v>148</v>
      </c>
    </row>
    <row r="160" spans="2:51" s="14" customFormat="1" ht="12">
      <c r="B160" s="175"/>
      <c r="D160" s="168" t="s">
        <v>158</v>
      </c>
      <c r="E160" s="176" t="s">
        <v>0</v>
      </c>
      <c r="F160" s="177" t="s">
        <v>426</v>
      </c>
      <c r="H160" s="178">
        <v>-30.039</v>
      </c>
      <c r="I160" s="179"/>
      <c r="L160" s="175"/>
      <c r="M160" s="180"/>
      <c r="N160" s="181"/>
      <c r="O160" s="181"/>
      <c r="P160" s="181"/>
      <c r="Q160" s="181"/>
      <c r="R160" s="181"/>
      <c r="S160" s="181"/>
      <c r="T160" s="182"/>
      <c r="AT160" s="176" t="s">
        <v>158</v>
      </c>
      <c r="AU160" s="176" t="s">
        <v>77</v>
      </c>
      <c r="AV160" s="14" t="s">
        <v>77</v>
      </c>
      <c r="AW160" s="14" t="s">
        <v>30</v>
      </c>
      <c r="AX160" s="14" t="s">
        <v>68</v>
      </c>
      <c r="AY160" s="176" t="s">
        <v>148</v>
      </c>
    </row>
    <row r="161" spans="2:51" s="15" customFormat="1" ht="12">
      <c r="B161" s="183"/>
      <c r="D161" s="168" t="s">
        <v>158</v>
      </c>
      <c r="E161" s="184" t="s">
        <v>296</v>
      </c>
      <c r="F161" s="185" t="s">
        <v>171</v>
      </c>
      <c r="H161" s="186">
        <v>235.92</v>
      </c>
      <c r="I161" s="187"/>
      <c r="L161" s="183"/>
      <c r="M161" s="188"/>
      <c r="N161" s="189"/>
      <c r="O161" s="189"/>
      <c r="P161" s="189"/>
      <c r="Q161" s="189"/>
      <c r="R161" s="189"/>
      <c r="S161" s="189"/>
      <c r="T161" s="190"/>
      <c r="AT161" s="184" t="s">
        <v>158</v>
      </c>
      <c r="AU161" s="184" t="s">
        <v>77</v>
      </c>
      <c r="AV161" s="15" t="s">
        <v>156</v>
      </c>
      <c r="AW161" s="15" t="s">
        <v>30</v>
      </c>
      <c r="AX161" s="15" t="s">
        <v>75</v>
      </c>
      <c r="AY161" s="184" t="s">
        <v>148</v>
      </c>
    </row>
    <row r="162" spans="1:65" s="2" customFormat="1" ht="33" customHeight="1">
      <c r="A162" s="33"/>
      <c r="B162" s="153"/>
      <c r="C162" s="154" t="s">
        <v>235</v>
      </c>
      <c r="D162" s="154" t="s">
        <v>151</v>
      </c>
      <c r="E162" s="155" t="s">
        <v>431</v>
      </c>
      <c r="F162" s="156" t="s">
        <v>432</v>
      </c>
      <c r="G162" s="157" t="s">
        <v>185</v>
      </c>
      <c r="H162" s="158">
        <v>78.561</v>
      </c>
      <c r="I162" s="159"/>
      <c r="J162" s="160">
        <f>ROUND(I162*H162,2)</f>
        <v>0</v>
      </c>
      <c r="K162" s="156" t="s">
        <v>155</v>
      </c>
      <c r="L162" s="34"/>
      <c r="M162" s="161" t="s">
        <v>0</v>
      </c>
      <c r="N162" s="162" t="s">
        <v>40</v>
      </c>
      <c r="O162" s="54"/>
      <c r="P162" s="163">
        <f>O162*H162</f>
        <v>0</v>
      </c>
      <c r="Q162" s="163">
        <v>0</v>
      </c>
      <c r="R162" s="163">
        <f>Q162*H162</f>
        <v>0</v>
      </c>
      <c r="S162" s="163">
        <v>0</v>
      </c>
      <c r="T162" s="164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5" t="s">
        <v>156</v>
      </c>
      <c r="AT162" s="165" t="s">
        <v>151</v>
      </c>
      <c r="AU162" s="165" t="s">
        <v>77</v>
      </c>
      <c r="AY162" s="18" t="s">
        <v>148</v>
      </c>
      <c r="BE162" s="166">
        <f>IF(N162="základní",J162,0)</f>
        <v>0</v>
      </c>
      <c r="BF162" s="166">
        <f>IF(N162="snížená",J162,0)</f>
        <v>0</v>
      </c>
      <c r="BG162" s="166">
        <f>IF(N162="zákl. přenesená",J162,0)</f>
        <v>0</v>
      </c>
      <c r="BH162" s="166">
        <f>IF(N162="sníž. přenesená",J162,0)</f>
        <v>0</v>
      </c>
      <c r="BI162" s="166">
        <f>IF(N162="nulová",J162,0)</f>
        <v>0</v>
      </c>
      <c r="BJ162" s="18" t="s">
        <v>75</v>
      </c>
      <c r="BK162" s="166">
        <f>ROUND(I162*H162,2)</f>
        <v>0</v>
      </c>
      <c r="BL162" s="18" t="s">
        <v>156</v>
      </c>
      <c r="BM162" s="165" t="s">
        <v>1108</v>
      </c>
    </row>
    <row r="163" spans="2:51" s="13" customFormat="1" ht="12">
      <c r="B163" s="167"/>
      <c r="D163" s="168" t="s">
        <v>158</v>
      </c>
      <c r="E163" s="169" t="s">
        <v>0</v>
      </c>
      <c r="F163" s="170" t="s">
        <v>1063</v>
      </c>
      <c r="H163" s="169" t="s">
        <v>0</v>
      </c>
      <c r="I163" s="171"/>
      <c r="L163" s="167"/>
      <c r="M163" s="172"/>
      <c r="N163" s="173"/>
      <c r="O163" s="173"/>
      <c r="P163" s="173"/>
      <c r="Q163" s="173"/>
      <c r="R163" s="173"/>
      <c r="S163" s="173"/>
      <c r="T163" s="174"/>
      <c r="AT163" s="169" t="s">
        <v>158</v>
      </c>
      <c r="AU163" s="169" t="s">
        <v>77</v>
      </c>
      <c r="AV163" s="13" t="s">
        <v>75</v>
      </c>
      <c r="AW163" s="13" t="s">
        <v>30</v>
      </c>
      <c r="AX163" s="13" t="s">
        <v>68</v>
      </c>
      <c r="AY163" s="169" t="s">
        <v>148</v>
      </c>
    </row>
    <row r="164" spans="2:51" s="13" customFormat="1" ht="12">
      <c r="B164" s="167"/>
      <c r="D164" s="168" t="s">
        <v>158</v>
      </c>
      <c r="E164" s="169" t="s">
        <v>0</v>
      </c>
      <c r="F164" s="170" t="s">
        <v>1089</v>
      </c>
      <c r="H164" s="169" t="s">
        <v>0</v>
      </c>
      <c r="I164" s="171"/>
      <c r="L164" s="167"/>
      <c r="M164" s="172"/>
      <c r="N164" s="173"/>
      <c r="O164" s="173"/>
      <c r="P164" s="173"/>
      <c r="Q164" s="173"/>
      <c r="R164" s="173"/>
      <c r="S164" s="173"/>
      <c r="T164" s="174"/>
      <c r="AT164" s="169" t="s">
        <v>158</v>
      </c>
      <c r="AU164" s="169" t="s">
        <v>77</v>
      </c>
      <c r="AV164" s="13" t="s">
        <v>75</v>
      </c>
      <c r="AW164" s="13" t="s">
        <v>30</v>
      </c>
      <c r="AX164" s="13" t="s">
        <v>68</v>
      </c>
      <c r="AY164" s="169" t="s">
        <v>148</v>
      </c>
    </row>
    <row r="165" spans="2:51" s="14" customFormat="1" ht="12">
      <c r="B165" s="175"/>
      <c r="D165" s="168" t="s">
        <v>158</v>
      </c>
      <c r="E165" s="176" t="s">
        <v>0</v>
      </c>
      <c r="F165" s="177" t="s">
        <v>1109</v>
      </c>
      <c r="H165" s="178">
        <v>62.49</v>
      </c>
      <c r="I165" s="179"/>
      <c r="L165" s="175"/>
      <c r="M165" s="180"/>
      <c r="N165" s="181"/>
      <c r="O165" s="181"/>
      <c r="P165" s="181"/>
      <c r="Q165" s="181"/>
      <c r="R165" s="181"/>
      <c r="S165" s="181"/>
      <c r="T165" s="182"/>
      <c r="AT165" s="176" t="s">
        <v>158</v>
      </c>
      <c r="AU165" s="176" t="s">
        <v>77</v>
      </c>
      <c r="AV165" s="14" t="s">
        <v>77</v>
      </c>
      <c r="AW165" s="14" t="s">
        <v>30</v>
      </c>
      <c r="AX165" s="14" t="s">
        <v>68</v>
      </c>
      <c r="AY165" s="176" t="s">
        <v>148</v>
      </c>
    </row>
    <row r="166" spans="2:51" s="13" customFormat="1" ht="12">
      <c r="B166" s="167"/>
      <c r="D166" s="168" t="s">
        <v>158</v>
      </c>
      <c r="E166" s="169" t="s">
        <v>0</v>
      </c>
      <c r="F166" s="170" t="s">
        <v>1064</v>
      </c>
      <c r="H166" s="169" t="s">
        <v>0</v>
      </c>
      <c r="I166" s="171"/>
      <c r="L166" s="167"/>
      <c r="M166" s="172"/>
      <c r="N166" s="173"/>
      <c r="O166" s="173"/>
      <c r="P166" s="173"/>
      <c r="Q166" s="173"/>
      <c r="R166" s="173"/>
      <c r="S166" s="173"/>
      <c r="T166" s="174"/>
      <c r="AT166" s="169" t="s">
        <v>158</v>
      </c>
      <c r="AU166" s="169" t="s">
        <v>77</v>
      </c>
      <c r="AV166" s="13" t="s">
        <v>75</v>
      </c>
      <c r="AW166" s="13" t="s">
        <v>30</v>
      </c>
      <c r="AX166" s="13" t="s">
        <v>68</v>
      </c>
      <c r="AY166" s="169" t="s">
        <v>148</v>
      </c>
    </row>
    <row r="167" spans="2:51" s="14" customFormat="1" ht="12">
      <c r="B167" s="175"/>
      <c r="D167" s="168" t="s">
        <v>158</v>
      </c>
      <c r="E167" s="176" t="s">
        <v>0</v>
      </c>
      <c r="F167" s="177" t="s">
        <v>1110</v>
      </c>
      <c r="H167" s="178">
        <v>8.534</v>
      </c>
      <c r="I167" s="179"/>
      <c r="L167" s="175"/>
      <c r="M167" s="180"/>
      <c r="N167" s="181"/>
      <c r="O167" s="181"/>
      <c r="P167" s="181"/>
      <c r="Q167" s="181"/>
      <c r="R167" s="181"/>
      <c r="S167" s="181"/>
      <c r="T167" s="182"/>
      <c r="AT167" s="176" t="s">
        <v>158</v>
      </c>
      <c r="AU167" s="176" t="s">
        <v>77</v>
      </c>
      <c r="AV167" s="14" t="s">
        <v>77</v>
      </c>
      <c r="AW167" s="14" t="s">
        <v>30</v>
      </c>
      <c r="AX167" s="14" t="s">
        <v>68</v>
      </c>
      <c r="AY167" s="176" t="s">
        <v>148</v>
      </c>
    </row>
    <row r="168" spans="2:51" s="13" customFormat="1" ht="12">
      <c r="B168" s="167"/>
      <c r="D168" s="168" t="s">
        <v>158</v>
      </c>
      <c r="E168" s="169" t="s">
        <v>0</v>
      </c>
      <c r="F168" s="170" t="s">
        <v>1079</v>
      </c>
      <c r="H168" s="169" t="s">
        <v>0</v>
      </c>
      <c r="I168" s="171"/>
      <c r="L168" s="167"/>
      <c r="M168" s="172"/>
      <c r="N168" s="173"/>
      <c r="O168" s="173"/>
      <c r="P168" s="173"/>
      <c r="Q168" s="173"/>
      <c r="R168" s="173"/>
      <c r="S168" s="173"/>
      <c r="T168" s="174"/>
      <c r="AT168" s="169" t="s">
        <v>158</v>
      </c>
      <c r="AU168" s="169" t="s">
        <v>77</v>
      </c>
      <c r="AV168" s="13" t="s">
        <v>75</v>
      </c>
      <c r="AW168" s="13" t="s">
        <v>30</v>
      </c>
      <c r="AX168" s="13" t="s">
        <v>68</v>
      </c>
      <c r="AY168" s="169" t="s">
        <v>148</v>
      </c>
    </row>
    <row r="169" spans="2:51" s="14" customFormat="1" ht="12">
      <c r="B169" s="175"/>
      <c r="D169" s="168" t="s">
        <v>158</v>
      </c>
      <c r="E169" s="176" t="s">
        <v>0</v>
      </c>
      <c r="F169" s="177" t="s">
        <v>1111</v>
      </c>
      <c r="H169" s="178">
        <v>7.537</v>
      </c>
      <c r="I169" s="179"/>
      <c r="L169" s="175"/>
      <c r="M169" s="180"/>
      <c r="N169" s="181"/>
      <c r="O169" s="181"/>
      <c r="P169" s="181"/>
      <c r="Q169" s="181"/>
      <c r="R169" s="181"/>
      <c r="S169" s="181"/>
      <c r="T169" s="182"/>
      <c r="AT169" s="176" t="s">
        <v>158</v>
      </c>
      <c r="AU169" s="176" t="s">
        <v>77</v>
      </c>
      <c r="AV169" s="14" t="s">
        <v>77</v>
      </c>
      <c r="AW169" s="14" t="s">
        <v>30</v>
      </c>
      <c r="AX169" s="14" t="s">
        <v>68</v>
      </c>
      <c r="AY169" s="176" t="s">
        <v>148</v>
      </c>
    </row>
    <row r="170" spans="2:51" s="15" customFormat="1" ht="12">
      <c r="B170" s="183"/>
      <c r="D170" s="168" t="s">
        <v>158</v>
      </c>
      <c r="E170" s="184" t="s">
        <v>280</v>
      </c>
      <c r="F170" s="185" t="s">
        <v>171</v>
      </c>
      <c r="H170" s="186">
        <v>78.561</v>
      </c>
      <c r="I170" s="187"/>
      <c r="L170" s="183"/>
      <c r="M170" s="188"/>
      <c r="N170" s="189"/>
      <c r="O170" s="189"/>
      <c r="P170" s="189"/>
      <c r="Q170" s="189"/>
      <c r="R170" s="189"/>
      <c r="S170" s="189"/>
      <c r="T170" s="190"/>
      <c r="AT170" s="184" t="s">
        <v>158</v>
      </c>
      <c r="AU170" s="184" t="s">
        <v>77</v>
      </c>
      <c r="AV170" s="15" t="s">
        <v>156</v>
      </c>
      <c r="AW170" s="15" t="s">
        <v>30</v>
      </c>
      <c r="AX170" s="15" t="s">
        <v>75</v>
      </c>
      <c r="AY170" s="184" t="s">
        <v>148</v>
      </c>
    </row>
    <row r="171" spans="1:65" s="2" customFormat="1" ht="16.5" customHeight="1">
      <c r="A171" s="33"/>
      <c r="B171" s="153"/>
      <c r="C171" s="203" t="s">
        <v>240</v>
      </c>
      <c r="D171" s="203" t="s">
        <v>438</v>
      </c>
      <c r="E171" s="204" t="s">
        <v>439</v>
      </c>
      <c r="F171" s="205" t="s">
        <v>440</v>
      </c>
      <c r="G171" s="206" t="s">
        <v>232</v>
      </c>
      <c r="H171" s="207">
        <v>157.122</v>
      </c>
      <c r="I171" s="208"/>
      <c r="J171" s="209">
        <f>ROUND(I171*H171,2)</f>
        <v>0</v>
      </c>
      <c r="K171" s="205" t="s">
        <v>155</v>
      </c>
      <c r="L171" s="210"/>
      <c r="M171" s="211" t="s">
        <v>0</v>
      </c>
      <c r="N171" s="212" t="s">
        <v>40</v>
      </c>
      <c r="O171" s="54"/>
      <c r="P171" s="163">
        <f>O171*H171</f>
        <v>0</v>
      </c>
      <c r="Q171" s="163">
        <v>1</v>
      </c>
      <c r="R171" s="163">
        <f>Q171*H171</f>
        <v>157.122</v>
      </c>
      <c r="S171" s="163">
        <v>0</v>
      </c>
      <c r="T171" s="164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5" t="s">
        <v>191</v>
      </c>
      <c r="AT171" s="165" t="s">
        <v>438</v>
      </c>
      <c r="AU171" s="165" t="s">
        <v>77</v>
      </c>
      <c r="AY171" s="18" t="s">
        <v>148</v>
      </c>
      <c r="BE171" s="166">
        <f>IF(N171="základní",J171,0)</f>
        <v>0</v>
      </c>
      <c r="BF171" s="166">
        <f>IF(N171="snížená",J171,0)</f>
        <v>0</v>
      </c>
      <c r="BG171" s="166">
        <f>IF(N171="zákl. přenesená",J171,0)</f>
        <v>0</v>
      </c>
      <c r="BH171" s="166">
        <f>IF(N171="sníž. přenesená",J171,0)</f>
        <v>0</v>
      </c>
      <c r="BI171" s="166">
        <f>IF(N171="nulová",J171,0)</f>
        <v>0</v>
      </c>
      <c r="BJ171" s="18" t="s">
        <v>75</v>
      </c>
      <c r="BK171" s="166">
        <f>ROUND(I171*H171,2)</f>
        <v>0</v>
      </c>
      <c r="BL171" s="18" t="s">
        <v>156</v>
      </c>
      <c r="BM171" s="165" t="s">
        <v>1112</v>
      </c>
    </row>
    <row r="172" spans="2:51" s="14" customFormat="1" ht="12">
      <c r="B172" s="175"/>
      <c r="D172" s="168" t="s">
        <v>158</v>
      </c>
      <c r="E172" s="176" t="s">
        <v>0</v>
      </c>
      <c r="F172" s="177" t="s">
        <v>442</v>
      </c>
      <c r="H172" s="178">
        <v>157.122</v>
      </c>
      <c r="I172" s="179"/>
      <c r="L172" s="175"/>
      <c r="M172" s="180"/>
      <c r="N172" s="181"/>
      <c r="O172" s="181"/>
      <c r="P172" s="181"/>
      <c r="Q172" s="181"/>
      <c r="R172" s="181"/>
      <c r="S172" s="181"/>
      <c r="T172" s="182"/>
      <c r="AT172" s="176" t="s">
        <v>158</v>
      </c>
      <c r="AU172" s="176" t="s">
        <v>77</v>
      </c>
      <c r="AV172" s="14" t="s">
        <v>77</v>
      </c>
      <c r="AW172" s="14" t="s">
        <v>30</v>
      </c>
      <c r="AX172" s="14" t="s">
        <v>75</v>
      </c>
      <c r="AY172" s="176" t="s">
        <v>148</v>
      </c>
    </row>
    <row r="173" spans="1:65" s="2" customFormat="1" ht="16.5" customHeight="1">
      <c r="A173" s="33"/>
      <c r="B173" s="153"/>
      <c r="C173" s="154" t="s">
        <v>204</v>
      </c>
      <c r="D173" s="154" t="s">
        <v>151</v>
      </c>
      <c r="E173" s="155" t="s">
        <v>1113</v>
      </c>
      <c r="F173" s="156" t="s">
        <v>1114</v>
      </c>
      <c r="G173" s="157" t="s">
        <v>154</v>
      </c>
      <c r="H173" s="158">
        <v>6.6</v>
      </c>
      <c r="I173" s="159"/>
      <c r="J173" s="160">
        <f>ROUND(I173*H173,2)</f>
        <v>0</v>
      </c>
      <c r="K173" s="156" t="s">
        <v>155</v>
      </c>
      <c r="L173" s="34"/>
      <c r="M173" s="161" t="s">
        <v>0</v>
      </c>
      <c r="N173" s="162" t="s">
        <v>40</v>
      </c>
      <c r="O173" s="54"/>
      <c r="P173" s="163">
        <f>O173*H173</f>
        <v>0</v>
      </c>
      <c r="Q173" s="163">
        <v>0</v>
      </c>
      <c r="R173" s="163">
        <f>Q173*H173</f>
        <v>0</v>
      </c>
      <c r="S173" s="163">
        <v>0</v>
      </c>
      <c r="T173" s="164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5" t="s">
        <v>156</v>
      </c>
      <c r="AT173" s="165" t="s">
        <v>151</v>
      </c>
      <c r="AU173" s="165" t="s">
        <v>77</v>
      </c>
      <c r="AY173" s="18" t="s">
        <v>148</v>
      </c>
      <c r="BE173" s="166">
        <f>IF(N173="základní",J173,0)</f>
        <v>0</v>
      </c>
      <c r="BF173" s="166">
        <f>IF(N173="snížená",J173,0)</f>
        <v>0</v>
      </c>
      <c r="BG173" s="166">
        <f>IF(N173="zákl. přenesená",J173,0)</f>
        <v>0</v>
      </c>
      <c r="BH173" s="166">
        <f>IF(N173="sníž. přenesená",J173,0)</f>
        <v>0</v>
      </c>
      <c r="BI173" s="166">
        <f>IF(N173="nulová",J173,0)</f>
        <v>0</v>
      </c>
      <c r="BJ173" s="18" t="s">
        <v>75</v>
      </c>
      <c r="BK173" s="166">
        <f>ROUND(I173*H173,2)</f>
        <v>0</v>
      </c>
      <c r="BL173" s="18" t="s">
        <v>156</v>
      </c>
      <c r="BM173" s="165" t="s">
        <v>1115</v>
      </c>
    </row>
    <row r="174" spans="2:51" s="14" customFormat="1" ht="12">
      <c r="B174" s="175"/>
      <c r="D174" s="168" t="s">
        <v>158</v>
      </c>
      <c r="E174" s="176" t="s">
        <v>0</v>
      </c>
      <c r="F174" s="177" t="s">
        <v>1049</v>
      </c>
      <c r="H174" s="178">
        <v>6.6</v>
      </c>
      <c r="I174" s="179"/>
      <c r="L174" s="175"/>
      <c r="M174" s="180"/>
      <c r="N174" s="181"/>
      <c r="O174" s="181"/>
      <c r="P174" s="181"/>
      <c r="Q174" s="181"/>
      <c r="R174" s="181"/>
      <c r="S174" s="181"/>
      <c r="T174" s="182"/>
      <c r="AT174" s="176" t="s">
        <v>158</v>
      </c>
      <c r="AU174" s="176" t="s">
        <v>77</v>
      </c>
      <c r="AV174" s="14" t="s">
        <v>77</v>
      </c>
      <c r="AW174" s="14" t="s">
        <v>30</v>
      </c>
      <c r="AX174" s="14" t="s">
        <v>75</v>
      </c>
      <c r="AY174" s="176" t="s">
        <v>148</v>
      </c>
    </row>
    <row r="175" spans="2:63" s="12" customFormat="1" ht="22.9" customHeight="1">
      <c r="B175" s="140"/>
      <c r="D175" s="141" t="s">
        <v>67</v>
      </c>
      <c r="E175" s="151" t="s">
        <v>156</v>
      </c>
      <c r="F175" s="151" t="s">
        <v>499</v>
      </c>
      <c r="I175" s="143"/>
      <c r="J175" s="152">
        <f>BK175</f>
        <v>0</v>
      </c>
      <c r="L175" s="140"/>
      <c r="M175" s="145"/>
      <c r="N175" s="146"/>
      <c r="O175" s="146"/>
      <c r="P175" s="147">
        <f>SUM(P176:P193)</f>
        <v>0</v>
      </c>
      <c r="Q175" s="146"/>
      <c r="R175" s="147">
        <f>SUM(R176:R193)</f>
        <v>60.92807643000001</v>
      </c>
      <c r="S175" s="146"/>
      <c r="T175" s="148">
        <f>SUM(T176:T193)</f>
        <v>0</v>
      </c>
      <c r="AR175" s="141" t="s">
        <v>75</v>
      </c>
      <c r="AT175" s="149" t="s">
        <v>67</v>
      </c>
      <c r="AU175" s="149" t="s">
        <v>75</v>
      </c>
      <c r="AY175" s="141" t="s">
        <v>148</v>
      </c>
      <c r="BK175" s="150">
        <f>SUM(BK176:BK193)</f>
        <v>0</v>
      </c>
    </row>
    <row r="176" spans="1:65" s="2" customFormat="1" ht="16.5" customHeight="1">
      <c r="A176" s="33"/>
      <c r="B176" s="153"/>
      <c r="C176" s="154" t="s">
        <v>247</v>
      </c>
      <c r="D176" s="154" t="s">
        <v>151</v>
      </c>
      <c r="E176" s="155" t="s">
        <v>501</v>
      </c>
      <c r="F176" s="156" t="s">
        <v>502</v>
      </c>
      <c r="G176" s="157" t="s">
        <v>185</v>
      </c>
      <c r="H176" s="158">
        <v>30.039</v>
      </c>
      <c r="I176" s="159"/>
      <c r="J176" s="160">
        <f>ROUND(I176*H176,2)</f>
        <v>0</v>
      </c>
      <c r="K176" s="156" t="s">
        <v>155</v>
      </c>
      <c r="L176" s="34"/>
      <c r="M176" s="161" t="s">
        <v>0</v>
      </c>
      <c r="N176" s="162" t="s">
        <v>40</v>
      </c>
      <c r="O176" s="54"/>
      <c r="P176" s="163">
        <f>O176*H176</f>
        <v>0</v>
      </c>
      <c r="Q176" s="163">
        <v>1.89077</v>
      </c>
      <c r="R176" s="163">
        <f>Q176*H176</f>
        <v>56.796840030000006</v>
      </c>
      <c r="S176" s="163">
        <v>0</v>
      </c>
      <c r="T176" s="164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5" t="s">
        <v>156</v>
      </c>
      <c r="AT176" s="165" t="s">
        <v>151</v>
      </c>
      <c r="AU176" s="165" t="s">
        <v>77</v>
      </c>
      <c r="AY176" s="18" t="s">
        <v>148</v>
      </c>
      <c r="BE176" s="166">
        <f>IF(N176="základní",J176,0)</f>
        <v>0</v>
      </c>
      <c r="BF176" s="166">
        <f>IF(N176="snížená",J176,0)</f>
        <v>0</v>
      </c>
      <c r="BG176" s="166">
        <f>IF(N176="zákl. přenesená",J176,0)</f>
        <v>0</v>
      </c>
      <c r="BH176" s="166">
        <f>IF(N176="sníž. přenesená",J176,0)</f>
        <v>0</v>
      </c>
      <c r="BI176" s="166">
        <f>IF(N176="nulová",J176,0)</f>
        <v>0</v>
      </c>
      <c r="BJ176" s="18" t="s">
        <v>75</v>
      </c>
      <c r="BK176" s="166">
        <f>ROUND(I176*H176,2)</f>
        <v>0</v>
      </c>
      <c r="BL176" s="18" t="s">
        <v>156</v>
      </c>
      <c r="BM176" s="165" t="s">
        <v>1116</v>
      </c>
    </row>
    <row r="177" spans="2:51" s="13" customFormat="1" ht="12">
      <c r="B177" s="167"/>
      <c r="D177" s="168" t="s">
        <v>158</v>
      </c>
      <c r="E177" s="169" t="s">
        <v>0</v>
      </c>
      <c r="F177" s="170" t="s">
        <v>1063</v>
      </c>
      <c r="H177" s="169" t="s">
        <v>0</v>
      </c>
      <c r="I177" s="171"/>
      <c r="L177" s="167"/>
      <c r="M177" s="172"/>
      <c r="N177" s="173"/>
      <c r="O177" s="173"/>
      <c r="P177" s="173"/>
      <c r="Q177" s="173"/>
      <c r="R177" s="173"/>
      <c r="S177" s="173"/>
      <c r="T177" s="174"/>
      <c r="AT177" s="169" t="s">
        <v>158</v>
      </c>
      <c r="AU177" s="169" t="s">
        <v>77</v>
      </c>
      <c r="AV177" s="13" t="s">
        <v>75</v>
      </c>
      <c r="AW177" s="13" t="s">
        <v>30</v>
      </c>
      <c r="AX177" s="13" t="s">
        <v>68</v>
      </c>
      <c r="AY177" s="169" t="s">
        <v>148</v>
      </c>
    </row>
    <row r="178" spans="2:51" s="13" customFormat="1" ht="12">
      <c r="B178" s="167"/>
      <c r="D178" s="168" t="s">
        <v>158</v>
      </c>
      <c r="E178" s="169" t="s">
        <v>0</v>
      </c>
      <c r="F178" s="170" t="s">
        <v>1089</v>
      </c>
      <c r="H178" s="169" t="s">
        <v>0</v>
      </c>
      <c r="I178" s="171"/>
      <c r="L178" s="167"/>
      <c r="M178" s="172"/>
      <c r="N178" s="173"/>
      <c r="O178" s="173"/>
      <c r="P178" s="173"/>
      <c r="Q178" s="173"/>
      <c r="R178" s="173"/>
      <c r="S178" s="173"/>
      <c r="T178" s="174"/>
      <c r="AT178" s="169" t="s">
        <v>158</v>
      </c>
      <c r="AU178" s="169" t="s">
        <v>77</v>
      </c>
      <c r="AV178" s="13" t="s">
        <v>75</v>
      </c>
      <c r="AW178" s="13" t="s">
        <v>30</v>
      </c>
      <c r="AX178" s="13" t="s">
        <v>68</v>
      </c>
      <c r="AY178" s="169" t="s">
        <v>148</v>
      </c>
    </row>
    <row r="179" spans="2:51" s="14" customFormat="1" ht="12">
      <c r="B179" s="175"/>
      <c r="D179" s="168" t="s">
        <v>158</v>
      </c>
      <c r="E179" s="176" t="s">
        <v>0</v>
      </c>
      <c r="F179" s="177" t="s">
        <v>1117</v>
      </c>
      <c r="H179" s="178">
        <v>23.434</v>
      </c>
      <c r="I179" s="179"/>
      <c r="L179" s="175"/>
      <c r="M179" s="180"/>
      <c r="N179" s="181"/>
      <c r="O179" s="181"/>
      <c r="P179" s="181"/>
      <c r="Q179" s="181"/>
      <c r="R179" s="181"/>
      <c r="S179" s="181"/>
      <c r="T179" s="182"/>
      <c r="AT179" s="176" t="s">
        <v>158</v>
      </c>
      <c r="AU179" s="176" t="s">
        <v>77</v>
      </c>
      <c r="AV179" s="14" t="s">
        <v>77</v>
      </c>
      <c r="AW179" s="14" t="s">
        <v>30</v>
      </c>
      <c r="AX179" s="14" t="s">
        <v>68</v>
      </c>
      <c r="AY179" s="176" t="s">
        <v>148</v>
      </c>
    </row>
    <row r="180" spans="2:51" s="13" customFormat="1" ht="12">
      <c r="B180" s="167"/>
      <c r="D180" s="168" t="s">
        <v>158</v>
      </c>
      <c r="E180" s="169" t="s">
        <v>0</v>
      </c>
      <c r="F180" s="170" t="s">
        <v>1064</v>
      </c>
      <c r="H180" s="169" t="s">
        <v>0</v>
      </c>
      <c r="I180" s="171"/>
      <c r="L180" s="167"/>
      <c r="M180" s="172"/>
      <c r="N180" s="173"/>
      <c r="O180" s="173"/>
      <c r="P180" s="173"/>
      <c r="Q180" s="173"/>
      <c r="R180" s="173"/>
      <c r="S180" s="173"/>
      <c r="T180" s="174"/>
      <c r="AT180" s="169" t="s">
        <v>158</v>
      </c>
      <c r="AU180" s="169" t="s">
        <v>77</v>
      </c>
      <c r="AV180" s="13" t="s">
        <v>75</v>
      </c>
      <c r="AW180" s="13" t="s">
        <v>30</v>
      </c>
      <c r="AX180" s="13" t="s">
        <v>68</v>
      </c>
      <c r="AY180" s="169" t="s">
        <v>148</v>
      </c>
    </row>
    <row r="181" spans="2:51" s="14" customFormat="1" ht="12">
      <c r="B181" s="175"/>
      <c r="D181" s="168" t="s">
        <v>158</v>
      </c>
      <c r="E181" s="176" t="s">
        <v>0</v>
      </c>
      <c r="F181" s="177" t="s">
        <v>1118</v>
      </c>
      <c r="H181" s="178">
        <v>3.507</v>
      </c>
      <c r="I181" s="179"/>
      <c r="L181" s="175"/>
      <c r="M181" s="180"/>
      <c r="N181" s="181"/>
      <c r="O181" s="181"/>
      <c r="P181" s="181"/>
      <c r="Q181" s="181"/>
      <c r="R181" s="181"/>
      <c r="S181" s="181"/>
      <c r="T181" s="182"/>
      <c r="AT181" s="176" t="s">
        <v>158</v>
      </c>
      <c r="AU181" s="176" t="s">
        <v>77</v>
      </c>
      <c r="AV181" s="14" t="s">
        <v>77</v>
      </c>
      <c r="AW181" s="14" t="s">
        <v>30</v>
      </c>
      <c r="AX181" s="14" t="s">
        <v>68</v>
      </c>
      <c r="AY181" s="176" t="s">
        <v>148</v>
      </c>
    </row>
    <row r="182" spans="2:51" s="13" customFormat="1" ht="12">
      <c r="B182" s="167"/>
      <c r="D182" s="168" t="s">
        <v>158</v>
      </c>
      <c r="E182" s="169" t="s">
        <v>0</v>
      </c>
      <c r="F182" s="170" t="s">
        <v>1079</v>
      </c>
      <c r="H182" s="169" t="s">
        <v>0</v>
      </c>
      <c r="I182" s="171"/>
      <c r="L182" s="167"/>
      <c r="M182" s="172"/>
      <c r="N182" s="173"/>
      <c r="O182" s="173"/>
      <c r="P182" s="173"/>
      <c r="Q182" s="173"/>
      <c r="R182" s="173"/>
      <c r="S182" s="173"/>
      <c r="T182" s="174"/>
      <c r="AT182" s="169" t="s">
        <v>158</v>
      </c>
      <c r="AU182" s="169" t="s">
        <v>77</v>
      </c>
      <c r="AV182" s="13" t="s">
        <v>75</v>
      </c>
      <c r="AW182" s="13" t="s">
        <v>30</v>
      </c>
      <c r="AX182" s="13" t="s">
        <v>68</v>
      </c>
      <c r="AY182" s="169" t="s">
        <v>148</v>
      </c>
    </row>
    <row r="183" spans="2:51" s="14" customFormat="1" ht="12">
      <c r="B183" s="175"/>
      <c r="D183" s="168" t="s">
        <v>158</v>
      </c>
      <c r="E183" s="176" t="s">
        <v>0</v>
      </c>
      <c r="F183" s="177" t="s">
        <v>1119</v>
      </c>
      <c r="H183" s="178">
        <v>3.098</v>
      </c>
      <c r="I183" s="179"/>
      <c r="L183" s="175"/>
      <c r="M183" s="180"/>
      <c r="N183" s="181"/>
      <c r="O183" s="181"/>
      <c r="P183" s="181"/>
      <c r="Q183" s="181"/>
      <c r="R183" s="181"/>
      <c r="S183" s="181"/>
      <c r="T183" s="182"/>
      <c r="AT183" s="176" t="s">
        <v>158</v>
      </c>
      <c r="AU183" s="176" t="s">
        <v>77</v>
      </c>
      <c r="AV183" s="14" t="s">
        <v>77</v>
      </c>
      <c r="AW183" s="14" t="s">
        <v>30</v>
      </c>
      <c r="AX183" s="14" t="s">
        <v>68</v>
      </c>
      <c r="AY183" s="176" t="s">
        <v>148</v>
      </c>
    </row>
    <row r="184" spans="2:51" s="15" customFormat="1" ht="12">
      <c r="B184" s="183"/>
      <c r="D184" s="168" t="s">
        <v>158</v>
      </c>
      <c r="E184" s="184" t="s">
        <v>282</v>
      </c>
      <c r="F184" s="185" t="s">
        <v>171</v>
      </c>
      <c r="H184" s="186">
        <v>30.039</v>
      </c>
      <c r="I184" s="187"/>
      <c r="L184" s="183"/>
      <c r="M184" s="188"/>
      <c r="N184" s="189"/>
      <c r="O184" s="189"/>
      <c r="P184" s="189"/>
      <c r="Q184" s="189"/>
      <c r="R184" s="189"/>
      <c r="S184" s="189"/>
      <c r="T184" s="190"/>
      <c r="AT184" s="184" t="s">
        <v>158</v>
      </c>
      <c r="AU184" s="184" t="s">
        <v>77</v>
      </c>
      <c r="AV184" s="15" t="s">
        <v>156</v>
      </c>
      <c r="AW184" s="15" t="s">
        <v>30</v>
      </c>
      <c r="AX184" s="15" t="s">
        <v>75</v>
      </c>
      <c r="AY184" s="184" t="s">
        <v>148</v>
      </c>
    </row>
    <row r="185" spans="1:65" s="2" customFormat="1" ht="21.75" customHeight="1">
      <c r="A185" s="33"/>
      <c r="B185" s="153"/>
      <c r="C185" s="154" t="s">
        <v>252</v>
      </c>
      <c r="D185" s="154" t="s">
        <v>151</v>
      </c>
      <c r="E185" s="155" t="s">
        <v>508</v>
      </c>
      <c r="F185" s="156" t="s">
        <v>509</v>
      </c>
      <c r="G185" s="157" t="s">
        <v>185</v>
      </c>
      <c r="H185" s="158">
        <v>1.404</v>
      </c>
      <c r="I185" s="159"/>
      <c r="J185" s="160">
        <f>ROUND(I185*H185,2)</f>
        <v>0</v>
      </c>
      <c r="K185" s="156" t="s">
        <v>0</v>
      </c>
      <c r="L185" s="34"/>
      <c r="M185" s="161" t="s">
        <v>0</v>
      </c>
      <c r="N185" s="162" t="s">
        <v>40</v>
      </c>
      <c r="O185" s="54"/>
      <c r="P185" s="163">
        <f>O185*H185</f>
        <v>0</v>
      </c>
      <c r="Q185" s="163">
        <v>2.3951</v>
      </c>
      <c r="R185" s="163">
        <f>Q185*H185</f>
        <v>3.3627203999999993</v>
      </c>
      <c r="S185" s="163">
        <v>0</v>
      </c>
      <c r="T185" s="164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5" t="s">
        <v>156</v>
      </c>
      <c r="AT185" s="165" t="s">
        <v>151</v>
      </c>
      <c r="AU185" s="165" t="s">
        <v>77</v>
      </c>
      <c r="AY185" s="18" t="s">
        <v>148</v>
      </c>
      <c r="BE185" s="166">
        <f>IF(N185="základní",J185,0)</f>
        <v>0</v>
      </c>
      <c r="BF185" s="166">
        <f>IF(N185="snížená",J185,0)</f>
        <v>0</v>
      </c>
      <c r="BG185" s="166">
        <f>IF(N185="zákl. přenesená",J185,0)</f>
        <v>0</v>
      </c>
      <c r="BH185" s="166">
        <f>IF(N185="sníž. přenesená",J185,0)</f>
        <v>0</v>
      </c>
      <c r="BI185" s="166">
        <f>IF(N185="nulová",J185,0)</f>
        <v>0</v>
      </c>
      <c r="BJ185" s="18" t="s">
        <v>75</v>
      </c>
      <c r="BK185" s="166">
        <f>ROUND(I185*H185,2)</f>
        <v>0</v>
      </c>
      <c r="BL185" s="18" t="s">
        <v>156</v>
      </c>
      <c r="BM185" s="165" t="s">
        <v>1120</v>
      </c>
    </row>
    <row r="186" spans="2:51" s="13" customFormat="1" ht="12">
      <c r="B186" s="167"/>
      <c r="D186" s="168" t="s">
        <v>158</v>
      </c>
      <c r="E186" s="169" t="s">
        <v>0</v>
      </c>
      <c r="F186" s="170" t="s">
        <v>1121</v>
      </c>
      <c r="H186" s="169" t="s">
        <v>0</v>
      </c>
      <c r="I186" s="171"/>
      <c r="L186" s="167"/>
      <c r="M186" s="172"/>
      <c r="N186" s="173"/>
      <c r="O186" s="173"/>
      <c r="P186" s="173"/>
      <c r="Q186" s="173"/>
      <c r="R186" s="173"/>
      <c r="S186" s="173"/>
      <c r="T186" s="174"/>
      <c r="AT186" s="169" t="s">
        <v>158</v>
      </c>
      <c r="AU186" s="169" t="s">
        <v>77</v>
      </c>
      <c r="AV186" s="13" t="s">
        <v>75</v>
      </c>
      <c r="AW186" s="13" t="s">
        <v>30</v>
      </c>
      <c r="AX186" s="13" t="s">
        <v>68</v>
      </c>
      <c r="AY186" s="169" t="s">
        <v>148</v>
      </c>
    </row>
    <row r="187" spans="2:51" s="14" customFormat="1" ht="12">
      <c r="B187" s="175"/>
      <c r="D187" s="168" t="s">
        <v>158</v>
      </c>
      <c r="E187" s="176" t="s">
        <v>0</v>
      </c>
      <c r="F187" s="177" t="s">
        <v>1122</v>
      </c>
      <c r="H187" s="178">
        <v>1.404</v>
      </c>
      <c r="I187" s="179"/>
      <c r="L187" s="175"/>
      <c r="M187" s="180"/>
      <c r="N187" s="181"/>
      <c r="O187" s="181"/>
      <c r="P187" s="181"/>
      <c r="Q187" s="181"/>
      <c r="R187" s="181"/>
      <c r="S187" s="181"/>
      <c r="T187" s="182"/>
      <c r="AT187" s="176" t="s">
        <v>158</v>
      </c>
      <c r="AU187" s="176" t="s">
        <v>77</v>
      </c>
      <c r="AV187" s="14" t="s">
        <v>77</v>
      </c>
      <c r="AW187" s="14" t="s">
        <v>30</v>
      </c>
      <c r="AX187" s="14" t="s">
        <v>75</v>
      </c>
      <c r="AY187" s="176" t="s">
        <v>148</v>
      </c>
    </row>
    <row r="188" spans="1:65" s="2" customFormat="1" ht="16.5" customHeight="1">
      <c r="A188" s="33"/>
      <c r="B188" s="153"/>
      <c r="C188" s="154" t="s">
        <v>5</v>
      </c>
      <c r="D188" s="154" t="s">
        <v>151</v>
      </c>
      <c r="E188" s="155" t="s">
        <v>514</v>
      </c>
      <c r="F188" s="156" t="s">
        <v>515</v>
      </c>
      <c r="G188" s="157" t="s">
        <v>185</v>
      </c>
      <c r="H188" s="158">
        <v>0.336</v>
      </c>
      <c r="I188" s="159"/>
      <c r="J188" s="160">
        <f>ROUND(I188*H188,2)</f>
        <v>0</v>
      </c>
      <c r="K188" s="156" t="s">
        <v>155</v>
      </c>
      <c r="L188" s="34"/>
      <c r="M188" s="161" t="s">
        <v>0</v>
      </c>
      <c r="N188" s="162" t="s">
        <v>40</v>
      </c>
      <c r="O188" s="54"/>
      <c r="P188" s="163">
        <f>O188*H188</f>
        <v>0</v>
      </c>
      <c r="Q188" s="163">
        <v>2.234</v>
      </c>
      <c r="R188" s="163">
        <f>Q188*H188</f>
        <v>0.7506240000000001</v>
      </c>
      <c r="S188" s="163">
        <v>0</v>
      </c>
      <c r="T188" s="164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5" t="s">
        <v>156</v>
      </c>
      <c r="AT188" s="165" t="s">
        <v>151</v>
      </c>
      <c r="AU188" s="165" t="s">
        <v>77</v>
      </c>
      <c r="AY188" s="18" t="s">
        <v>148</v>
      </c>
      <c r="BE188" s="166">
        <f>IF(N188="základní",J188,0)</f>
        <v>0</v>
      </c>
      <c r="BF188" s="166">
        <f>IF(N188="snížená",J188,0)</f>
        <v>0</v>
      </c>
      <c r="BG188" s="166">
        <f>IF(N188="zákl. přenesená",J188,0)</f>
        <v>0</v>
      </c>
      <c r="BH188" s="166">
        <f>IF(N188="sníž. přenesená",J188,0)</f>
        <v>0</v>
      </c>
      <c r="BI188" s="166">
        <f>IF(N188="nulová",J188,0)</f>
        <v>0</v>
      </c>
      <c r="BJ188" s="18" t="s">
        <v>75</v>
      </c>
      <c r="BK188" s="166">
        <f>ROUND(I188*H188,2)</f>
        <v>0</v>
      </c>
      <c r="BL188" s="18" t="s">
        <v>156</v>
      </c>
      <c r="BM188" s="165" t="s">
        <v>1123</v>
      </c>
    </row>
    <row r="189" spans="2:51" s="13" customFormat="1" ht="12">
      <c r="B189" s="167"/>
      <c r="D189" s="168" t="s">
        <v>158</v>
      </c>
      <c r="E189" s="169" t="s">
        <v>0</v>
      </c>
      <c r="F189" s="170" t="s">
        <v>1121</v>
      </c>
      <c r="H189" s="169" t="s">
        <v>0</v>
      </c>
      <c r="I189" s="171"/>
      <c r="L189" s="167"/>
      <c r="M189" s="172"/>
      <c r="N189" s="173"/>
      <c r="O189" s="173"/>
      <c r="P189" s="173"/>
      <c r="Q189" s="173"/>
      <c r="R189" s="173"/>
      <c r="S189" s="173"/>
      <c r="T189" s="174"/>
      <c r="AT189" s="169" t="s">
        <v>158</v>
      </c>
      <c r="AU189" s="169" t="s">
        <v>77</v>
      </c>
      <c r="AV189" s="13" t="s">
        <v>75</v>
      </c>
      <c r="AW189" s="13" t="s">
        <v>30</v>
      </c>
      <c r="AX189" s="13" t="s">
        <v>68</v>
      </c>
      <c r="AY189" s="169" t="s">
        <v>148</v>
      </c>
    </row>
    <row r="190" spans="2:51" s="14" customFormat="1" ht="12">
      <c r="B190" s="175"/>
      <c r="D190" s="168" t="s">
        <v>158</v>
      </c>
      <c r="E190" s="176" t="s">
        <v>0</v>
      </c>
      <c r="F190" s="177" t="s">
        <v>1124</v>
      </c>
      <c r="H190" s="178">
        <v>0.336</v>
      </c>
      <c r="I190" s="179"/>
      <c r="L190" s="175"/>
      <c r="M190" s="180"/>
      <c r="N190" s="181"/>
      <c r="O190" s="181"/>
      <c r="P190" s="181"/>
      <c r="Q190" s="181"/>
      <c r="R190" s="181"/>
      <c r="S190" s="181"/>
      <c r="T190" s="182"/>
      <c r="AT190" s="176" t="s">
        <v>158</v>
      </c>
      <c r="AU190" s="176" t="s">
        <v>77</v>
      </c>
      <c r="AV190" s="14" t="s">
        <v>77</v>
      </c>
      <c r="AW190" s="14" t="s">
        <v>30</v>
      </c>
      <c r="AX190" s="14" t="s">
        <v>75</v>
      </c>
      <c r="AY190" s="176" t="s">
        <v>148</v>
      </c>
    </row>
    <row r="191" spans="1:65" s="2" customFormat="1" ht="16.5" customHeight="1">
      <c r="A191" s="33"/>
      <c r="B191" s="153"/>
      <c r="C191" s="154" t="s">
        <v>260</v>
      </c>
      <c r="D191" s="154" t="s">
        <v>151</v>
      </c>
      <c r="E191" s="155" t="s">
        <v>521</v>
      </c>
      <c r="F191" s="156" t="s">
        <v>522</v>
      </c>
      <c r="G191" s="157" t="s">
        <v>154</v>
      </c>
      <c r="H191" s="158">
        <v>2.8</v>
      </c>
      <c r="I191" s="159"/>
      <c r="J191" s="160">
        <f>ROUND(I191*H191,2)</f>
        <v>0</v>
      </c>
      <c r="K191" s="156" t="s">
        <v>155</v>
      </c>
      <c r="L191" s="34"/>
      <c r="M191" s="161" t="s">
        <v>0</v>
      </c>
      <c r="N191" s="162" t="s">
        <v>40</v>
      </c>
      <c r="O191" s="54"/>
      <c r="P191" s="163">
        <f>O191*H191</f>
        <v>0</v>
      </c>
      <c r="Q191" s="163">
        <v>0.00639</v>
      </c>
      <c r="R191" s="163">
        <f>Q191*H191</f>
        <v>0.017891999999999998</v>
      </c>
      <c r="S191" s="163">
        <v>0</v>
      </c>
      <c r="T191" s="164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5" t="s">
        <v>156</v>
      </c>
      <c r="AT191" s="165" t="s">
        <v>151</v>
      </c>
      <c r="AU191" s="165" t="s">
        <v>77</v>
      </c>
      <c r="AY191" s="18" t="s">
        <v>148</v>
      </c>
      <c r="BE191" s="166">
        <f>IF(N191="základní",J191,0)</f>
        <v>0</v>
      </c>
      <c r="BF191" s="166">
        <f>IF(N191="snížená",J191,0)</f>
        <v>0</v>
      </c>
      <c r="BG191" s="166">
        <f>IF(N191="zákl. přenesená",J191,0)</f>
        <v>0</v>
      </c>
      <c r="BH191" s="166">
        <f>IF(N191="sníž. přenesená",J191,0)</f>
        <v>0</v>
      </c>
      <c r="BI191" s="166">
        <f>IF(N191="nulová",J191,0)</f>
        <v>0</v>
      </c>
      <c r="BJ191" s="18" t="s">
        <v>75</v>
      </c>
      <c r="BK191" s="166">
        <f>ROUND(I191*H191,2)</f>
        <v>0</v>
      </c>
      <c r="BL191" s="18" t="s">
        <v>156</v>
      </c>
      <c r="BM191" s="165" t="s">
        <v>1125</v>
      </c>
    </row>
    <row r="192" spans="2:51" s="13" customFormat="1" ht="12">
      <c r="B192" s="167"/>
      <c r="D192" s="168" t="s">
        <v>158</v>
      </c>
      <c r="E192" s="169" t="s">
        <v>0</v>
      </c>
      <c r="F192" s="170" t="s">
        <v>1121</v>
      </c>
      <c r="H192" s="169" t="s">
        <v>0</v>
      </c>
      <c r="I192" s="171"/>
      <c r="L192" s="167"/>
      <c r="M192" s="172"/>
      <c r="N192" s="173"/>
      <c r="O192" s="173"/>
      <c r="P192" s="173"/>
      <c r="Q192" s="173"/>
      <c r="R192" s="173"/>
      <c r="S192" s="173"/>
      <c r="T192" s="174"/>
      <c r="AT192" s="169" t="s">
        <v>158</v>
      </c>
      <c r="AU192" s="169" t="s">
        <v>77</v>
      </c>
      <c r="AV192" s="13" t="s">
        <v>75</v>
      </c>
      <c r="AW192" s="13" t="s">
        <v>30</v>
      </c>
      <c r="AX192" s="13" t="s">
        <v>68</v>
      </c>
      <c r="AY192" s="169" t="s">
        <v>148</v>
      </c>
    </row>
    <row r="193" spans="2:51" s="14" customFormat="1" ht="12">
      <c r="B193" s="175"/>
      <c r="D193" s="168" t="s">
        <v>158</v>
      </c>
      <c r="E193" s="176" t="s">
        <v>0</v>
      </c>
      <c r="F193" s="177" t="s">
        <v>1126</v>
      </c>
      <c r="H193" s="178">
        <v>2.8</v>
      </c>
      <c r="I193" s="179"/>
      <c r="L193" s="175"/>
      <c r="M193" s="180"/>
      <c r="N193" s="181"/>
      <c r="O193" s="181"/>
      <c r="P193" s="181"/>
      <c r="Q193" s="181"/>
      <c r="R193" s="181"/>
      <c r="S193" s="181"/>
      <c r="T193" s="182"/>
      <c r="AT193" s="176" t="s">
        <v>158</v>
      </c>
      <c r="AU193" s="176" t="s">
        <v>77</v>
      </c>
      <c r="AV193" s="14" t="s">
        <v>77</v>
      </c>
      <c r="AW193" s="14" t="s">
        <v>30</v>
      </c>
      <c r="AX193" s="14" t="s">
        <v>75</v>
      </c>
      <c r="AY193" s="176" t="s">
        <v>148</v>
      </c>
    </row>
    <row r="194" spans="2:63" s="12" customFormat="1" ht="22.9" customHeight="1">
      <c r="B194" s="140"/>
      <c r="D194" s="141" t="s">
        <v>67</v>
      </c>
      <c r="E194" s="151" t="s">
        <v>177</v>
      </c>
      <c r="F194" s="151" t="s">
        <v>1127</v>
      </c>
      <c r="I194" s="143"/>
      <c r="J194" s="152">
        <f>BK194</f>
        <v>0</v>
      </c>
      <c r="L194" s="140"/>
      <c r="M194" s="145"/>
      <c r="N194" s="146"/>
      <c r="O194" s="146"/>
      <c r="P194" s="147">
        <f>SUM(P195:P206)</f>
        <v>0</v>
      </c>
      <c r="Q194" s="146"/>
      <c r="R194" s="147">
        <f>SUM(R195:R206)</f>
        <v>4.3200905</v>
      </c>
      <c r="S194" s="146"/>
      <c r="T194" s="148">
        <f>SUM(T195:T206)</f>
        <v>0</v>
      </c>
      <c r="AR194" s="141" t="s">
        <v>75</v>
      </c>
      <c r="AT194" s="149" t="s">
        <v>67</v>
      </c>
      <c r="AU194" s="149" t="s">
        <v>75</v>
      </c>
      <c r="AY194" s="141" t="s">
        <v>148</v>
      </c>
      <c r="BK194" s="150">
        <f>SUM(BK195:BK206)</f>
        <v>0</v>
      </c>
    </row>
    <row r="195" spans="1:65" s="2" customFormat="1" ht="21.75" customHeight="1">
      <c r="A195" s="33"/>
      <c r="B195" s="153"/>
      <c r="C195" s="154" t="s">
        <v>264</v>
      </c>
      <c r="D195" s="154" t="s">
        <v>151</v>
      </c>
      <c r="E195" s="155" t="s">
        <v>1128</v>
      </c>
      <c r="F195" s="156" t="s">
        <v>1129</v>
      </c>
      <c r="G195" s="157" t="s">
        <v>154</v>
      </c>
      <c r="H195" s="158">
        <v>3.85</v>
      </c>
      <c r="I195" s="159"/>
      <c r="J195" s="160">
        <f>ROUND(I195*H195,2)</f>
        <v>0</v>
      </c>
      <c r="K195" s="156" t="s">
        <v>0</v>
      </c>
      <c r="L195" s="34"/>
      <c r="M195" s="161" t="s">
        <v>0</v>
      </c>
      <c r="N195" s="162" t="s">
        <v>40</v>
      </c>
      <c r="O195" s="54"/>
      <c r="P195" s="163">
        <f>O195*H195</f>
        <v>0</v>
      </c>
      <c r="Q195" s="163">
        <v>0.285</v>
      </c>
      <c r="R195" s="163">
        <f>Q195*H195</f>
        <v>1.0972499999999998</v>
      </c>
      <c r="S195" s="163">
        <v>0</v>
      </c>
      <c r="T195" s="164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5" t="s">
        <v>156</v>
      </c>
      <c r="AT195" s="165" t="s">
        <v>151</v>
      </c>
      <c r="AU195" s="165" t="s">
        <v>77</v>
      </c>
      <c r="AY195" s="18" t="s">
        <v>148</v>
      </c>
      <c r="BE195" s="166">
        <f>IF(N195="základní",J195,0)</f>
        <v>0</v>
      </c>
      <c r="BF195" s="166">
        <f>IF(N195="snížená",J195,0)</f>
        <v>0</v>
      </c>
      <c r="BG195" s="166">
        <f>IF(N195="zákl. přenesená",J195,0)</f>
        <v>0</v>
      </c>
      <c r="BH195" s="166">
        <f>IF(N195="sníž. přenesená",J195,0)</f>
        <v>0</v>
      </c>
      <c r="BI195" s="166">
        <f>IF(N195="nulová",J195,0)</f>
        <v>0</v>
      </c>
      <c r="BJ195" s="18" t="s">
        <v>75</v>
      </c>
      <c r="BK195" s="166">
        <f>ROUND(I195*H195,2)</f>
        <v>0</v>
      </c>
      <c r="BL195" s="18" t="s">
        <v>156</v>
      </c>
      <c r="BM195" s="165" t="s">
        <v>1130</v>
      </c>
    </row>
    <row r="196" spans="2:51" s="14" customFormat="1" ht="12">
      <c r="B196" s="175"/>
      <c r="D196" s="168" t="s">
        <v>158</v>
      </c>
      <c r="E196" s="176" t="s">
        <v>0</v>
      </c>
      <c r="F196" s="177" t="s">
        <v>1051</v>
      </c>
      <c r="H196" s="178">
        <v>3.85</v>
      </c>
      <c r="I196" s="179"/>
      <c r="L196" s="175"/>
      <c r="M196" s="180"/>
      <c r="N196" s="181"/>
      <c r="O196" s="181"/>
      <c r="P196" s="181"/>
      <c r="Q196" s="181"/>
      <c r="R196" s="181"/>
      <c r="S196" s="181"/>
      <c r="T196" s="182"/>
      <c r="AT196" s="176" t="s">
        <v>158</v>
      </c>
      <c r="AU196" s="176" t="s">
        <v>77</v>
      </c>
      <c r="AV196" s="14" t="s">
        <v>77</v>
      </c>
      <c r="AW196" s="14" t="s">
        <v>30</v>
      </c>
      <c r="AX196" s="14" t="s">
        <v>75</v>
      </c>
      <c r="AY196" s="176" t="s">
        <v>148</v>
      </c>
    </row>
    <row r="197" spans="1:65" s="2" customFormat="1" ht="21.75" customHeight="1">
      <c r="A197" s="33"/>
      <c r="B197" s="153"/>
      <c r="C197" s="154" t="s">
        <v>430</v>
      </c>
      <c r="D197" s="154" t="s">
        <v>151</v>
      </c>
      <c r="E197" s="155" t="s">
        <v>1131</v>
      </c>
      <c r="F197" s="156" t="s">
        <v>1132</v>
      </c>
      <c r="G197" s="157" t="s">
        <v>154</v>
      </c>
      <c r="H197" s="158">
        <v>3.85</v>
      </c>
      <c r="I197" s="159"/>
      <c r="J197" s="160">
        <f>ROUND(I197*H197,2)</f>
        <v>0</v>
      </c>
      <c r="K197" s="156" t="s">
        <v>0</v>
      </c>
      <c r="L197" s="34"/>
      <c r="M197" s="161" t="s">
        <v>0</v>
      </c>
      <c r="N197" s="162" t="s">
        <v>40</v>
      </c>
      <c r="O197" s="54"/>
      <c r="P197" s="163">
        <f>O197*H197</f>
        <v>0</v>
      </c>
      <c r="Q197" s="163">
        <v>0.38</v>
      </c>
      <c r="R197" s="163">
        <f>Q197*H197</f>
        <v>1.463</v>
      </c>
      <c r="S197" s="163">
        <v>0</v>
      </c>
      <c r="T197" s="164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5" t="s">
        <v>156</v>
      </c>
      <c r="AT197" s="165" t="s">
        <v>151</v>
      </c>
      <c r="AU197" s="165" t="s">
        <v>77</v>
      </c>
      <c r="AY197" s="18" t="s">
        <v>148</v>
      </c>
      <c r="BE197" s="166">
        <f>IF(N197="základní",J197,0)</f>
        <v>0</v>
      </c>
      <c r="BF197" s="166">
        <f>IF(N197="snížená",J197,0)</f>
        <v>0</v>
      </c>
      <c r="BG197" s="166">
        <f>IF(N197="zákl. přenesená",J197,0)</f>
        <v>0</v>
      </c>
      <c r="BH197" s="166">
        <f>IF(N197="sníž. přenesená",J197,0)</f>
        <v>0</v>
      </c>
      <c r="BI197" s="166">
        <f>IF(N197="nulová",J197,0)</f>
        <v>0</v>
      </c>
      <c r="BJ197" s="18" t="s">
        <v>75</v>
      </c>
      <c r="BK197" s="166">
        <f>ROUND(I197*H197,2)</f>
        <v>0</v>
      </c>
      <c r="BL197" s="18" t="s">
        <v>156</v>
      </c>
      <c r="BM197" s="165" t="s">
        <v>1133</v>
      </c>
    </row>
    <row r="198" spans="2:51" s="14" customFormat="1" ht="12">
      <c r="B198" s="175"/>
      <c r="D198" s="168" t="s">
        <v>158</v>
      </c>
      <c r="E198" s="176" t="s">
        <v>0</v>
      </c>
      <c r="F198" s="177" t="s">
        <v>1051</v>
      </c>
      <c r="H198" s="178">
        <v>3.85</v>
      </c>
      <c r="I198" s="179"/>
      <c r="L198" s="175"/>
      <c r="M198" s="180"/>
      <c r="N198" s="181"/>
      <c r="O198" s="181"/>
      <c r="P198" s="181"/>
      <c r="Q198" s="181"/>
      <c r="R198" s="181"/>
      <c r="S198" s="181"/>
      <c r="T198" s="182"/>
      <c r="AT198" s="176" t="s">
        <v>158</v>
      </c>
      <c r="AU198" s="176" t="s">
        <v>77</v>
      </c>
      <c r="AV198" s="14" t="s">
        <v>77</v>
      </c>
      <c r="AW198" s="14" t="s">
        <v>30</v>
      </c>
      <c r="AX198" s="14" t="s">
        <v>75</v>
      </c>
      <c r="AY198" s="176" t="s">
        <v>148</v>
      </c>
    </row>
    <row r="199" spans="1:65" s="2" customFormat="1" ht="21.75" customHeight="1">
      <c r="A199" s="33"/>
      <c r="B199" s="153"/>
      <c r="C199" s="154" t="s">
        <v>437</v>
      </c>
      <c r="D199" s="154" t="s">
        <v>151</v>
      </c>
      <c r="E199" s="155" t="s">
        <v>1134</v>
      </c>
      <c r="F199" s="156" t="s">
        <v>1135</v>
      </c>
      <c r="G199" s="157" t="s">
        <v>154</v>
      </c>
      <c r="H199" s="158">
        <v>6.6</v>
      </c>
      <c r="I199" s="159"/>
      <c r="J199" s="160">
        <f>ROUND(I199*H199,2)</f>
        <v>0</v>
      </c>
      <c r="K199" s="156" t="s">
        <v>0</v>
      </c>
      <c r="L199" s="34"/>
      <c r="M199" s="161" t="s">
        <v>0</v>
      </c>
      <c r="N199" s="162" t="s">
        <v>40</v>
      </c>
      <c r="O199" s="54"/>
      <c r="P199" s="163">
        <f>O199*H199</f>
        <v>0</v>
      </c>
      <c r="Q199" s="163">
        <v>0.13188</v>
      </c>
      <c r="R199" s="163">
        <f>Q199*H199</f>
        <v>0.870408</v>
      </c>
      <c r="S199" s="163">
        <v>0</v>
      </c>
      <c r="T199" s="164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5" t="s">
        <v>156</v>
      </c>
      <c r="AT199" s="165" t="s">
        <v>151</v>
      </c>
      <c r="AU199" s="165" t="s">
        <v>77</v>
      </c>
      <c r="AY199" s="18" t="s">
        <v>148</v>
      </c>
      <c r="BE199" s="166">
        <f>IF(N199="základní",J199,0)</f>
        <v>0</v>
      </c>
      <c r="BF199" s="166">
        <f>IF(N199="snížená",J199,0)</f>
        <v>0</v>
      </c>
      <c r="BG199" s="166">
        <f>IF(N199="zákl. přenesená",J199,0)</f>
        <v>0</v>
      </c>
      <c r="BH199" s="166">
        <f>IF(N199="sníž. přenesená",J199,0)</f>
        <v>0</v>
      </c>
      <c r="BI199" s="166">
        <f>IF(N199="nulová",J199,0)</f>
        <v>0</v>
      </c>
      <c r="BJ199" s="18" t="s">
        <v>75</v>
      </c>
      <c r="BK199" s="166">
        <f>ROUND(I199*H199,2)</f>
        <v>0</v>
      </c>
      <c r="BL199" s="18" t="s">
        <v>156</v>
      </c>
      <c r="BM199" s="165" t="s">
        <v>1136</v>
      </c>
    </row>
    <row r="200" spans="2:51" s="14" customFormat="1" ht="12">
      <c r="B200" s="175"/>
      <c r="D200" s="168" t="s">
        <v>158</v>
      </c>
      <c r="E200" s="176" t="s">
        <v>0</v>
      </c>
      <c r="F200" s="177" t="s">
        <v>1049</v>
      </c>
      <c r="H200" s="178">
        <v>6.6</v>
      </c>
      <c r="I200" s="179"/>
      <c r="L200" s="175"/>
      <c r="M200" s="180"/>
      <c r="N200" s="181"/>
      <c r="O200" s="181"/>
      <c r="P200" s="181"/>
      <c r="Q200" s="181"/>
      <c r="R200" s="181"/>
      <c r="S200" s="181"/>
      <c r="T200" s="182"/>
      <c r="AT200" s="176" t="s">
        <v>158</v>
      </c>
      <c r="AU200" s="176" t="s">
        <v>77</v>
      </c>
      <c r="AV200" s="14" t="s">
        <v>77</v>
      </c>
      <c r="AW200" s="14" t="s">
        <v>30</v>
      </c>
      <c r="AX200" s="14" t="s">
        <v>75</v>
      </c>
      <c r="AY200" s="176" t="s">
        <v>148</v>
      </c>
    </row>
    <row r="201" spans="1:65" s="2" customFormat="1" ht="21.75" customHeight="1">
      <c r="A201" s="33"/>
      <c r="B201" s="153"/>
      <c r="C201" s="154" t="s">
        <v>443</v>
      </c>
      <c r="D201" s="154" t="s">
        <v>151</v>
      </c>
      <c r="E201" s="155" t="s">
        <v>1137</v>
      </c>
      <c r="F201" s="156" t="s">
        <v>1138</v>
      </c>
      <c r="G201" s="157" t="s">
        <v>154</v>
      </c>
      <c r="H201" s="158">
        <v>6.6</v>
      </c>
      <c r="I201" s="159"/>
      <c r="J201" s="160">
        <f>ROUND(I201*H201,2)</f>
        <v>0</v>
      </c>
      <c r="K201" s="156" t="s">
        <v>155</v>
      </c>
      <c r="L201" s="34"/>
      <c r="M201" s="161" t="s">
        <v>0</v>
      </c>
      <c r="N201" s="162" t="s">
        <v>40</v>
      </c>
      <c r="O201" s="54"/>
      <c r="P201" s="163">
        <f>O201*H201</f>
        <v>0</v>
      </c>
      <c r="Q201" s="163">
        <v>0.12966</v>
      </c>
      <c r="R201" s="163">
        <f>Q201*H201</f>
        <v>0.855756</v>
      </c>
      <c r="S201" s="163">
        <v>0</v>
      </c>
      <c r="T201" s="164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5" t="s">
        <v>156</v>
      </c>
      <c r="AT201" s="165" t="s">
        <v>151</v>
      </c>
      <c r="AU201" s="165" t="s">
        <v>77</v>
      </c>
      <c r="AY201" s="18" t="s">
        <v>148</v>
      </c>
      <c r="BE201" s="166">
        <f>IF(N201="základní",J201,0)</f>
        <v>0</v>
      </c>
      <c r="BF201" s="166">
        <f>IF(N201="snížená",J201,0)</f>
        <v>0</v>
      </c>
      <c r="BG201" s="166">
        <f>IF(N201="zákl. přenesená",J201,0)</f>
        <v>0</v>
      </c>
      <c r="BH201" s="166">
        <f>IF(N201="sníž. přenesená",J201,0)</f>
        <v>0</v>
      </c>
      <c r="BI201" s="166">
        <f>IF(N201="nulová",J201,0)</f>
        <v>0</v>
      </c>
      <c r="BJ201" s="18" t="s">
        <v>75</v>
      </c>
      <c r="BK201" s="166">
        <f>ROUND(I201*H201,2)</f>
        <v>0</v>
      </c>
      <c r="BL201" s="18" t="s">
        <v>156</v>
      </c>
      <c r="BM201" s="165" t="s">
        <v>1139</v>
      </c>
    </row>
    <row r="202" spans="2:51" s="14" customFormat="1" ht="12">
      <c r="B202" s="175"/>
      <c r="D202" s="168" t="s">
        <v>158</v>
      </c>
      <c r="E202" s="176" t="s">
        <v>0</v>
      </c>
      <c r="F202" s="177" t="s">
        <v>1049</v>
      </c>
      <c r="H202" s="178">
        <v>6.6</v>
      </c>
      <c r="I202" s="179"/>
      <c r="L202" s="175"/>
      <c r="M202" s="180"/>
      <c r="N202" s="181"/>
      <c r="O202" s="181"/>
      <c r="P202" s="181"/>
      <c r="Q202" s="181"/>
      <c r="R202" s="181"/>
      <c r="S202" s="181"/>
      <c r="T202" s="182"/>
      <c r="AT202" s="176" t="s">
        <v>158</v>
      </c>
      <c r="AU202" s="176" t="s">
        <v>77</v>
      </c>
      <c r="AV202" s="14" t="s">
        <v>77</v>
      </c>
      <c r="AW202" s="14" t="s">
        <v>30</v>
      </c>
      <c r="AX202" s="14" t="s">
        <v>75</v>
      </c>
      <c r="AY202" s="176" t="s">
        <v>148</v>
      </c>
    </row>
    <row r="203" spans="1:65" s="2" customFormat="1" ht="16.5" customHeight="1">
      <c r="A203" s="33"/>
      <c r="B203" s="153"/>
      <c r="C203" s="154" t="s">
        <v>449</v>
      </c>
      <c r="D203" s="154" t="s">
        <v>151</v>
      </c>
      <c r="E203" s="155" t="s">
        <v>1140</v>
      </c>
      <c r="F203" s="156" t="s">
        <v>1141</v>
      </c>
      <c r="G203" s="157" t="s">
        <v>154</v>
      </c>
      <c r="H203" s="158">
        <v>3.85</v>
      </c>
      <c r="I203" s="159"/>
      <c r="J203" s="160">
        <f>ROUND(I203*H203,2)</f>
        <v>0</v>
      </c>
      <c r="K203" s="156" t="s">
        <v>155</v>
      </c>
      <c r="L203" s="34"/>
      <c r="M203" s="161" t="s">
        <v>0</v>
      </c>
      <c r="N203" s="162" t="s">
        <v>40</v>
      </c>
      <c r="O203" s="54"/>
      <c r="P203" s="163">
        <f>O203*H203</f>
        <v>0</v>
      </c>
      <c r="Q203" s="163">
        <v>0.00753</v>
      </c>
      <c r="R203" s="163">
        <f>Q203*H203</f>
        <v>0.028990500000000002</v>
      </c>
      <c r="S203" s="163">
        <v>0</v>
      </c>
      <c r="T203" s="164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5" t="s">
        <v>156</v>
      </c>
      <c r="AT203" s="165" t="s">
        <v>151</v>
      </c>
      <c r="AU203" s="165" t="s">
        <v>77</v>
      </c>
      <c r="AY203" s="18" t="s">
        <v>148</v>
      </c>
      <c r="BE203" s="166">
        <f>IF(N203="základní",J203,0)</f>
        <v>0</v>
      </c>
      <c r="BF203" s="166">
        <f>IF(N203="snížená",J203,0)</f>
        <v>0</v>
      </c>
      <c r="BG203" s="166">
        <f>IF(N203="zákl. přenesená",J203,0)</f>
        <v>0</v>
      </c>
      <c r="BH203" s="166">
        <f>IF(N203="sníž. přenesená",J203,0)</f>
        <v>0</v>
      </c>
      <c r="BI203" s="166">
        <f>IF(N203="nulová",J203,0)</f>
        <v>0</v>
      </c>
      <c r="BJ203" s="18" t="s">
        <v>75</v>
      </c>
      <c r="BK203" s="166">
        <f>ROUND(I203*H203,2)</f>
        <v>0</v>
      </c>
      <c r="BL203" s="18" t="s">
        <v>156</v>
      </c>
      <c r="BM203" s="165" t="s">
        <v>1142</v>
      </c>
    </row>
    <row r="204" spans="2:51" s="14" customFormat="1" ht="12">
      <c r="B204" s="175"/>
      <c r="D204" s="168" t="s">
        <v>158</v>
      </c>
      <c r="E204" s="176" t="s">
        <v>0</v>
      </c>
      <c r="F204" s="177" t="s">
        <v>1051</v>
      </c>
      <c r="H204" s="178">
        <v>3.85</v>
      </c>
      <c r="I204" s="179"/>
      <c r="L204" s="175"/>
      <c r="M204" s="180"/>
      <c r="N204" s="181"/>
      <c r="O204" s="181"/>
      <c r="P204" s="181"/>
      <c r="Q204" s="181"/>
      <c r="R204" s="181"/>
      <c r="S204" s="181"/>
      <c r="T204" s="182"/>
      <c r="AT204" s="176" t="s">
        <v>158</v>
      </c>
      <c r="AU204" s="176" t="s">
        <v>77</v>
      </c>
      <c r="AV204" s="14" t="s">
        <v>77</v>
      </c>
      <c r="AW204" s="14" t="s">
        <v>30</v>
      </c>
      <c r="AX204" s="14" t="s">
        <v>75</v>
      </c>
      <c r="AY204" s="176" t="s">
        <v>148</v>
      </c>
    </row>
    <row r="205" spans="1:65" s="2" customFormat="1" ht="16.5" customHeight="1">
      <c r="A205" s="33"/>
      <c r="B205" s="153"/>
      <c r="C205" s="154" t="s">
        <v>454</v>
      </c>
      <c r="D205" s="154" t="s">
        <v>151</v>
      </c>
      <c r="E205" s="155" t="s">
        <v>1143</v>
      </c>
      <c r="F205" s="156" t="s">
        <v>1144</v>
      </c>
      <c r="G205" s="157" t="s">
        <v>154</v>
      </c>
      <c r="H205" s="158">
        <v>6.6</v>
      </c>
      <c r="I205" s="159"/>
      <c r="J205" s="160">
        <f>ROUND(I205*H205,2)</f>
        <v>0</v>
      </c>
      <c r="K205" s="156" t="s">
        <v>155</v>
      </c>
      <c r="L205" s="34"/>
      <c r="M205" s="161" t="s">
        <v>0</v>
      </c>
      <c r="N205" s="162" t="s">
        <v>40</v>
      </c>
      <c r="O205" s="54"/>
      <c r="P205" s="163">
        <f>O205*H205</f>
        <v>0</v>
      </c>
      <c r="Q205" s="163">
        <v>0.00071</v>
      </c>
      <c r="R205" s="163">
        <f>Q205*H205</f>
        <v>0.004686</v>
      </c>
      <c r="S205" s="163">
        <v>0</v>
      </c>
      <c r="T205" s="164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5" t="s">
        <v>156</v>
      </c>
      <c r="AT205" s="165" t="s">
        <v>151</v>
      </c>
      <c r="AU205" s="165" t="s">
        <v>77</v>
      </c>
      <c r="AY205" s="18" t="s">
        <v>148</v>
      </c>
      <c r="BE205" s="166">
        <f>IF(N205="základní",J205,0)</f>
        <v>0</v>
      </c>
      <c r="BF205" s="166">
        <f>IF(N205="snížená",J205,0)</f>
        <v>0</v>
      </c>
      <c r="BG205" s="166">
        <f>IF(N205="zákl. přenesená",J205,0)</f>
        <v>0</v>
      </c>
      <c r="BH205" s="166">
        <f>IF(N205="sníž. přenesená",J205,0)</f>
        <v>0</v>
      </c>
      <c r="BI205" s="166">
        <f>IF(N205="nulová",J205,0)</f>
        <v>0</v>
      </c>
      <c r="BJ205" s="18" t="s">
        <v>75</v>
      </c>
      <c r="BK205" s="166">
        <f>ROUND(I205*H205,2)</f>
        <v>0</v>
      </c>
      <c r="BL205" s="18" t="s">
        <v>156</v>
      </c>
      <c r="BM205" s="165" t="s">
        <v>1145</v>
      </c>
    </row>
    <row r="206" spans="2:51" s="14" customFormat="1" ht="12">
      <c r="B206" s="175"/>
      <c r="D206" s="168" t="s">
        <v>158</v>
      </c>
      <c r="E206" s="176" t="s">
        <v>0</v>
      </c>
      <c r="F206" s="177" t="s">
        <v>1049</v>
      </c>
      <c r="H206" s="178">
        <v>6.6</v>
      </c>
      <c r="I206" s="179"/>
      <c r="L206" s="175"/>
      <c r="M206" s="180"/>
      <c r="N206" s="181"/>
      <c r="O206" s="181"/>
      <c r="P206" s="181"/>
      <c r="Q206" s="181"/>
      <c r="R206" s="181"/>
      <c r="S206" s="181"/>
      <c r="T206" s="182"/>
      <c r="AT206" s="176" t="s">
        <v>158</v>
      </c>
      <c r="AU206" s="176" t="s">
        <v>77</v>
      </c>
      <c r="AV206" s="14" t="s">
        <v>77</v>
      </c>
      <c r="AW206" s="14" t="s">
        <v>30</v>
      </c>
      <c r="AX206" s="14" t="s">
        <v>75</v>
      </c>
      <c r="AY206" s="176" t="s">
        <v>148</v>
      </c>
    </row>
    <row r="207" spans="2:63" s="12" customFormat="1" ht="22.9" customHeight="1">
      <c r="B207" s="140"/>
      <c r="D207" s="141" t="s">
        <v>67</v>
      </c>
      <c r="E207" s="151" t="s">
        <v>191</v>
      </c>
      <c r="F207" s="151" t="s">
        <v>576</v>
      </c>
      <c r="I207" s="143"/>
      <c r="J207" s="152">
        <f>BK207</f>
        <v>0</v>
      </c>
      <c r="L207" s="140"/>
      <c r="M207" s="145"/>
      <c r="N207" s="146"/>
      <c r="O207" s="146"/>
      <c r="P207" s="147">
        <f>SUM(P208:P378)</f>
        <v>0</v>
      </c>
      <c r="Q207" s="146"/>
      <c r="R207" s="147">
        <f>SUM(R208:R378)</f>
        <v>16.31279305</v>
      </c>
      <c r="S207" s="146"/>
      <c r="T207" s="148">
        <f>SUM(T208:T378)</f>
        <v>0</v>
      </c>
      <c r="AR207" s="141" t="s">
        <v>75</v>
      </c>
      <c r="AT207" s="149" t="s">
        <v>67</v>
      </c>
      <c r="AU207" s="149" t="s">
        <v>75</v>
      </c>
      <c r="AY207" s="141" t="s">
        <v>148</v>
      </c>
      <c r="BK207" s="150">
        <f>SUM(BK208:BK378)</f>
        <v>0</v>
      </c>
    </row>
    <row r="208" spans="1:65" s="2" customFormat="1" ht="21.75" customHeight="1">
      <c r="A208" s="33"/>
      <c r="B208" s="153"/>
      <c r="C208" s="154" t="s">
        <v>459</v>
      </c>
      <c r="D208" s="154" t="s">
        <v>151</v>
      </c>
      <c r="E208" s="155" t="s">
        <v>578</v>
      </c>
      <c r="F208" s="156" t="s">
        <v>579</v>
      </c>
      <c r="G208" s="157" t="s">
        <v>215</v>
      </c>
      <c r="H208" s="158">
        <v>22</v>
      </c>
      <c r="I208" s="159"/>
      <c r="J208" s="160">
        <f>ROUND(I208*H208,2)</f>
        <v>0</v>
      </c>
      <c r="K208" s="156" t="s">
        <v>155</v>
      </c>
      <c r="L208" s="34"/>
      <c r="M208" s="161" t="s">
        <v>0</v>
      </c>
      <c r="N208" s="162" t="s">
        <v>40</v>
      </c>
      <c r="O208" s="54"/>
      <c r="P208" s="163">
        <f>O208*H208</f>
        <v>0</v>
      </c>
      <c r="Q208" s="163">
        <v>0</v>
      </c>
      <c r="R208" s="163">
        <f>Q208*H208</f>
        <v>0</v>
      </c>
      <c r="S208" s="163">
        <v>0</v>
      </c>
      <c r="T208" s="164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5" t="s">
        <v>156</v>
      </c>
      <c r="AT208" s="165" t="s">
        <v>151</v>
      </c>
      <c r="AU208" s="165" t="s">
        <v>77</v>
      </c>
      <c r="AY208" s="18" t="s">
        <v>148</v>
      </c>
      <c r="BE208" s="166">
        <f>IF(N208="základní",J208,0)</f>
        <v>0</v>
      </c>
      <c r="BF208" s="166">
        <f>IF(N208="snížená",J208,0)</f>
        <v>0</v>
      </c>
      <c r="BG208" s="166">
        <f>IF(N208="zákl. přenesená",J208,0)</f>
        <v>0</v>
      </c>
      <c r="BH208" s="166">
        <f>IF(N208="sníž. přenesená",J208,0)</f>
        <v>0</v>
      </c>
      <c r="BI208" s="166">
        <f>IF(N208="nulová",J208,0)</f>
        <v>0</v>
      </c>
      <c r="BJ208" s="18" t="s">
        <v>75</v>
      </c>
      <c r="BK208" s="166">
        <f>ROUND(I208*H208,2)</f>
        <v>0</v>
      </c>
      <c r="BL208" s="18" t="s">
        <v>156</v>
      </c>
      <c r="BM208" s="165" t="s">
        <v>1146</v>
      </c>
    </row>
    <row r="209" spans="2:51" s="13" customFormat="1" ht="12">
      <c r="B209" s="167"/>
      <c r="D209" s="168" t="s">
        <v>158</v>
      </c>
      <c r="E209" s="169" t="s">
        <v>0</v>
      </c>
      <c r="F209" s="170" t="s">
        <v>1121</v>
      </c>
      <c r="H209" s="169" t="s">
        <v>0</v>
      </c>
      <c r="I209" s="171"/>
      <c r="L209" s="167"/>
      <c r="M209" s="172"/>
      <c r="N209" s="173"/>
      <c r="O209" s="173"/>
      <c r="P209" s="173"/>
      <c r="Q209" s="173"/>
      <c r="R209" s="173"/>
      <c r="S209" s="173"/>
      <c r="T209" s="174"/>
      <c r="AT209" s="169" t="s">
        <v>158</v>
      </c>
      <c r="AU209" s="169" t="s">
        <v>77</v>
      </c>
      <c r="AV209" s="13" t="s">
        <v>75</v>
      </c>
      <c r="AW209" s="13" t="s">
        <v>30</v>
      </c>
      <c r="AX209" s="13" t="s">
        <v>68</v>
      </c>
      <c r="AY209" s="169" t="s">
        <v>148</v>
      </c>
    </row>
    <row r="210" spans="2:51" s="14" customFormat="1" ht="12">
      <c r="B210" s="175"/>
      <c r="D210" s="168" t="s">
        <v>158</v>
      </c>
      <c r="E210" s="176" t="s">
        <v>0</v>
      </c>
      <c r="F210" s="177" t="s">
        <v>204</v>
      </c>
      <c r="H210" s="178">
        <v>18</v>
      </c>
      <c r="I210" s="179"/>
      <c r="L210" s="175"/>
      <c r="M210" s="180"/>
      <c r="N210" s="181"/>
      <c r="O210" s="181"/>
      <c r="P210" s="181"/>
      <c r="Q210" s="181"/>
      <c r="R210" s="181"/>
      <c r="S210" s="181"/>
      <c r="T210" s="182"/>
      <c r="AT210" s="176" t="s">
        <v>158</v>
      </c>
      <c r="AU210" s="176" t="s">
        <v>77</v>
      </c>
      <c r="AV210" s="14" t="s">
        <v>77</v>
      </c>
      <c r="AW210" s="14" t="s">
        <v>30</v>
      </c>
      <c r="AX210" s="14" t="s">
        <v>68</v>
      </c>
      <c r="AY210" s="176" t="s">
        <v>148</v>
      </c>
    </row>
    <row r="211" spans="2:51" s="14" customFormat="1" ht="12">
      <c r="B211" s="175"/>
      <c r="D211" s="168" t="s">
        <v>158</v>
      </c>
      <c r="E211" s="176" t="s">
        <v>0</v>
      </c>
      <c r="F211" s="177" t="s">
        <v>156</v>
      </c>
      <c r="H211" s="178">
        <v>4</v>
      </c>
      <c r="I211" s="179"/>
      <c r="L211" s="175"/>
      <c r="M211" s="180"/>
      <c r="N211" s="181"/>
      <c r="O211" s="181"/>
      <c r="P211" s="181"/>
      <c r="Q211" s="181"/>
      <c r="R211" s="181"/>
      <c r="S211" s="181"/>
      <c r="T211" s="182"/>
      <c r="AT211" s="176" t="s">
        <v>158</v>
      </c>
      <c r="AU211" s="176" t="s">
        <v>77</v>
      </c>
      <c r="AV211" s="14" t="s">
        <v>77</v>
      </c>
      <c r="AW211" s="14" t="s">
        <v>30</v>
      </c>
      <c r="AX211" s="14" t="s">
        <v>68</v>
      </c>
      <c r="AY211" s="176" t="s">
        <v>148</v>
      </c>
    </row>
    <row r="212" spans="2:51" s="15" customFormat="1" ht="12">
      <c r="B212" s="183"/>
      <c r="D212" s="168" t="s">
        <v>158</v>
      </c>
      <c r="E212" s="184" t="s">
        <v>0</v>
      </c>
      <c r="F212" s="185" t="s">
        <v>171</v>
      </c>
      <c r="H212" s="186">
        <v>22</v>
      </c>
      <c r="I212" s="187"/>
      <c r="L212" s="183"/>
      <c r="M212" s="188"/>
      <c r="N212" s="189"/>
      <c r="O212" s="189"/>
      <c r="P212" s="189"/>
      <c r="Q212" s="189"/>
      <c r="R212" s="189"/>
      <c r="S212" s="189"/>
      <c r="T212" s="190"/>
      <c r="AT212" s="184" t="s">
        <v>158</v>
      </c>
      <c r="AU212" s="184" t="s">
        <v>77</v>
      </c>
      <c r="AV212" s="15" t="s">
        <v>156</v>
      </c>
      <c r="AW212" s="15" t="s">
        <v>30</v>
      </c>
      <c r="AX212" s="15" t="s">
        <v>75</v>
      </c>
      <c r="AY212" s="184" t="s">
        <v>148</v>
      </c>
    </row>
    <row r="213" spans="1:65" s="2" customFormat="1" ht="16.5" customHeight="1">
      <c r="A213" s="33"/>
      <c r="B213" s="153"/>
      <c r="C213" s="203" t="s">
        <v>464</v>
      </c>
      <c r="D213" s="203" t="s">
        <v>438</v>
      </c>
      <c r="E213" s="204" t="s">
        <v>1147</v>
      </c>
      <c r="F213" s="205" t="s">
        <v>1148</v>
      </c>
      <c r="G213" s="206" t="s">
        <v>215</v>
      </c>
      <c r="H213" s="207">
        <v>18</v>
      </c>
      <c r="I213" s="208"/>
      <c r="J213" s="209">
        <f>ROUND(I213*H213,2)</f>
        <v>0</v>
      </c>
      <c r="K213" s="205" t="s">
        <v>0</v>
      </c>
      <c r="L213" s="210"/>
      <c r="M213" s="211" t="s">
        <v>0</v>
      </c>
      <c r="N213" s="212" t="s">
        <v>40</v>
      </c>
      <c r="O213" s="54"/>
      <c r="P213" s="163">
        <f>O213*H213</f>
        <v>0</v>
      </c>
      <c r="Q213" s="163">
        <v>0.0165</v>
      </c>
      <c r="R213" s="163">
        <f>Q213*H213</f>
        <v>0.29700000000000004</v>
      </c>
      <c r="S213" s="163">
        <v>0</v>
      </c>
      <c r="T213" s="164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5" t="s">
        <v>191</v>
      </c>
      <c r="AT213" s="165" t="s">
        <v>438</v>
      </c>
      <c r="AU213" s="165" t="s">
        <v>77</v>
      </c>
      <c r="AY213" s="18" t="s">
        <v>148</v>
      </c>
      <c r="BE213" s="166">
        <f>IF(N213="základní",J213,0)</f>
        <v>0</v>
      </c>
      <c r="BF213" s="166">
        <f>IF(N213="snížená",J213,0)</f>
        <v>0</v>
      </c>
      <c r="BG213" s="166">
        <f>IF(N213="zákl. přenesená",J213,0)</f>
        <v>0</v>
      </c>
      <c r="BH213" s="166">
        <f>IF(N213="sníž. přenesená",J213,0)</f>
        <v>0</v>
      </c>
      <c r="BI213" s="166">
        <f>IF(N213="nulová",J213,0)</f>
        <v>0</v>
      </c>
      <c r="BJ213" s="18" t="s">
        <v>75</v>
      </c>
      <c r="BK213" s="166">
        <f>ROUND(I213*H213,2)</f>
        <v>0</v>
      </c>
      <c r="BL213" s="18" t="s">
        <v>156</v>
      </c>
      <c r="BM213" s="165" t="s">
        <v>1149</v>
      </c>
    </row>
    <row r="214" spans="2:51" s="13" customFormat="1" ht="12">
      <c r="B214" s="167"/>
      <c r="D214" s="168" t="s">
        <v>158</v>
      </c>
      <c r="E214" s="169" t="s">
        <v>0</v>
      </c>
      <c r="F214" s="170" t="s">
        <v>1121</v>
      </c>
      <c r="H214" s="169" t="s">
        <v>0</v>
      </c>
      <c r="I214" s="171"/>
      <c r="L214" s="167"/>
      <c r="M214" s="172"/>
      <c r="N214" s="173"/>
      <c r="O214" s="173"/>
      <c r="P214" s="173"/>
      <c r="Q214" s="173"/>
      <c r="R214" s="173"/>
      <c r="S214" s="173"/>
      <c r="T214" s="174"/>
      <c r="AT214" s="169" t="s">
        <v>158</v>
      </c>
      <c r="AU214" s="169" t="s">
        <v>77</v>
      </c>
      <c r="AV214" s="13" t="s">
        <v>75</v>
      </c>
      <c r="AW214" s="13" t="s">
        <v>30</v>
      </c>
      <c r="AX214" s="13" t="s">
        <v>68</v>
      </c>
      <c r="AY214" s="169" t="s">
        <v>148</v>
      </c>
    </row>
    <row r="215" spans="2:51" s="14" customFormat="1" ht="12">
      <c r="B215" s="175"/>
      <c r="D215" s="168" t="s">
        <v>158</v>
      </c>
      <c r="E215" s="176" t="s">
        <v>0</v>
      </c>
      <c r="F215" s="177" t="s">
        <v>204</v>
      </c>
      <c r="H215" s="178">
        <v>18</v>
      </c>
      <c r="I215" s="179"/>
      <c r="L215" s="175"/>
      <c r="M215" s="180"/>
      <c r="N215" s="181"/>
      <c r="O215" s="181"/>
      <c r="P215" s="181"/>
      <c r="Q215" s="181"/>
      <c r="R215" s="181"/>
      <c r="S215" s="181"/>
      <c r="T215" s="182"/>
      <c r="AT215" s="176" t="s">
        <v>158</v>
      </c>
      <c r="AU215" s="176" t="s">
        <v>77</v>
      </c>
      <c r="AV215" s="14" t="s">
        <v>77</v>
      </c>
      <c r="AW215" s="14" t="s">
        <v>30</v>
      </c>
      <c r="AX215" s="14" t="s">
        <v>75</v>
      </c>
      <c r="AY215" s="176" t="s">
        <v>148</v>
      </c>
    </row>
    <row r="216" spans="1:65" s="2" customFormat="1" ht="16.5" customHeight="1">
      <c r="A216" s="33"/>
      <c r="B216" s="153"/>
      <c r="C216" s="203" t="s">
        <v>469</v>
      </c>
      <c r="D216" s="203" t="s">
        <v>438</v>
      </c>
      <c r="E216" s="204" t="s">
        <v>1150</v>
      </c>
      <c r="F216" s="205" t="s">
        <v>1151</v>
      </c>
      <c r="G216" s="206" t="s">
        <v>215</v>
      </c>
      <c r="H216" s="207">
        <v>2</v>
      </c>
      <c r="I216" s="208"/>
      <c r="J216" s="209">
        <f>ROUND(I216*H216,2)</f>
        <v>0</v>
      </c>
      <c r="K216" s="205" t="s">
        <v>0</v>
      </c>
      <c r="L216" s="210"/>
      <c r="M216" s="211" t="s">
        <v>0</v>
      </c>
      <c r="N216" s="212" t="s">
        <v>40</v>
      </c>
      <c r="O216" s="54"/>
      <c r="P216" s="163">
        <f>O216*H216</f>
        <v>0</v>
      </c>
      <c r="Q216" s="163">
        <v>0.0122</v>
      </c>
      <c r="R216" s="163">
        <f>Q216*H216</f>
        <v>0.0244</v>
      </c>
      <c r="S216" s="163">
        <v>0</v>
      </c>
      <c r="T216" s="164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5" t="s">
        <v>191</v>
      </c>
      <c r="AT216" s="165" t="s">
        <v>438</v>
      </c>
      <c r="AU216" s="165" t="s">
        <v>77</v>
      </c>
      <c r="AY216" s="18" t="s">
        <v>148</v>
      </c>
      <c r="BE216" s="166">
        <f>IF(N216="základní",J216,0)</f>
        <v>0</v>
      </c>
      <c r="BF216" s="166">
        <f>IF(N216="snížená",J216,0)</f>
        <v>0</v>
      </c>
      <c r="BG216" s="166">
        <f>IF(N216="zákl. přenesená",J216,0)</f>
        <v>0</v>
      </c>
      <c r="BH216" s="166">
        <f>IF(N216="sníž. přenesená",J216,0)</f>
        <v>0</v>
      </c>
      <c r="BI216" s="166">
        <f>IF(N216="nulová",J216,0)</f>
        <v>0</v>
      </c>
      <c r="BJ216" s="18" t="s">
        <v>75</v>
      </c>
      <c r="BK216" s="166">
        <f>ROUND(I216*H216,2)</f>
        <v>0</v>
      </c>
      <c r="BL216" s="18" t="s">
        <v>156</v>
      </c>
      <c r="BM216" s="165" t="s">
        <v>1152</v>
      </c>
    </row>
    <row r="217" spans="2:51" s="13" customFormat="1" ht="12">
      <c r="B217" s="167"/>
      <c r="D217" s="168" t="s">
        <v>158</v>
      </c>
      <c r="E217" s="169" t="s">
        <v>0</v>
      </c>
      <c r="F217" s="170" t="s">
        <v>1121</v>
      </c>
      <c r="H217" s="169" t="s">
        <v>0</v>
      </c>
      <c r="I217" s="171"/>
      <c r="L217" s="167"/>
      <c r="M217" s="172"/>
      <c r="N217" s="173"/>
      <c r="O217" s="173"/>
      <c r="P217" s="173"/>
      <c r="Q217" s="173"/>
      <c r="R217" s="173"/>
      <c r="S217" s="173"/>
      <c r="T217" s="174"/>
      <c r="AT217" s="169" t="s">
        <v>158</v>
      </c>
      <c r="AU217" s="169" t="s">
        <v>77</v>
      </c>
      <c r="AV217" s="13" t="s">
        <v>75</v>
      </c>
      <c r="AW217" s="13" t="s">
        <v>30</v>
      </c>
      <c r="AX217" s="13" t="s">
        <v>68</v>
      </c>
      <c r="AY217" s="169" t="s">
        <v>148</v>
      </c>
    </row>
    <row r="218" spans="2:51" s="14" customFormat="1" ht="12">
      <c r="B218" s="175"/>
      <c r="D218" s="168" t="s">
        <v>158</v>
      </c>
      <c r="E218" s="176" t="s">
        <v>0</v>
      </c>
      <c r="F218" s="177" t="s">
        <v>77</v>
      </c>
      <c r="H218" s="178">
        <v>2</v>
      </c>
      <c r="I218" s="179"/>
      <c r="L218" s="175"/>
      <c r="M218" s="180"/>
      <c r="N218" s="181"/>
      <c r="O218" s="181"/>
      <c r="P218" s="181"/>
      <c r="Q218" s="181"/>
      <c r="R218" s="181"/>
      <c r="S218" s="181"/>
      <c r="T218" s="182"/>
      <c r="AT218" s="176" t="s">
        <v>158</v>
      </c>
      <c r="AU218" s="176" t="s">
        <v>77</v>
      </c>
      <c r="AV218" s="14" t="s">
        <v>77</v>
      </c>
      <c r="AW218" s="14" t="s">
        <v>30</v>
      </c>
      <c r="AX218" s="14" t="s">
        <v>75</v>
      </c>
      <c r="AY218" s="176" t="s">
        <v>148</v>
      </c>
    </row>
    <row r="219" spans="1:65" s="2" customFormat="1" ht="16.5" customHeight="1">
      <c r="A219" s="33"/>
      <c r="B219" s="153"/>
      <c r="C219" s="203" t="s">
        <v>474</v>
      </c>
      <c r="D219" s="203" t="s">
        <v>438</v>
      </c>
      <c r="E219" s="204" t="s">
        <v>591</v>
      </c>
      <c r="F219" s="205" t="s">
        <v>592</v>
      </c>
      <c r="G219" s="206" t="s">
        <v>215</v>
      </c>
      <c r="H219" s="207">
        <v>2</v>
      </c>
      <c r="I219" s="208"/>
      <c r="J219" s="209">
        <f>ROUND(I219*H219,2)</f>
        <v>0</v>
      </c>
      <c r="K219" s="205" t="s">
        <v>0</v>
      </c>
      <c r="L219" s="210"/>
      <c r="M219" s="211" t="s">
        <v>0</v>
      </c>
      <c r="N219" s="212" t="s">
        <v>40</v>
      </c>
      <c r="O219" s="54"/>
      <c r="P219" s="163">
        <f>O219*H219</f>
        <v>0</v>
      </c>
      <c r="Q219" s="163">
        <v>0.016</v>
      </c>
      <c r="R219" s="163">
        <f>Q219*H219</f>
        <v>0.032</v>
      </c>
      <c r="S219" s="163">
        <v>0</v>
      </c>
      <c r="T219" s="164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5" t="s">
        <v>191</v>
      </c>
      <c r="AT219" s="165" t="s">
        <v>438</v>
      </c>
      <c r="AU219" s="165" t="s">
        <v>77</v>
      </c>
      <c r="AY219" s="18" t="s">
        <v>148</v>
      </c>
      <c r="BE219" s="166">
        <f>IF(N219="základní",J219,0)</f>
        <v>0</v>
      </c>
      <c r="BF219" s="166">
        <f>IF(N219="snížená",J219,0)</f>
        <v>0</v>
      </c>
      <c r="BG219" s="166">
        <f>IF(N219="zákl. přenesená",J219,0)</f>
        <v>0</v>
      </c>
      <c r="BH219" s="166">
        <f>IF(N219="sníž. přenesená",J219,0)</f>
        <v>0</v>
      </c>
      <c r="BI219" s="166">
        <f>IF(N219="nulová",J219,0)</f>
        <v>0</v>
      </c>
      <c r="BJ219" s="18" t="s">
        <v>75</v>
      </c>
      <c r="BK219" s="166">
        <f>ROUND(I219*H219,2)</f>
        <v>0</v>
      </c>
      <c r="BL219" s="18" t="s">
        <v>156</v>
      </c>
      <c r="BM219" s="165" t="s">
        <v>1153</v>
      </c>
    </row>
    <row r="220" spans="2:51" s="13" customFormat="1" ht="12">
      <c r="B220" s="167"/>
      <c r="D220" s="168" t="s">
        <v>158</v>
      </c>
      <c r="E220" s="169" t="s">
        <v>0</v>
      </c>
      <c r="F220" s="170" t="s">
        <v>1121</v>
      </c>
      <c r="H220" s="169" t="s">
        <v>0</v>
      </c>
      <c r="I220" s="171"/>
      <c r="L220" s="167"/>
      <c r="M220" s="172"/>
      <c r="N220" s="173"/>
      <c r="O220" s="173"/>
      <c r="P220" s="173"/>
      <c r="Q220" s="173"/>
      <c r="R220" s="173"/>
      <c r="S220" s="173"/>
      <c r="T220" s="174"/>
      <c r="AT220" s="169" t="s">
        <v>158</v>
      </c>
      <c r="AU220" s="169" t="s">
        <v>77</v>
      </c>
      <c r="AV220" s="13" t="s">
        <v>75</v>
      </c>
      <c r="AW220" s="13" t="s">
        <v>30</v>
      </c>
      <c r="AX220" s="13" t="s">
        <v>68</v>
      </c>
      <c r="AY220" s="169" t="s">
        <v>148</v>
      </c>
    </row>
    <row r="221" spans="2:51" s="14" customFormat="1" ht="12">
      <c r="B221" s="175"/>
      <c r="D221" s="168" t="s">
        <v>158</v>
      </c>
      <c r="E221" s="176" t="s">
        <v>0</v>
      </c>
      <c r="F221" s="177" t="s">
        <v>77</v>
      </c>
      <c r="H221" s="178">
        <v>2</v>
      </c>
      <c r="I221" s="179"/>
      <c r="L221" s="175"/>
      <c r="M221" s="180"/>
      <c r="N221" s="181"/>
      <c r="O221" s="181"/>
      <c r="P221" s="181"/>
      <c r="Q221" s="181"/>
      <c r="R221" s="181"/>
      <c r="S221" s="181"/>
      <c r="T221" s="182"/>
      <c r="AT221" s="176" t="s">
        <v>158</v>
      </c>
      <c r="AU221" s="176" t="s">
        <v>77</v>
      </c>
      <c r="AV221" s="14" t="s">
        <v>77</v>
      </c>
      <c r="AW221" s="14" t="s">
        <v>30</v>
      </c>
      <c r="AX221" s="14" t="s">
        <v>75</v>
      </c>
      <c r="AY221" s="176" t="s">
        <v>148</v>
      </c>
    </row>
    <row r="222" spans="1:65" s="2" customFormat="1" ht="21.75" customHeight="1">
      <c r="A222" s="33"/>
      <c r="B222" s="153"/>
      <c r="C222" s="154" t="s">
        <v>478</v>
      </c>
      <c r="D222" s="154" t="s">
        <v>151</v>
      </c>
      <c r="E222" s="155" t="s">
        <v>595</v>
      </c>
      <c r="F222" s="156" t="s">
        <v>596</v>
      </c>
      <c r="G222" s="157" t="s">
        <v>215</v>
      </c>
      <c r="H222" s="158">
        <v>7</v>
      </c>
      <c r="I222" s="159"/>
      <c r="J222" s="160">
        <f>ROUND(I222*H222,2)</f>
        <v>0</v>
      </c>
      <c r="K222" s="156" t="s">
        <v>155</v>
      </c>
      <c r="L222" s="34"/>
      <c r="M222" s="161" t="s">
        <v>0</v>
      </c>
      <c r="N222" s="162" t="s">
        <v>40</v>
      </c>
      <c r="O222" s="54"/>
      <c r="P222" s="163">
        <f>O222*H222</f>
        <v>0</v>
      </c>
      <c r="Q222" s="163">
        <v>0</v>
      </c>
      <c r="R222" s="163">
        <f>Q222*H222</f>
        <v>0</v>
      </c>
      <c r="S222" s="163">
        <v>0</v>
      </c>
      <c r="T222" s="164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5" t="s">
        <v>156</v>
      </c>
      <c r="AT222" s="165" t="s">
        <v>151</v>
      </c>
      <c r="AU222" s="165" t="s">
        <v>77</v>
      </c>
      <c r="AY222" s="18" t="s">
        <v>148</v>
      </c>
      <c r="BE222" s="166">
        <f>IF(N222="základní",J222,0)</f>
        <v>0</v>
      </c>
      <c r="BF222" s="166">
        <f>IF(N222="snížená",J222,0)</f>
        <v>0</v>
      </c>
      <c r="BG222" s="166">
        <f>IF(N222="zákl. přenesená",J222,0)</f>
        <v>0</v>
      </c>
      <c r="BH222" s="166">
        <f>IF(N222="sníž. přenesená",J222,0)</f>
        <v>0</v>
      </c>
      <c r="BI222" s="166">
        <f>IF(N222="nulová",J222,0)</f>
        <v>0</v>
      </c>
      <c r="BJ222" s="18" t="s">
        <v>75</v>
      </c>
      <c r="BK222" s="166">
        <f>ROUND(I222*H222,2)</f>
        <v>0</v>
      </c>
      <c r="BL222" s="18" t="s">
        <v>156</v>
      </c>
      <c r="BM222" s="165" t="s">
        <v>1154</v>
      </c>
    </row>
    <row r="223" spans="2:51" s="13" customFormat="1" ht="12">
      <c r="B223" s="167"/>
      <c r="D223" s="168" t="s">
        <v>158</v>
      </c>
      <c r="E223" s="169" t="s">
        <v>0</v>
      </c>
      <c r="F223" s="170" t="s">
        <v>1121</v>
      </c>
      <c r="H223" s="169" t="s">
        <v>0</v>
      </c>
      <c r="I223" s="171"/>
      <c r="L223" s="167"/>
      <c r="M223" s="172"/>
      <c r="N223" s="173"/>
      <c r="O223" s="173"/>
      <c r="P223" s="173"/>
      <c r="Q223" s="173"/>
      <c r="R223" s="173"/>
      <c r="S223" s="173"/>
      <c r="T223" s="174"/>
      <c r="AT223" s="169" t="s">
        <v>158</v>
      </c>
      <c r="AU223" s="169" t="s">
        <v>77</v>
      </c>
      <c r="AV223" s="13" t="s">
        <v>75</v>
      </c>
      <c r="AW223" s="13" t="s">
        <v>30</v>
      </c>
      <c r="AX223" s="13" t="s">
        <v>68</v>
      </c>
      <c r="AY223" s="169" t="s">
        <v>148</v>
      </c>
    </row>
    <row r="224" spans="2:51" s="14" customFormat="1" ht="12">
      <c r="B224" s="175"/>
      <c r="D224" s="168" t="s">
        <v>158</v>
      </c>
      <c r="E224" s="176" t="s">
        <v>0</v>
      </c>
      <c r="F224" s="177" t="s">
        <v>1155</v>
      </c>
      <c r="H224" s="178">
        <v>7</v>
      </c>
      <c r="I224" s="179"/>
      <c r="L224" s="175"/>
      <c r="M224" s="180"/>
      <c r="N224" s="181"/>
      <c r="O224" s="181"/>
      <c r="P224" s="181"/>
      <c r="Q224" s="181"/>
      <c r="R224" s="181"/>
      <c r="S224" s="181"/>
      <c r="T224" s="182"/>
      <c r="AT224" s="176" t="s">
        <v>158</v>
      </c>
      <c r="AU224" s="176" t="s">
        <v>77</v>
      </c>
      <c r="AV224" s="14" t="s">
        <v>77</v>
      </c>
      <c r="AW224" s="14" t="s">
        <v>30</v>
      </c>
      <c r="AX224" s="14" t="s">
        <v>75</v>
      </c>
      <c r="AY224" s="176" t="s">
        <v>148</v>
      </c>
    </row>
    <row r="225" spans="1:65" s="2" customFormat="1" ht="16.5" customHeight="1">
      <c r="A225" s="33"/>
      <c r="B225" s="153"/>
      <c r="C225" s="203" t="s">
        <v>482</v>
      </c>
      <c r="D225" s="203" t="s">
        <v>438</v>
      </c>
      <c r="E225" s="204" t="s">
        <v>612</v>
      </c>
      <c r="F225" s="205" t="s">
        <v>613</v>
      </c>
      <c r="G225" s="206" t="s">
        <v>215</v>
      </c>
      <c r="H225" s="207">
        <v>7</v>
      </c>
      <c r="I225" s="208"/>
      <c r="J225" s="209">
        <f>ROUND(I225*H225,2)</f>
        <v>0</v>
      </c>
      <c r="K225" s="205" t="s">
        <v>0</v>
      </c>
      <c r="L225" s="210"/>
      <c r="M225" s="211" t="s">
        <v>0</v>
      </c>
      <c r="N225" s="212" t="s">
        <v>40</v>
      </c>
      <c r="O225" s="54"/>
      <c r="P225" s="163">
        <f>O225*H225</f>
        <v>0</v>
      </c>
      <c r="Q225" s="163">
        <v>0.0165</v>
      </c>
      <c r="R225" s="163">
        <f>Q225*H225</f>
        <v>0.1155</v>
      </c>
      <c r="S225" s="163">
        <v>0</v>
      </c>
      <c r="T225" s="164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5" t="s">
        <v>191</v>
      </c>
      <c r="AT225" s="165" t="s">
        <v>438</v>
      </c>
      <c r="AU225" s="165" t="s">
        <v>77</v>
      </c>
      <c r="AY225" s="18" t="s">
        <v>148</v>
      </c>
      <c r="BE225" s="166">
        <f>IF(N225="základní",J225,0)</f>
        <v>0</v>
      </c>
      <c r="BF225" s="166">
        <f>IF(N225="snížená",J225,0)</f>
        <v>0</v>
      </c>
      <c r="BG225" s="166">
        <f>IF(N225="zákl. přenesená",J225,0)</f>
        <v>0</v>
      </c>
      <c r="BH225" s="166">
        <f>IF(N225="sníž. přenesená",J225,0)</f>
        <v>0</v>
      </c>
      <c r="BI225" s="166">
        <f>IF(N225="nulová",J225,0)</f>
        <v>0</v>
      </c>
      <c r="BJ225" s="18" t="s">
        <v>75</v>
      </c>
      <c r="BK225" s="166">
        <f>ROUND(I225*H225,2)</f>
        <v>0</v>
      </c>
      <c r="BL225" s="18" t="s">
        <v>156</v>
      </c>
      <c r="BM225" s="165" t="s">
        <v>1156</v>
      </c>
    </row>
    <row r="226" spans="2:51" s="13" customFormat="1" ht="12">
      <c r="B226" s="167"/>
      <c r="D226" s="168" t="s">
        <v>158</v>
      </c>
      <c r="E226" s="169" t="s">
        <v>0</v>
      </c>
      <c r="F226" s="170" t="s">
        <v>1121</v>
      </c>
      <c r="H226" s="169" t="s">
        <v>0</v>
      </c>
      <c r="I226" s="171"/>
      <c r="L226" s="167"/>
      <c r="M226" s="172"/>
      <c r="N226" s="173"/>
      <c r="O226" s="173"/>
      <c r="P226" s="173"/>
      <c r="Q226" s="173"/>
      <c r="R226" s="173"/>
      <c r="S226" s="173"/>
      <c r="T226" s="174"/>
      <c r="AT226" s="169" t="s">
        <v>158</v>
      </c>
      <c r="AU226" s="169" t="s">
        <v>77</v>
      </c>
      <c r="AV226" s="13" t="s">
        <v>75</v>
      </c>
      <c r="AW226" s="13" t="s">
        <v>30</v>
      </c>
      <c r="AX226" s="13" t="s">
        <v>68</v>
      </c>
      <c r="AY226" s="169" t="s">
        <v>148</v>
      </c>
    </row>
    <row r="227" spans="2:51" s="14" customFormat="1" ht="12">
      <c r="B227" s="175"/>
      <c r="D227" s="168" t="s">
        <v>158</v>
      </c>
      <c r="E227" s="176" t="s">
        <v>0</v>
      </c>
      <c r="F227" s="177" t="s">
        <v>1155</v>
      </c>
      <c r="H227" s="178">
        <v>7</v>
      </c>
      <c r="I227" s="179"/>
      <c r="L227" s="175"/>
      <c r="M227" s="180"/>
      <c r="N227" s="181"/>
      <c r="O227" s="181"/>
      <c r="P227" s="181"/>
      <c r="Q227" s="181"/>
      <c r="R227" s="181"/>
      <c r="S227" s="181"/>
      <c r="T227" s="182"/>
      <c r="AT227" s="176" t="s">
        <v>158</v>
      </c>
      <c r="AU227" s="176" t="s">
        <v>77</v>
      </c>
      <c r="AV227" s="14" t="s">
        <v>77</v>
      </c>
      <c r="AW227" s="14" t="s">
        <v>30</v>
      </c>
      <c r="AX227" s="14" t="s">
        <v>75</v>
      </c>
      <c r="AY227" s="176" t="s">
        <v>148</v>
      </c>
    </row>
    <row r="228" spans="1:65" s="2" customFormat="1" ht="21.75" customHeight="1">
      <c r="A228" s="33"/>
      <c r="B228" s="153"/>
      <c r="C228" s="154" t="s">
        <v>487</v>
      </c>
      <c r="D228" s="154" t="s">
        <v>151</v>
      </c>
      <c r="E228" s="155" t="s">
        <v>616</v>
      </c>
      <c r="F228" s="156" t="s">
        <v>617</v>
      </c>
      <c r="G228" s="157" t="s">
        <v>215</v>
      </c>
      <c r="H228" s="158">
        <v>4</v>
      </c>
      <c r="I228" s="159"/>
      <c r="J228" s="160">
        <f>ROUND(I228*H228,2)</f>
        <v>0</v>
      </c>
      <c r="K228" s="156" t="s">
        <v>155</v>
      </c>
      <c r="L228" s="34"/>
      <c r="M228" s="161" t="s">
        <v>0</v>
      </c>
      <c r="N228" s="162" t="s">
        <v>40</v>
      </c>
      <c r="O228" s="54"/>
      <c r="P228" s="163">
        <f>O228*H228</f>
        <v>0</v>
      </c>
      <c r="Q228" s="163">
        <v>0.00171</v>
      </c>
      <c r="R228" s="163">
        <f>Q228*H228</f>
        <v>0.00684</v>
      </c>
      <c r="S228" s="163">
        <v>0</v>
      </c>
      <c r="T228" s="164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5" t="s">
        <v>156</v>
      </c>
      <c r="AT228" s="165" t="s">
        <v>151</v>
      </c>
      <c r="AU228" s="165" t="s">
        <v>77</v>
      </c>
      <c r="AY228" s="18" t="s">
        <v>148</v>
      </c>
      <c r="BE228" s="166">
        <f>IF(N228="základní",J228,0)</f>
        <v>0</v>
      </c>
      <c r="BF228" s="166">
        <f>IF(N228="snížená",J228,0)</f>
        <v>0</v>
      </c>
      <c r="BG228" s="166">
        <f>IF(N228="zákl. přenesená",J228,0)</f>
        <v>0</v>
      </c>
      <c r="BH228" s="166">
        <f>IF(N228="sníž. přenesená",J228,0)</f>
        <v>0</v>
      </c>
      <c r="BI228" s="166">
        <f>IF(N228="nulová",J228,0)</f>
        <v>0</v>
      </c>
      <c r="BJ228" s="18" t="s">
        <v>75</v>
      </c>
      <c r="BK228" s="166">
        <f>ROUND(I228*H228,2)</f>
        <v>0</v>
      </c>
      <c r="BL228" s="18" t="s">
        <v>156</v>
      </c>
      <c r="BM228" s="165" t="s">
        <v>1157</v>
      </c>
    </row>
    <row r="229" spans="2:51" s="13" customFormat="1" ht="12">
      <c r="B229" s="167"/>
      <c r="D229" s="168" t="s">
        <v>158</v>
      </c>
      <c r="E229" s="169" t="s">
        <v>0</v>
      </c>
      <c r="F229" s="170" t="s">
        <v>1121</v>
      </c>
      <c r="H229" s="169" t="s">
        <v>0</v>
      </c>
      <c r="I229" s="171"/>
      <c r="L229" s="167"/>
      <c r="M229" s="172"/>
      <c r="N229" s="173"/>
      <c r="O229" s="173"/>
      <c r="P229" s="173"/>
      <c r="Q229" s="173"/>
      <c r="R229" s="173"/>
      <c r="S229" s="173"/>
      <c r="T229" s="174"/>
      <c r="AT229" s="169" t="s">
        <v>158</v>
      </c>
      <c r="AU229" s="169" t="s">
        <v>77</v>
      </c>
      <c r="AV229" s="13" t="s">
        <v>75</v>
      </c>
      <c r="AW229" s="13" t="s">
        <v>30</v>
      </c>
      <c r="AX229" s="13" t="s">
        <v>68</v>
      </c>
      <c r="AY229" s="169" t="s">
        <v>148</v>
      </c>
    </row>
    <row r="230" spans="2:51" s="14" customFormat="1" ht="12">
      <c r="B230" s="175"/>
      <c r="D230" s="168" t="s">
        <v>158</v>
      </c>
      <c r="E230" s="176" t="s">
        <v>0</v>
      </c>
      <c r="F230" s="177" t="s">
        <v>156</v>
      </c>
      <c r="H230" s="178">
        <v>4</v>
      </c>
      <c r="I230" s="179"/>
      <c r="L230" s="175"/>
      <c r="M230" s="180"/>
      <c r="N230" s="181"/>
      <c r="O230" s="181"/>
      <c r="P230" s="181"/>
      <c r="Q230" s="181"/>
      <c r="R230" s="181"/>
      <c r="S230" s="181"/>
      <c r="T230" s="182"/>
      <c r="AT230" s="176" t="s">
        <v>158</v>
      </c>
      <c r="AU230" s="176" t="s">
        <v>77</v>
      </c>
      <c r="AV230" s="14" t="s">
        <v>77</v>
      </c>
      <c r="AW230" s="14" t="s">
        <v>30</v>
      </c>
      <c r="AX230" s="14" t="s">
        <v>75</v>
      </c>
      <c r="AY230" s="176" t="s">
        <v>148</v>
      </c>
    </row>
    <row r="231" spans="1:65" s="2" customFormat="1" ht="16.5" customHeight="1">
      <c r="A231" s="33"/>
      <c r="B231" s="153"/>
      <c r="C231" s="203" t="s">
        <v>491</v>
      </c>
      <c r="D231" s="203" t="s">
        <v>438</v>
      </c>
      <c r="E231" s="204" t="s">
        <v>1158</v>
      </c>
      <c r="F231" s="205" t="s">
        <v>1159</v>
      </c>
      <c r="G231" s="206" t="s">
        <v>215</v>
      </c>
      <c r="H231" s="207">
        <v>2</v>
      </c>
      <c r="I231" s="208"/>
      <c r="J231" s="209">
        <f>ROUND(I231*H231,2)</f>
        <v>0</v>
      </c>
      <c r="K231" s="205" t="s">
        <v>0</v>
      </c>
      <c r="L231" s="210"/>
      <c r="M231" s="211" t="s">
        <v>0</v>
      </c>
      <c r="N231" s="212" t="s">
        <v>40</v>
      </c>
      <c r="O231" s="54"/>
      <c r="P231" s="163">
        <f>O231*H231</f>
        <v>0</v>
      </c>
      <c r="Q231" s="163">
        <v>0.0165</v>
      </c>
      <c r="R231" s="163">
        <f>Q231*H231</f>
        <v>0.033</v>
      </c>
      <c r="S231" s="163">
        <v>0</v>
      </c>
      <c r="T231" s="164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5" t="s">
        <v>191</v>
      </c>
      <c r="AT231" s="165" t="s">
        <v>438</v>
      </c>
      <c r="AU231" s="165" t="s">
        <v>77</v>
      </c>
      <c r="AY231" s="18" t="s">
        <v>148</v>
      </c>
      <c r="BE231" s="166">
        <f>IF(N231="základní",J231,0)</f>
        <v>0</v>
      </c>
      <c r="BF231" s="166">
        <f>IF(N231="snížená",J231,0)</f>
        <v>0</v>
      </c>
      <c r="BG231" s="166">
        <f>IF(N231="zákl. přenesená",J231,0)</f>
        <v>0</v>
      </c>
      <c r="BH231" s="166">
        <f>IF(N231="sníž. přenesená",J231,0)</f>
        <v>0</v>
      </c>
      <c r="BI231" s="166">
        <f>IF(N231="nulová",J231,0)</f>
        <v>0</v>
      </c>
      <c r="BJ231" s="18" t="s">
        <v>75</v>
      </c>
      <c r="BK231" s="166">
        <f>ROUND(I231*H231,2)</f>
        <v>0</v>
      </c>
      <c r="BL231" s="18" t="s">
        <v>156</v>
      </c>
      <c r="BM231" s="165" t="s">
        <v>1160</v>
      </c>
    </row>
    <row r="232" spans="2:51" s="13" customFormat="1" ht="12">
      <c r="B232" s="167"/>
      <c r="D232" s="168" t="s">
        <v>158</v>
      </c>
      <c r="E232" s="169" t="s">
        <v>0</v>
      </c>
      <c r="F232" s="170" t="s">
        <v>1121</v>
      </c>
      <c r="H232" s="169" t="s">
        <v>0</v>
      </c>
      <c r="I232" s="171"/>
      <c r="L232" s="167"/>
      <c r="M232" s="172"/>
      <c r="N232" s="173"/>
      <c r="O232" s="173"/>
      <c r="P232" s="173"/>
      <c r="Q232" s="173"/>
      <c r="R232" s="173"/>
      <c r="S232" s="173"/>
      <c r="T232" s="174"/>
      <c r="AT232" s="169" t="s">
        <v>158</v>
      </c>
      <c r="AU232" s="169" t="s">
        <v>77</v>
      </c>
      <c r="AV232" s="13" t="s">
        <v>75</v>
      </c>
      <c r="AW232" s="13" t="s">
        <v>30</v>
      </c>
      <c r="AX232" s="13" t="s">
        <v>68</v>
      </c>
      <c r="AY232" s="169" t="s">
        <v>148</v>
      </c>
    </row>
    <row r="233" spans="2:51" s="14" customFormat="1" ht="12">
      <c r="B233" s="175"/>
      <c r="D233" s="168" t="s">
        <v>158</v>
      </c>
      <c r="E233" s="176" t="s">
        <v>0</v>
      </c>
      <c r="F233" s="177" t="s">
        <v>77</v>
      </c>
      <c r="H233" s="178">
        <v>2</v>
      </c>
      <c r="I233" s="179"/>
      <c r="L233" s="175"/>
      <c r="M233" s="180"/>
      <c r="N233" s="181"/>
      <c r="O233" s="181"/>
      <c r="P233" s="181"/>
      <c r="Q233" s="181"/>
      <c r="R233" s="181"/>
      <c r="S233" s="181"/>
      <c r="T233" s="182"/>
      <c r="AT233" s="176" t="s">
        <v>158</v>
      </c>
      <c r="AU233" s="176" t="s">
        <v>77</v>
      </c>
      <c r="AV233" s="14" t="s">
        <v>77</v>
      </c>
      <c r="AW233" s="14" t="s">
        <v>30</v>
      </c>
      <c r="AX233" s="14" t="s">
        <v>75</v>
      </c>
      <c r="AY233" s="176" t="s">
        <v>148</v>
      </c>
    </row>
    <row r="234" spans="1:65" s="2" customFormat="1" ht="16.5" customHeight="1">
      <c r="A234" s="33"/>
      <c r="B234" s="153"/>
      <c r="C234" s="203" t="s">
        <v>495</v>
      </c>
      <c r="D234" s="203" t="s">
        <v>438</v>
      </c>
      <c r="E234" s="204" t="s">
        <v>620</v>
      </c>
      <c r="F234" s="205" t="s">
        <v>621</v>
      </c>
      <c r="G234" s="206" t="s">
        <v>215</v>
      </c>
      <c r="H234" s="207">
        <v>2</v>
      </c>
      <c r="I234" s="208"/>
      <c r="J234" s="209">
        <f>ROUND(I234*H234,2)</f>
        <v>0</v>
      </c>
      <c r="K234" s="205" t="s">
        <v>155</v>
      </c>
      <c r="L234" s="210"/>
      <c r="M234" s="211" t="s">
        <v>0</v>
      </c>
      <c r="N234" s="212" t="s">
        <v>40</v>
      </c>
      <c r="O234" s="54"/>
      <c r="P234" s="163">
        <f>O234*H234</f>
        <v>0</v>
      </c>
      <c r="Q234" s="163">
        <v>0.0178</v>
      </c>
      <c r="R234" s="163">
        <f>Q234*H234</f>
        <v>0.0356</v>
      </c>
      <c r="S234" s="163">
        <v>0</v>
      </c>
      <c r="T234" s="164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5" t="s">
        <v>191</v>
      </c>
      <c r="AT234" s="165" t="s">
        <v>438</v>
      </c>
      <c r="AU234" s="165" t="s">
        <v>77</v>
      </c>
      <c r="AY234" s="18" t="s">
        <v>148</v>
      </c>
      <c r="BE234" s="166">
        <f>IF(N234="základní",J234,0)</f>
        <v>0</v>
      </c>
      <c r="BF234" s="166">
        <f>IF(N234="snížená",J234,0)</f>
        <v>0</v>
      </c>
      <c r="BG234" s="166">
        <f>IF(N234="zákl. přenesená",J234,0)</f>
        <v>0</v>
      </c>
      <c r="BH234" s="166">
        <f>IF(N234="sníž. přenesená",J234,0)</f>
        <v>0</v>
      </c>
      <c r="BI234" s="166">
        <f>IF(N234="nulová",J234,0)</f>
        <v>0</v>
      </c>
      <c r="BJ234" s="18" t="s">
        <v>75</v>
      </c>
      <c r="BK234" s="166">
        <f>ROUND(I234*H234,2)</f>
        <v>0</v>
      </c>
      <c r="BL234" s="18" t="s">
        <v>156</v>
      </c>
      <c r="BM234" s="165" t="s">
        <v>1161</v>
      </c>
    </row>
    <row r="235" spans="2:51" s="13" customFormat="1" ht="12">
      <c r="B235" s="167"/>
      <c r="D235" s="168" t="s">
        <v>158</v>
      </c>
      <c r="E235" s="169" t="s">
        <v>0</v>
      </c>
      <c r="F235" s="170" t="s">
        <v>1121</v>
      </c>
      <c r="H235" s="169" t="s">
        <v>0</v>
      </c>
      <c r="I235" s="171"/>
      <c r="L235" s="167"/>
      <c r="M235" s="172"/>
      <c r="N235" s="173"/>
      <c r="O235" s="173"/>
      <c r="P235" s="173"/>
      <c r="Q235" s="173"/>
      <c r="R235" s="173"/>
      <c r="S235" s="173"/>
      <c r="T235" s="174"/>
      <c r="AT235" s="169" t="s">
        <v>158</v>
      </c>
      <c r="AU235" s="169" t="s">
        <v>77</v>
      </c>
      <c r="AV235" s="13" t="s">
        <v>75</v>
      </c>
      <c r="AW235" s="13" t="s">
        <v>30</v>
      </c>
      <c r="AX235" s="13" t="s">
        <v>68</v>
      </c>
      <c r="AY235" s="169" t="s">
        <v>148</v>
      </c>
    </row>
    <row r="236" spans="2:51" s="14" customFormat="1" ht="12">
      <c r="B236" s="175"/>
      <c r="D236" s="168" t="s">
        <v>158</v>
      </c>
      <c r="E236" s="176" t="s">
        <v>0</v>
      </c>
      <c r="F236" s="177" t="s">
        <v>77</v>
      </c>
      <c r="H236" s="178">
        <v>2</v>
      </c>
      <c r="I236" s="179"/>
      <c r="L236" s="175"/>
      <c r="M236" s="180"/>
      <c r="N236" s="181"/>
      <c r="O236" s="181"/>
      <c r="P236" s="181"/>
      <c r="Q236" s="181"/>
      <c r="R236" s="181"/>
      <c r="S236" s="181"/>
      <c r="T236" s="182"/>
      <c r="AT236" s="176" t="s">
        <v>158</v>
      </c>
      <c r="AU236" s="176" t="s">
        <v>77</v>
      </c>
      <c r="AV236" s="14" t="s">
        <v>77</v>
      </c>
      <c r="AW236" s="14" t="s">
        <v>30</v>
      </c>
      <c r="AX236" s="14" t="s">
        <v>75</v>
      </c>
      <c r="AY236" s="176" t="s">
        <v>148</v>
      </c>
    </row>
    <row r="237" spans="1:65" s="2" customFormat="1" ht="21.75" customHeight="1">
      <c r="A237" s="33"/>
      <c r="B237" s="153"/>
      <c r="C237" s="154" t="s">
        <v>500</v>
      </c>
      <c r="D237" s="154" t="s">
        <v>151</v>
      </c>
      <c r="E237" s="155" t="s">
        <v>1162</v>
      </c>
      <c r="F237" s="156" t="s">
        <v>1163</v>
      </c>
      <c r="G237" s="157" t="s">
        <v>226</v>
      </c>
      <c r="H237" s="158">
        <v>62.9</v>
      </c>
      <c r="I237" s="159"/>
      <c r="J237" s="160">
        <f>ROUND(I237*H237,2)</f>
        <v>0</v>
      </c>
      <c r="K237" s="156" t="s">
        <v>155</v>
      </c>
      <c r="L237" s="34"/>
      <c r="M237" s="161" t="s">
        <v>0</v>
      </c>
      <c r="N237" s="162" t="s">
        <v>40</v>
      </c>
      <c r="O237" s="54"/>
      <c r="P237" s="163">
        <f>O237*H237</f>
        <v>0</v>
      </c>
      <c r="Q237" s="163">
        <v>0</v>
      </c>
      <c r="R237" s="163">
        <f>Q237*H237</f>
        <v>0</v>
      </c>
      <c r="S237" s="163">
        <v>0</v>
      </c>
      <c r="T237" s="164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5" t="s">
        <v>156</v>
      </c>
      <c r="AT237" s="165" t="s">
        <v>151</v>
      </c>
      <c r="AU237" s="165" t="s">
        <v>77</v>
      </c>
      <c r="AY237" s="18" t="s">
        <v>148</v>
      </c>
      <c r="BE237" s="166">
        <f>IF(N237="základní",J237,0)</f>
        <v>0</v>
      </c>
      <c r="BF237" s="166">
        <f>IF(N237="snížená",J237,0)</f>
        <v>0</v>
      </c>
      <c r="BG237" s="166">
        <f>IF(N237="zákl. přenesená",J237,0)</f>
        <v>0</v>
      </c>
      <c r="BH237" s="166">
        <f>IF(N237="sníž. přenesená",J237,0)</f>
        <v>0</v>
      </c>
      <c r="BI237" s="166">
        <f>IF(N237="nulová",J237,0)</f>
        <v>0</v>
      </c>
      <c r="BJ237" s="18" t="s">
        <v>75</v>
      </c>
      <c r="BK237" s="166">
        <f>ROUND(I237*H237,2)</f>
        <v>0</v>
      </c>
      <c r="BL237" s="18" t="s">
        <v>156</v>
      </c>
      <c r="BM237" s="165" t="s">
        <v>1164</v>
      </c>
    </row>
    <row r="238" spans="2:51" s="13" customFormat="1" ht="12">
      <c r="B238" s="167"/>
      <c r="D238" s="168" t="s">
        <v>158</v>
      </c>
      <c r="E238" s="169" t="s">
        <v>0</v>
      </c>
      <c r="F238" s="170" t="s">
        <v>1063</v>
      </c>
      <c r="H238" s="169" t="s">
        <v>0</v>
      </c>
      <c r="I238" s="171"/>
      <c r="L238" s="167"/>
      <c r="M238" s="172"/>
      <c r="N238" s="173"/>
      <c r="O238" s="173"/>
      <c r="P238" s="173"/>
      <c r="Q238" s="173"/>
      <c r="R238" s="173"/>
      <c r="S238" s="173"/>
      <c r="T238" s="174"/>
      <c r="AT238" s="169" t="s">
        <v>158</v>
      </c>
      <c r="AU238" s="169" t="s">
        <v>77</v>
      </c>
      <c r="AV238" s="13" t="s">
        <v>75</v>
      </c>
      <c r="AW238" s="13" t="s">
        <v>30</v>
      </c>
      <c r="AX238" s="13" t="s">
        <v>68</v>
      </c>
      <c r="AY238" s="169" t="s">
        <v>148</v>
      </c>
    </row>
    <row r="239" spans="2:51" s="13" customFormat="1" ht="12">
      <c r="B239" s="167"/>
      <c r="D239" s="168" t="s">
        <v>158</v>
      </c>
      <c r="E239" s="169" t="s">
        <v>0</v>
      </c>
      <c r="F239" s="170" t="s">
        <v>1064</v>
      </c>
      <c r="H239" s="169" t="s">
        <v>0</v>
      </c>
      <c r="I239" s="171"/>
      <c r="L239" s="167"/>
      <c r="M239" s="172"/>
      <c r="N239" s="173"/>
      <c r="O239" s="173"/>
      <c r="P239" s="173"/>
      <c r="Q239" s="173"/>
      <c r="R239" s="173"/>
      <c r="S239" s="173"/>
      <c r="T239" s="174"/>
      <c r="AT239" s="169" t="s">
        <v>158</v>
      </c>
      <c r="AU239" s="169" t="s">
        <v>77</v>
      </c>
      <c r="AV239" s="13" t="s">
        <v>75</v>
      </c>
      <c r="AW239" s="13" t="s">
        <v>30</v>
      </c>
      <c r="AX239" s="13" t="s">
        <v>68</v>
      </c>
      <c r="AY239" s="169" t="s">
        <v>148</v>
      </c>
    </row>
    <row r="240" spans="2:51" s="14" customFormat="1" ht="12">
      <c r="B240" s="175"/>
      <c r="D240" s="168" t="s">
        <v>158</v>
      </c>
      <c r="E240" s="176" t="s">
        <v>0</v>
      </c>
      <c r="F240" s="177" t="s">
        <v>1165</v>
      </c>
      <c r="H240" s="178">
        <v>33.4</v>
      </c>
      <c r="I240" s="179"/>
      <c r="L240" s="175"/>
      <c r="M240" s="180"/>
      <c r="N240" s="181"/>
      <c r="O240" s="181"/>
      <c r="P240" s="181"/>
      <c r="Q240" s="181"/>
      <c r="R240" s="181"/>
      <c r="S240" s="181"/>
      <c r="T240" s="182"/>
      <c r="AT240" s="176" t="s">
        <v>158</v>
      </c>
      <c r="AU240" s="176" t="s">
        <v>77</v>
      </c>
      <c r="AV240" s="14" t="s">
        <v>77</v>
      </c>
      <c r="AW240" s="14" t="s">
        <v>30</v>
      </c>
      <c r="AX240" s="14" t="s">
        <v>68</v>
      </c>
      <c r="AY240" s="176" t="s">
        <v>148</v>
      </c>
    </row>
    <row r="241" spans="2:51" s="13" customFormat="1" ht="12">
      <c r="B241" s="167"/>
      <c r="D241" s="168" t="s">
        <v>158</v>
      </c>
      <c r="E241" s="169" t="s">
        <v>0</v>
      </c>
      <c r="F241" s="170" t="s">
        <v>1079</v>
      </c>
      <c r="H241" s="169" t="s">
        <v>0</v>
      </c>
      <c r="I241" s="171"/>
      <c r="L241" s="167"/>
      <c r="M241" s="172"/>
      <c r="N241" s="173"/>
      <c r="O241" s="173"/>
      <c r="P241" s="173"/>
      <c r="Q241" s="173"/>
      <c r="R241" s="173"/>
      <c r="S241" s="173"/>
      <c r="T241" s="174"/>
      <c r="AT241" s="169" t="s">
        <v>158</v>
      </c>
      <c r="AU241" s="169" t="s">
        <v>77</v>
      </c>
      <c r="AV241" s="13" t="s">
        <v>75</v>
      </c>
      <c r="AW241" s="13" t="s">
        <v>30</v>
      </c>
      <c r="AX241" s="13" t="s">
        <v>68</v>
      </c>
      <c r="AY241" s="169" t="s">
        <v>148</v>
      </c>
    </row>
    <row r="242" spans="2:51" s="14" customFormat="1" ht="12">
      <c r="B242" s="175"/>
      <c r="D242" s="168" t="s">
        <v>158</v>
      </c>
      <c r="E242" s="176" t="s">
        <v>0</v>
      </c>
      <c r="F242" s="177" t="s">
        <v>1166</v>
      </c>
      <c r="H242" s="178">
        <v>29.5</v>
      </c>
      <c r="I242" s="179"/>
      <c r="L242" s="175"/>
      <c r="M242" s="180"/>
      <c r="N242" s="181"/>
      <c r="O242" s="181"/>
      <c r="P242" s="181"/>
      <c r="Q242" s="181"/>
      <c r="R242" s="181"/>
      <c r="S242" s="181"/>
      <c r="T242" s="182"/>
      <c r="AT242" s="176" t="s">
        <v>158</v>
      </c>
      <c r="AU242" s="176" t="s">
        <v>77</v>
      </c>
      <c r="AV242" s="14" t="s">
        <v>77</v>
      </c>
      <c r="AW242" s="14" t="s">
        <v>30</v>
      </c>
      <c r="AX242" s="14" t="s">
        <v>68</v>
      </c>
      <c r="AY242" s="176" t="s">
        <v>148</v>
      </c>
    </row>
    <row r="243" spans="2:51" s="15" customFormat="1" ht="12">
      <c r="B243" s="183"/>
      <c r="D243" s="168" t="s">
        <v>158</v>
      </c>
      <c r="E243" s="184" t="s">
        <v>1047</v>
      </c>
      <c r="F243" s="185" t="s">
        <v>171</v>
      </c>
      <c r="H243" s="186">
        <v>62.9</v>
      </c>
      <c r="I243" s="187"/>
      <c r="L243" s="183"/>
      <c r="M243" s="188"/>
      <c r="N243" s="189"/>
      <c r="O243" s="189"/>
      <c r="P243" s="189"/>
      <c r="Q243" s="189"/>
      <c r="R243" s="189"/>
      <c r="S243" s="189"/>
      <c r="T243" s="190"/>
      <c r="AT243" s="184" t="s">
        <v>158</v>
      </c>
      <c r="AU243" s="184" t="s">
        <v>77</v>
      </c>
      <c r="AV243" s="15" t="s">
        <v>156</v>
      </c>
      <c r="AW243" s="15" t="s">
        <v>30</v>
      </c>
      <c r="AX243" s="15" t="s">
        <v>75</v>
      </c>
      <c r="AY243" s="184" t="s">
        <v>148</v>
      </c>
    </row>
    <row r="244" spans="1:65" s="2" customFormat="1" ht="16.5" customHeight="1">
      <c r="A244" s="33"/>
      <c r="B244" s="153"/>
      <c r="C244" s="203" t="s">
        <v>507</v>
      </c>
      <c r="D244" s="203" t="s">
        <v>438</v>
      </c>
      <c r="E244" s="204" t="s">
        <v>1167</v>
      </c>
      <c r="F244" s="205" t="s">
        <v>1168</v>
      </c>
      <c r="G244" s="206" t="s">
        <v>226</v>
      </c>
      <c r="H244" s="207">
        <v>68.75</v>
      </c>
      <c r="I244" s="208"/>
      <c r="J244" s="209">
        <f>ROUND(I244*H244,2)</f>
        <v>0</v>
      </c>
      <c r="K244" s="205" t="s">
        <v>155</v>
      </c>
      <c r="L244" s="210"/>
      <c r="M244" s="211" t="s">
        <v>0</v>
      </c>
      <c r="N244" s="212" t="s">
        <v>40</v>
      </c>
      <c r="O244" s="54"/>
      <c r="P244" s="163">
        <f>O244*H244</f>
        <v>0</v>
      </c>
      <c r="Q244" s="163">
        <v>0.00106</v>
      </c>
      <c r="R244" s="163">
        <f>Q244*H244</f>
        <v>0.072875</v>
      </c>
      <c r="S244" s="163">
        <v>0</v>
      </c>
      <c r="T244" s="164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5" t="s">
        <v>191</v>
      </c>
      <c r="AT244" s="165" t="s">
        <v>438</v>
      </c>
      <c r="AU244" s="165" t="s">
        <v>77</v>
      </c>
      <c r="AY244" s="18" t="s">
        <v>148</v>
      </c>
      <c r="BE244" s="166">
        <f>IF(N244="základní",J244,0)</f>
        <v>0</v>
      </c>
      <c r="BF244" s="166">
        <f>IF(N244="snížená",J244,0)</f>
        <v>0</v>
      </c>
      <c r="BG244" s="166">
        <f>IF(N244="zákl. přenesená",J244,0)</f>
        <v>0</v>
      </c>
      <c r="BH244" s="166">
        <f>IF(N244="sníž. přenesená",J244,0)</f>
        <v>0</v>
      </c>
      <c r="BI244" s="166">
        <f>IF(N244="nulová",J244,0)</f>
        <v>0</v>
      </c>
      <c r="BJ244" s="18" t="s">
        <v>75</v>
      </c>
      <c r="BK244" s="166">
        <f>ROUND(I244*H244,2)</f>
        <v>0</v>
      </c>
      <c r="BL244" s="18" t="s">
        <v>156</v>
      </c>
      <c r="BM244" s="165" t="s">
        <v>1169</v>
      </c>
    </row>
    <row r="245" spans="2:51" s="14" customFormat="1" ht="12">
      <c r="B245" s="175"/>
      <c r="D245" s="168" t="s">
        <v>158</v>
      </c>
      <c r="E245" s="176" t="s">
        <v>0</v>
      </c>
      <c r="F245" s="177" t="s">
        <v>1170</v>
      </c>
      <c r="H245" s="178">
        <v>68.75</v>
      </c>
      <c r="I245" s="179"/>
      <c r="L245" s="175"/>
      <c r="M245" s="180"/>
      <c r="N245" s="181"/>
      <c r="O245" s="181"/>
      <c r="P245" s="181"/>
      <c r="Q245" s="181"/>
      <c r="R245" s="181"/>
      <c r="S245" s="181"/>
      <c r="T245" s="182"/>
      <c r="AT245" s="176" t="s">
        <v>158</v>
      </c>
      <c r="AU245" s="176" t="s">
        <v>77</v>
      </c>
      <c r="AV245" s="14" t="s">
        <v>77</v>
      </c>
      <c r="AW245" s="14" t="s">
        <v>30</v>
      </c>
      <c r="AX245" s="14" t="s">
        <v>75</v>
      </c>
      <c r="AY245" s="176" t="s">
        <v>148</v>
      </c>
    </row>
    <row r="246" spans="1:65" s="2" customFormat="1" ht="21.75" customHeight="1">
      <c r="A246" s="33"/>
      <c r="B246" s="153"/>
      <c r="C246" s="154" t="s">
        <v>513</v>
      </c>
      <c r="D246" s="154" t="s">
        <v>151</v>
      </c>
      <c r="E246" s="155" t="s">
        <v>666</v>
      </c>
      <c r="F246" s="156" t="s">
        <v>667</v>
      </c>
      <c r="G246" s="157" t="s">
        <v>226</v>
      </c>
      <c r="H246" s="158">
        <v>205.5</v>
      </c>
      <c r="I246" s="159"/>
      <c r="J246" s="160">
        <f>ROUND(I246*H246,2)</f>
        <v>0</v>
      </c>
      <c r="K246" s="156" t="s">
        <v>155</v>
      </c>
      <c r="L246" s="34"/>
      <c r="M246" s="161" t="s">
        <v>0</v>
      </c>
      <c r="N246" s="162" t="s">
        <v>40</v>
      </c>
      <c r="O246" s="54"/>
      <c r="P246" s="163">
        <f>O246*H246</f>
        <v>0</v>
      </c>
      <c r="Q246" s="163">
        <v>0</v>
      </c>
      <c r="R246" s="163">
        <f>Q246*H246</f>
        <v>0</v>
      </c>
      <c r="S246" s="163">
        <v>0</v>
      </c>
      <c r="T246" s="164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5" t="s">
        <v>156</v>
      </c>
      <c r="AT246" s="165" t="s">
        <v>151</v>
      </c>
      <c r="AU246" s="165" t="s">
        <v>77</v>
      </c>
      <c r="AY246" s="18" t="s">
        <v>148</v>
      </c>
      <c r="BE246" s="166">
        <f>IF(N246="základní",J246,0)</f>
        <v>0</v>
      </c>
      <c r="BF246" s="166">
        <f>IF(N246="snížená",J246,0)</f>
        <v>0</v>
      </c>
      <c r="BG246" s="166">
        <f>IF(N246="zákl. přenesená",J246,0)</f>
        <v>0</v>
      </c>
      <c r="BH246" s="166">
        <f>IF(N246="sníž. přenesená",J246,0)</f>
        <v>0</v>
      </c>
      <c r="BI246" s="166">
        <f>IF(N246="nulová",J246,0)</f>
        <v>0</v>
      </c>
      <c r="BJ246" s="18" t="s">
        <v>75</v>
      </c>
      <c r="BK246" s="166">
        <f>ROUND(I246*H246,2)</f>
        <v>0</v>
      </c>
      <c r="BL246" s="18" t="s">
        <v>156</v>
      </c>
      <c r="BM246" s="165" t="s">
        <v>1171</v>
      </c>
    </row>
    <row r="247" spans="2:51" s="13" customFormat="1" ht="12">
      <c r="B247" s="167"/>
      <c r="D247" s="168" t="s">
        <v>158</v>
      </c>
      <c r="E247" s="169" t="s">
        <v>0</v>
      </c>
      <c r="F247" s="170" t="s">
        <v>1063</v>
      </c>
      <c r="H247" s="169" t="s">
        <v>0</v>
      </c>
      <c r="I247" s="171"/>
      <c r="L247" s="167"/>
      <c r="M247" s="172"/>
      <c r="N247" s="173"/>
      <c r="O247" s="173"/>
      <c r="P247" s="173"/>
      <c r="Q247" s="173"/>
      <c r="R247" s="173"/>
      <c r="S247" s="173"/>
      <c r="T247" s="174"/>
      <c r="AT247" s="169" t="s">
        <v>158</v>
      </c>
      <c r="AU247" s="169" t="s">
        <v>77</v>
      </c>
      <c r="AV247" s="13" t="s">
        <v>75</v>
      </c>
      <c r="AW247" s="13" t="s">
        <v>30</v>
      </c>
      <c r="AX247" s="13" t="s">
        <v>68</v>
      </c>
      <c r="AY247" s="169" t="s">
        <v>148</v>
      </c>
    </row>
    <row r="248" spans="2:51" s="13" customFormat="1" ht="12">
      <c r="B248" s="167"/>
      <c r="D248" s="168" t="s">
        <v>158</v>
      </c>
      <c r="E248" s="169" t="s">
        <v>0</v>
      </c>
      <c r="F248" s="170" t="s">
        <v>1089</v>
      </c>
      <c r="H248" s="169" t="s">
        <v>0</v>
      </c>
      <c r="I248" s="171"/>
      <c r="L248" s="167"/>
      <c r="M248" s="172"/>
      <c r="N248" s="173"/>
      <c r="O248" s="173"/>
      <c r="P248" s="173"/>
      <c r="Q248" s="173"/>
      <c r="R248" s="173"/>
      <c r="S248" s="173"/>
      <c r="T248" s="174"/>
      <c r="AT248" s="169" t="s">
        <v>158</v>
      </c>
      <c r="AU248" s="169" t="s">
        <v>77</v>
      </c>
      <c r="AV248" s="13" t="s">
        <v>75</v>
      </c>
      <c r="AW248" s="13" t="s">
        <v>30</v>
      </c>
      <c r="AX248" s="13" t="s">
        <v>68</v>
      </c>
      <c r="AY248" s="169" t="s">
        <v>148</v>
      </c>
    </row>
    <row r="249" spans="2:51" s="14" customFormat="1" ht="12">
      <c r="B249" s="175"/>
      <c r="D249" s="168" t="s">
        <v>158</v>
      </c>
      <c r="E249" s="176" t="s">
        <v>304</v>
      </c>
      <c r="F249" s="177" t="s">
        <v>1046</v>
      </c>
      <c r="H249" s="178">
        <v>205.5</v>
      </c>
      <c r="I249" s="179"/>
      <c r="L249" s="175"/>
      <c r="M249" s="180"/>
      <c r="N249" s="181"/>
      <c r="O249" s="181"/>
      <c r="P249" s="181"/>
      <c r="Q249" s="181"/>
      <c r="R249" s="181"/>
      <c r="S249" s="181"/>
      <c r="T249" s="182"/>
      <c r="AT249" s="176" t="s">
        <v>158</v>
      </c>
      <c r="AU249" s="176" t="s">
        <v>77</v>
      </c>
      <c r="AV249" s="14" t="s">
        <v>77</v>
      </c>
      <c r="AW249" s="14" t="s">
        <v>30</v>
      </c>
      <c r="AX249" s="14" t="s">
        <v>75</v>
      </c>
      <c r="AY249" s="176" t="s">
        <v>148</v>
      </c>
    </row>
    <row r="250" spans="1:65" s="2" customFormat="1" ht="16.5" customHeight="1">
      <c r="A250" s="33"/>
      <c r="B250" s="153"/>
      <c r="C250" s="203" t="s">
        <v>520</v>
      </c>
      <c r="D250" s="203" t="s">
        <v>438</v>
      </c>
      <c r="E250" s="204" t="s">
        <v>672</v>
      </c>
      <c r="F250" s="205" t="s">
        <v>673</v>
      </c>
      <c r="G250" s="206" t="s">
        <v>226</v>
      </c>
      <c r="H250" s="207">
        <v>224.612</v>
      </c>
      <c r="I250" s="208"/>
      <c r="J250" s="209">
        <f>ROUND(I250*H250,2)</f>
        <v>0</v>
      </c>
      <c r="K250" s="205" t="s">
        <v>155</v>
      </c>
      <c r="L250" s="210"/>
      <c r="M250" s="211" t="s">
        <v>0</v>
      </c>
      <c r="N250" s="212" t="s">
        <v>40</v>
      </c>
      <c r="O250" s="54"/>
      <c r="P250" s="163">
        <f>O250*H250</f>
        <v>0</v>
      </c>
      <c r="Q250" s="163">
        <v>0.00218</v>
      </c>
      <c r="R250" s="163">
        <f>Q250*H250</f>
        <v>0.48965416</v>
      </c>
      <c r="S250" s="163">
        <v>0</v>
      </c>
      <c r="T250" s="164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5" t="s">
        <v>191</v>
      </c>
      <c r="AT250" s="165" t="s">
        <v>438</v>
      </c>
      <c r="AU250" s="165" t="s">
        <v>77</v>
      </c>
      <c r="AY250" s="18" t="s">
        <v>148</v>
      </c>
      <c r="BE250" s="166">
        <f>IF(N250="základní",J250,0)</f>
        <v>0</v>
      </c>
      <c r="BF250" s="166">
        <f>IF(N250="snížená",J250,0)</f>
        <v>0</v>
      </c>
      <c r="BG250" s="166">
        <f>IF(N250="zákl. přenesená",J250,0)</f>
        <v>0</v>
      </c>
      <c r="BH250" s="166">
        <f>IF(N250="sníž. přenesená",J250,0)</f>
        <v>0</v>
      </c>
      <c r="BI250" s="166">
        <f>IF(N250="nulová",J250,0)</f>
        <v>0</v>
      </c>
      <c r="BJ250" s="18" t="s">
        <v>75</v>
      </c>
      <c r="BK250" s="166">
        <f>ROUND(I250*H250,2)</f>
        <v>0</v>
      </c>
      <c r="BL250" s="18" t="s">
        <v>156</v>
      </c>
      <c r="BM250" s="165" t="s">
        <v>1172</v>
      </c>
    </row>
    <row r="251" spans="2:51" s="14" customFormat="1" ht="12">
      <c r="B251" s="175"/>
      <c r="D251" s="168" t="s">
        <v>158</v>
      </c>
      <c r="E251" s="176" t="s">
        <v>0</v>
      </c>
      <c r="F251" s="177" t="s">
        <v>1173</v>
      </c>
      <c r="H251" s="178">
        <v>224.612</v>
      </c>
      <c r="I251" s="179"/>
      <c r="L251" s="175"/>
      <c r="M251" s="180"/>
      <c r="N251" s="181"/>
      <c r="O251" s="181"/>
      <c r="P251" s="181"/>
      <c r="Q251" s="181"/>
      <c r="R251" s="181"/>
      <c r="S251" s="181"/>
      <c r="T251" s="182"/>
      <c r="AT251" s="176" t="s">
        <v>158</v>
      </c>
      <c r="AU251" s="176" t="s">
        <v>77</v>
      </c>
      <c r="AV251" s="14" t="s">
        <v>77</v>
      </c>
      <c r="AW251" s="14" t="s">
        <v>30</v>
      </c>
      <c r="AX251" s="14" t="s">
        <v>75</v>
      </c>
      <c r="AY251" s="176" t="s">
        <v>148</v>
      </c>
    </row>
    <row r="252" spans="1:65" s="2" customFormat="1" ht="21.75" customHeight="1">
      <c r="A252" s="33"/>
      <c r="B252" s="153"/>
      <c r="C252" s="154" t="s">
        <v>527</v>
      </c>
      <c r="D252" s="154" t="s">
        <v>151</v>
      </c>
      <c r="E252" s="155" t="s">
        <v>1174</v>
      </c>
      <c r="F252" s="156" t="s">
        <v>1175</v>
      </c>
      <c r="G252" s="157" t="s">
        <v>226</v>
      </c>
      <c r="H252" s="158">
        <v>8.5</v>
      </c>
      <c r="I252" s="159"/>
      <c r="J252" s="160">
        <f>ROUND(I252*H252,2)</f>
        <v>0</v>
      </c>
      <c r="K252" s="156" t="s">
        <v>155</v>
      </c>
      <c r="L252" s="34"/>
      <c r="M252" s="161" t="s">
        <v>0</v>
      </c>
      <c r="N252" s="162" t="s">
        <v>40</v>
      </c>
      <c r="O252" s="54"/>
      <c r="P252" s="163">
        <f>O252*H252</f>
        <v>0</v>
      </c>
      <c r="Q252" s="163">
        <v>0</v>
      </c>
      <c r="R252" s="163">
        <f>Q252*H252</f>
        <v>0</v>
      </c>
      <c r="S252" s="163">
        <v>0</v>
      </c>
      <c r="T252" s="164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5" t="s">
        <v>156</v>
      </c>
      <c r="AT252" s="165" t="s">
        <v>151</v>
      </c>
      <c r="AU252" s="165" t="s">
        <v>77</v>
      </c>
      <c r="AY252" s="18" t="s">
        <v>148</v>
      </c>
      <c r="BE252" s="166">
        <f>IF(N252="základní",J252,0)</f>
        <v>0</v>
      </c>
      <c r="BF252" s="166">
        <f>IF(N252="snížená",J252,0)</f>
        <v>0</v>
      </c>
      <c r="BG252" s="166">
        <f>IF(N252="zákl. přenesená",J252,0)</f>
        <v>0</v>
      </c>
      <c r="BH252" s="166">
        <f>IF(N252="sníž. přenesená",J252,0)</f>
        <v>0</v>
      </c>
      <c r="BI252" s="166">
        <f>IF(N252="nulová",J252,0)</f>
        <v>0</v>
      </c>
      <c r="BJ252" s="18" t="s">
        <v>75</v>
      </c>
      <c r="BK252" s="166">
        <f>ROUND(I252*H252,2)</f>
        <v>0</v>
      </c>
      <c r="BL252" s="18" t="s">
        <v>156</v>
      </c>
      <c r="BM252" s="165" t="s">
        <v>1176</v>
      </c>
    </row>
    <row r="253" spans="2:51" s="13" customFormat="1" ht="12">
      <c r="B253" s="167"/>
      <c r="D253" s="168" t="s">
        <v>158</v>
      </c>
      <c r="E253" s="169" t="s">
        <v>0</v>
      </c>
      <c r="F253" s="170" t="s">
        <v>1063</v>
      </c>
      <c r="H253" s="169" t="s">
        <v>0</v>
      </c>
      <c r="I253" s="171"/>
      <c r="L253" s="167"/>
      <c r="M253" s="172"/>
      <c r="N253" s="173"/>
      <c r="O253" s="173"/>
      <c r="P253" s="173"/>
      <c r="Q253" s="173"/>
      <c r="R253" s="173"/>
      <c r="S253" s="173"/>
      <c r="T253" s="174"/>
      <c r="AT253" s="169" t="s">
        <v>158</v>
      </c>
      <c r="AU253" s="169" t="s">
        <v>77</v>
      </c>
      <c r="AV253" s="13" t="s">
        <v>75</v>
      </c>
      <c r="AW253" s="13" t="s">
        <v>30</v>
      </c>
      <c r="AX253" s="13" t="s">
        <v>68</v>
      </c>
      <c r="AY253" s="169" t="s">
        <v>148</v>
      </c>
    </row>
    <row r="254" spans="2:51" s="13" customFormat="1" ht="12">
      <c r="B254" s="167"/>
      <c r="D254" s="168" t="s">
        <v>158</v>
      </c>
      <c r="E254" s="169" t="s">
        <v>0</v>
      </c>
      <c r="F254" s="170" t="s">
        <v>1064</v>
      </c>
      <c r="H254" s="169" t="s">
        <v>0</v>
      </c>
      <c r="I254" s="171"/>
      <c r="L254" s="167"/>
      <c r="M254" s="172"/>
      <c r="N254" s="173"/>
      <c r="O254" s="173"/>
      <c r="P254" s="173"/>
      <c r="Q254" s="173"/>
      <c r="R254" s="173"/>
      <c r="S254" s="173"/>
      <c r="T254" s="174"/>
      <c r="AT254" s="169" t="s">
        <v>158</v>
      </c>
      <c r="AU254" s="169" t="s">
        <v>77</v>
      </c>
      <c r="AV254" s="13" t="s">
        <v>75</v>
      </c>
      <c r="AW254" s="13" t="s">
        <v>30</v>
      </c>
      <c r="AX254" s="13" t="s">
        <v>68</v>
      </c>
      <c r="AY254" s="169" t="s">
        <v>148</v>
      </c>
    </row>
    <row r="255" spans="2:51" s="14" customFormat="1" ht="12">
      <c r="B255" s="175"/>
      <c r="D255" s="168" t="s">
        <v>158</v>
      </c>
      <c r="E255" s="176" t="s">
        <v>314</v>
      </c>
      <c r="F255" s="177" t="s">
        <v>1056</v>
      </c>
      <c r="H255" s="178">
        <v>8.5</v>
      </c>
      <c r="I255" s="179"/>
      <c r="L255" s="175"/>
      <c r="M255" s="180"/>
      <c r="N255" s="181"/>
      <c r="O255" s="181"/>
      <c r="P255" s="181"/>
      <c r="Q255" s="181"/>
      <c r="R255" s="181"/>
      <c r="S255" s="181"/>
      <c r="T255" s="182"/>
      <c r="AT255" s="176" t="s">
        <v>158</v>
      </c>
      <c r="AU255" s="176" t="s">
        <v>77</v>
      </c>
      <c r="AV255" s="14" t="s">
        <v>77</v>
      </c>
      <c r="AW255" s="14" t="s">
        <v>30</v>
      </c>
      <c r="AX255" s="14" t="s">
        <v>75</v>
      </c>
      <c r="AY255" s="176" t="s">
        <v>148</v>
      </c>
    </row>
    <row r="256" spans="1:65" s="2" customFormat="1" ht="16.5" customHeight="1">
      <c r="A256" s="33"/>
      <c r="B256" s="153"/>
      <c r="C256" s="203" t="s">
        <v>532</v>
      </c>
      <c r="D256" s="203" t="s">
        <v>438</v>
      </c>
      <c r="E256" s="204" t="s">
        <v>1177</v>
      </c>
      <c r="F256" s="205" t="s">
        <v>1178</v>
      </c>
      <c r="G256" s="206" t="s">
        <v>226</v>
      </c>
      <c r="H256" s="207">
        <v>9.291</v>
      </c>
      <c r="I256" s="208"/>
      <c r="J256" s="209">
        <f>ROUND(I256*H256,2)</f>
        <v>0</v>
      </c>
      <c r="K256" s="205" t="s">
        <v>155</v>
      </c>
      <c r="L256" s="210"/>
      <c r="M256" s="211" t="s">
        <v>0</v>
      </c>
      <c r="N256" s="212" t="s">
        <v>40</v>
      </c>
      <c r="O256" s="54"/>
      <c r="P256" s="163">
        <f>O256*H256</f>
        <v>0</v>
      </c>
      <c r="Q256" s="163">
        <v>0.00279</v>
      </c>
      <c r="R256" s="163">
        <f>Q256*H256</f>
        <v>0.02592189</v>
      </c>
      <c r="S256" s="163">
        <v>0</v>
      </c>
      <c r="T256" s="164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5" t="s">
        <v>191</v>
      </c>
      <c r="AT256" s="165" t="s">
        <v>438</v>
      </c>
      <c r="AU256" s="165" t="s">
        <v>77</v>
      </c>
      <c r="AY256" s="18" t="s">
        <v>148</v>
      </c>
      <c r="BE256" s="166">
        <f>IF(N256="základní",J256,0)</f>
        <v>0</v>
      </c>
      <c r="BF256" s="166">
        <f>IF(N256="snížená",J256,0)</f>
        <v>0</v>
      </c>
      <c r="BG256" s="166">
        <f>IF(N256="zákl. přenesená",J256,0)</f>
        <v>0</v>
      </c>
      <c r="BH256" s="166">
        <f>IF(N256="sníž. přenesená",J256,0)</f>
        <v>0</v>
      </c>
      <c r="BI256" s="166">
        <f>IF(N256="nulová",J256,0)</f>
        <v>0</v>
      </c>
      <c r="BJ256" s="18" t="s">
        <v>75</v>
      </c>
      <c r="BK256" s="166">
        <f>ROUND(I256*H256,2)</f>
        <v>0</v>
      </c>
      <c r="BL256" s="18" t="s">
        <v>156</v>
      </c>
      <c r="BM256" s="165" t="s">
        <v>1179</v>
      </c>
    </row>
    <row r="257" spans="2:51" s="13" customFormat="1" ht="12">
      <c r="B257" s="167"/>
      <c r="D257" s="168" t="s">
        <v>158</v>
      </c>
      <c r="E257" s="169" t="s">
        <v>0</v>
      </c>
      <c r="F257" s="170" t="s">
        <v>1063</v>
      </c>
      <c r="H257" s="169" t="s">
        <v>0</v>
      </c>
      <c r="I257" s="171"/>
      <c r="L257" s="167"/>
      <c r="M257" s="172"/>
      <c r="N257" s="173"/>
      <c r="O257" s="173"/>
      <c r="P257" s="173"/>
      <c r="Q257" s="173"/>
      <c r="R257" s="173"/>
      <c r="S257" s="173"/>
      <c r="T257" s="174"/>
      <c r="AT257" s="169" t="s">
        <v>158</v>
      </c>
      <c r="AU257" s="169" t="s">
        <v>77</v>
      </c>
      <c r="AV257" s="13" t="s">
        <v>75</v>
      </c>
      <c r="AW257" s="13" t="s">
        <v>30</v>
      </c>
      <c r="AX257" s="13" t="s">
        <v>68</v>
      </c>
      <c r="AY257" s="169" t="s">
        <v>148</v>
      </c>
    </row>
    <row r="258" spans="2:51" s="13" customFormat="1" ht="12">
      <c r="B258" s="167"/>
      <c r="D258" s="168" t="s">
        <v>158</v>
      </c>
      <c r="E258" s="169" t="s">
        <v>0</v>
      </c>
      <c r="F258" s="170" t="s">
        <v>1064</v>
      </c>
      <c r="H258" s="169" t="s">
        <v>0</v>
      </c>
      <c r="I258" s="171"/>
      <c r="L258" s="167"/>
      <c r="M258" s="172"/>
      <c r="N258" s="173"/>
      <c r="O258" s="173"/>
      <c r="P258" s="173"/>
      <c r="Q258" s="173"/>
      <c r="R258" s="173"/>
      <c r="S258" s="173"/>
      <c r="T258" s="174"/>
      <c r="AT258" s="169" t="s">
        <v>158</v>
      </c>
      <c r="AU258" s="169" t="s">
        <v>77</v>
      </c>
      <c r="AV258" s="13" t="s">
        <v>75</v>
      </c>
      <c r="AW258" s="13" t="s">
        <v>30</v>
      </c>
      <c r="AX258" s="13" t="s">
        <v>68</v>
      </c>
      <c r="AY258" s="169" t="s">
        <v>148</v>
      </c>
    </row>
    <row r="259" spans="2:51" s="14" customFormat="1" ht="12">
      <c r="B259" s="175"/>
      <c r="D259" s="168" t="s">
        <v>158</v>
      </c>
      <c r="E259" s="176" t="s">
        <v>0</v>
      </c>
      <c r="F259" s="177" t="s">
        <v>1180</v>
      </c>
      <c r="H259" s="178">
        <v>9.291</v>
      </c>
      <c r="I259" s="179"/>
      <c r="L259" s="175"/>
      <c r="M259" s="180"/>
      <c r="N259" s="181"/>
      <c r="O259" s="181"/>
      <c r="P259" s="181"/>
      <c r="Q259" s="181"/>
      <c r="R259" s="181"/>
      <c r="S259" s="181"/>
      <c r="T259" s="182"/>
      <c r="AT259" s="176" t="s">
        <v>158</v>
      </c>
      <c r="AU259" s="176" t="s">
        <v>77</v>
      </c>
      <c r="AV259" s="14" t="s">
        <v>77</v>
      </c>
      <c r="AW259" s="14" t="s">
        <v>30</v>
      </c>
      <c r="AX259" s="14" t="s">
        <v>75</v>
      </c>
      <c r="AY259" s="176" t="s">
        <v>148</v>
      </c>
    </row>
    <row r="260" spans="1:65" s="2" customFormat="1" ht="21.75" customHeight="1">
      <c r="A260" s="33"/>
      <c r="B260" s="153"/>
      <c r="C260" s="154" t="s">
        <v>536</v>
      </c>
      <c r="D260" s="154" t="s">
        <v>151</v>
      </c>
      <c r="E260" s="155" t="s">
        <v>1181</v>
      </c>
      <c r="F260" s="156" t="s">
        <v>1182</v>
      </c>
      <c r="G260" s="157" t="s">
        <v>226</v>
      </c>
      <c r="H260" s="158">
        <v>8.5</v>
      </c>
      <c r="I260" s="159"/>
      <c r="J260" s="160">
        <f>ROUND(I260*H260,2)</f>
        <v>0</v>
      </c>
      <c r="K260" s="156" t="s">
        <v>0</v>
      </c>
      <c r="L260" s="34"/>
      <c r="M260" s="161" t="s">
        <v>0</v>
      </c>
      <c r="N260" s="162" t="s">
        <v>40</v>
      </c>
      <c r="O260" s="54"/>
      <c r="P260" s="163">
        <f>O260*H260</f>
        <v>0</v>
      </c>
      <c r="Q260" s="163">
        <v>0</v>
      </c>
      <c r="R260" s="163">
        <f>Q260*H260</f>
        <v>0</v>
      </c>
      <c r="S260" s="163">
        <v>0</v>
      </c>
      <c r="T260" s="164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5" t="s">
        <v>156</v>
      </c>
      <c r="AT260" s="165" t="s">
        <v>151</v>
      </c>
      <c r="AU260" s="165" t="s">
        <v>77</v>
      </c>
      <c r="AY260" s="18" t="s">
        <v>148</v>
      </c>
      <c r="BE260" s="166">
        <f>IF(N260="základní",J260,0)</f>
        <v>0</v>
      </c>
      <c r="BF260" s="166">
        <f>IF(N260="snížená",J260,0)</f>
        <v>0</v>
      </c>
      <c r="BG260" s="166">
        <f>IF(N260="zákl. přenesená",J260,0)</f>
        <v>0</v>
      </c>
      <c r="BH260" s="166">
        <f>IF(N260="sníž. přenesená",J260,0)</f>
        <v>0</v>
      </c>
      <c r="BI260" s="166">
        <f>IF(N260="nulová",J260,0)</f>
        <v>0</v>
      </c>
      <c r="BJ260" s="18" t="s">
        <v>75</v>
      </c>
      <c r="BK260" s="166">
        <f>ROUND(I260*H260,2)</f>
        <v>0</v>
      </c>
      <c r="BL260" s="18" t="s">
        <v>156</v>
      </c>
      <c r="BM260" s="165" t="s">
        <v>1183</v>
      </c>
    </row>
    <row r="261" spans="2:51" s="13" customFormat="1" ht="12">
      <c r="B261" s="167"/>
      <c r="D261" s="168" t="s">
        <v>158</v>
      </c>
      <c r="E261" s="169" t="s">
        <v>0</v>
      </c>
      <c r="F261" s="170" t="s">
        <v>1063</v>
      </c>
      <c r="H261" s="169" t="s">
        <v>0</v>
      </c>
      <c r="I261" s="171"/>
      <c r="L261" s="167"/>
      <c r="M261" s="172"/>
      <c r="N261" s="173"/>
      <c r="O261" s="173"/>
      <c r="P261" s="173"/>
      <c r="Q261" s="173"/>
      <c r="R261" s="173"/>
      <c r="S261" s="173"/>
      <c r="T261" s="174"/>
      <c r="AT261" s="169" t="s">
        <v>158</v>
      </c>
      <c r="AU261" s="169" t="s">
        <v>77</v>
      </c>
      <c r="AV261" s="13" t="s">
        <v>75</v>
      </c>
      <c r="AW261" s="13" t="s">
        <v>30</v>
      </c>
      <c r="AX261" s="13" t="s">
        <v>68</v>
      </c>
      <c r="AY261" s="169" t="s">
        <v>148</v>
      </c>
    </row>
    <row r="262" spans="2:51" s="13" customFormat="1" ht="12">
      <c r="B262" s="167"/>
      <c r="D262" s="168" t="s">
        <v>158</v>
      </c>
      <c r="E262" s="169" t="s">
        <v>0</v>
      </c>
      <c r="F262" s="170" t="s">
        <v>1064</v>
      </c>
      <c r="H262" s="169" t="s">
        <v>0</v>
      </c>
      <c r="I262" s="171"/>
      <c r="L262" s="167"/>
      <c r="M262" s="172"/>
      <c r="N262" s="173"/>
      <c r="O262" s="173"/>
      <c r="P262" s="173"/>
      <c r="Q262" s="173"/>
      <c r="R262" s="173"/>
      <c r="S262" s="173"/>
      <c r="T262" s="174"/>
      <c r="AT262" s="169" t="s">
        <v>158</v>
      </c>
      <c r="AU262" s="169" t="s">
        <v>77</v>
      </c>
      <c r="AV262" s="13" t="s">
        <v>75</v>
      </c>
      <c r="AW262" s="13" t="s">
        <v>30</v>
      </c>
      <c r="AX262" s="13" t="s">
        <v>68</v>
      </c>
      <c r="AY262" s="169" t="s">
        <v>148</v>
      </c>
    </row>
    <row r="263" spans="2:51" s="14" customFormat="1" ht="12">
      <c r="B263" s="175"/>
      <c r="D263" s="168" t="s">
        <v>158</v>
      </c>
      <c r="E263" s="176" t="s">
        <v>0</v>
      </c>
      <c r="F263" s="177" t="s">
        <v>1056</v>
      </c>
      <c r="H263" s="178">
        <v>8.5</v>
      </c>
      <c r="I263" s="179"/>
      <c r="L263" s="175"/>
      <c r="M263" s="180"/>
      <c r="N263" s="181"/>
      <c r="O263" s="181"/>
      <c r="P263" s="181"/>
      <c r="Q263" s="181"/>
      <c r="R263" s="181"/>
      <c r="S263" s="181"/>
      <c r="T263" s="182"/>
      <c r="AT263" s="176" t="s">
        <v>158</v>
      </c>
      <c r="AU263" s="176" t="s">
        <v>77</v>
      </c>
      <c r="AV263" s="14" t="s">
        <v>77</v>
      </c>
      <c r="AW263" s="14" t="s">
        <v>30</v>
      </c>
      <c r="AX263" s="14" t="s">
        <v>75</v>
      </c>
      <c r="AY263" s="176" t="s">
        <v>148</v>
      </c>
    </row>
    <row r="264" spans="1:65" s="2" customFormat="1" ht="16.5" customHeight="1">
      <c r="A264" s="33"/>
      <c r="B264" s="153"/>
      <c r="C264" s="154" t="s">
        <v>541</v>
      </c>
      <c r="D264" s="154" t="s">
        <v>151</v>
      </c>
      <c r="E264" s="155" t="s">
        <v>662</v>
      </c>
      <c r="F264" s="156" t="s">
        <v>663</v>
      </c>
      <c r="G264" s="157" t="s">
        <v>485</v>
      </c>
      <c r="H264" s="158">
        <v>2</v>
      </c>
      <c r="I264" s="159"/>
      <c r="J264" s="160">
        <f>ROUND(I264*H264,2)</f>
        <v>0</v>
      </c>
      <c r="K264" s="156" t="s">
        <v>0</v>
      </c>
      <c r="L264" s="34"/>
      <c r="M264" s="161" t="s">
        <v>0</v>
      </c>
      <c r="N264" s="162" t="s">
        <v>40</v>
      </c>
      <c r="O264" s="54"/>
      <c r="P264" s="163">
        <f>O264*H264</f>
        <v>0</v>
      </c>
      <c r="Q264" s="163">
        <v>0</v>
      </c>
      <c r="R264" s="163">
        <f>Q264*H264</f>
        <v>0</v>
      </c>
      <c r="S264" s="163">
        <v>0</v>
      </c>
      <c r="T264" s="164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5" t="s">
        <v>156</v>
      </c>
      <c r="AT264" s="165" t="s">
        <v>151</v>
      </c>
      <c r="AU264" s="165" t="s">
        <v>77</v>
      </c>
      <c r="AY264" s="18" t="s">
        <v>148</v>
      </c>
      <c r="BE264" s="166">
        <f>IF(N264="základní",J264,0)</f>
        <v>0</v>
      </c>
      <c r="BF264" s="166">
        <f>IF(N264="snížená",J264,0)</f>
        <v>0</v>
      </c>
      <c r="BG264" s="166">
        <f>IF(N264="zákl. přenesená",J264,0)</f>
        <v>0</v>
      </c>
      <c r="BH264" s="166">
        <f>IF(N264="sníž. přenesená",J264,0)</f>
        <v>0</v>
      </c>
      <c r="BI264" s="166">
        <f>IF(N264="nulová",J264,0)</f>
        <v>0</v>
      </c>
      <c r="BJ264" s="18" t="s">
        <v>75</v>
      </c>
      <c r="BK264" s="166">
        <f>ROUND(I264*H264,2)</f>
        <v>0</v>
      </c>
      <c r="BL264" s="18" t="s">
        <v>156</v>
      </c>
      <c r="BM264" s="165" t="s">
        <v>1184</v>
      </c>
    </row>
    <row r="265" spans="2:51" s="13" customFormat="1" ht="12">
      <c r="B265" s="167"/>
      <c r="D265" s="168" t="s">
        <v>158</v>
      </c>
      <c r="E265" s="169" t="s">
        <v>0</v>
      </c>
      <c r="F265" s="170" t="s">
        <v>1063</v>
      </c>
      <c r="H265" s="169" t="s">
        <v>0</v>
      </c>
      <c r="I265" s="171"/>
      <c r="L265" s="167"/>
      <c r="M265" s="172"/>
      <c r="N265" s="173"/>
      <c r="O265" s="173"/>
      <c r="P265" s="173"/>
      <c r="Q265" s="173"/>
      <c r="R265" s="173"/>
      <c r="S265" s="173"/>
      <c r="T265" s="174"/>
      <c r="AT265" s="169" t="s">
        <v>158</v>
      </c>
      <c r="AU265" s="169" t="s">
        <v>77</v>
      </c>
      <c r="AV265" s="13" t="s">
        <v>75</v>
      </c>
      <c r="AW265" s="13" t="s">
        <v>30</v>
      </c>
      <c r="AX265" s="13" t="s">
        <v>68</v>
      </c>
      <c r="AY265" s="169" t="s">
        <v>148</v>
      </c>
    </row>
    <row r="266" spans="2:51" s="13" customFormat="1" ht="12">
      <c r="B266" s="167"/>
      <c r="D266" s="168" t="s">
        <v>158</v>
      </c>
      <c r="E266" s="169" t="s">
        <v>0</v>
      </c>
      <c r="F266" s="170" t="s">
        <v>1064</v>
      </c>
      <c r="H266" s="169" t="s">
        <v>0</v>
      </c>
      <c r="I266" s="171"/>
      <c r="L266" s="167"/>
      <c r="M266" s="172"/>
      <c r="N266" s="173"/>
      <c r="O266" s="173"/>
      <c r="P266" s="173"/>
      <c r="Q266" s="173"/>
      <c r="R266" s="173"/>
      <c r="S266" s="173"/>
      <c r="T266" s="174"/>
      <c r="AT266" s="169" t="s">
        <v>158</v>
      </c>
      <c r="AU266" s="169" t="s">
        <v>77</v>
      </c>
      <c r="AV266" s="13" t="s">
        <v>75</v>
      </c>
      <c r="AW266" s="13" t="s">
        <v>30</v>
      </c>
      <c r="AX266" s="13" t="s">
        <v>68</v>
      </c>
      <c r="AY266" s="169" t="s">
        <v>148</v>
      </c>
    </row>
    <row r="267" spans="2:51" s="14" customFormat="1" ht="12">
      <c r="B267" s="175"/>
      <c r="D267" s="168" t="s">
        <v>158</v>
      </c>
      <c r="E267" s="176" t="s">
        <v>0</v>
      </c>
      <c r="F267" s="177" t="s">
        <v>77</v>
      </c>
      <c r="H267" s="178">
        <v>2</v>
      </c>
      <c r="I267" s="179"/>
      <c r="L267" s="175"/>
      <c r="M267" s="180"/>
      <c r="N267" s="181"/>
      <c r="O267" s="181"/>
      <c r="P267" s="181"/>
      <c r="Q267" s="181"/>
      <c r="R267" s="181"/>
      <c r="S267" s="181"/>
      <c r="T267" s="182"/>
      <c r="AT267" s="176" t="s">
        <v>158</v>
      </c>
      <c r="AU267" s="176" t="s">
        <v>77</v>
      </c>
      <c r="AV267" s="14" t="s">
        <v>77</v>
      </c>
      <c r="AW267" s="14" t="s">
        <v>30</v>
      </c>
      <c r="AX267" s="14" t="s">
        <v>75</v>
      </c>
      <c r="AY267" s="176" t="s">
        <v>148</v>
      </c>
    </row>
    <row r="268" spans="1:65" s="2" customFormat="1" ht="21.75" customHeight="1">
      <c r="A268" s="33"/>
      <c r="B268" s="153"/>
      <c r="C268" s="154" t="s">
        <v>545</v>
      </c>
      <c r="D268" s="154" t="s">
        <v>151</v>
      </c>
      <c r="E268" s="155" t="s">
        <v>1185</v>
      </c>
      <c r="F268" s="156" t="s">
        <v>1186</v>
      </c>
      <c r="G268" s="157" t="s">
        <v>215</v>
      </c>
      <c r="H268" s="158">
        <v>10</v>
      </c>
      <c r="I268" s="159"/>
      <c r="J268" s="160">
        <f>ROUND(I268*H268,2)</f>
        <v>0</v>
      </c>
      <c r="K268" s="156" t="s">
        <v>155</v>
      </c>
      <c r="L268" s="34"/>
      <c r="M268" s="161" t="s">
        <v>0</v>
      </c>
      <c r="N268" s="162" t="s">
        <v>40</v>
      </c>
      <c r="O268" s="54"/>
      <c r="P268" s="163">
        <f>O268*H268</f>
        <v>0</v>
      </c>
      <c r="Q268" s="163">
        <v>0</v>
      </c>
      <c r="R268" s="163">
        <f>Q268*H268</f>
        <v>0</v>
      </c>
      <c r="S268" s="163">
        <v>0</v>
      </c>
      <c r="T268" s="164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5" t="s">
        <v>156</v>
      </c>
      <c r="AT268" s="165" t="s">
        <v>151</v>
      </c>
      <c r="AU268" s="165" t="s">
        <v>77</v>
      </c>
      <c r="AY268" s="18" t="s">
        <v>148</v>
      </c>
      <c r="BE268" s="166">
        <f>IF(N268="základní",J268,0)</f>
        <v>0</v>
      </c>
      <c r="BF268" s="166">
        <f>IF(N268="snížená",J268,0)</f>
        <v>0</v>
      </c>
      <c r="BG268" s="166">
        <f>IF(N268="zákl. přenesená",J268,0)</f>
        <v>0</v>
      </c>
      <c r="BH268" s="166">
        <f>IF(N268="sníž. přenesená",J268,0)</f>
        <v>0</v>
      </c>
      <c r="BI268" s="166">
        <f>IF(N268="nulová",J268,0)</f>
        <v>0</v>
      </c>
      <c r="BJ268" s="18" t="s">
        <v>75</v>
      </c>
      <c r="BK268" s="166">
        <f>ROUND(I268*H268,2)</f>
        <v>0</v>
      </c>
      <c r="BL268" s="18" t="s">
        <v>156</v>
      </c>
      <c r="BM268" s="165" t="s">
        <v>1187</v>
      </c>
    </row>
    <row r="269" spans="2:51" s="13" customFormat="1" ht="12">
      <c r="B269" s="167"/>
      <c r="D269" s="168" t="s">
        <v>158</v>
      </c>
      <c r="E269" s="169" t="s">
        <v>0</v>
      </c>
      <c r="F269" s="170" t="s">
        <v>1121</v>
      </c>
      <c r="H269" s="169" t="s">
        <v>0</v>
      </c>
      <c r="I269" s="171"/>
      <c r="L269" s="167"/>
      <c r="M269" s="172"/>
      <c r="N269" s="173"/>
      <c r="O269" s="173"/>
      <c r="P269" s="173"/>
      <c r="Q269" s="173"/>
      <c r="R269" s="173"/>
      <c r="S269" s="173"/>
      <c r="T269" s="174"/>
      <c r="AT269" s="169" t="s">
        <v>158</v>
      </c>
      <c r="AU269" s="169" t="s">
        <v>77</v>
      </c>
      <c r="AV269" s="13" t="s">
        <v>75</v>
      </c>
      <c r="AW269" s="13" t="s">
        <v>30</v>
      </c>
      <c r="AX269" s="13" t="s">
        <v>68</v>
      </c>
      <c r="AY269" s="169" t="s">
        <v>148</v>
      </c>
    </row>
    <row r="270" spans="2:51" s="14" customFormat="1" ht="12">
      <c r="B270" s="175"/>
      <c r="D270" s="168" t="s">
        <v>158</v>
      </c>
      <c r="E270" s="176" t="s">
        <v>0</v>
      </c>
      <c r="F270" s="177" t="s">
        <v>200</v>
      </c>
      <c r="H270" s="178">
        <v>10</v>
      </c>
      <c r="I270" s="179"/>
      <c r="L270" s="175"/>
      <c r="M270" s="180"/>
      <c r="N270" s="181"/>
      <c r="O270" s="181"/>
      <c r="P270" s="181"/>
      <c r="Q270" s="181"/>
      <c r="R270" s="181"/>
      <c r="S270" s="181"/>
      <c r="T270" s="182"/>
      <c r="AT270" s="176" t="s">
        <v>158</v>
      </c>
      <c r="AU270" s="176" t="s">
        <v>77</v>
      </c>
      <c r="AV270" s="14" t="s">
        <v>77</v>
      </c>
      <c r="AW270" s="14" t="s">
        <v>30</v>
      </c>
      <c r="AX270" s="14" t="s">
        <v>75</v>
      </c>
      <c r="AY270" s="176" t="s">
        <v>148</v>
      </c>
    </row>
    <row r="271" spans="1:65" s="2" customFormat="1" ht="16.5" customHeight="1">
      <c r="A271" s="33"/>
      <c r="B271" s="153"/>
      <c r="C271" s="203" t="s">
        <v>549</v>
      </c>
      <c r="D271" s="203" t="s">
        <v>438</v>
      </c>
      <c r="E271" s="204" t="s">
        <v>1188</v>
      </c>
      <c r="F271" s="205" t="s">
        <v>1189</v>
      </c>
      <c r="G271" s="206" t="s">
        <v>215</v>
      </c>
      <c r="H271" s="207">
        <v>10</v>
      </c>
      <c r="I271" s="208"/>
      <c r="J271" s="209">
        <f>ROUND(I271*H271,2)</f>
        <v>0</v>
      </c>
      <c r="K271" s="205" t="s">
        <v>155</v>
      </c>
      <c r="L271" s="210"/>
      <c r="M271" s="211" t="s">
        <v>0</v>
      </c>
      <c r="N271" s="212" t="s">
        <v>40</v>
      </c>
      <c r="O271" s="54"/>
      <c r="P271" s="163">
        <f>O271*H271</f>
        <v>0</v>
      </c>
      <c r="Q271" s="163">
        <v>0.00022</v>
      </c>
      <c r="R271" s="163">
        <f>Q271*H271</f>
        <v>0.0022</v>
      </c>
      <c r="S271" s="163">
        <v>0</v>
      </c>
      <c r="T271" s="164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5" t="s">
        <v>191</v>
      </c>
      <c r="AT271" s="165" t="s">
        <v>438</v>
      </c>
      <c r="AU271" s="165" t="s">
        <v>77</v>
      </c>
      <c r="AY271" s="18" t="s">
        <v>148</v>
      </c>
      <c r="BE271" s="166">
        <f>IF(N271="základní",J271,0)</f>
        <v>0</v>
      </c>
      <c r="BF271" s="166">
        <f>IF(N271="snížená",J271,0)</f>
        <v>0</v>
      </c>
      <c r="BG271" s="166">
        <f>IF(N271="zákl. přenesená",J271,0)</f>
        <v>0</v>
      </c>
      <c r="BH271" s="166">
        <f>IF(N271="sníž. přenesená",J271,0)</f>
        <v>0</v>
      </c>
      <c r="BI271" s="166">
        <f>IF(N271="nulová",J271,0)</f>
        <v>0</v>
      </c>
      <c r="BJ271" s="18" t="s">
        <v>75</v>
      </c>
      <c r="BK271" s="166">
        <f>ROUND(I271*H271,2)</f>
        <v>0</v>
      </c>
      <c r="BL271" s="18" t="s">
        <v>156</v>
      </c>
      <c r="BM271" s="165" t="s">
        <v>1190</v>
      </c>
    </row>
    <row r="272" spans="2:51" s="13" customFormat="1" ht="12">
      <c r="B272" s="167"/>
      <c r="D272" s="168" t="s">
        <v>158</v>
      </c>
      <c r="E272" s="169" t="s">
        <v>0</v>
      </c>
      <c r="F272" s="170" t="s">
        <v>1121</v>
      </c>
      <c r="H272" s="169" t="s">
        <v>0</v>
      </c>
      <c r="I272" s="171"/>
      <c r="L272" s="167"/>
      <c r="M272" s="172"/>
      <c r="N272" s="173"/>
      <c r="O272" s="173"/>
      <c r="P272" s="173"/>
      <c r="Q272" s="173"/>
      <c r="R272" s="173"/>
      <c r="S272" s="173"/>
      <c r="T272" s="174"/>
      <c r="AT272" s="169" t="s">
        <v>158</v>
      </c>
      <c r="AU272" s="169" t="s">
        <v>77</v>
      </c>
      <c r="AV272" s="13" t="s">
        <v>75</v>
      </c>
      <c r="AW272" s="13" t="s">
        <v>30</v>
      </c>
      <c r="AX272" s="13" t="s">
        <v>68</v>
      </c>
      <c r="AY272" s="169" t="s">
        <v>148</v>
      </c>
    </row>
    <row r="273" spans="2:51" s="14" customFormat="1" ht="12">
      <c r="B273" s="175"/>
      <c r="D273" s="168" t="s">
        <v>158</v>
      </c>
      <c r="E273" s="176" t="s">
        <v>0</v>
      </c>
      <c r="F273" s="177" t="s">
        <v>200</v>
      </c>
      <c r="H273" s="178">
        <v>10</v>
      </c>
      <c r="I273" s="179"/>
      <c r="L273" s="175"/>
      <c r="M273" s="180"/>
      <c r="N273" s="181"/>
      <c r="O273" s="181"/>
      <c r="P273" s="181"/>
      <c r="Q273" s="181"/>
      <c r="R273" s="181"/>
      <c r="S273" s="181"/>
      <c r="T273" s="182"/>
      <c r="AT273" s="176" t="s">
        <v>158</v>
      </c>
      <c r="AU273" s="176" t="s">
        <v>77</v>
      </c>
      <c r="AV273" s="14" t="s">
        <v>77</v>
      </c>
      <c r="AW273" s="14" t="s">
        <v>30</v>
      </c>
      <c r="AX273" s="14" t="s">
        <v>75</v>
      </c>
      <c r="AY273" s="176" t="s">
        <v>148</v>
      </c>
    </row>
    <row r="274" spans="1:65" s="2" customFormat="1" ht="21.75" customHeight="1">
      <c r="A274" s="33"/>
      <c r="B274" s="153"/>
      <c r="C274" s="154" t="s">
        <v>553</v>
      </c>
      <c r="D274" s="154" t="s">
        <v>151</v>
      </c>
      <c r="E274" s="155" t="s">
        <v>704</v>
      </c>
      <c r="F274" s="156" t="s">
        <v>705</v>
      </c>
      <c r="G274" s="157" t="s">
        <v>215</v>
      </c>
      <c r="H274" s="158">
        <v>42</v>
      </c>
      <c r="I274" s="159"/>
      <c r="J274" s="160">
        <f>ROUND(I274*H274,2)</f>
        <v>0</v>
      </c>
      <c r="K274" s="156" t="s">
        <v>0</v>
      </c>
      <c r="L274" s="34"/>
      <c r="M274" s="161" t="s">
        <v>0</v>
      </c>
      <c r="N274" s="162" t="s">
        <v>40</v>
      </c>
      <c r="O274" s="54"/>
      <c r="P274" s="163">
        <f>O274*H274</f>
        <v>0</v>
      </c>
      <c r="Q274" s="163">
        <v>0</v>
      </c>
      <c r="R274" s="163">
        <f>Q274*H274</f>
        <v>0</v>
      </c>
      <c r="S274" s="163">
        <v>0</v>
      </c>
      <c r="T274" s="164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5" t="s">
        <v>156</v>
      </c>
      <c r="AT274" s="165" t="s">
        <v>151</v>
      </c>
      <c r="AU274" s="165" t="s">
        <v>77</v>
      </c>
      <c r="AY274" s="18" t="s">
        <v>148</v>
      </c>
      <c r="BE274" s="166">
        <f>IF(N274="základní",J274,0)</f>
        <v>0</v>
      </c>
      <c r="BF274" s="166">
        <f>IF(N274="snížená",J274,0)</f>
        <v>0</v>
      </c>
      <c r="BG274" s="166">
        <f>IF(N274="zákl. přenesená",J274,0)</f>
        <v>0</v>
      </c>
      <c r="BH274" s="166">
        <f>IF(N274="sníž. přenesená",J274,0)</f>
        <v>0</v>
      </c>
      <c r="BI274" s="166">
        <f>IF(N274="nulová",J274,0)</f>
        <v>0</v>
      </c>
      <c r="BJ274" s="18" t="s">
        <v>75</v>
      </c>
      <c r="BK274" s="166">
        <f>ROUND(I274*H274,2)</f>
        <v>0</v>
      </c>
      <c r="BL274" s="18" t="s">
        <v>156</v>
      </c>
      <c r="BM274" s="165" t="s">
        <v>1191</v>
      </c>
    </row>
    <row r="275" spans="2:51" s="13" customFormat="1" ht="12">
      <c r="B275" s="167"/>
      <c r="D275" s="168" t="s">
        <v>158</v>
      </c>
      <c r="E275" s="169" t="s">
        <v>0</v>
      </c>
      <c r="F275" s="170" t="s">
        <v>1121</v>
      </c>
      <c r="H275" s="169" t="s">
        <v>0</v>
      </c>
      <c r="I275" s="171"/>
      <c r="L275" s="167"/>
      <c r="M275" s="172"/>
      <c r="N275" s="173"/>
      <c r="O275" s="173"/>
      <c r="P275" s="173"/>
      <c r="Q275" s="173"/>
      <c r="R275" s="173"/>
      <c r="S275" s="173"/>
      <c r="T275" s="174"/>
      <c r="AT275" s="169" t="s">
        <v>158</v>
      </c>
      <c r="AU275" s="169" t="s">
        <v>77</v>
      </c>
      <c r="AV275" s="13" t="s">
        <v>75</v>
      </c>
      <c r="AW275" s="13" t="s">
        <v>30</v>
      </c>
      <c r="AX275" s="13" t="s">
        <v>68</v>
      </c>
      <c r="AY275" s="169" t="s">
        <v>148</v>
      </c>
    </row>
    <row r="276" spans="2:51" s="14" customFormat="1" ht="12">
      <c r="B276" s="175"/>
      <c r="D276" s="168" t="s">
        <v>158</v>
      </c>
      <c r="E276" s="176" t="s">
        <v>0</v>
      </c>
      <c r="F276" s="177" t="s">
        <v>1192</v>
      </c>
      <c r="H276" s="178">
        <v>72</v>
      </c>
      <c r="I276" s="179"/>
      <c r="L276" s="175"/>
      <c r="M276" s="180"/>
      <c r="N276" s="181"/>
      <c r="O276" s="181"/>
      <c r="P276" s="181"/>
      <c r="Q276" s="181"/>
      <c r="R276" s="181"/>
      <c r="S276" s="181"/>
      <c r="T276" s="182"/>
      <c r="AT276" s="176" t="s">
        <v>158</v>
      </c>
      <c r="AU276" s="176" t="s">
        <v>77</v>
      </c>
      <c r="AV276" s="14" t="s">
        <v>77</v>
      </c>
      <c r="AW276" s="14" t="s">
        <v>30</v>
      </c>
      <c r="AX276" s="14" t="s">
        <v>68</v>
      </c>
      <c r="AY276" s="176" t="s">
        <v>148</v>
      </c>
    </row>
    <row r="277" spans="2:51" s="14" customFormat="1" ht="12">
      <c r="B277" s="175"/>
      <c r="D277" s="168" t="s">
        <v>158</v>
      </c>
      <c r="E277" s="176" t="s">
        <v>0</v>
      </c>
      <c r="F277" s="177" t="s">
        <v>1193</v>
      </c>
      <c r="H277" s="178">
        <v>-30</v>
      </c>
      <c r="I277" s="179"/>
      <c r="L277" s="175"/>
      <c r="M277" s="180"/>
      <c r="N277" s="181"/>
      <c r="O277" s="181"/>
      <c r="P277" s="181"/>
      <c r="Q277" s="181"/>
      <c r="R277" s="181"/>
      <c r="S277" s="181"/>
      <c r="T277" s="182"/>
      <c r="AT277" s="176" t="s">
        <v>158</v>
      </c>
      <c r="AU277" s="176" t="s">
        <v>77</v>
      </c>
      <c r="AV277" s="14" t="s">
        <v>77</v>
      </c>
      <c r="AW277" s="14" t="s">
        <v>30</v>
      </c>
      <c r="AX277" s="14" t="s">
        <v>68</v>
      </c>
      <c r="AY277" s="176" t="s">
        <v>148</v>
      </c>
    </row>
    <row r="278" spans="2:51" s="15" customFormat="1" ht="12">
      <c r="B278" s="183"/>
      <c r="D278" s="168" t="s">
        <v>158</v>
      </c>
      <c r="E278" s="184" t="s">
        <v>0</v>
      </c>
      <c r="F278" s="185" t="s">
        <v>171</v>
      </c>
      <c r="H278" s="186">
        <v>42</v>
      </c>
      <c r="I278" s="187"/>
      <c r="L278" s="183"/>
      <c r="M278" s="188"/>
      <c r="N278" s="189"/>
      <c r="O278" s="189"/>
      <c r="P278" s="189"/>
      <c r="Q278" s="189"/>
      <c r="R278" s="189"/>
      <c r="S278" s="189"/>
      <c r="T278" s="190"/>
      <c r="AT278" s="184" t="s">
        <v>158</v>
      </c>
      <c r="AU278" s="184" t="s">
        <v>77</v>
      </c>
      <c r="AV278" s="15" t="s">
        <v>156</v>
      </c>
      <c r="AW278" s="15" t="s">
        <v>30</v>
      </c>
      <c r="AX278" s="15" t="s">
        <v>75</v>
      </c>
      <c r="AY278" s="184" t="s">
        <v>148</v>
      </c>
    </row>
    <row r="279" spans="1:65" s="2" customFormat="1" ht="16.5" customHeight="1">
      <c r="A279" s="33"/>
      <c r="B279" s="153"/>
      <c r="C279" s="203" t="s">
        <v>557</v>
      </c>
      <c r="D279" s="203" t="s">
        <v>438</v>
      </c>
      <c r="E279" s="204" t="s">
        <v>709</v>
      </c>
      <c r="F279" s="205" t="s">
        <v>710</v>
      </c>
      <c r="G279" s="206" t="s">
        <v>215</v>
      </c>
      <c r="H279" s="207">
        <v>37</v>
      </c>
      <c r="I279" s="208"/>
      <c r="J279" s="209">
        <f>ROUND(I279*H279,2)</f>
        <v>0</v>
      </c>
      <c r="K279" s="205" t="s">
        <v>0</v>
      </c>
      <c r="L279" s="210"/>
      <c r="M279" s="211" t="s">
        <v>0</v>
      </c>
      <c r="N279" s="212" t="s">
        <v>40</v>
      </c>
      <c r="O279" s="54"/>
      <c r="P279" s="163">
        <f>O279*H279</f>
        <v>0</v>
      </c>
      <c r="Q279" s="163">
        <v>0.00106</v>
      </c>
      <c r="R279" s="163">
        <f>Q279*H279</f>
        <v>0.03922</v>
      </c>
      <c r="S279" s="163">
        <v>0</v>
      </c>
      <c r="T279" s="164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5" t="s">
        <v>191</v>
      </c>
      <c r="AT279" s="165" t="s">
        <v>438</v>
      </c>
      <c r="AU279" s="165" t="s">
        <v>77</v>
      </c>
      <c r="AY279" s="18" t="s">
        <v>148</v>
      </c>
      <c r="BE279" s="166">
        <f>IF(N279="základní",J279,0)</f>
        <v>0</v>
      </c>
      <c r="BF279" s="166">
        <f>IF(N279="snížená",J279,0)</f>
        <v>0</v>
      </c>
      <c r="BG279" s="166">
        <f>IF(N279="zákl. přenesená",J279,0)</f>
        <v>0</v>
      </c>
      <c r="BH279" s="166">
        <f>IF(N279="sníž. přenesená",J279,0)</f>
        <v>0</v>
      </c>
      <c r="BI279" s="166">
        <f>IF(N279="nulová",J279,0)</f>
        <v>0</v>
      </c>
      <c r="BJ279" s="18" t="s">
        <v>75</v>
      </c>
      <c r="BK279" s="166">
        <f>ROUND(I279*H279,2)</f>
        <v>0</v>
      </c>
      <c r="BL279" s="18" t="s">
        <v>156</v>
      </c>
      <c r="BM279" s="165" t="s">
        <v>1194</v>
      </c>
    </row>
    <row r="280" spans="2:51" s="13" customFormat="1" ht="12">
      <c r="B280" s="167"/>
      <c r="D280" s="168" t="s">
        <v>158</v>
      </c>
      <c r="E280" s="169" t="s">
        <v>0</v>
      </c>
      <c r="F280" s="170" t="s">
        <v>1121</v>
      </c>
      <c r="H280" s="169" t="s">
        <v>0</v>
      </c>
      <c r="I280" s="171"/>
      <c r="L280" s="167"/>
      <c r="M280" s="172"/>
      <c r="N280" s="173"/>
      <c r="O280" s="173"/>
      <c r="P280" s="173"/>
      <c r="Q280" s="173"/>
      <c r="R280" s="173"/>
      <c r="S280" s="173"/>
      <c r="T280" s="174"/>
      <c r="AT280" s="169" t="s">
        <v>158</v>
      </c>
      <c r="AU280" s="169" t="s">
        <v>77</v>
      </c>
      <c r="AV280" s="13" t="s">
        <v>75</v>
      </c>
      <c r="AW280" s="13" t="s">
        <v>30</v>
      </c>
      <c r="AX280" s="13" t="s">
        <v>68</v>
      </c>
      <c r="AY280" s="169" t="s">
        <v>148</v>
      </c>
    </row>
    <row r="281" spans="2:51" s="14" customFormat="1" ht="12">
      <c r="B281" s="175"/>
      <c r="D281" s="168" t="s">
        <v>158</v>
      </c>
      <c r="E281" s="176" t="s">
        <v>0</v>
      </c>
      <c r="F281" s="177" t="s">
        <v>1195</v>
      </c>
      <c r="H281" s="178">
        <v>37</v>
      </c>
      <c r="I281" s="179"/>
      <c r="L281" s="175"/>
      <c r="M281" s="180"/>
      <c r="N281" s="181"/>
      <c r="O281" s="181"/>
      <c r="P281" s="181"/>
      <c r="Q281" s="181"/>
      <c r="R281" s="181"/>
      <c r="S281" s="181"/>
      <c r="T281" s="182"/>
      <c r="AT281" s="176" t="s">
        <v>158</v>
      </c>
      <c r="AU281" s="176" t="s">
        <v>77</v>
      </c>
      <c r="AV281" s="14" t="s">
        <v>77</v>
      </c>
      <c r="AW281" s="14" t="s">
        <v>30</v>
      </c>
      <c r="AX281" s="14" t="s">
        <v>75</v>
      </c>
      <c r="AY281" s="176" t="s">
        <v>148</v>
      </c>
    </row>
    <row r="282" spans="1:65" s="2" customFormat="1" ht="16.5" customHeight="1">
      <c r="A282" s="33"/>
      <c r="B282" s="153"/>
      <c r="C282" s="203" t="s">
        <v>564</v>
      </c>
      <c r="D282" s="203" t="s">
        <v>438</v>
      </c>
      <c r="E282" s="204" t="s">
        <v>1196</v>
      </c>
      <c r="F282" s="205" t="s">
        <v>1197</v>
      </c>
      <c r="G282" s="206" t="s">
        <v>215</v>
      </c>
      <c r="H282" s="207">
        <v>2</v>
      </c>
      <c r="I282" s="208"/>
      <c r="J282" s="209">
        <f>ROUND(I282*H282,2)</f>
        <v>0</v>
      </c>
      <c r="K282" s="205" t="s">
        <v>155</v>
      </c>
      <c r="L282" s="210"/>
      <c r="M282" s="211" t="s">
        <v>0</v>
      </c>
      <c r="N282" s="212" t="s">
        <v>40</v>
      </c>
      <c r="O282" s="54"/>
      <c r="P282" s="163">
        <f>O282*H282</f>
        <v>0</v>
      </c>
      <c r="Q282" s="163">
        <v>0.0016</v>
      </c>
      <c r="R282" s="163">
        <f>Q282*H282</f>
        <v>0.0032</v>
      </c>
      <c r="S282" s="163">
        <v>0</v>
      </c>
      <c r="T282" s="164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5" t="s">
        <v>191</v>
      </c>
      <c r="AT282" s="165" t="s">
        <v>438</v>
      </c>
      <c r="AU282" s="165" t="s">
        <v>77</v>
      </c>
      <c r="AY282" s="18" t="s">
        <v>148</v>
      </c>
      <c r="BE282" s="166">
        <f>IF(N282="základní",J282,0)</f>
        <v>0</v>
      </c>
      <c r="BF282" s="166">
        <f>IF(N282="snížená",J282,0)</f>
        <v>0</v>
      </c>
      <c r="BG282" s="166">
        <f>IF(N282="zákl. přenesená",J282,0)</f>
        <v>0</v>
      </c>
      <c r="BH282" s="166">
        <f>IF(N282="sníž. přenesená",J282,0)</f>
        <v>0</v>
      </c>
      <c r="BI282" s="166">
        <f>IF(N282="nulová",J282,0)</f>
        <v>0</v>
      </c>
      <c r="BJ282" s="18" t="s">
        <v>75</v>
      </c>
      <c r="BK282" s="166">
        <f>ROUND(I282*H282,2)</f>
        <v>0</v>
      </c>
      <c r="BL282" s="18" t="s">
        <v>156</v>
      </c>
      <c r="BM282" s="165" t="s">
        <v>1198</v>
      </c>
    </row>
    <row r="283" spans="2:51" s="13" customFormat="1" ht="12">
      <c r="B283" s="167"/>
      <c r="D283" s="168" t="s">
        <v>158</v>
      </c>
      <c r="E283" s="169" t="s">
        <v>0</v>
      </c>
      <c r="F283" s="170" t="s">
        <v>1121</v>
      </c>
      <c r="H283" s="169" t="s">
        <v>0</v>
      </c>
      <c r="I283" s="171"/>
      <c r="L283" s="167"/>
      <c r="M283" s="172"/>
      <c r="N283" s="173"/>
      <c r="O283" s="173"/>
      <c r="P283" s="173"/>
      <c r="Q283" s="173"/>
      <c r="R283" s="173"/>
      <c r="S283" s="173"/>
      <c r="T283" s="174"/>
      <c r="AT283" s="169" t="s">
        <v>158</v>
      </c>
      <c r="AU283" s="169" t="s">
        <v>77</v>
      </c>
      <c r="AV283" s="13" t="s">
        <v>75</v>
      </c>
      <c r="AW283" s="13" t="s">
        <v>30</v>
      </c>
      <c r="AX283" s="13" t="s">
        <v>68</v>
      </c>
      <c r="AY283" s="169" t="s">
        <v>148</v>
      </c>
    </row>
    <row r="284" spans="2:51" s="14" customFormat="1" ht="12">
      <c r="B284" s="175"/>
      <c r="D284" s="168" t="s">
        <v>158</v>
      </c>
      <c r="E284" s="176" t="s">
        <v>0</v>
      </c>
      <c r="F284" s="177" t="s">
        <v>77</v>
      </c>
      <c r="H284" s="178">
        <v>2</v>
      </c>
      <c r="I284" s="179"/>
      <c r="L284" s="175"/>
      <c r="M284" s="180"/>
      <c r="N284" s="181"/>
      <c r="O284" s="181"/>
      <c r="P284" s="181"/>
      <c r="Q284" s="181"/>
      <c r="R284" s="181"/>
      <c r="S284" s="181"/>
      <c r="T284" s="182"/>
      <c r="AT284" s="176" t="s">
        <v>158</v>
      </c>
      <c r="AU284" s="176" t="s">
        <v>77</v>
      </c>
      <c r="AV284" s="14" t="s">
        <v>77</v>
      </c>
      <c r="AW284" s="14" t="s">
        <v>30</v>
      </c>
      <c r="AX284" s="14" t="s">
        <v>75</v>
      </c>
      <c r="AY284" s="176" t="s">
        <v>148</v>
      </c>
    </row>
    <row r="285" spans="1:65" s="2" customFormat="1" ht="16.5" customHeight="1">
      <c r="A285" s="33"/>
      <c r="B285" s="153"/>
      <c r="C285" s="203" t="s">
        <v>568</v>
      </c>
      <c r="D285" s="203" t="s">
        <v>438</v>
      </c>
      <c r="E285" s="204" t="s">
        <v>730</v>
      </c>
      <c r="F285" s="205" t="s">
        <v>731</v>
      </c>
      <c r="G285" s="206" t="s">
        <v>215</v>
      </c>
      <c r="H285" s="207">
        <v>3</v>
      </c>
      <c r="I285" s="208"/>
      <c r="J285" s="209">
        <f>ROUND(I285*H285,2)</f>
        <v>0</v>
      </c>
      <c r="K285" s="205" t="s">
        <v>0</v>
      </c>
      <c r="L285" s="210"/>
      <c r="M285" s="211" t="s">
        <v>0</v>
      </c>
      <c r="N285" s="212" t="s">
        <v>40</v>
      </c>
      <c r="O285" s="54"/>
      <c r="P285" s="163">
        <f>O285*H285</f>
        <v>0</v>
      </c>
      <c r="Q285" s="163">
        <v>0.01</v>
      </c>
      <c r="R285" s="163">
        <f>Q285*H285</f>
        <v>0.03</v>
      </c>
      <c r="S285" s="163">
        <v>0</v>
      </c>
      <c r="T285" s="164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5" t="s">
        <v>191</v>
      </c>
      <c r="AT285" s="165" t="s">
        <v>438</v>
      </c>
      <c r="AU285" s="165" t="s">
        <v>77</v>
      </c>
      <c r="AY285" s="18" t="s">
        <v>148</v>
      </c>
      <c r="BE285" s="166">
        <f>IF(N285="základní",J285,0)</f>
        <v>0</v>
      </c>
      <c r="BF285" s="166">
        <f>IF(N285="snížená",J285,0)</f>
        <v>0</v>
      </c>
      <c r="BG285" s="166">
        <f>IF(N285="zákl. přenesená",J285,0)</f>
        <v>0</v>
      </c>
      <c r="BH285" s="166">
        <f>IF(N285="sníž. přenesená",J285,0)</f>
        <v>0</v>
      </c>
      <c r="BI285" s="166">
        <f>IF(N285="nulová",J285,0)</f>
        <v>0</v>
      </c>
      <c r="BJ285" s="18" t="s">
        <v>75</v>
      </c>
      <c r="BK285" s="166">
        <f>ROUND(I285*H285,2)</f>
        <v>0</v>
      </c>
      <c r="BL285" s="18" t="s">
        <v>156</v>
      </c>
      <c r="BM285" s="165" t="s">
        <v>1199</v>
      </c>
    </row>
    <row r="286" spans="2:51" s="13" customFormat="1" ht="12">
      <c r="B286" s="167"/>
      <c r="D286" s="168" t="s">
        <v>158</v>
      </c>
      <c r="E286" s="169" t="s">
        <v>0</v>
      </c>
      <c r="F286" s="170" t="s">
        <v>1121</v>
      </c>
      <c r="H286" s="169" t="s">
        <v>0</v>
      </c>
      <c r="I286" s="171"/>
      <c r="L286" s="167"/>
      <c r="M286" s="172"/>
      <c r="N286" s="173"/>
      <c r="O286" s="173"/>
      <c r="P286" s="173"/>
      <c r="Q286" s="173"/>
      <c r="R286" s="173"/>
      <c r="S286" s="173"/>
      <c r="T286" s="174"/>
      <c r="AT286" s="169" t="s">
        <v>158</v>
      </c>
      <c r="AU286" s="169" t="s">
        <v>77</v>
      </c>
      <c r="AV286" s="13" t="s">
        <v>75</v>
      </c>
      <c r="AW286" s="13" t="s">
        <v>30</v>
      </c>
      <c r="AX286" s="13" t="s">
        <v>68</v>
      </c>
      <c r="AY286" s="169" t="s">
        <v>148</v>
      </c>
    </row>
    <row r="287" spans="2:51" s="14" customFormat="1" ht="12">
      <c r="B287" s="175"/>
      <c r="D287" s="168" t="s">
        <v>158</v>
      </c>
      <c r="E287" s="176" t="s">
        <v>0</v>
      </c>
      <c r="F287" s="177" t="s">
        <v>165</v>
      </c>
      <c r="H287" s="178">
        <v>3</v>
      </c>
      <c r="I287" s="179"/>
      <c r="L287" s="175"/>
      <c r="M287" s="180"/>
      <c r="N287" s="181"/>
      <c r="O287" s="181"/>
      <c r="P287" s="181"/>
      <c r="Q287" s="181"/>
      <c r="R287" s="181"/>
      <c r="S287" s="181"/>
      <c r="T287" s="182"/>
      <c r="AT287" s="176" t="s">
        <v>158</v>
      </c>
      <c r="AU287" s="176" t="s">
        <v>77</v>
      </c>
      <c r="AV287" s="14" t="s">
        <v>77</v>
      </c>
      <c r="AW287" s="14" t="s">
        <v>30</v>
      </c>
      <c r="AX287" s="14" t="s">
        <v>75</v>
      </c>
      <c r="AY287" s="176" t="s">
        <v>148</v>
      </c>
    </row>
    <row r="288" spans="1:65" s="2" customFormat="1" ht="16.5" customHeight="1">
      <c r="A288" s="33"/>
      <c r="B288" s="153"/>
      <c r="C288" s="203" t="s">
        <v>572</v>
      </c>
      <c r="D288" s="203" t="s">
        <v>438</v>
      </c>
      <c r="E288" s="204" t="s">
        <v>1200</v>
      </c>
      <c r="F288" s="205" t="s">
        <v>1201</v>
      </c>
      <c r="G288" s="206" t="s">
        <v>215</v>
      </c>
      <c r="H288" s="207">
        <v>4</v>
      </c>
      <c r="I288" s="208"/>
      <c r="J288" s="209">
        <f>ROUND(I288*H288,2)</f>
        <v>0</v>
      </c>
      <c r="K288" s="205" t="s">
        <v>155</v>
      </c>
      <c r="L288" s="210"/>
      <c r="M288" s="211" t="s">
        <v>0</v>
      </c>
      <c r="N288" s="212" t="s">
        <v>40</v>
      </c>
      <c r="O288" s="54"/>
      <c r="P288" s="163">
        <f>O288*H288</f>
        <v>0</v>
      </c>
      <c r="Q288" s="163">
        <v>0.00019</v>
      </c>
      <c r="R288" s="163">
        <f>Q288*H288</f>
        <v>0.00076</v>
      </c>
      <c r="S288" s="163">
        <v>0</v>
      </c>
      <c r="T288" s="164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65" t="s">
        <v>191</v>
      </c>
      <c r="AT288" s="165" t="s">
        <v>438</v>
      </c>
      <c r="AU288" s="165" t="s">
        <v>77</v>
      </c>
      <c r="AY288" s="18" t="s">
        <v>148</v>
      </c>
      <c r="BE288" s="166">
        <f>IF(N288="základní",J288,0)</f>
        <v>0</v>
      </c>
      <c r="BF288" s="166">
        <f>IF(N288="snížená",J288,0)</f>
        <v>0</v>
      </c>
      <c r="BG288" s="166">
        <f>IF(N288="zákl. přenesená",J288,0)</f>
        <v>0</v>
      </c>
      <c r="BH288" s="166">
        <f>IF(N288="sníž. přenesená",J288,0)</f>
        <v>0</v>
      </c>
      <c r="BI288" s="166">
        <f>IF(N288="nulová",J288,0)</f>
        <v>0</v>
      </c>
      <c r="BJ288" s="18" t="s">
        <v>75</v>
      </c>
      <c r="BK288" s="166">
        <f>ROUND(I288*H288,2)</f>
        <v>0</v>
      </c>
      <c r="BL288" s="18" t="s">
        <v>156</v>
      </c>
      <c r="BM288" s="165" t="s">
        <v>1202</v>
      </c>
    </row>
    <row r="289" spans="2:51" s="13" customFormat="1" ht="12">
      <c r="B289" s="167"/>
      <c r="D289" s="168" t="s">
        <v>158</v>
      </c>
      <c r="E289" s="169" t="s">
        <v>0</v>
      </c>
      <c r="F289" s="170" t="s">
        <v>1121</v>
      </c>
      <c r="H289" s="169" t="s">
        <v>0</v>
      </c>
      <c r="I289" s="171"/>
      <c r="L289" s="167"/>
      <c r="M289" s="172"/>
      <c r="N289" s="173"/>
      <c r="O289" s="173"/>
      <c r="P289" s="173"/>
      <c r="Q289" s="173"/>
      <c r="R289" s="173"/>
      <c r="S289" s="173"/>
      <c r="T289" s="174"/>
      <c r="AT289" s="169" t="s">
        <v>158</v>
      </c>
      <c r="AU289" s="169" t="s">
        <v>77</v>
      </c>
      <c r="AV289" s="13" t="s">
        <v>75</v>
      </c>
      <c r="AW289" s="13" t="s">
        <v>30</v>
      </c>
      <c r="AX289" s="13" t="s">
        <v>68</v>
      </c>
      <c r="AY289" s="169" t="s">
        <v>148</v>
      </c>
    </row>
    <row r="290" spans="2:51" s="14" customFormat="1" ht="12">
      <c r="B290" s="175"/>
      <c r="D290" s="168" t="s">
        <v>158</v>
      </c>
      <c r="E290" s="176" t="s">
        <v>0</v>
      </c>
      <c r="F290" s="177" t="s">
        <v>156</v>
      </c>
      <c r="H290" s="178">
        <v>4</v>
      </c>
      <c r="I290" s="179"/>
      <c r="L290" s="175"/>
      <c r="M290" s="180"/>
      <c r="N290" s="181"/>
      <c r="O290" s="181"/>
      <c r="P290" s="181"/>
      <c r="Q290" s="181"/>
      <c r="R290" s="181"/>
      <c r="S290" s="181"/>
      <c r="T290" s="182"/>
      <c r="AT290" s="176" t="s">
        <v>158</v>
      </c>
      <c r="AU290" s="176" t="s">
        <v>77</v>
      </c>
      <c r="AV290" s="14" t="s">
        <v>77</v>
      </c>
      <c r="AW290" s="14" t="s">
        <v>30</v>
      </c>
      <c r="AX290" s="14" t="s">
        <v>75</v>
      </c>
      <c r="AY290" s="176" t="s">
        <v>148</v>
      </c>
    </row>
    <row r="291" spans="1:65" s="2" customFormat="1" ht="16.5" customHeight="1">
      <c r="A291" s="33"/>
      <c r="B291" s="153"/>
      <c r="C291" s="203" t="s">
        <v>577</v>
      </c>
      <c r="D291" s="203" t="s">
        <v>438</v>
      </c>
      <c r="E291" s="204" t="s">
        <v>741</v>
      </c>
      <c r="F291" s="205" t="s">
        <v>742</v>
      </c>
      <c r="G291" s="206" t="s">
        <v>215</v>
      </c>
      <c r="H291" s="207">
        <v>7</v>
      </c>
      <c r="I291" s="208"/>
      <c r="J291" s="209">
        <f>ROUND(I291*H291,2)</f>
        <v>0</v>
      </c>
      <c r="K291" s="205" t="s">
        <v>155</v>
      </c>
      <c r="L291" s="210"/>
      <c r="M291" s="211" t="s">
        <v>0</v>
      </c>
      <c r="N291" s="212" t="s">
        <v>40</v>
      </c>
      <c r="O291" s="54"/>
      <c r="P291" s="163">
        <f>O291*H291</f>
        <v>0</v>
      </c>
      <c r="Q291" s="163">
        <v>0.00057</v>
      </c>
      <c r="R291" s="163">
        <f>Q291*H291</f>
        <v>0.00399</v>
      </c>
      <c r="S291" s="163">
        <v>0</v>
      </c>
      <c r="T291" s="164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5" t="s">
        <v>191</v>
      </c>
      <c r="AT291" s="165" t="s">
        <v>438</v>
      </c>
      <c r="AU291" s="165" t="s">
        <v>77</v>
      </c>
      <c r="AY291" s="18" t="s">
        <v>148</v>
      </c>
      <c r="BE291" s="166">
        <f>IF(N291="základní",J291,0)</f>
        <v>0</v>
      </c>
      <c r="BF291" s="166">
        <f>IF(N291="snížená",J291,0)</f>
        <v>0</v>
      </c>
      <c r="BG291" s="166">
        <f>IF(N291="zákl. přenesená",J291,0)</f>
        <v>0</v>
      </c>
      <c r="BH291" s="166">
        <f>IF(N291="sníž. přenesená",J291,0)</f>
        <v>0</v>
      </c>
      <c r="BI291" s="166">
        <f>IF(N291="nulová",J291,0)</f>
        <v>0</v>
      </c>
      <c r="BJ291" s="18" t="s">
        <v>75</v>
      </c>
      <c r="BK291" s="166">
        <f>ROUND(I291*H291,2)</f>
        <v>0</v>
      </c>
      <c r="BL291" s="18" t="s">
        <v>156</v>
      </c>
      <c r="BM291" s="165" t="s">
        <v>1203</v>
      </c>
    </row>
    <row r="292" spans="2:51" s="13" customFormat="1" ht="12">
      <c r="B292" s="167"/>
      <c r="D292" s="168" t="s">
        <v>158</v>
      </c>
      <c r="E292" s="169" t="s">
        <v>0</v>
      </c>
      <c r="F292" s="170" t="s">
        <v>1121</v>
      </c>
      <c r="H292" s="169" t="s">
        <v>0</v>
      </c>
      <c r="I292" s="171"/>
      <c r="L292" s="167"/>
      <c r="M292" s="172"/>
      <c r="N292" s="173"/>
      <c r="O292" s="173"/>
      <c r="P292" s="173"/>
      <c r="Q292" s="173"/>
      <c r="R292" s="173"/>
      <c r="S292" s="173"/>
      <c r="T292" s="174"/>
      <c r="AT292" s="169" t="s">
        <v>158</v>
      </c>
      <c r="AU292" s="169" t="s">
        <v>77</v>
      </c>
      <c r="AV292" s="13" t="s">
        <v>75</v>
      </c>
      <c r="AW292" s="13" t="s">
        <v>30</v>
      </c>
      <c r="AX292" s="13" t="s">
        <v>68</v>
      </c>
      <c r="AY292" s="169" t="s">
        <v>148</v>
      </c>
    </row>
    <row r="293" spans="2:51" s="14" customFormat="1" ht="12">
      <c r="B293" s="175"/>
      <c r="D293" s="168" t="s">
        <v>158</v>
      </c>
      <c r="E293" s="176" t="s">
        <v>0</v>
      </c>
      <c r="F293" s="177" t="s">
        <v>1155</v>
      </c>
      <c r="H293" s="178">
        <v>7</v>
      </c>
      <c r="I293" s="179"/>
      <c r="L293" s="175"/>
      <c r="M293" s="180"/>
      <c r="N293" s="181"/>
      <c r="O293" s="181"/>
      <c r="P293" s="181"/>
      <c r="Q293" s="181"/>
      <c r="R293" s="181"/>
      <c r="S293" s="181"/>
      <c r="T293" s="182"/>
      <c r="AT293" s="176" t="s">
        <v>158</v>
      </c>
      <c r="AU293" s="176" t="s">
        <v>77</v>
      </c>
      <c r="AV293" s="14" t="s">
        <v>77</v>
      </c>
      <c r="AW293" s="14" t="s">
        <v>30</v>
      </c>
      <c r="AX293" s="14" t="s">
        <v>75</v>
      </c>
      <c r="AY293" s="176" t="s">
        <v>148</v>
      </c>
    </row>
    <row r="294" spans="1:65" s="2" customFormat="1" ht="21.75" customHeight="1">
      <c r="A294" s="33"/>
      <c r="B294" s="153"/>
      <c r="C294" s="154" t="s">
        <v>582</v>
      </c>
      <c r="D294" s="154" t="s">
        <v>151</v>
      </c>
      <c r="E294" s="155" t="s">
        <v>1204</v>
      </c>
      <c r="F294" s="156" t="s">
        <v>1205</v>
      </c>
      <c r="G294" s="157" t="s">
        <v>215</v>
      </c>
      <c r="H294" s="158">
        <v>4</v>
      </c>
      <c r="I294" s="159"/>
      <c r="J294" s="160">
        <f>ROUND(I294*H294,2)</f>
        <v>0</v>
      </c>
      <c r="K294" s="156" t="s">
        <v>155</v>
      </c>
      <c r="L294" s="34"/>
      <c r="M294" s="161" t="s">
        <v>0</v>
      </c>
      <c r="N294" s="162" t="s">
        <v>40</v>
      </c>
      <c r="O294" s="54"/>
      <c r="P294" s="163">
        <f>O294*H294</f>
        <v>0</v>
      </c>
      <c r="Q294" s="163">
        <v>0.00072</v>
      </c>
      <c r="R294" s="163">
        <f>Q294*H294</f>
        <v>0.00288</v>
      </c>
      <c r="S294" s="163">
        <v>0</v>
      </c>
      <c r="T294" s="164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5" t="s">
        <v>156</v>
      </c>
      <c r="AT294" s="165" t="s">
        <v>151</v>
      </c>
      <c r="AU294" s="165" t="s">
        <v>77</v>
      </c>
      <c r="AY294" s="18" t="s">
        <v>148</v>
      </c>
      <c r="BE294" s="166">
        <f>IF(N294="základní",J294,0)</f>
        <v>0</v>
      </c>
      <c r="BF294" s="166">
        <f>IF(N294="snížená",J294,0)</f>
        <v>0</v>
      </c>
      <c r="BG294" s="166">
        <f>IF(N294="zákl. přenesená",J294,0)</f>
        <v>0</v>
      </c>
      <c r="BH294" s="166">
        <f>IF(N294="sníž. přenesená",J294,0)</f>
        <v>0</v>
      </c>
      <c r="BI294" s="166">
        <f>IF(N294="nulová",J294,0)</f>
        <v>0</v>
      </c>
      <c r="BJ294" s="18" t="s">
        <v>75</v>
      </c>
      <c r="BK294" s="166">
        <f>ROUND(I294*H294,2)</f>
        <v>0</v>
      </c>
      <c r="BL294" s="18" t="s">
        <v>156</v>
      </c>
      <c r="BM294" s="165" t="s">
        <v>1206</v>
      </c>
    </row>
    <row r="295" spans="2:51" s="13" customFormat="1" ht="12">
      <c r="B295" s="167"/>
      <c r="D295" s="168" t="s">
        <v>158</v>
      </c>
      <c r="E295" s="169" t="s">
        <v>0</v>
      </c>
      <c r="F295" s="170" t="s">
        <v>1121</v>
      </c>
      <c r="H295" s="169" t="s">
        <v>0</v>
      </c>
      <c r="I295" s="171"/>
      <c r="L295" s="167"/>
      <c r="M295" s="172"/>
      <c r="N295" s="173"/>
      <c r="O295" s="173"/>
      <c r="P295" s="173"/>
      <c r="Q295" s="173"/>
      <c r="R295" s="173"/>
      <c r="S295" s="173"/>
      <c r="T295" s="174"/>
      <c r="AT295" s="169" t="s">
        <v>158</v>
      </c>
      <c r="AU295" s="169" t="s">
        <v>77</v>
      </c>
      <c r="AV295" s="13" t="s">
        <v>75</v>
      </c>
      <c r="AW295" s="13" t="s">
        <v>30</v>
      </c>
      <c r="AX295" s="13" t="s">
        <v>68</v>
      </c>
      <c r="AY295" s="169" t="s">
        <v>148</v>
      </c>
    </row>
    <row r="296" spans="2:51" s="14" customFormat="1" ht="12">
      <c r="B296" s="175"/>
      <c r="D296" s="168" t="s">
        <v>158</v>
      </c>
      <c r="E296" s="176" t="s">
        <v>0</v>
      </c>
      <c r="F296" s="177" t="s">
        <v>156</v>
      </c>
      <c r="H296" s="178">
        <v>4</v>
      </c>
      <c r="I296" s="179"/>
      <c r="L296" s="175"/>
      <c r="M296" s="180"/>
      <c r="N296" s="181"/>
      <c r="O296" s="181"/>
      <c r="P296" s="181"/>
      <c r="Q296" s="181"/>
      <c r="R296" s="181"/>
      <c r="S296" s="181"/>
      <c r="T296" s="182"/>
      <c r="AT296" s="176" t="s">
        <v>158</v>
      </c>
      <c r="AU296" s="176" t="s">
        <v>77</v>
      </c>
      <c r="AV296" s="14" t="s">
        <v>77</v>
      </c>
      <c r="AW296" s="14" t="s">
        <v>30</v>
      </c>
      <c r="AX296" s="14" t="s">
        <v>75</v>
      </c>
      <c r="AY296" s="176" t="s">
        <v>148</v>
      </c>
    </row>
    <row r="297" spans="1:65" s="2" customFormat="1" ht="16.5" customHeight="1">
      <c r="A297" s="33"/>
      <c r="B297" s="153"/>
      <c r="C297" s="203" t="s">
        <v>586</v>
      </c>
      <c r="D297" s="203" t="s">
        <v>438</v>
      </c>
      <c r="E297" s="204" t="s">
        <v>1207</v>
      </c>
      <c r="F297" s="205" t="s">
        <v>1208</v>
      </c>
      <c r="G297" s="206" t="s">
        <v>215</v>
      </c>
      <c r="H297" s="207">
        <v>4</v>
      </c>
      <c r="I297" s="208"/>
      <c r="J297" s="209">
        <f>ROUND(I297*H297,2)</f>
        <v>0</v>
      </c>
      <c r="K297" s="205" t="s">
        <v>0</v>
      </c>
      <c r="L297" s="210"/>
      <c r="M297" s="211" t="s">
        <v>0</v>
      </c>
      <c r="N297" s="212" t="s">
        <v>40</v>
      </c>
      <c r="O297" s="54"/>
      <c r="P297" s="163">
        <f>O297*H297</f>
        <v>0</v>
      </c>
      <c r="Q297" s="163">
        <v>0.012</v>
      </c>
      <c r="R297" s="163">
        <f>Q297*H297</f>
        <v>0.048</v>
      </c>
      <c r="S297" s="163">
        <v>0</v>
      </c>
      <c r="T297" s="164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65" t="s">
        <v>191</v>
      </c>
      <c r="AT297" s="165" t="s">
        <v>438</v>
      </c>
      <c r="AU297" s="165" t="s">
        <v>77</v>
      </c>
      <c r="AY297" s="18" t="s">
        <v>148</v>
      </c>
      <c r="BE297" s="166">
        <f>IF(N297="základní",J297,0)</f>
        <v>0</v>
      </c>
      <c r="BF297" s="166">
        <f>IF(N297="snížená",J297,0)</f>
        <v>0</v>
      </c>
      <c r="BG297" s="166">
        <f>IF(N297="zákl. přenesená",J297,0)</f>
        <v>0</v>
      </c>
      <c r="BH297" s="166">
        <f>IF(N297="sníž. přenesená",J297,0)</f>
        <v>0</v>
      </c>
      <c r="BI297" s="166">
        <f>IF(N297="nulová",J297,0)</f>
        <v>0</v>
      </c>
      <c r="BJ297" s="18" t="s">
        <v>75</v>
      </c>
      <c r="BK297" s="166">
        <f>ROUND(I297*H297,2)</f>
        <v>0</v>
      </c>
      <c r="BL297" s="18" t="s">
        <v>156</v>
      </c>
      <c r="BM297" s="165" t="s">
        <v>1209</v>
      </c>
    </row>
    <row r="298" spans="2:51" s="13" customFormat="1" ht="12">
      <c r="B298" s="167"/>
      <c r="D298" s="168" t="s">
        <v>158</v>
      </c>
      <c r="E298" s="169" t="s">
        <v>0</v>
      </c>
      <c r="F298" s="170" t="s">
        <v>1121</v>
      </c>
      <c r="H298" s="169" t="s">
        <v>0</v>
      </c>
      <c r="I298" s="171"/>
      <c r="L298" s="167"/>
      <c r="M298" s="172"/>
      <c r="N298" s="173"/>
      <c r="O298" s="173"/>
      <c r="P298" s="173"/>
      <c r="Q298" s="173"/>
      <c r="R298" s="173"/>
      <c r="S298" s="173"/>
      <c r="T298" s="174"/>
      <c r="AT298" s="169" t="s">
        <v>158</v>
      </c>
      <c r="AU298" s="169" t="s">
        <v>77</v>
      </c>
      <c r="AV298" s="13" t="s">
        <v>75</v>
      </c>
      <c r="AW298" s="13" t="s">
        <v>30</v>
      </c>
      <c r="AX298" s="13" t="s">
        <v>68</v>
      </c>
      <c r="AY298" s="169" t="s">
        <v>148</v>
      </c>
    </row>
    <row r="299" spans="2:51" s="14" customFormat="1" ht="12">
      <c r="B299" s="175"/>
      <c r="D299" s="168" t="s">
        <v>158</v>
      </c>
      <c r="E299" s="176" t="s">
        <v>0</v>
      </c>
      <c r="F299" s="177" t="s">
        <v>156</v>
      </c>
      <c r="H299" s="178">
        <v>4</v>
      </c>
      <c r="I299" s="179"/>
      <c r="L299" s="175"/>
      <c r="M299" s="180"/>
      <c r="N299" s="181"/>
      <c r="O299" s="181"/>
      <c r="P299" s="181"/>
      <c r="Q299" s="181"/>
      <c r="R299" s="181"/>
      <c r="S299" s="181"/>
      <c r="T299" s="182"/>
      <c r="AT299" s="176" t="s">
        <v>158</v>
      </c>
      <c r="AU299" s="176" t="s">
        <v>77</v>
      </c>
      <c r="AV299" s="14" t="s">
        <v>77</v>
      </c>
      <c r="AW299" s="14" t="s">
        <v>30</v>
      </c>
      <c r="AX299" s="14" t="s">
        <v>75</v>
      </c>
      <c r="AY299" s="176" t="s">
        <v>148</v>
      </c>
    </row>
    <row r="300" spans="1:65" s="2" customFormat="1" ht="16.5" customHeight="1">
      <c r="A300" s="33"/>
      <c r="B300" s="153"/>
      <c r="C300" s="203" t="s">
        <v>590</v>
      </c>
      <c r="D300" s="203" t="s">
        <v>438</v>
      </c>
      <c r="E300" s="204" t="s">
        <v>1210</v>
      </c>
      <c r="F300" s="205" t="s">
        <v>1211</v>
      </c>
      <c r="G300" s="206" t="s">
        <v>215</v>
      </c>
      <c r="H300" s="207">
        <v>4</v>
      </c>
      <c r="I300" s="208"/>
      <c r="J300" s="209">
        <f>ROUND(I300*H300,2)</f>
        <v>0</v>
      </c>
      <c r="K300" s="205" t="s">
        <v>155</v>
      </c>
      <c r="L300" s="210"/>
      <c r="M300" s="211" t="s">
        <v>0</v>
      </c>
      <c r="N300" s="212" t="s">
        <v>40</v>
      </c>
      <c r="O300" s="54"/>
      <c r="P300" s="163">
        <f>O300*H300</f>
        <v>0</v>
      </c>
      <c r="Q300" s="163">
        <v>0.0035</v>
      </c>
      <c r="R300" s="163">
        <f>Q300*H300</f>
        <v>0.014</v>
      </c>
      <c r="S300" s="163">
        <v>0</v>
      </c>
      <c r="T300" s="164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5" t="s">
        <v>191</v>
      </c>
      <c r="AT300" s="165" t="s">
        <v>438</v>
      </c>
      <c r="AU300" s="165" t="s">
        <v>77</v>
      </c>
      <c r="AY300" s="18" t="s">
        <v>148</v>
      </c>
      <c r="BE300" s="166">
        <f>IF(N300="základní",J300,0)</f>
        <v>0</v>
      </c>
      <c r="BF300" s="166">
        <f>IF(N300="snížená",J300,0)</f>
        <v>0</v>
      </c>
      <c r="BG300" s="166">
        <f>IF(N300="zákl. přenesená",J300,0)</f>
        <v>0</v>
      </c>
      <c r="BH300" s="166">
        <f>IF(N300="sníž. přenesená",J300,0)</f>
        <v>0</v>
      </c>
      <c r="BI300" s="166">
        <f>IF(N300="nulová",J300,0)</f>
        <v>0</v>
      </c>
      <c r="BJ300" s="18" t="s">
        <v>75</v>
      </c>
      <c r="BK300" s="166">
        <f>ROUND(I300*H300,2)</f>
        <v>0</v>
      </c>
      <c r="BL300" s="18" t="s">
        <v>156</v>
      </c>
      <c r="BM300" s="165" t="s">
        <v>1212</v>
      </c>
    </row>
    <row r="301" spans="2:51" s="13" customFormat="1" ht="12">
      <c r="B301" s="167"/>
      <c r="D301" s="168" t="s">
        <v>158</v>
      </c>
      <c r="E301" s="169" t="s">
        <v>0</v>
      </c>
      <c r="F301" s="170" t="s">
        <v>1121</v>
      </c>
      <c r="H301" s="169" t="s">
        <v>0</v>
      </c>
      <c r="I301" s="171"/>
      <c r="L301" s="167"/>
      <c r="M301" s="172"/>
      <c r="N301" s="173"/>
      <c r="O301" s="173"/>
      <c r="P301" s="173"/>
      <c r="Q301" s="173"/>
      <c r="R301" s="173"/>
      <c r="S301" s="173"/>
      <c r="T301" s="174"/>
      <c r="AT301" s="169" t="s">
        <v>158</v>
      </c>
      <c r="AU301" s="169" t="s">
        <v>77</v>
      </c>
      <c r="AV301" s="13" t="s">
        <v>75</v>
      </c>
      <c r="AW301" s="13" t="s">
        <v>30</v>
      </c>
      <c r="AX301" s="13" t="s">
        <v>68</v>
      </c>
      <c r="AY301" s="169" t="s">
        <v>148</v>
      </c>
    </row>
    <row r="302" spans="2:51" s="14" customFormat="1" ht="12">
      <c r="B302" s="175"/>
      <c r="D302" s="168" t="s">
        <v>158</v>
      </c>
      <c r="E302" s="176" t="s">
        <v>0</v>
      </c>
      <c r="F302" s="177" t="s">
        <v>156</v>
      </c>
      <c r="H302" s="178">
        <v>4</v>
      </c>
      <c r="I302" s="179"/>
      <c r="L302" s="175"/>
      <c r="M302" s="180"/>
      <c r="N302" s="181"/>
      <c r="O302" s="181"/>
      <c r="P302" s="181"/>
      <c r="Q302" s="181"/>
      <c r="R302" s="181"/>
      <c r="S302" s="181"/>
      <c r="T302" s="182"/>
      <c r="AT302" s="176" t="s">
        <v>158</v>
      </c>
      <c r="AU302" s="176" t="s">
        <v>77</v>
      </c>
      <c r="AV302" s="14" t="s">
        <v>77</v>
      </c>
      <c r="AW302" s="14" t="s">
        <v>30</v>
      </c>
      <c r="AX302" s="14" t="s">
        <v>75</v>
      </c>
      <c r="AY302" s="176" t="s">
        <v>148</v>
      </c>
    </row>
    <row r="303" spans="1:65" s="2" customFormat="1" ht="21.75" customHeight="1">
      <c r="A303" s="33"/>
      <c r="B303" s="153"/>
      <c r="C303" s="154" t="s">
        <v>594</v>
      </c>
      <c r="D303" s="154" t="s">
        <v>151</v>
      </c>
      <c r="E303" s="155" t="s">
        <v>776</v>
      </c>
      <c r="F303" s="156" t="s">
        <v>777</v>
      </c>
      <c r="G303" s="157" t="s">
        <v>215</v>
      </c>
      <c r="H303" s="158">
        <v>2</v>
      </c>
      <c r="I303" s="159"/>
      <c r="J303" s="160">
        <f>ROUND(I303*H303,2)</f>
        <v>0</v>
      </c>
      <c r="K303" s="156" t="s">
        <v>155</v>
      </c>
      <c r="L303" s="34"/>
      <c r="M303" s="161" t="s">
        <v>0</v>
      </c>
      <c r="N303" s="162" t="s">
        <v>40</v>
      </c>
      <c r="O303" s="54"/>
      <c r="P303" s="163">
        <f>O303*H303</f>
        <v>0</v>
      </c>
      <c r="Q303" s="163">
        <v>0.00162</v>
      </c>
      <c r="R303" s="163">
        <f>Q303*H303</f>
        <v>0.00324</v>
      </c>
      <c r="S303" s="163">
        <v>0</v>
      </c>
      <c r="T303" s="164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5" t="s">
        <v>156</v>
      </c>
      <c r="AT303" s="165" t="s">
        <v>151</v>
      </c>
      <c r="AU303" s="165" t="s">
        <v>77</v>
      </c>
      <c r="AY303" s="18" t="s">
        <v>148</v>
      </c>
      <c r="BE303" s="166">
        <f>IF(N303="základní",J303,0)</f>
        <v>0</v>
      </c>
      <c r="BF303" s="166">
        <f>IF(N303="snížená",J303,0)</f>
        <v>0</v>
      </c>
      <c r="BG303" s="166">
        <f>IF(N303="zákl. přenesená",J303,0)</f>
        <v>0</v>
      </c>
      <c r="BH303" s="166">
        <f>IF(N303="sníž. přenesená",J303,0)</f>
        <v>0</v>
      </c>
      <c r="BI303" s="166">
        <f>IF(N303="nulová",J303,0)</f>
        <v>0</v>
      </c>
      <c r="BJ303" s="18" t="s">
        <v>75</v>
      </c>
      <c r="BK303" s="166">
        <f>ROUND(I303*H303,2)</f>
        <v>0</v>
      </c>
      <c r="BL303" s="18" t="s">
        <v>156</v>
      </c>
      <c r="BM303" s="165" t="s">
        <v>1213</v>
      </c>
    </row>
    <row r="304" spans="2:51" s="13" customFormat="1" ht="12">
      <c r="B304" s="167"/>
      <c r="D304" s="168" t="s">
        <v>158</v>
      </c>
      <c r="E304" s="169" t="s">
        <v>0</v>
      </c>
      <c r="F304" s="170" t="s">
        <v>1121</v>
      </c>
      <c r="H304" s="169" t="s">
        <v>0</v>
      </c>
      <c r="I304" s="171"/>
      <c r="L304" s="167"/>
      <c r="M304" s="172"/>
      <c r="N304" s="173"/>
      <c r="O304" s="173"/>
      <c r="P304" s="173"/>
      <c r="Q304" s="173"/>
      <c r="R304" s="173"/>
      <c r="S304" s="173"/>
      <c r="T304" s="174"/>
      <c r="AT304" s="169" t="s">
        <v>158</v>
      </c>
      <c r="AU304" s="169" t="s">
        <v>77</v>
      </c>
      <c r="AV304" s="13" t="s">
        <v>75</v>
      </c>
      <c r="AW304" s="13" t="s">
        <v>30</v>
      </c>
      <c r="AX304" s="13" t="s">
        <v>68</v>
      </c>
      <c r="AY304" s="169" t="s">
        <v>148</v>
      </c>
    </row>
    <row r="305" spans="2:51" s="14" customFormat="1" ht="12">
      <c r="B305" s="175"/>
      <c r="D305" s="168" t="s">
        <v>158</v>
      </c>
      <c r="E305" s="176" t="s">
        <v>0</v>
      </c>
      <c r="F305" s="177" t="s">
        <v>77</v>
      </c>
      <c r="H305" s="178">
        <v>2</v>
      </c>
      <c r="I305" s="179"/>
      <c r="L305" s="175"/>
      <c r="M305" s="180"/>
      <c r="N305" s="181"/>
      <c r="O305" s="181"/>
      <c r="P305" s="181"/>
      <c r="Q305" s="181"/>
      <c r="R305" s="181"/>
      <c r="S305" s="181"/>
      <c r="T305" s="182"/>
      <c r="AT305" s="176" t="s">
        <v>158</v>
      </c>
      <c r="AU305" s="176" t="s">
        <v>77</v>
      </c>
      <c r="AV305" s="14" t="s">
        <v>77</v>
      </c>
      <c r="AW305" s="14" t="s">
        <v>30</v>
      </c>
      <c r="AX305" s="14" t="s">
        <v>75</v>
      </c>
      <c r="AY305" s="176" t="s">
        <v>148</v>
      </c>
    </row>
    <row r="306" spans="1:65" s="2" customFormat="1" ht="16.5" customHeight="1">
      <c r="A306" s="33"/>
      <c r="B306" s="153"/>
      <c r="C306" s="203" t="s">
        <v>599</v>
      </c>
      <c r="D306" s="203" t="s">
        <v>438</v>
      </c>
      <c r="E306" s="204" t="s">
        <v>781</v>
      </c>
      <c r="F306" s="205" t="s">
        <v>782</v>
      </c>
      <c r="G306" s="206" t="s">
        <v>215</v>
      </c>
      <c r="H306" s="207">
        <v>2</v>
      </c>
      <c r="I306" s="208"/>
      <c r="J306" s="209">
        <f>ROUND(I306*H306,2)</f>
        <v>0</v>
      </c>
      <c r="K306" s="205" t="s">
        <v>0</v>
      </c>
      <c r="L306" s="210"/>
      <c r="M306" s="211" t="s">
        <v>0</v>
      </c>
      <c r="N306" s="212" t="s">
        <v>40</v>
      </c>
      <c r="O306" s="54"/>
      <c r="P306" s="163">
        <f>O306*H306</f>
        <v>0</v>
      </c>
      <c r="Q306" s="163">
        <v>0.018</v>
      </c>
      <c r="R306" s="163">
        <f>Q306*H306</f>
        <v>0.036</v>
      </c>
      <c r="S306" s="163">
        <v>0</v>
      </c>
      <c r="T306" s="164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65" t="s">
        <v>191</v>
      </c>
      <c r="AT306" s="165" t="s">
        <v>438</v>
      </c>
      <c r="AU306" s="165" t="s">
        <v>77</v>
      </c>
      <c r="AY306" s="18" t="s">
        <v>148</v>
      </c>
      <c r="BE306" s="166">
        <f>IF(N306="základní",J306,0)</f>
        <v>0</v>
      </c>
      <c r="BF306" s="166">
        <f>IF(N306="snížená",J306,0)</f>
        <v>0</v>
      </c>
      <c r="BG306" s="166">
        <f>IF(N306="zákl. přenesená",J306,0)</f>
        <v>0</v>
      </c>
      <c r="BH306" s="166">
        <f>IF(N306="sníž. přenesená",J306,0)</f>
        <v>0</v>
      </c>
      <c r="BI306" s="166">
        <f>IF(N306="nulová",J306,0)</f>
        <v>0</v>
      </c>
      <c r="BJ306" s="18" t="s">
        <v>75</v>
      </c>
      <c r="BK306" s="166">
        <f>ROUND(I306*H306,2)</f>
        <v>0</v>
      </c>
      <c r="BL306" s="18" t="s">
        <v>156</v>
      </c>
      <c r="BM306" s="165" t="s">
        <v>1214</v>
      </c>
    </row>
    <row r="307" spans="2:51" s="13" customFormat="1" ht="12">
      <c r="B307" s="167"/>
      <c r="D307" s="168" t="s">
        <v>158</v>
      </c>
      <c r="E307" s="169" t="s">
        <v>0</v>
      </c>
      <c r="F307" s="170" t="s">
        <v>1121</v>
      </c>
      <c r="H307" s="169" t="s">
        <v>0</v>
      </c>
      <c r="I307" s="171"/>
      <c r="L307" s="167"/>
      <c r="M307" s="172"/>
      <c r="N307" s="173"/>
      <c r="O307" s="173"/>
      <c r="P307" s="173"/>
      <c r="Q307" s="173"/>
      <c r="R307" s="173"/>
      <c r="S307" s="173"/>
      <c r="T307" s="174"/>
      <c r="AT307" s="169" t="s">
        <v>158</v>
      </c>
      <c r="AU307" s="169" t="s">
        <v>77</v>
      </c>
      <c r="AV307" s="13" t="s">
        <v>75</v>
      </c>
      <c r="AW307" s="13" t="s">
        <v>30</v>
      </c>
      <c r="AX307" s="13" t="s">
        <v>68</v>
      </c>
      <c r="AY307" s="169" t="s">
        <v>148</v>
      </c>
    </row>
    <row r="308" spans="2:51" s="14" customFormat="1" ht="12">
      <c r="B308" s="175"/>
      <c r="D308" s="168" t="s">
        <v>158</v>
      </c>
      <c r="E308" s="176" t="s">
        <v>0</v>
      </c>
      <c r="F308" s="177" t="s">
        <v>77</v>
      </c>
      <c r="H308" s="178">
        <v>2</v>
      </c>
      <c r="I308" s="179"/>
      <c r="L308" s="175"/>
      <c r="M308" s="180"/>
      <c r="N308" s="181"/>
      <c r="O308" s="181"/>
      <c r="P308" s="181"/>
      <c r="Q308" s="181"/>
      <c r="R308" s="181"/>
      <c r="S308" s="181"/>
      <c r="T308" s="182"/>
      <c r="AT308" s="176" t="s">
        <v>158</v>
      </c>
      <c r="AU308" s="176" t="s">
        <v>77</v>
      </c>
      <c r="AV308" s="14" t="s">
        <v>77</v>
      </c>
      <c r="AW308" s="14" t="s">
        <v>30</v>
      </c>
      <c r="AX308" s="14" t="s">
        <v>75</v>
      </c>
      <c r="AY308" s="176" t="s">
        <v>148</v>
      </c>
    </row>
    <row r="309" spans="1:65" s="2" customFormat="1" ht="16.5" customHeight="1">
      <c r="A309" s="33"/>
      <c r="B309" s="153"/>
      <c r="C309" s="203" t="s">
        <v>603</v>
      </c>
      <c r="D309" s="203" t="s">
        <v>438</v>
      </c>
      <c r="E309" s="204" t="s">
        <v>825</v>
      </c>
      <c r="F309" s="205" t="s">
        <v>826</v>
      </c>
      <c r="G309" s="206" t="s">
        <v>215</v>
      </c>
      <c r="H309" s="207">
        <v>2</v>
      </c>
      <c r="I309" s="208"/>
      <c r="J309" s="209">
        <f>ROUND(I309*H309,2)</f>
        <v>0</v>
      </c>
      <c r="K309" s="205" t="s">
        <v>0</v>
      </c>
      <c r="L309" s="210"/>
      <c r="M309" s="211" t="s">
        <v>0</v>
      </c>
      <c r="N309" s="212" t="s">
        <v>40</v>
      </c>
      <c r="O309" s="54"/>
      <c r="P309" s="163">
        <f>O309*H309</f>
        <v>0</v>
      </c>
      <c r="Q309" s="163">
        <v>0.0035</v>
      </c>
      <c r="R309" s="163">
        <f>Q309*H309</f>
        <v>0.007</v>
      </c>
      <c r="S309" s="163">
        <v>0</v>
      </c>
      <c r="T309" s="164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65" t="s">
        <v>191</v>
      </c>
      <c r="AT309" s="165" t="s">
        <v>438</v>
      </c>
      <c r="AU309" s="165" t="s">
        <v>77</v>
      </c>
      <c r="AY309" s="18" t="s">
        <v>148</v>
      </c>
      <c r="BE309" s="166">
        <f>IF(N309="základní",J309,0)</f>
        <v>0</v>
      </c>
      <c r="BF309" s="166">
        <f>IF(N309="snížená",J309,0)</f>
        <v>0</v>
      </c>
      <c r="BG309" s="166">
        <f>IF(N309="zákl. přenesená",J309,0)</f>
        <v>0</v>
      </c>
      <c r="BH309" s="166">
        <f>IF(N309="sníž. přenesená",J309,0)</f>
        <v>0</v>
      </c>
      <c r="BI309" s="166">
        <f>IF(N309="nulová",J309,0)</f>
        <v>0</v>
      </c>
      <c r="BJ309" s="18" t="s">
        <v>75</v>
      </c>
      <c r="BK309" s="166">
        <f>ROUND(I309*H309,2)</f>
        <v>0</v>
      </c>
      <c r="BL309" s="18" t="s">
        <v>156</v>
      </c>
      <c r="BM309" s="165" t="s">
        <v>1215</v>
      </c>
    </row>
    <row r="310" spans="2:51" s="13" customFormat="1" ht="12">
      <c r="B310" s="167"/>
      <c r="D310" s="168" t="s">
        <v>158</v>
      </c>
      <c r="E310" s="169" t="s">
        <v>0</v>
      </c>
      <c r="F310" s="170" t="s">
        <v>1121</v>
      </c>
      <c r="H310" s="169" t="s">
        <v>0</v>
      </c>
      <c r="I310" s="171"/>
      <c r="L310" s="167"/>
      <c r="M310" s="172"/>
      <c r="N310" s="173"/>
      <c r="O310" s="173"/>
      <c r="P310" s="173"/>
      <c r="Q310" s="173"/>
      <c r="R310" s="173"/>
      <c r="S310" s="173"/>
      <c r="T310" s="174"/>
      <c r="AT310" s="169" t="s">
        <v>158</v>
      </c>
      <c r="AU310" s="169" t="s">
        <v>77</v>
      </c>
      <c r="AV310" s="13" t="s">
        <v>75</v>
      </c>
      <c r="AW310" s="13" t="s">
        <v>30</v>
      </c>
      <c r="AX310" s="13" t="s">
        <v>68</v>
      </c>
      <c r="AY310" s="169" t="s">
        <v>148</v>
      </c>
    </row>
    <row r="311" spans="2:51" s="14" customFormat="1" ht="12">
      <c r="B311" s="175"/>
      <c r="D311" s="168" t="s">
        <v>158</v>
      </c>
      <c r="E311" s="176" t="s">
        <v>0</v>
      </c>
      <c r="F311" s="177" t="s">
        <v>77</v>
      </c>
      <c r="H311" s="178">
        <v>2</v>
      </c>
      <c r="I311" s="179"/>
      <c r="L311" s="175"/>
      <c r="M311" s="180"/>
      <c r="N311" s="181"/>
      <c r="O311" s="181"/>
      <c r="P311" s="181"/>
      <c r="Q311" s="181"/>
      <c r="R311" s="181"/>
      <c r="S311" s="181"/>
      <c r="T311" s="182"/>
      <c r="AT311" s="176" t="s">
        <v>158</v>
      </c>
      <c r="AU311" s="176" t="s">
        <v>77</v>
      </c>
      <c r="AV311" s="14" t="s">
        <v>77</v>
      </c>
      <c r="AW311" s="14" t="s">
        <v>30</v>
      </c>
      <c r="AX311" s="14" t="s">
        <v>75</v>
      </c>
      <c r="AY311" s="176" t="s">
        <v>148</v>
      </c>
    </row>
    <row r="312" spans="1:65" s="2" customFormat="1" ht="16.5" customHeight="1">
      <c r="A312" s="33"/>
      <c r="B312" s="153"/>
      <c r="C312" s="154" t="s">
        <v>607</v>
      </c>
      <c r="D312" s="154" t="s">
        <v>151</v>
      </c>
      <c r="E312" s="155" t="s">
        <v>805</v>
      </c>
      <c r="F312" s="156" t="s">
        <v>806</v>
      </c>
      <c r="G312" s="157" t="s">
        <v>215</v>
      </c>
      <c r="H312" s="158">
        <v>4</v>
      </c>
      <c r="I312" s="159"/>
      <c r="J312" s="160">
        <f>ROUND(I312*H312,2)</f>
        <v>0</v>
      </c>
      <c r="K312" s="156" t="s">
        <v>155</v>
      </c>
      <c r="L312" s="34"/>
      <c r="M312" s="161" t="s">
        <v>0</v>
      </c>
      <c r="N312" s="162" t="s">
        <v>40</v>
      </c>
      <c r="O312" s="54"/>
      <c r="P312" s="163">
        <f>O312*H312</f>
        <v>0</v>
      </c>
      <c r="Q312" s="163">
        <v>0.00034</v>
      </c>
      <c r="R312" s="163">
        <f>Q312*H312</f>
        <v>0.00136</v>
      </c>
      <c r="S312" s="163">
        <v>0</v>
      </c>
      <c r="T312" s="164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65" t="s">
        <v>156</v>
      </c>
      <c r="AT312" s="165" t="s">
        <v>151</v>
      </c>
      <c r="AU312" s="165" t="s">
        <v>77</v>
      </c>
      <c r="AY312" s="18" t="s">
        <v>148</v>
      </c>
      <c r="BE312" s="166">
        <f>IF(N312="základní",J312,0)</f>
        <v>0</v>
      </c>
      <c r="BF312" s="166">
        <f>IF(N312="snížená",J312,0)</f>
        <v>0</v>
      </c>
      <c r="BG312" s="166">
        <f>IF(N312="zákl. přenesená",J312,0)</f>
        <v>0</v>
      </c>
      <c r="BH312" s="166">
        <f>IF(N312="sníž. přenesená",J312,0)</f>
        <v>0</v>
      </c>
      <c r="BI312" s="166">
        <f>IF(N312="nulová",J312,0)</f>
        <v>0</v>
      </c>
      <c r="BJ312" s="18" t="s">
        <v>75</v>
      </c>
      <c r="BK312" s="166">
        <f>ROUND(I312*H312,2)</f>
        <v>0</v>
      </c>
      <c r="BL312" s="18" t="s">
        <v>156</v>
      </c>
      <c r="BM312" s="165" t="s">
        <v>1216</v>
      </c>
    </row>
    <row r="313" spans="2:51" s="13" customFormat="1" ht="12">
      <c r="B313" s="167"/>
      <c r="D313" s="168" t="s">
        <v>158</v>
      </c>
      <c r="E313" s="169" t="s">
        <v>0</v>
      </c>
      <c r="F313" s="170" t="s">
        <v>1121</v>
      </c>
      <c r="H313" s="169" t="s">
        <v>0</v>
      </c>
      <c r="I313" s="171"/>
      <c r="L313" s="167"/>
      <c r="M313" s="172"/>
      <c r="N313" s="173"/>
      <c r="O313" s="173"/>
      <c r="P313" s="173"/>
      <c r="Q313" s="173"/>
      <c r="R313" s="173"/>
      <c r="S313" s="173"/>
      <c r="T313" s="174"/>
      <c r="AT313" s="169" t="s">
        <v>158</v>
      </c>
      <c r="AU313" s="169" t="s">
        <v>77</v>
      </c>
      <c r="AV313" s="13" t="s">
        <v>75</v>
      </c>
      <c r="AW313" s="13" t="s">
        <v>30</v>
      </c>
      <c r="AX313" s="13" t="s">
        <v>68</v>
      </c>
      <c r="AY313" s="169" t="s">
        <v>148</v>
      </c>
    </row>
    <row r="314" spans="2:51" s="14" customFormat="1" ht="12">
      <c r="B314" s="175"/>
      <c r="D314" s="168" t="s">
        <v>158</v>
      </c>
      <c r="E314" s="176" t="s">
        <v>0</v>
      </c>
      <c r="F314" s="177" t="s">
        <v>156</v>
      </c>
      <c r="H314" s="178">
        <v>4</v>
      </c>
      <c r="I314" s="179"/>
      <c r="L314" s="175"/>
      <c r="M314" s="180"/>
      <c r="N314" s="181"/>
      <c r="O314" s="181"/>
      <c r="P314" s="181"/>
      <c r="Q314" s="181"/>
      <c r="R314" s="181"/>
      <c r="S314" s="181"/>
      <c r="T314" s="182"/>
      <c r="AT314" s="176" t="s">
        <v>158</v>
      </c>
      <c r="AU314" s="176" t="s">
        <v>77</v>
      </c>
      <c r="AV314" s="14" t="s">
        <v>77</v>
      </c>
      <c r="AW314" s="14" t="s">
        <v>30</v>
      </c>
      <c r="AX314" s="14" t="s">
        <v>75</v>
      </c>
      <c r="AY314" s="176" t="s">
        <v>148</v>
      </c>
    </row>
    <row r="315" spans="1:65" s="2" customFormat="1" ht="16.5" customHeight="1">
      <c r="A315" s="33"/>
      <c r="B315" s="153"/>
      <c r="C315" s="203" t="s">
        <v>611</v>
      </c>
      <c r="D315" s="203" t="s">
        <v>438</v>
      </c>
      <c r="E315" s="204" t="s">
        <v>809</v>
      </c>
      <c r="F315" s="205" t="s">
        <v>810</v>
      </c>
      <c r="G315" s="206" t="s">
        <v>215</v>
      </c>
      <c r="H315" s="207">
        <v>4</v>
      </c>
      <c r="I315" s="208"/>
      <c r="J315" s="209">
        <f>ROUND(I315*H315,2)</f>
        <v>0</v>
      </c>
      <c r="K315" s="205" t="s">
        <v>155</v>
      </c>
      <c r="L315" s="210"/>
      <c r="M315" s="211" t="s">
        <v>0</v>
      </c>
      <c r="N315" s="212" t="s">
        <v>40</v>
      </c>
      <c r="O315" s="54"/>
      <c r="P315" s="163">
        <f>O315*H315</f>
        <v>0</v>
      </c>
      <c r="Q315" s="163">
        <v>0.0375</v>
      </c>
      <c r="R315" s="163">
        <f>Q315*H315</f>
        <v>0.15</v>
      </c>
      <c r="S315" s="163">
        <v>0</v>
      </c>
      <c r="T315" s="164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5" t="s">
        <v>191</v>
      </c>
      <c r="AT315" s="165" t="s">
        <v>438</v>
      </c>
      <c r="AU315" s="165" t="s">
        <v>77</v>
      </c>
      <c r="AY315" s="18" t="s">
        <v>148</v>
      </c>
      <c r="BE315" s="166">
        <f>IF(N315="základní",J315,0)</f>
        <v>0</v>
      </c>
      <c r="BF315" s="166">
        <f>IF(N315="snížená",J315,0)</f>
        <v>0</v>
      </c>
      <c r="BG315" s="166">
        <f>IF(N315="zákl. přenesená",J315,0)</f>
        <v>0</v>
      </c>
      <c r="BH315" s="166">
        <f>IF(N315="sníž. přenesená",J315,0)</f>
        <v>0</v>
      </c>
      <c r="BI315" s="166">
        <f>IF(N315="nulová",J315,0)</f>
        <v>0</v>
      </c>
      <c r="BJ315" s="18" t="s">
        <v>75</v>
      </c>
      <c r="BK315" s="166">
        <f>ROUND(I315*H315,2)</f>
        <v>0</v>
      </c>
      <c r="BL315" s="18" t="s">
        <v>156</v>
      </c>
      <c r="BM315" s="165" t="s">
        <v>1217</v>
      </c>
    </row>
    <row r="316" spans="2:51" s="13" customFormat="1" ht="12">
      <c r="B316" s="167"/>
      <c r="D316" s="168" t="s">
        <v>158</v>
      </c>
      <c r="E316" s="169" t="s">
        <v>0</v>
      </c>
      <c r="F316" s="170" t="s">
        <v>1121</v>
      </c>
      <c r="H316" s="169" t="s">
        <v>0</v>
      </c>
      <c r="I316" s="171"/>
      <c r="L316" s="167"/>
      <c r="M316" s="172"/>
      <c r="N316" s="173"/>
      <c r="O316" s="173"/>
      <c r="P316" s="173"/>
      <c r="Q316" s="173"/>
      <c r="R316" s="173"/>
      <c r="S316" s="173"/>
      <c r="T316" s="174"/>
      <c r="AT316" s="169" t="s">
        <v>158</v>
      </c>
      <c r="AU316" s="169" t="s">
        <v>77</v>
      </c>
      <c r="AV316" s="13" t="s">
        <v>75</v>
      </c>
      <c r="AW316" s="13" t="s">
        <v>30</v>
      </c>
      <c r="AX316" s="13" t="s">
        <v>68</v>
      </c>
      <c r="AY316" s="169" t="s">
        <v>148</v>
      </c>
    </row>
    <row r="317" spans="2:51" s="14" customFormat="1" ht="12">
      <c r="B317" s="175"/>
      <c r="D317" s="168" t="s">
        <v>158</v>
      </c>
      <c r="E317" s="176" t="s">
        <v>0</v>
      </c>
      <c r="F317" s="177" t="s">
        <v>156</v>
      </c>
      <c r="H317" s="178">
        <v>4</v>
      </c>
      <c r="I317" s="179"/>
      <c r="L317" s="175"/>
      <c r="M317" s="180"/>
      <c r="N317" s="181"/>
      <c r="O317" s="181"/>
      <c r="P317" s="181"/>
      <c r="Q317" s="181"/>
      <c r="R317" s="181"/>
      <c r="S317" s="181"/>
      <c r="T317" s="182"/>
      <c r="AT317" s="176" t="s">
        <v>158</v>
      </c>
      <c r="AU317" s="176" t="s">
        <v>77</v>
      </c>
      <c r="AV317" s="14" t="s">
        <v>77</v>
      </c>
      <c r="AW317" s="14" t="s">
        <v>30</v>
      </c>
      <c r="AX317" s="14" t="s">
        <v>75</v>
      </c>
      <c r="AY317" s="176" t="s">
        <v>148</v>
      </c>
    </row>
    <row r="318" spans="1:65" s="2" customFormat="1" ht="21.75" customHeight="1">
      <c r="A318" s="33"/>
      <c r="B318" s="153"/>
      <c r="C318" s="154" t="s">
        <v>615</v>
      </c>
      <c r="D318" s="154" t="s">
        <v>151</v>
      </c>
      <c r="E318" s="155" t="s">
        <v>813</v>
      </c>
      <c r="F318" s="156" t="s">
        <v>814</v>
      </c>
      <c r="G318" s="157" t="s">
        <v>215</v>
      </c>
      <c r="H318" s="158">
        <v>5</v>
      </c>
      <c r="I318" s="159"/>
      <c r="J318" s="160">
        <f>ROUND(I318*H318,2)</f>
        <v>0</v>
      </c>
      <c r="K318" s="156" t="s">
        <v>155</v>
      </c>
      <c r="L318" s="34"/>
      <c r="M318" s="161" t="s">
        <v>0</v>
      </c>
      <c r="N318" s="162" t="s">
        <v>40</v>
      </c>
      <c r="O318" s="54"/>
      <c r="P318" s="163">
        <f>O318*H318</f>
        <v>0</v>
      </c>
      <c r="Q318" s="163">
        <v>0.00165</v>
      </c>
      <c r="R318" s="163">
        <f>Q318*H318</f>
        <v>0.00825</v>
      </c>
      <c r="S318" s="163">
        <v>0</v>
      </c>
      <c r="T318" s="164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65" t="s">
        <v>156</v>
      </c>
      <c r="AT318" s="165" t="s">
        <v>151</v>
      </c>
      <c r="AU318" s="165" t="s">
        <v>77</v>
      </c>
      <c r="AY318" s="18" t="s">
        <v>148</v>
      </c>
      <c r="BE318" s="166">
        <f>IF(N318="základní",J318,0)</f>
        <v>0</v>
      </c>
      <c r="BF318" s="166">
        <f>IF(N318="snížená",J318,0)</f>
        <v>0</v>
      </c>
      <c r="BG318" s="166">
        <f>IF(N318="zákl. přenesená",J318,0)</f>
        <v>0</v>
      </c>
      <c r="BH318" s="166">
        <f>IF(N318="sníž. přenesená",J318,0)</f>
        <v>0</v>
      </c>
      <c r="BI318" s="166">
        <f>IF(N318="nulová",J318,0)</f>
        <v>0</v>
      </c>
      <c r="BJ318" s="18" t="s">
        <v>75</v>
      </c>
      <c r="BK318" s="166">
        <f>ROUND(I318*H318,2)</f>
        <v>0</v>
      </c>
      <c r="BL318" s="18" t="s">
        <v>156</v>
      </c>
      <c r="BM318" s="165" t="s">
        <v>1218</v>
      </c>
    </row>
    <row r="319" spans="2:51" s="13" customFormat="1" ht="12">
      <c r="B319" s="167"/>
      <c r="D319" s="168" t="s">
        <v>158</v>
      </c>
      <c r="E319" s="169" t="s">
        <v>0</v>
      </c>
      <c r="F319" s="170" t="s">
        <v>1121</v>
      </c>
      <c r="H319" s="169" t="s">
        <v>0</v>
      </c>
      <c r="I319" s="171"/>
      <c r="L319" s="167"/>
      <c r="M319" s="172"/>
      <c r="N319" s="173"/>
      <c r="O319" s="173"/>
      <c r="P319" s="173"/>
      <c r="Q319" s="173"/>
      <c r="R319" s="173"/>
      <c r="S319" s="173"/>
      <c r="T319" s="174"/>
      <c r="AT319" s="169" t="s">
        <v>158</v>
      </c>
      <c r="AU319" s="169" t="s">
        <v>77</v>
      </c>
      <c r="AV319" s="13" t="s">
        <v>75</v>
      </c>
      <c r="AW319" s="13" t="s">
        <v>30</v>
      </c>
      <c r="AX319" s="13" t="s">
        <v>68</v>
      </c>
      <c r="AY319" s="169" t="s">
        <v>148</v>
      </c>
    </row>
    <row r="320" spans="2:51" s="14" customFormat="1" ht="12">
      <c r="B320" s="175"/>
      <c r="D320" s="168" t="s">
        <v>158</v>
      </c>
      <c r="E320" s="176" t="s">
        <v>0</v>
      </c>
      <c r="F320" s="177" t="s">
        <v>177</v>
      </c>
      <c r="H320" s="178">
        <v>5</v>
      </c>
      <c r="I320" s="179"/>
      <c r="L320" s="175"/>
      <c r="M320" s="180"/>
      <c r="N320" s="181"/>
      <c r="O320" s="181"/>
      <c r="P320" s="181"/>
      <c r="Q320" s="181"/>
      <c r="R320" s="181"/>
      <c r="S320" s="181"/>
      <c r="T320" s="182"/>
      <c r="AT320" s="176" t="s">
        <v>158</v>
      </c>
      <c r="AU320" s="176" t="s">
        <v>77</v>
      </c>
      <c r="AV320" s="14" t="s">
        <v>77</v>
      </c>
      <c r="AW320" s="14" t="s">
        <v>30</v>
      </c>
      <c r="AX320" s="14" t="s">
        <v>75</v>
      </c>
      <c r="AY320" s="176" t="s">
        <v>148</v>
      </c>
    </row>
    <row r="321" spans="1:65" s="2" customFormat="1" ht="16.5" customHeight="1">
      <c r="A321" s="33"/>
      <c r="B321" s="153"/>
      <c r="C321" s="203" t="s">
        <v>619</v>
      </c>
      <c r="D321" s="203" t="s">
        <v>438</v>
      </c>
      <c r="E321" s="204" t="s">
        <v>1219</v>
      </c>
      <c r="F321" s="205" t="s">
        <v>1220</v>
      </c>
      <c r="G321" s="206" t="s">
        <v>215</v>
      </c>
      <c r="H321" s="207">
        <v>5</v>
      </c>
      <c r="I321" s="208"/>
      <c r="J321" s="209">
        <f>ROUND(I321*H321,2)</f>
        <v>0</v>
      </c>
      <c r="K321" s="205" t="s">
        <v>0</v>
      </c>
      <c r="L321" s="210"/>
      <c r="M321" s="211" t="s">
        <v>0</v>
      </c>
      <c r="N321" s="212" t="s">
        <v>40</v>
      </c>
      <c r="O321" s="54"/>
      <c r="P321" s="163">
        <f>O321*H321</f>
        <v>0</v>
      </c>
      <c r="Q321" s="163">
        <v>0.023</v>
      </c>
      <c r="R321" s="163">
        <f>Q321*H321</f>
        <v>0.11499999999999999</v>
      </c>
      <c r="S321" s="163">
        <v>0</v>
      </c>
      <c r="T321" s="164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65" t="s">
        <v>191</v>
      </c>
      <c r="AT321" s="165" t="s">
        <v>438</v>
      </c>
      <c r="AU321" s="165" t="s">
        <v>77</v>
      </c>
      <c r="AY321" s="18" t="s">
        <v>148</v>
      </c>
      <c r="BE321" s="166">
        <f>IF(N321="základní",J321,0)</f>
        <v>0</v>
      </c>
      <c r="BF321" s="166">
        <f>IF(N321="snížená",J321,0)</f>
        <v>0</v>
      </c>
      <c r="BG321" s="166">
        <f>IF(N321="zákl. přenesená",J321,0)</f>
        <v>0</v>
      </c>
      <c r="BH321" s="166">
        <f>IF(N321="sníž. přenesená",J321,0)</f>
        <v>0</v>
      </c>
      <c r="BI321" s="166">
        <f>IF(N321="nulová",J321,0)</f>
        <v>0</v>
      </c>
      <c r="BJ321" s="18" t="s">
        <v>75</v>
      </c>
      <c r="BK321" s="166">
        <f>ROUND(I321*H321,2)</f>
        <v>0</v>
      </c>
      <c r="BL321" s="18" t="s">
        <v>156</v>
      </c>
      <c r="BM321" s="165" t="s">
        <v>1221</v>
      </c>
    </row>
    <row r="322" spans="2:51" s="13" customFormat="1" ht="12">
      <c r="B322" s="167"/>
      <c r="D322" s="168" t="s">
        <v>158</v>
      </c>
      <c r="E322" s="169" t="s">
        <v>0</v>
      </c>
      <c r="F322" s="170" t="s">
        <v>1121</v>
      </c>
      <c r="H322" s="169" t="s">
        <v>0</v>
      </c>
      <c r="I322" s="171"/>
      <c r="L322" s="167"/>
      <c r="M322" s="172"/>
      <c r="N322" s="173"/>
      <c r="O322" s="173"/>
      <c r="P322" s="173"/>
      <c r="Q322" s="173"/>
      <c r="R322" s="173"/>
      <c r="S322" s="173"/>
      <c r="T322" s="174"/>
      <c r="AT322" s="169" t="s">
        <v>158</v>
      </c>
      <c r="AU322" s="169" t="s">
        <v>77</v>
      </c>
      <c r="AV322" s="13" t="s">
        <v>75</v>
      </c>
      <c r="AW322" s="13" t="s">
        <v>30</v>
      </c>
      <c r="AX322" s="13" t="s">
        <v>68</v>
      </c>
      <c r="AY322" s="169" t="s">
        <v>148</v>
      </c>
    </row>
    <row r="323" spans="2:51" s="14" customFormat="1" ht="12">
      <c r="B323" s="175"/>
      <c r="D323" s="168" t="s">
        <v>158</v>
      </c>
      <c r="E323" s="176" t="s">
        <v>0</v>
      </c>
      <c r="F323" s="177" t="s">
        <v>177</v>
      </c>
      <c r="H323" s="178">
        <v>5</v>
      </c>
      <c r="I323" s="179"/>
      <c r="L323" s="175"/>
      <c r="M323" s="180"/>
      <c r="N323" s="181"/>
      <c r="O323" s="181"/>
      <c r="P323" s="181"/>
      <c r="Q323" s="181"/>
      <c r="R323" s="181"/>
      <c r="S323" s="181"/>
      <c r="T323" s="182"/>
      <c r="AT323" s="176" t="s">
        <v>158</v>
      </c>
      <c r="AU323" s="176" t="s">
        <v>77</v>
      </c>
      <c r="AV323" s="14" t="s">
        <v>77</v>
      </c>
      <c r="AW323" s="14" t="s">
        <v>30</v>
      </c>
      <c r="AX323" s="14" t="s">
        <v>75</v>
      </c>
      <c r="AY323" s="176" t="s">
        <v>148</v>
      </c>
    </row>
    <row r="324" spans="1:65" s="2" customFormat="1" ht="16.5" customHeight="1">
      <c r="A324" s="33"/>
      <c r="B324" s="153"/>
      <c r="C324" s="203" t="s">
        <v>623</v>
      </c>
      <c r="D324" s="203" t="s">
        <v>438</v>
      </c>
      <c r="E324" s="204" t="s">
        <v>821</v>
      </c>
      <c r="F324" s="205" t="s">
        <v>822</v>
      </c>
      <c r="G324" s="206" t="s">
        <v>215</v>
      </c>
      <c r="H324" s="207">
        <v>4</v>
      </c>
      <c r="I324" s="208"/>
      <c r="J324" s="209">
        <f>ROUND(I324*H324,2)</f>
        <v>0</v>
      </c>
      <c r="K324" s="205" t="s">
        <v>0</v>
      </c>
      <c r="L324" s="210"/>
      <c r="M324" s="211" t="s">
        <v>0</v>
      </c>
      <c r="N324" s="212" t="s">
        <v>40</v>
      </c>
      <c r="O324" s="54"/>
      <c r="P324" s="163">
        <f>O324*H324</f>
        <v>0</v>
      </c>
      <c r="Q324" s="163">
        <v>0.0035</v>
      </c>
      <c r="R324" s="163">
        <f>Q324*H324</f>
        <v>0.014</v>
      </c>
      <c r="S324" s="163">
        <v>0</v>
      </c>
      <c r="T324" s="164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5" t="s">
        <v>191</v>
      </c>
      <c r="AT324" s="165" t="s">
        <v>438</v>
      </c>
      <c r="AU324" s="165" t="s">
        <v>77</v>
      </c>
      <c r="AY324" s="18" t="s">
        <v>148</v>
      </c>
      <c r="BE324" s="166">
        <f>IF(N324="základní",J324,0)</f>
        <v>0</v>
      </c>
      <c r="BF324" s="166">
        <f>IF(N324="snížená",J324,0)</f>
        <v>0</v>
      </c>
      <c r="BG324" s="166">
        <f>IF(N324="zákl. přenesená",J324,0)</f>
        <v>0</v>
      </c>
      <c r="BH324" s="166">
        <f>IF(N324="sníž. přenesená",J324,0)</f>
        <v>0</v>
      </c>
      <c r="BI324" s="166">
        <f>IF(N324="nulová",J324,0)</f>
        <v>0</v>
      </c>
      <c r="BJ324" s="18" t="s">
        <v>75</v>
      </c>
      <c r="BK324" s="166">
        <f>ROUND(I324*H324,2)</f>
        <v>0</v>
      </c>
      <c r="BL324" s="18" t="s">
        <v>156</v>
      </c>
      <c r="BM324" s="165" t="s">
        <v>1222</v>
      </c>
    </row>
    <row r="325" spans="2:51" s="13" customFormat="1" ht="12">
      <c r="B325" s="167"/>
      <c r="D325" s="168" t="s">
        <v>158</v>
      </c>
      <c r="E325" s="169" t="s">
        <v>0</v>
      </c>
      <c r="F325" s="170" t="s">
        <v>1121</v>
      </c>
      <c r="H325" s="169" t="s">
        <v>0</v>
      </c>
      <c r="I325" s="171"/>
      <c r="L325" s="167"/>
      <c r="M325" s="172"/>
      <c r="N325" s="173"/>
      <c r="O325" s="173"/>
      <c r="P325" s="173"/>
      <c r="Q325" s="173"/>
      <c r="R325" s="173"/>
      <c r="S325" s="173"/>
      <c r="T325" s="174"/>
      <c r="AT325" s="169" t="s">
        <v>158</v>
      </c>
      <c r="AU325" s="169" t="s">
        <v>77</v>
      </c>
      <c r="AV325" s="13" t="s">
        <v>75</v>
      </c>
      <c r="AW325" s="13" t="s">
        <v>30</v>
      </c>
      <c r="AX325" s="13" t="s">
        <v>68</v>
      </c>
      <c r="AY325" s="169" t="s">
        <v>148</v>
      </c>
    </row>
    <row r="326" spans="2:51" s="14" customFormat="1" ht="12">
      <c r="B326" s="175"/>
      <c r="D326" s="168" t="s">
        <v>158</v>
      </c>
      <c r="E326" s="176" t="s">
        <v>0</v>
      </c>
      <c r="F326" s="177" t="s">
        <v>156</v>
      </c>
      <c r="H326" s="178">
        <v>4</v>
      </c>
      <c r="I326" s="179"/>
      <c r="L326" s="175"/>
      <c r="M326" s="180"/>
      <c r="N326" s="181"/>
      <c r="O326" s="181"/>
      <c r="P326" s="181"/>
      <c r="Q326" s="181"/>
      <c r="R326" s="181"/>
      <c r="S326" s="181"/>
      <c r="T326" s="182"/>
      <c r="AT326" s="176" t="s">
        <v>158</v>
      </c>
      <c r="AU326" s="176" t="s">
        <v>77</v>
      </c>
      <c r="AV326" s="14" t="s">
        <v>77</v>
      </c>
      <c r="AW326" s="14" t="s">
        <v>30</v>
      </c>
      <c r="AX326" s="14" t="s">
        <v>75</v>
      </c>
      <c r="AY326" s="176" t="s">
        <v>148</v>
      </c>
    </row>
    <row r="327" spans="1:65" s="2" customFormat="1" ht="16.5" customHeight="1">
      <c r="A327" s="33"/>
      <c r="B327" s="153"/>
      <c r="C327" s="203" t="s">
        <v>627</v>
      </c>
      <c r="D327" s="203" t="s">
        <v>438</v>
      </c>
      <c r="E327" s="204" t="s">
        <v>1223</v>
      </c>
      <c r="F327" s="205" t="s">
        <v>1224</v>
      </c>
      <c r="G327" s="206" t="s">
        <v>215</v>
      </c>
      <c r="H327" s="207">
        <v>3</v>
      </c>
      <c r="I327" s="208"/>
      <c r="J327" s="209">
        <f>ROUND(I327*H327,2)</f>
        <v>0</v>
      </c>
      <c r="K327" s="205" t="s">
        <v>155</v>
      </c>
      <c r="L327" s="210"/>
      <c r="M327" s="211" t="s">
        <v>0</v>
      </c>
      <c r="N327" s="212" t="s">
        <v>40</v>
      </c>
      <c r="O327" s="54"/>
      <c r="P327" s="163">
        <f>O327*H327</f>
        <v>0</v>
      </c>
      <c r="Q327" s="163">
        <v>0.004</v>
      </c>
      <c r="R327" s="163">
        <f>Q327*H327</f>
        <v>0.012</v>
      </c>
      <c r="S327" s="163">
        <v>0</v>
      </c>
      <c r="T327" s="164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65" t="s">
        <v>191</v>
      </c>
      <c r="AT327" s="165" t="s">
        <v>438</v>
      </c>
      <c r="AU327" s="165" t="s">
        <v>77</v>
      </c>
      <c r="AY327" s="18" t="s">
        <v>148</v>
      </c>
      <c r="BE327" s="166">
        <f>IF(N327="základní",J327,0)</f>
        <v>0</v>
      </c>
      <c r="BF327" s="166">
        <f>IF(N327="snížená",J327,0)</f>
        <v>0</v>
      </c>
      <c r="BG327" s="166">
        <f>IF(N327="zákl. přenesená",J327,0)</f>
        <v>0</v>
      </c>
      <c r="BH327" s="166">
        <f>IF(N327="sníž. přenesená",J327,0)</f>
        <v>0</v>
      </c>
      <c r="BI327" s="166">
        <f>IF(N327="nulová",J327,0)</f>
        <v>0</v>
      </c>
      <c r="BJ327" s="18" t="s">
        <v>75</v>
      </c>
      <c r="BK327" s="166">
        <f>ROUND(I327*H327,2)</f>
        <v>0</v>
      </c>
      <c r="BL327" s="18" t="s">
        <v>156</v>
      </c>
      <c r="BM327" s="165" t="s">
        <v>1225</v>
      </c>
    </row>
    <row r="328" spans="2:51" s="13" customFormat="1" ht="12">
      <c r="B328" s="167"/>
      <c r="D328" s="168" t="s">
        <v>158</v>
      </c>
      <c r="E328" s="169" t="s">
        <v>0</v>
      </c>
      <c r="F328" s="170" t="s">
        <v>1121</v>
      </c>
      <c r="H328" s="169" t="s">
        <v>0</v>
      </c>
      <c r="I328" s="171"/>
      <c r="L328" s="167"/>
      <c r="M328" s="172"/>
      <c r="N328" s="173"/>
      <c r="O328" s="173"/>
      <c r="P328" s="173"/>
      <c r="Q328" s="173"/>
      <c r="R328" s="173"/>
      <c r="S328" s="173"/>
      <c r="T328" s="174"/>
      <c r="AT328" s="169" t="s">
        <v>158</v>
      </c>
      <c r="AU328" s="169" t="s">
        <v>77</v>
      </c>
      <c r="AV328" s="13" t="s">
        <v>75</v>
      </c>
      <c r="AW328" s="13" t="s">
        <v>30</v>
      </c>
      <c r="AX328" s="13" t="s">
        <v>68</v>
      </c>
      <c r="AY328" s="169" t="s">
        <v>148</v>
      </c>
    </row>
    <row r="329" spans="2:51" s="14" customFormat="1" ht="12">
      <c r="B329" s="175"/>
      <c r="D329" s="168" t="s">
        <v>158</v>
      </c>
      <c r="E329" s="176" t="s">
        <v>0</v>
      </c>
      <c r="F329" s="177" t="s">
        <v>165</v>
      </c>
      <c r="H329" s="178">
        <v>3</v>
      </c>
      <c r="I329" s="179"/>
      <c r="L329" s="175"/>
      <c r="M329" s="180"/>
      <c r="N329" s="181"/>
      <c r="O329" s="181"/>
      <c r="P329" s="181"/>
      <c r="Q329" s="181"/>
      <c r="R329" s="181"/>
      <c r="S329" s="181"/>
      <c r="T329" s="182"/>
      <c r="AT329" s="176" t="s">
        <v>158</v>
      </c>
      <c r="AU329" s="176" t="s">
        <v>77</v>
      </c>
      <c r="AV329" s="14" t="s">
        <v>77</v>
      </c>
      <c r="AW329" s="14" t="s">
        <v>30</v>
      </c>
      <c r="AX329" s="14" t="s">
        <v>75</v>
      </c>
      <c r="AY329" s="176" t="s">
        <v>148</v>
      </c>
    </row>
    <row r="330" spans="1:65" s="2" customFormat="1" ht="16.5" customHeight="1">
      <c r="A330" s="33"/>
      <c r="B330" s="153"/>
      <c r="C330" s="154" t="s">
        <v>632</v>
      </c>
      <c r="D330" s="154" t="s">
        <v>151</v>
      </c>
      <c r="E330" s="155" t="s">
        <v>1226</v>
      </c>
      <c r="F330" s="156" t="s">
        <v>1227</v>
      </c>
      <c r="G330" s="157" t="s">
        <v>226</v>
      </c>
      <c r="H330" s="158">
        <v>62.9</v>
      </c>
      <c r="I330" s="159"/>
      <c r="J330" s="160">
        <f>ROUND(I330*H330,2)</f>
        <v>0</v>
      </c>
      <c r="K330" s="156" t="s">
        <v>155</v>
      </c>
      <c r="L330" s="34"/>
      <c r="M330" s="161" t="s">
        <v>0</v>
      </c>
      <c r="N330" s="162" t="s">
        <v>40</v>
      </c>
      <c r="O330" s="54"/>
      <c r="P330" s="163">
        <f>O330*H330</f>
        <v>0</v>
      </c>
      <c r="Q330" s="163">
        <v>0</v>
      </c>
      <c r="R330" s="163">
        <f>Q330*H330</f>
        <v>0</v>
      </c>
      <c r="S330" s="163">
        <v>0</v>
      </c>
      <c r="T330" s="164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5" t="s">
        <v>156</v>
      </c>
      <c r="AT330" s="165" t="s">
        <v>151</v>
      </c>
      <c r="AU330" s="165" t="s">
        <v>77</v>
      </c>
      <c r="AY330" s="18" t="s">
        <v>148</v>
      </c>
      <c r="BE330" s="166">
        <f>IF(N330="základní",J330,0)</f>
        <v>0</v>
      </c>
      <c r="BF330" s="166">
        <f>IF(N330="snížená",J330,0)</f>
        <v>0</v>
      </c>
      <c r="BG330" s="166">
        <f>IF(N330="zákl. přenesená",J330,0)</f>
        <v>0</v>
      </c>
      <c r="BH330" s="166">
        <f>IF(N330="sníž. přenesená",J330,0)</f>
        <v>0</v>
      </c>
      <c r="BI330" s="166">
        <f>IF(N330="nulová",J330,0)</f>
        <v>0</v>
      </c>
      <c r="BJ330" s="18" t="s">
        <v>75</v>
      </c>
      <c r="BK330" s="166">
        <f>ROUND(I330*H330,2)</f>
        <v>0</v>
      </c>
      <c r="BL330" s="18" t="s">
        <v>156</v>
      </c>
      <c r="BM330" s="165" t="s">
        <v>1228</v>
      </c>
    </row>
    <row r="331" spans="2:51" s="14" customFormat="1" ht="12">
      <c r="B331" s="175"/>
      <c r="D331" s="168" t="s">
        <v>158</v>
      </c>
      <c r="E331" s="176" t="s">
        <v>0</v>
      </c>
      <c r="F331" s="177" t="s">
        <v>1047</v>
      </c>
      <c r="H331" s="178">
        <v>62.9</v>
      </c>
      <c r="I331" s="179"/>
      <c r="L331" s="175"/>
      <c r="M331" s="180"/>
      <c r="N331" s="181"/>
      <c r="O331" s="181"/>
      <c r="P331" s="181"/>
      <c r="Q331" s="181"/>
      <c r="R331" s="181"/>
      <c r="S331" s="181"/>
      <c r="T331" s="182"/>
      <c r="AT331" s="176" t="s">
        <v>158</v>
      </c>
      <c r="AU331" s="176" t="s">
        <v>77</v>
      </c>
      <c r="AV331" s="14" t="s">
        <v>77</v>
      </c>
      <c r="AW331" s="14" t="s">
        <v>30</v>
      </c>
      <c r="AX331" s="14" t="s">
        <v>75</v>
      </c>
      <c r="AY331" s="176" t="s">
        <v>148</v>
      </c>
    </row>
    <row r="332" spans="1:65" s="2" customFormat="1" ht="16.5" customHeight="1">
      <c r="A332" s="33"/>
      <c r="B332" s="153"/>
      <c r="C332" s="154" t="s">
        <v>636</v>
      </c>
      <c r="D332" s="154" t="s">
        <v>151</v>
      </c>
      <c r="E332" s="155" t="s">
        <v>1229</v>
      </c>
      <c r="F332" s="156" t="s">
        <v>1230</v>
      </c>
      <c r="G332" s="157" t="s">
        <v>226</v>
      </c>
      <c r="H332" s="158">
        <v>62.9</v>
      </c>
      <c r="I332" s="159"/>
      <c r="J332" s="160">
        <f>ROUND(I332*H332,2)</f>
        <v>0</v>
      </c>
      <c r="K332" s="156" t="s">
        <v>155</v>
      </c>
      <c r="L332" s="34"/>
      <c r="M332" s="161" t="s">
        <v>0</v>
      </c>
      <c r="N332" s="162" t="s">
        <v>40</v>
      </c>
      <c r="O332" s="54"/>
      <c r="P332" s="163">
        <f>O332*H332</f>
        <v>0</v>
      </c>
      <c r="Q332" s="163">
        <v>0</v>
      </c>
      <c r="R332" s="163">
        <f>Q332*H332</f>
        <v>0</v>
      </c>
      <c r="S332" s="163">
        <v>0</v>
      </c>
      <c r="T332" s="164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65" t="s">
        <v>156</v>
      </c>
      <c r="AT332" s="165" t="s">
        <v>151</v>
      </c>
      <c r="AU332" s="165" t="s">
        <v>77</v>
      </c>
      <c r="AY332" s="18" t="s">
        <v>148</v>
      </c>
      <c r="BE332" s="166">
        <f>IF(N332="základní",J332,0)</f>
        <v>0</v>
      </c>
      <c r="BF332" s="166">
        <f>IF(N332="snížená",J332,0)</f>
        <v>0</v>
      </c>
      <c r="BG332" s="166">
        <f>IF(N332="zákl. přenesená",J332,0)</f>
        <v>0</v>
      </c>
      <c r="BH332" s="166">
        <f>IF(N332="sníž. přenesená",J332,0)</f>
        <v>0</v>
      </c>
      <c r="BI332" s="166">
        <f>IF(N332="nulová",J332,0)</f>
        <v>0</v>
      </c>
      <c r="BJ332" s="18" t="s">
        <v>75</v>
      </c>
      <c r="BK332" s="166">
        <f>ROUND(I332*H332,2)</f>
        <v>0</v>
      </c>
      <c r="BL332" s="18" t="s">
        <v>156</v>
      </c>
      <c r="BM332" s="165" t="s">
        <v>1231</v>
      </c>
    </row>
    <row r="333" spans="2:51" s="14" customFormat="1" ht="12">
      <c r="B333" s="175"/>
      <c r="D333" s="168" t="s">
        <v>158</v>
      </c>
      <c r="E333" s="176" t="s">
        <v>0</v>
      </c>
      <c r="F333" s="177" t="s">
        <v>1047</v>
      </c>
      <c r="H333" s="178">
        <v>62.9</v>
      </c>
      <c r="I333" s="179"/>
      <c r="L333" s="175"/>
      <c r="M333" s="180"/>
      <c r="N333" s="181"/>
      <c r="O333" s="181"/>
      <c r="P333" s="181"/>
      <c r="Q333" s="181"/>
      <c r="R333" s="181"/>
      <c r="S333" s="181"/>
      <c r="T333" s="182"/>
      <c r="AT333" s="176" t="s">
        <v>158</v>
      </c>
      <c r="AU333" s="176" t="s">
        <v>77</v>
      </c>
      <c r="AV333" s="14" t="s">
        <v>77</v>
      </c>
      <c r="AW333" s="14" t="s">
        <v>30</v>
      </c>
      <c r="AX333" s="14" t="s">
        <v>75</v>
      </c>
      <c r="AY333" s="176" t="s">
        <v>148</v>
      </c>
    </row>
    <row r="334" spans="1:65" s="2" customFormat="1" ht="16.5" customHeight="1">
      <c r="A334" s="33"/>
      <c r="B334" s="153"/>
      <c r="C334" s="154" t="s">
        <v>640</v>
      </c>
      <c r="D334" s="154" t="s">
        <v>151</v>
      </c>
      <c r="E334" s="155" t="s">
        <v>880</v>
      </c>
      <c r="F334" s="156" t="s">
        <v>881</v>
      </c>
      <c r="G334" s="157" t="s">
        <v>226</v>
      </c>
      <c r="H334" s="158">
        <v>214</v>
      </c>
      <c r="I334" s="159"/>
      <c r="J334" s="160">
        <f>ROUND(I334*H334,2)</f>
        <v>0</v>
      </c>
      <c r="K334" s="156" t="s">
        <v>155</v>
      </c>
      <c r="L334" s="34"/>
      <c r="M334" s="161" t="s">
        <v>0</v>
      </c>
      <c r="N334" s="162" t="s">
        <v>40</v>
      </c>
      <c r="O334" s="54"/>
      <c r="P334" s="163">
        <f>O334*H334</f>
        <v>0</v>
      </c>
      <c r="Q334" s="163">
        <v>0</v>
      </c>
      <c r="R334" s="163">
        <f>Q334*H334</f>
        <v>0</v>
      </c>
      <c r="S334" s="163">
        <v>0</v>
      </c>
      <c r="T334" s="164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65" t="s">
        <v>156</v>
      </c>
      <c r="AT334" s="165" t="s">
        <v>151</v>
      </c>
      <c r="AU334" s="165" t="s">
        <v>77</v>
      </c>
      <c r="AY334" s="18" t="s">
        <v>148</v>
      </c>
      <c r="BE334" s="166">
        <f>IF(N334="základní",J334,0)</f>
        <v>0</v>
      </c>
      <c r="BF334" s="166">
        <f>IF(N334="snížená",J334,0)</f>
        <v>0</v>
      </c>
      <c r="BG334" s="166">
        <f>IF(N334="zákl. přenesená",J334,0)</f>
        <v>0</v>
      </c>
      <c r="BH334" s="166">
        <f>IF(N334="sníž. přenesená",J334,0)</f>
        <v>0</v>
      </c>
      <c r="BI334" s="166">
        <f>IF(N334="nulová",J334,0)</f>
        <v>0</v>
      </c>
      <c r="BJ334" s="18" t="s">
        <v>75</v>
      </c>
      <c r="BK334" s="166">
        <f>ROUND(I334*H334,2)</f>
        <v>0</v>
      </c>
      <c r="BL334" s="18" t="s">
        <v>156</v>
      </c>
      <c r="BM334" s="165" t="s">
        <v>1232</v>
      </c>
    </row>
    <row r="335" spans="2:51" s="14" customFormat="1" ht="12">
      <c r="B335" s="175"/>
      <c r="D335" s="168" t="s">
        <v>158</v>
      </c>
      <c r="E335" s="176" t="s">
        <v>0</v>
      </c>
      <c r="F335" s="177" t="s">
        <v>304</v>
      </c>
      <c r="H335" s="178">
        <v>205.5</v>
      </c>
      <c r="I335" s="179"/>
      <c r="L335" s="175"/>
      <c r="M335" s="180"/>
      <c r="N335" s="181"/>
      <c r="O335" s="181"/>
      <c r="P335" s="181"/>
      <c r="Q335" s="181"/>
      <c r="R335" s="181"/>
      <c r="S335" s="181"/>
      <c r="T335" s="182"/>
      <c r="AT335" s="176" t="s">
        <v>158</v>
      </c>
      <c r="AU335" s="176" t="s">
        <v>77</v>
      </c>
      <c r="AV335" s="14" t="s">
        <v>77</v>
      </c>
      <c r="AW335" s="14" t="s">
        <v>30</v>
      </c>
      <c r="AX335" s="14" t="s">
        <v>68</v>
      </c>
      <c r="AY335" s="176" t="s">
        <v>148</v>
      </c>
    </row>
    <row r="336" spans="2:51" s="14" customFormat="1" ht="12">
      <c r="B336" s="175"/>
      <c r="D336" s="168" t="s">
        <v>158</v>
      </c>
      <c r="E336" s="176" t="s">
        <v>0</v>
      </c>
      <c r="F336" s="177" t="s">
        <v>314</v>
      </c>
      <c r="H336" s="178">
        <v>8.5</v>
      </c>
      <c r="I336" s="179"/>
      <c r="L336" s="175"/>
      <c r="M336" s="180"/>
      <c r="N336" s="181"/>
      <c r="O336" s="181"/>
      <c r="P336" s="181"/>
      <c r="Q336" s="181"/>
      <c r="R336" s="181"/>
      <c r="S336" s="181"/>
      <c r="T336" s="182"/>
      <c r="AT336" s="176" t="s">
        <v>158</v>
      </c>
      <c r="AU336" s="176" t="s">
        <v>77</v>
      </c>
      <c r="AV336" s="14" t="s">
        <v>77</v>
      </c>
      <c r="AW336" s="14" t="s">
        <v>30</v>
      </c>
      <c r="AX336" s="14" t="s">
        <v>68</v>
      </c>
      <c r="AY336" s="176" t="s">
        <v>148</v>
      </c>
    </row>
    <row r="337" spans="2:51" s="15" customFormat="1" ht="12">
      <c r="B337" s="183"/>
      <c r="D337" s="168" t="s">
        <v>158</v>
      </c>
      <c r="E337" s="184" t="s">
        <v>0</v>
      </c>
      <c r="F337" s="185" t="s">
        <v>171</v>
      </c>
      <c r="H337" s="186">
        <v>214</v>
      </c>
      <c r="I337" s="187"/>
      <c r="L337" s="183"/>
      <c r="M337" s="188"/>
      <c r="N337" s="189"/>
      <c r="O337" s="189"/>
      <c r="P337" s="189"/>
      <c r="Q337" s="189"/>
      <c r="R337" s="189"/>
      <c r="S337" s="189"/>
      <c r="T337" s="190"/>
      <c r="AT337" s="184" t="s">
        <v>158</v>
      </c>
      <c r="AU337" s="184" t="s">
        <v>77</v>
      </c>
      <c r="AV337" s="15" t="s">
        <v>156</v>
      </c>
      <c r="AW337" s="15" t="s">
        <v>30</v>
      </c>
      <c r="AX337" s="15" t="s">
        <v>75</v>
      </c>
      <c r="AY337" s="184" t="s">
        <v>148</v>
      </c>
    </row>
    <row r="338" spans="1:65" s="2" customFormat="1" ht="16.5" customHeight="1">
      <c r="A338" s="33"/>
      <c r="B338" s="153"/>
      <c r="C338" s="154" t="s">
        <v>644</v>
      </c>
      <c r="D338" s="154" t="s">
        <v>151</v>
      </c>
      <c r="E338" s="155" t="s">
        <v>884</v>
      </c>
      <c r="F338" s="156" t="s">
        <v>885</v>
      </c>
      <c r="G338" s="157" t="s">
        <v>226</v>
      </c>
      <c r="H338" s="158">
        <v>205.5</v>
      </c>
      <c r="I338" s="159"/>
      <c r="J338" s="160">
        <f>ROUND(I338*H338,2)</f>
        <v>0</v>
      </c>
      <c r="K338" s="156" t="s">
        <v>155</v>
      </c>
      <c r="L338" s="34"/>
      <c r="M338" s="161" t="s">
        <v>0</v>
      </c>
      <c r="N338" s="162" t="s">
        <v>40</v>
      </c>
      <c r="O338" s="54"/>
      <c r="P338" s="163">
        <f>O338*H338</f>
        <v>0</v>
      </c>
      <c r="Q338" s="163">
        <v>0</v>
      </c>
      <c r="R338" s="163">
        <f>Q338*H338</f>
        <v>0</v>
      </c>
      <c r="S338" s="163">
        <v>0</v>
      </c>
      <c r="T338" s="164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65" t="s">
        <v>156</v>
      </c>
      <c r="AT338" s="165" t="s">
        <v>151</v>
      </c>
      <c r="AU338" s="165" t="s">
        <v>77</v>
      </c>
      <c r="AY338" s="18" t="s">
        <v>148</v>
      </c>
      <c r="BE338" s="166">
        <f>IF(N338="základní",J338,0)</f>
        <v>0</v>
      </c>
      <c r="BF338" s="166">
        <f>IF(N338="snížená",J338,0)</f>
        <v>0</v>
      </c>
      <c r="BG338" s="166">
        <f>IF(N338="zákl. přenesená",J338,0)</f>
        <v>0</v>
      </c>
      <c r="BH338" s="166">
        <f>IF(N338="sníž. přenesená",J338,0)</f>
        <v>0</v>
      </c>
      <c r="BI338" s="166">
        <f>IF(N338="nulová",J338,0)</f>
        <v>0</v>
      </c>
      <c r="BJ338" s="18" t="s">
        <v>75</v>
      </c>
      <c r="BK338" s="166">
        <f>ROUND(I338*H338,2)</f>
        <v>0</v>
      </c>
      <c r="BL338" s="18" t="s">
        <v>156</v>
      </c>
      <c r="BM338" s="165" t="s">
        <v>1233</v>
      </c>
    </row>
    <row r="339" spans="2:51" s="14" customFormat="1" ht="12">
      <c r="B339" s="175"/>
      <c r="D339" s="168" t="s">
        <v>158</v>
      </c>
      <c r="E339" s="176" t="s">
        <v>0</v>
      </c>
      <c r="F339" s="177" t="s">
        <v>304</v>
      </c>
      <c r="H339" s="178">
        <v>205.5</v>
      </c>
      <c r="I339" s="179"/>
      <c r="L339" s="175"/>
      <c r="M339" s="180"/>
      <c r="N339" s="181"/>
      <c r="O339" s="181"/>
      <c r="P339" s="181"/>
      <c r="Q339" s="181"/>
      <c r="R339" s="181"/>
      <c r="S339" s="181"/>
      <c r="T339" s="182"/>
      <c r="AT339" s="176" t="s">
        <v>158</v>
      </c>
      <c r="AU339" s="176" t="s">
        <v>77</v>
      </c>
      <c r="AV339" s="14" t="s">
        <v>77</v>
      </c>
      <c r="AW339" s="14" t="s">
        <v>30</v>
      </c>
      <c r="AX339" s="14" t="s">
        <v>75</v>
      </c>
      <c r="AY339" s="176" t="s">
        <v>148</v>
      </c>
    </row>
    <row r="340" spans="1:65" s="2" customFormat="1" ht="16.5" customHeight="1">
      <c r="A340" s="33"/>
      <c r="B340" s="153"/>
      <c r="C340" s="154" t="s">
        <v>649</v>
      </c>
      <c r="D340" s="154" t="s">
        <v>151</v>
      </c>
      <c r="E340" s="155" t="s">
        <v>896</v>
      </c>
      <c r="F340" s="156" t="s">
        <v>897</v>
      </c>
      <c r="G340" s="157" t="s">
        <v>215</v>
      </c>
      <c r="H340" s="158">
        <v>26</v>
      </c>
      <c r="I340" s="159"/>
      <c r="J340" s="160">
        <f>ROUND(I340*H340,2)</f>
        <v>0</v>
      </c>
      <c r="K340" s="156" t="s">
        <v>155</v>
      </c>
      <c r="L340" s="34"/>
      <c r="M340" s="161" t="s">
        <v>0</v>
      </c>
      <c r="N340" s="162" t="s">
        <v>40</v>
      </c>
      <c r="O340" s="54"/>
      <c r="P340" s="163">
        <f>O340*H340</f>
        <v>0</v>
      </c>
      <c r="Q340" s="163">
        <v>0.45937</v>
      </c>
      <c r="R340" s="163">
        <f>Q340*H340</f>
        <v>11.94362</v>
      </c>
      <c r="S340" s="163">
        <v>0</v>
      </c>
      <c r="T340" s="164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65" t="s">
        <v>156</v>
      </c>
      <c r="AT340" s="165" t="s">
        <v>151</v>
      </c>
      <c r="AU340" s="165" t="s">
        <v>77</v>
      </c>
      <c r="AY340" s="18" t="s">
        <v>148</v>
      </c>
      <c r="BE340" s="166">
        <f>IF(N340="základní",J340,0)</f>
        <v>0</v>
      </c>
      <c r="BF340" s="166">
        <f>IF(N340="snížená",J340,0)</f>
        <v>0</v>
      </c>
      <c r="BG340" s="166">
        <f>IF(N340="zákl. přenesená",J340,0)</f>
        <v>0</v>
      </c>
      <c r="BH340" s="166">
        <f>IF(N340="sníž. přenesená",J340,0)</f>
        <v>0</v>
      </c>
      <c r="BI340" s="166">
        <f>IF(N340="nulová",J340,0)</f>
        <v>0</v>
      </c>
      <c r="BJ340" s="18" t="s">
        <v>75</v>
      </c>
      <c r="BK340" s="166">
        <f>ROUND(I340*H340,2)</f>
        <v>0</v>
      </c>
      <c r="BL340" s="18" t="s">
        <v>156</v>
      </c>
      <c r="BM340" s="165" t="s">
        <v>1234</v>
      </c>
    </row>
    <row r="341" spans="2:51" s="13" customFormat="1" ht="12">
      <c r="B341" s="167"/>
      <c r="D341" s="168" t="s">
        <v>158</v>
      </c>
      <c r="E341" s="169" t="s">
        <v>0</v>
      </c>
      <c r="F341" s="170" t="s">
        <v>1063</v>
      </c>
      <c r="H341" s="169" t="s">
        <v>0</v>
      </c>
      <c r="I341" s="171"/>
      <c r="L341" s="167"/>
      <c r="M341" s="172"/>
      <c r="N341" s="173"/>
      <c r="O341" s="173"/>
      <c r="P341" s="173"/>
      <c r="Q341" s="173"/>
      <c r="R341" s="173"/>
      <c r="S341" s="173"/>
      <c r="T341" s="174"/>
      <c r="AT341" s="169" t="s">
        <v>158</v>
      </c>
      <c r="AU341" s="169" t="s">
        <v>77</v>
      </c>
      <c r="AV341" s="13" t="s">
        <v>75</v>
      </c>
      <c r="AW341" s="13" t="s">
        <v>30</v>
      </c>
      <c r="AX341" s="13" t="s">
        <v>68</v>
      </c>
      <c r="AY341" s="169" t="s">
        <v>148</v>
      </c>
    </row>
    <row r="342" spans="2:51" s="13" customFormat="1" ht="12">
      <c r="B342" s="167"/>
      <c r="D342" s="168" t="s">
        <v>158</v>
      </c>
      <c r="E342" s="169" t="s">
        <v>0</v>
      </c>
      <c r="F342" s="170" t="s">
        <v>1089</v>
      </c>
      <c r="H342" s="169" t="s">
        <v>0</v>
      </c>
      <c r="I342" s="171"/>
      <c r="L342" s="167"/>
      <c r="M342" s="172"/>
      <c r="N342" s="173"/>
      <c r="O342" s="173"/>
      <c r="P342" s="173"/>
      <c r="Q342" s="173"/>
      <c r="R342" s="173"/>
      <c r="S342" s="173"/>
      <c r="T342" s="174"/>
      <c r="AT342" s="169" t="s">
        <v>158</v>
      </c>
      <c r="AU342" s="169" t="s">
        <v>77</v>
      </c>
      <c r="AV342" s="13" t="s">
        <v>75</v>
      </c>
      <c r="AW342" s="13" t="s">
        <v>30</v>
      </c>
      <c r="AX342" s="13" t="s">
        <v>68</v>
      </c>
      <c r="AY342" s="169" t="s">
        <v>148</v>
      </c>
    </row>
    <row r="343" spans="2:51" s="14" customFormat="1" ht="12">
      <c r="B343" s="175"/>
      <c r="D343" s="168" t="s">
        <v>158</v>
      </c>
      <c r="E343" s="176" t="s">
        <v>0</v>
      </c>
      <c r="F343" s="177" t="s">
        <v>1235</v>
      </c>
      <c r="H343" s="178">
        <v>18</v>
      </c>
      <c r="I343" s="179"/>
      <c r="L343" s="175"/>
      <c r="M343" s="180"/>
      <c r="N343" s="181"/>
      <c r="O343" s="181"/>
      <c r="P343" s="181"/>
      <c r="Q343" s="181"/>
      <c r="R343" s="181"/>
      <c r="S343" s="181"/>
      <c r="T343" s="182"/>
      <c r="AT343" s="176" t="s">
        <v>158</v>
      </c>
      <c r="AU343" s="176" t="s">
        <v>77</v>
      </c>
      <c r="AV343" s="14" t="s">
        <v>77</v>
      </c>
      <c r="AW343" s="14" t="s">
        <v>30</v>
      </c>
      <c r="AX343" s="14" t="s">
        <v>68</v>
      </c>
      <c r="AY343" s="176" t="s">
        <v>148</v>
      </c>
    </row>
    <row r="344" spans="2:51" s="13" customFormat="1" ht="12">
      <c r="B344" s="167"/>
      <c r="D344" s="168" t="s">
        <v>158</v>
      </c>
      <c r="E344" s="169" t="s">
        <v>0</v>
      </c>
      <c r="F344" s="170" t="s">
        <v>1064</v>
      </c>
      <c r="H344" s="169" t="s">
        <v>0</v>
      </c>
      <c r="I344" s="171"/>
      <c r="L344" s="167"/>
      <c r="M344" s="172"/>
      <c r="N344" s="173"/>
      <c r="O344" s="173"/>
      <c r="P344" s="173"/>
      <c r="Q344" s="173"/>
      <c r="R344" s="173"/>
      <c r="S344" s="173"/>
      <c r="T344" s="174"/>
      <c r="AT344" s="169" t="s">
        <v>158</v>
      </c>
      <c r="AU344" s="169" t="s">
        <v>77</v>
      </c>
      <c r="AV344" s="13" t="s">
        <v>75</v>
      </c>
      <c r="AW344" s="13" t="s">
        <v>30</v>
      </c>
      <c r="AX344" s="13" t="s">
        <v>68</v>
      </c>
      <c r="AY344" s="169" t="s">
        <v>148</v>
      </c>
    </row>
    <row r="345" spans="2:51" s="14" customFormat="1" ht="12">
      <c r="B345" s="175"/>
      <c r="D345" s="168" t="s">
        <v>158</v>
      </c>
      <c r="E345" s="176" t="s">
        <v>0</v>
      </c>
      <c r="F345" s="177" t="s">
        <v>1236</v>
      </c>
      <c r="H345" s="178">
        <v>4</v>
      </c>
      <c r="I345" s="179"/>
      <c r="L345" s="175"/>
      <c r="M345" s="180"/>
      <c r="N345" s="181"/>
      <c r="O345" s="181"/>
      <c r="P345" s="181"/>
      <c r="Q345" s="181"/>
      <c r="R345" s="181"/>
      <c r="S345" s="181"/>
      <c r="T345" s="182"/>
      <c r="AT345" s="176" t="s">
        <v>158</v>
      </c>
      <c r="AU345" s="176" t="s">
        <v>77</v>
      </c>
      <c r="AV345" s="14" t="s">
        <v>77</v>
      </c>
      <c r="AW345" s="14" t="s">
        <v>30</v>
      </c>
      <c r="AX345" s="14" t="s">
        <v>68</v>
      </c>
      <c r="AY345" s="176" t="s">
        <v>148</v>
      </c>
    </row>
    <row r="346" spans="2:51" s="13" customFormat="1" ht="12">
      <c r="B346" s="167"/>
      <c r="D346" s="168" t="s">
        <v>158</v>
      </c>
      <c r="E346" s="169" t="s">
        <v>0</v>
      </c>
      <c r="F346" s="170" t="s">
        <v>1079</v>
      </c>
      <c r="H346" s="169" t="s">
        <v>0</v>
      </c>
      <c r="I346" s="171"/>
      <c r="L346" s="167"/>
      <c r="M346" s="172"/>
      <c r="N346" s="173"/>
      <c r="O346" s="173"/>
      <c r="P346" s="173"/>
      <c r="Q346" s="173"/>
      <c r="R346" s="173"/>
      <c r="S346" s="173"/>
      <c r="T346" s="174"/>
      <c r="AT346" s="169" t="s">
        <v>158</v>
      </c>
      <c r="AU346" s="169" t="s">
        <v>77</v>
      </c>
      <c r="AV346" s="13" t="s">
        <v>75</v>
      </c>
      <c r="AW346" s="13" t="s">
        <v>30</v>
      </c>
      <c r="AX346" s="13" t="s">
        <v>68</v>
      </c>
      <c r="AY346" s="169" t="s">
        <v>148</v>
      </c>
    </row>
    <row r="347" spans="2:51" s="14" customFormat="1" ht="12">
      <c r="B347" s="175"/>
      <c r="D347" s="168" t="s">
        <v>158</v>
      </c>
      <c r="E347" s="176" t="s">
        <v>0</v>
      </c>
      <c r="F347" s="177" t="s">
        <v>1236</v>
      </c>
      <c r="H347" s="178">
        <v>4</v>
      </c>
      <c r="I347" s="179"/>
      <c r="L347" s="175"/>
      <c r="M347" s="180"/>
      <c r="N347" s="181"/>
      <c r="O347" s="181"/>
      <c r="P347" s="181"/>
      <c r="Q347" s="181"/>
      <c r="R347" s="181"/>
      <c r="S347" s="181"/>
      <c r="T347" s="182"/>
      <c r="AT347" s="176" t="s">
        <v>158</v>
      </c>
      <c r="AU347" s="176" t="s">
        <v>77</v>
      </c>
      <c r="AV347" s="14" t="s">
        <v>77</v>
      </c>
      <c r="AW347" s="14" t="s">
        <v>30</v>
      </c>
      <c r="AX347" s="14" t="s">
        <v>68</v>
      </c>
      <c r="AY347" s="176" t="s">
        <v>148</v>
      </c>
    </row>
    <row r="348" spans="2:51" s="15" customFormat="1" ht="12">
      <c r="B348" s="183"/>
      <c r="D348" s="168" t="s">
        <v>158</v>
      </c>
      <c r="E348" s="184" t="s">
        <v>0</v>
      </c>
      <c r="F348" s="185" t="s">
        <v>171</v>
      </c>
      <c r="H348" s="186">
        <v>26</v>
      </c>
      <c r="I348" s="187"/>
      <c r="L348" s="183"/>
      <c r="M348" s="188"/>
      <c r="N348" s="189"/>
      <c r="O348" s="189"/>
      <c r="P348" s="189"/>
      <c r="Q348" s="189"/>
      <c r="R348" s="189"/>
      <c r="S348" s="189"/>
      <c r="T348" s="190"/>
      <c r="AT348" s="184" t="s">
        <v>158</v>
      </c>
      <c r="AU348" s="184" t="s">
        <v>77</v>
      </c>
      <c r="AV348" s="15" t="s">
        <v>156</v>
      </c>
      <c r="AW348" s="15" t="s">
        <v>30</v>
      </c>
      <c r="AX348" s="15" t="s">
        <v>75</v>
      </c>
      <c r="AY348" s="184" t="s">
        <v>148</v>
      </c>
    </row>
    <row r="349" spans="1:65" s="2" customFormat="1" ht="16.5" customHeight="1">
      <c r="A349" s="33"/>
      <c r="B349" s="153"/>
      <c r="C349" s="154" t="s">
        <v>653</v>
      </c>
      <c r="D349" s="154" t="s">
        <v>151</v>
      </c>
      <c r="E349" s="155" t="s">
        <v>900</v>
      </c>
      <c r="F349" s="156" t="s">
        <v>901</v>
      </c>
      <c r="G349" s="157" t="s">
        <v>215</v>
      </c>
      <c r="H349" s="158">
        <v>9</v>
      </c>
      <c r="I349" s="159"/>
      <c r="J349" s="160">
        <f>ROUND(I349*H349,2)</f>
        <v>0</v>
      </c>
      <c r="K349" s="156" t="s">
        <v>155</v>
      </c>
      <c r="L349" s="34"/>
      <c r="M349" s="161" t="s">
        <v>0</v>
      </c>
      <c r="N349" s="162" t="s">
        <v>40</v>
      </c>
      <c r="O349" s="54"/>
      <c r="P349" s="163">
        <f>O349*H349</f>
        <v>0</v>
      </c>
      <c r="Q349" s="163">
        <v>0.12303</v>
      </c>
      <c r="R349" s="163">
        <f>Q349*H349</f>
        <v>1.10727</v>
      </c>
      <c r="S349" s="163">
        <v>0</v>
      </c>
      <c r="T349" s="164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65" t="s">
        <v>156</v>
      </c>
      <c r="AT349" s="165" t="s">
        <v>151</v>
      </c>
      <c r="AU349" s="165" t="s">
        <v>77</v>
      </c>
      <c r="AY349" s="18" t="s">
        <v>148</v>
      </c>
      <c r="BE349" s="166">
        <f>IF(N349="základní",J349,0)</f>
        <v>0</v>
      </c>
      <c r="BF349" s="166">
        <f>IF(N349="snížená",J349,0)</f>
        <v>0</v>
      </c>
      <c r="BG349" s="166">
        <f>IF(N349="zákl. přenesená",J349,0)</f>
        <v>0</v>
      </c>
      <c r="BH349" s="166">
        <f>IF(N349="sníž. přenesená",J349,0)</f>
        <v>0</v>
      </c>
      <c r="BI349" s="166">
        <f>IF(N349="nulová",J349,0)</f>
        <v>0</v>
      </c>
      <c r="BJ349" s="18" t="s">
        <v>75</v>
      </c>
      <c r="BK349" s="166">
        <f>ROUND(I349*H349,2)</f>
        <v>0</v>
      </c>
      <c r="BL349" s="18" t="s">
        <v>156</v>
      </c>
      <c r="BM349" s="165" t="s">
        <v>1237</v>
      </c>
    </row>
    <row r="350" spans="2:51" s="13" customFormat="1" ht="12">
      <c r="B350" s="167"/>
      <c r="D350" s="168" t="s">
        <v>158</v>
      </c>
      <c r="E350" s="169" t="s">
        <v>0</v>
      </c>
      <c r="F350" s="170" t="s">
        <v>1121</v>
      </c>
      <c r="H350" s="169" t="s">
        <v>0</v>
      </c>
      <c r="I350" s="171"/>
      <c r="L350" s="167"/>
      <c r="M350" s="172"/>
      <c r="N350" s="173"/>
      <c r="O350" s="173"/>
      <c r="P350" s="173"/>
      <c r="Q350" s="173"/>
      <c r="R350" s="173"/>
      <c r="S350" s="173"/>
      <c r="T350" s="174"/>
      <c r="AT350" s="169" t="s">
        <v>158</v>
      </c>
      <c r="AU350" s="169" t="s">
        <v>77</v>
      </c>
      <c r="AV350" s="13" t="s">
        <v>75</v>
      </c>
      <c r="AW350" s="13" t="s">
        <v>30</v>
      </c>
      <c r="AX350" s="13" t="s">
        <v>68</v>
      </c>
      <c r="AY350" s="169" t="s">
        <v>148</v>
      </c>
    </row>
    <row r="351" spans="2:51" s="14" customFormat="1" ht="12">
      <c r="B351" s="175"/>
      <c r="D351" s="168" t="s">
        <v>158</v>
      </c>
      <c r="E351" s="176" t="s">
        <v>0</v>
      </c>
      <c r="F351" s="177" t="s">
        <v>195</v>
      </c>
      <c r="H351" s="178">
        <v>9</v>
      </c>
      <c r="I351" s="179"/>
      <c r="L351" s="175"/>
      <c r="M351" s="180"/>
      <c r="N351" s="181"/>
      <c r="O351" s="181"/>
      <c r="P351" s="181"/>
      <c r="Q351" s="181"/>
      <c r="R351" s="181"/>
      <c r="S351" s="181"/>
      <c r="T351" s="182"/>
      <c r="AT351" s="176" t="s">
        <v>158</v>
      </c>
      <c r="AU351" s="176" t="s">
        <v>77</v>
      </c>
      <c r="AV351" s="14" t="s">
        <v>77</v>
      </c>
      <c r="AW351" s="14" t="s">
        <v>30</v>
      </c>
      <c r="AX351" s="14" t="s">
        <v>75</v>
      </c>
      <c r="AY351" s="176" t="s">
        <v>148</v>
      </c>
    </row>
    <row r="352" spans="1:65" s="2" customFormat="1" ht="16.5" customHeight="1">
      <c r="A352" s="33"/>
      <c r="B352" s="153"/>
      <c r="C352" s="203" t="s">
        <v>657</v>
      </c>
      <c r="D352" s="203" t="s">
        <v>438</v>
      </c>
      <c r="E352" s="204" t="s">
        <v>904</v>
      </c>
      <c r="F352" s="205" t="s">
        <v>905</v>
      </c>
      <c r="G352" s="206" t="s">
        <v>215</v>
      </c>
      <c r="H352" s="207">
        <v>9</v>
      </c>
      <c r="I352" s="208"/>
      <c r="J352" s="209">
        <f>ROUND(I352*H352,2)</f>
        <v>0</v>
      </c>
      <c r="K352" s="205" t="s">
        <v>0</v>
      </c>
      <c r="L352" s="210"/>
      <c r="M352" s="211" t="s">
        <v>0</v>
      </c>
      <c r="N352" s="212" t="s">
        <v>40</v>
      </c>
      <c r="O352" s="54"/>
      <c r="P352" s="163">
        <f>O352*H352</f>
        <v>0</v>
      </c>
      <c r="Q352" s="163">
        <v>0.0133</v>
      </c>
      <c r="R352" s="163">
        <f>Q352*H352</f>
        <v>0.1197</v>
      </c>
      <c r="S352" s="163">
        <v>0</v>
      </c>
      <c r="T352" s="164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65" t="s">
        <v>191</v>
      </c>
      <c r="AT352" s="165" t="s">
        <v>438</v>
      </c>
      <c r="AU352" s="165" t="s">
        <v>77</v>
      </c>
      <c r="AY352" s="18" t="s">
        <v>148</v>
      </c>
      <c r="BE352" s="166">
        <f>IF(N352="základní",J352,0)</f>
        <v>0</v>
      </c>
      <c r="BF352" s="166">
        <f>IF(N352="snížená",J352,0)</f>
        <v>0</v>
      </c>
      <c r="BG352" s="166">
        <f>IF(N352="zákl. přenesená",J352,0)</f>
        <v>0</v>
      </c>
      <c r="BH352" s="166">
        <f>IF(N352="sníž. přenesená",J352,0)</f>
        <v>0</v>
      </c>
      <c r="BI352" s="166">
        <f>IF(N352="nulová",J352,0)</f>
        <v>0</v>
      </c>
      <c r="BJ352" s="18" t="s">
        <v>75</v>
      </c>
      <c r="BK352" s="166">
        <f>ROUND(I352*H352,2)</f>
        <v>0</v>
      </c>
      <c r="BL352" s="18" t="s">
        <v>156</v>
      </c>
      <c r="BM352" s="165" t="s">
        <v>1238</v>
      </c>
    </row>
    <row r="353" spans="2:51" s="13" customFormat="1" ht="12">
      <c r="B353" s="167"/>
      <c r="D353" s="168" t="s">
        <v>158</v>
      </c>
      <c r="E353" s="169" t="s">
        <v>0</v>
      </c>
      <c r="F353" s="170" t="s">
        <v>1121</v>
      </c>
      <c r="H353" s="169" t="s">
        <v>0</v>
      </c>
      <c r="I353" s="171"/>
      <c r="L353" s="167"/>
      <c r="M353" s="172"/>
      <c r="N353" s="173"/>
      <c r="O353" s="173"/>
      <c r="P353" s="173"/>
      <c r="Q353" s="173"/>
      <c r="R353" s="173"/>
      <c r="S353" s="173"/>
      <c r="T353" s="174"/>
      <c r="AT353" s="169" t="s">
        <v>158</v>
      </c>
      <c r="AU353" s="169" t="s">
        <v>77</v>
      </c>
      <c r="AV353" s="13" t="s">
        <v>75</v>
      </c>
      <c r="AW353" s="13" t="s">
        <v>30</v>
      </c>
      <c r="AX353" s="13" t="s">
        <v>68</v>
      </c>
      <c r="AY353" s="169" t="s">
        <v>148</v>
      </c>
    </row>
    <row r="354" spans="2:51" s="14" customFormat="1" ht="12">
      <c r="B354" s="175"/>
      <c r="D354" s="168" t="s">
        <v>158</v>
      </c>
      <c r="E354" s="176" t="s">
        <v>0</v>
      </c>
      <c r="F354" s="177" t="s">
        <v>195</v>
      </c>
      <c r="H354" s="178">
        <v>9</v>
      </c>
      <c r="I354" s="179"/>
      <c r="L354" s="175"/>
      <c r="M354" s="180"/>
      <c r="N354" s="181"/>
      <c r="O354" s="181"/>
      <c r="P354" s="181"/>
      <c r="Q354" s="181"/>
      <c r="R354" s="181"/>
      <c r="S354" s="181"/>
      <c r="T354" s="182"/>
      <c r="AT354" s="176" t="s">
        <v>158</v>
      </c>
      <c r="AU354" s="176" t="s">
        <v>77</v>
      </c>
      <c r="AV354" s="14" t="s">
        <v>77</v>
      </c>
      <c r="AW354" s="14" t="s">
        <v>30</v>
      </c>
      <c r="AX354" s="14" t="s">
        <v>75</v>
      </c>
      <c r="AY354" s="176" t="s">
        <v>148</v>
      </c>
    </row>
    <row r="355" spans="1:65" s="2" customFormat="1" ht="16.5" customHeight="1">
      <c r="A355" s="33"/>
      <c r="B355" s="153"/>
      <c r="C355" s="154" t="s">
        <v>661</v>
      </c>
      <c r="D355" s="154" t="s">
        <v>151</v>
      </c>
      <c r="E355" s="155" t="s">
        <v>908</v>
      </c>
      <c r="F355" s="156" t="s">
        <v>909</v>
      </c>
      <c r="G355" s="157" t="s">
        <v>215</v>
      </c>
      <c r="H355" s="158">
        <v>4</v>
      </c>
      <c r="I355" s="159"/>
      <c r="J355" s="160">
        <f>ROUND(I355*H355,2)</f>
        <v>0</v>
      </c>
      <c r="K355" s="156" t="s">
        <v>155</v>
      </c>
      <c r="L355" s="34"/>
      <c r="M355" s="161" t="s">
        <v>0</v>
      </c>
      <c r="N355" s="162" t="s">
        <v>40</v>
      </c>
      <c r="O355" s="54"/>
      <c r="P355" s="163">
        <f>O355*H355</f>
        <v>0</v>
      </c>
      <c r="Q355" s="163">
        <v>0.32906</v>
      </c>
      <c r="R355" s="163">
        <f>Q355*H355</f>
        <v>1.31624</v>
      </c>
      <c r="S355" s="163">
        <v>0</v>
      </c>
      <c r="T355" s="164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65" t="s">
        <v>156</v>
      </c>
      <c r="AT355" s="165" t="s">
        <v>151</v>
      </c>
      <c r="AU355" s="165" t="s">
        <v>77</v>
      </c>
      <c r="AY355" s="18" t="s">
        <v>148</v>
      </c>
      <c r="BE355" s="166">
        <f>IF(N355="základní",J355,0)</f>
        <v>0</v>
      </c>
      <c r="BF355" s="166">
        <f>IF(N355="snížená",J355,0)</f>
        <v>0</v>
      </c>
      <c r="BG355" s="166">
        <f>IF(N355="zákl. přenesená",J355,0)</f>
        <v>0</v>
      </c>
      <c r="BH355" s="166">
        <f>IF(N355="sníž. přenesená",J355,0)</f>
        <v>0</v>
      </c>
      <c r="BI355" s="166">
        <f>IF(N355="nulová",J355,0)</f>
        <v>0</v>
      </c>
      <c r="BJ355" s="18" t="s">
        <v>75</v>
      </c>
      <c r="BK355" s="166">
        <f>ROUND(I355*H355,2)</f>
        <v>0</v>
      </c>
      <c r="BL355" s="18" t="s">
        <v>156</v>
      </c>
      <c r="BM355" s="165" t="s">
        <v>1239</v>
      </c>
    </row>
    <row r="356" spans="2:51" s="13" customFormat="1" ht="12">
      <c r="B356" s="167"/>
      <c r="D356" s="168" t="s">
        <v>158</v>
      </c>
      <c r="E356" s="169" t="s">
        <v>0</v>
      </c>
      <c r="F356" s="170" t="s">
        <v>1121</v>
      </c>
      <c r="H356" s="169" t="s">
        <v>0</v>
      </c>
      <c r="I356" s="171"/>
      <c r="L356" s="167"/>
      <c r="M356" s="172"/>
      <c r="N356" s="173"/>
      <c r="O356" s="173"/>
      <c r="P356" s="173"/>
      <c r="Q356" s="173"/>
      <c r="R356" s="173"/>
      <c r="S356" s="173"/>
      <c r="T356" s="174"/>
      <c r="AT356" s="169" t="s">
        <v>158</v>
      </c>
      <c r="AU356" s="169" t="s">
        <v>77</v>
      </c>
      <c r="AV356" s="13" t="s">
        <v>75</v>
      </c>
      <c r="AW356" s="13" t="s">
        <v>30</v>
      </c>
      <c r="AX356" s="13" t="s">
        <v>68</v>
      </c>
      <c r="AY356" s="169" t="s">
        <v>148</v>
      </c>
    </row>
    <row r="357" spans="2:51" s="14" customFormat="1" ht="12">
      <c r="B357" s="175"/>
      <c r="D357" s="168" t="s">
        <v>158</v>
      </c>
      <c r="E357" s="176" t="s">
        <v>0</v>
      </c>
      <c r="F357" s="177" t="s">
        <v>156</v>
      </c>
      <c r="H357" s="178">
        <v>4</v>
      </c>
      <c r="I357" s="179"/>
      <c r="L357" s="175"/>
      <c r="M357" s="180"/>
      <c r="N357" s="181"/>
      <c r="O357" s="181"/>
      <c r="P357" s="181"/>
      <c r="Q357" s="181"/>
      <c r="R357" s="181"/>
      <c r="S357" s="181"/>
      <c r="T357" s="182"/>
      <c r="AT357" s="176" t="s">
        <v>158</v>
      </c>
      <c r="AU357" s="176" t="s">
        <v>77</v>
      </c>
      <c r="AV357" s="14" t="s">
        <v>77</v>
      </c>
      <c r="AW357" s="14" t="s">
        <v>30</v>
      </c>
      <c r="AX357" s="14" t="s">
        <v>75</v>
      </c>
      <c r="AY357" s="176" t="s">
        <v>148</v>
      </c>
    </row>
    <row r="358" spans="1:65" s="2" customFormat="1" ht="16.5" customHeight="1">
      <c r="A358" s="33"/>
      <c r="B358" s="153"/>
      <c r="C358" s="203" t="s">
        <v>665</v>
      </c>
      <c r="D358" s="203" t="s">
        <v>438</v>
      </c>
      <c r="E358" s="204" t="s">
        <v>912</v>
      </c>
      <c r="F358" s="205" t="s">
        <v>913</v>
      </c>
      <c r="G358" s="206" t="s">
        <v>215</v>
      </c>
      <c r="H358" s="207">
        <v>4</v>
      </c>
      <c r="I358" s="208"/>
      <c r="J358" s="209">
        <f>ROUND(I358*H358,2)</f>
        <v>0</v>
      </c>
      <c r="K358" s="205" t="s">
        <v>0</v>
      </c>
      <c r="L358" s="210"/>
      <c r="M358" s="211" t="s">
        <v>0</v>
      </c>
      <c r="N358" s="212" t="s">
        <v>40</v>
      </c>
      <c r="O358" s="54"/>
      <c r="P358" s="163">
        <f>O358*H358</f>
        <v>0</v>
      </c>
      <c r="Q358" s="163">
        <v>0.0295</v>
      </c>
      <c r="R358" s="163">
        <f>Q358*H358</f>
        <v>0.118</v>
      </c>
      <c r="S358" s="163">
        <v>0</v>
      </c>
      <c r="T358" s="164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65" t="s">
        <v>191</v>
      </c>
      <c r="AT358" s="165" t="s">
        <v>438</v>
      </c>
      <c r="AU358" s="165" t="s">
        <v>77</v>
      </c>
      <c r="AY358" s="18" t="s">
        <v>148</v>
      </c>
      <c r="BE358" s="166">
        <f>IF(N358="základní",J358,0)</f>
        <v>0</v>
      </c>
      <c r="BF358" s="166">
        <f>IF(N358="snížená",J358,0)</f>
        <v>0</v>
      </c>
      <c r="BG358" s="166">
        <f>IF(N358="zákl. přenesená",J358,0)</f>
        <v>0</v>
      </c>
      <c r="BH358" s="166">
        <f>IF(N358="sníž. přenesená",J358,0)</f>
        <v>0</v>
      </c>
      <c r="BI358" s="166">
        <f>IF(N358="nulová",J358,0)</f>
        <v>0</v>
      </c>
      <c r="BJ358" s="18" t="s">
        <v>75</v>
      </c>
      <c r="BK358" s="166">
        <f>ROUND(I358*H358,2)</f>
        <v>0</v>
      </c>
      <c r="BL358" s="18" t="s">
        <v>156</v>
      </c>
      <c r="BM358" s="165" t="s">
        <v>1240</v>
      </c>
    </row>
    <row r="359" spans="2:51" s="13" customFormat="1" ht="12">
      <c r="B359" s="167"/>
      <c r="D359" s="168" t="s">
        <v>158</v>
      </c>
      <c r="E359" s="169" t="s">
        <v>0</v>
      </c>
      <c r="F359" s="170" t="s">
        <v>1121</v>
      </c>
      <c r="H359" s="169" t="s">
        <v>0</v>
      </c>
      <c r="I359" s="171"/>
      <c r="L359" s="167"/>
      <c r="M359" s="172"/>
      <c r="N359" s="173"/>
      <c r="O359" s="173"/>
      <c r="P359" s="173"/>
      <c r="Q359" s="173"/>
      <c r="R359" s="173"/>
      <c r="S359" s="173"/>
      <c r="T359" s="174"/>
      <c r="AT359" s="169" t="s">
        <v>158</v>
      </c>
      <c r="AU359" s="169" t="s">
        <v>77</v>
      </c>
      <c r="AV359" s="13" t="s">
        <v>75</v>
      </c>
      <c r="AW359" s="13" t="s">
        <v>30</v>
      </c>
      <c r="AX359" s="13" t="s">
        <v>68</v>
      </c>
      <c r="AY359" s="169" t="s">
        <v>148</v>
      </c>
    </row>
    <row r="360" spans="2:51" s="14" customFormat="1" ht="12">
      <c r="B360" s="175"/>
      <c r="D360" s="168" t="s">
        <v>158</v>
      </c>
      <c r="E360" s="176" t="s">
        <v>0</v>
      </c>
      <c r="F360" s="177" t="s">
        <v>156</v>
      </c>
      <c r="H360" s="178">
        <v>4</v>
      </c>
      <c r="I360" s="179"/>
      <c r="L360" s="175"/>
      <c r="M360" s="180"/>
      <c r="N360" s="181"/>
      <c r="O360" s="181"/>
      <c r="P360" s="181"/>
      <c r="Q360" s="181"/>
      <c r="R360" s="181"/>
      <c r="S360" s="181"/>
      <c r="T360" s="182"/>
      <c r="AT360" s="176" t="s">
        <v>158</v>
      </c>
      <c r="AU360" s="176" t="s">
        <v>77</v>
      </c>
      <c r="AV360" s="14" t="s">
        <v>77</v>
      </c>
      <c r="AW360" s="14" t="s">
        <v>30</v>
      </c>
      <c r="AX360" s="14" t="s">
        <v>75</v>
      </c>
      <c r="AY360" s="176" t="s">
        <v>148</v>
      </c>
    </row>
    <row r="361" spans="1:65" s="2" customFormat="1" ht="16.5" customHeight="1">
      <c r="A361" s="33"/>
      <c r="B361" s="153"/>
      <c r="C361" s="154" t="s">
        <v>671</v>
      </c>
      <c r="D361" s="154" t="s">
        <v>151</v>
      </c>
      <c r="E361" s="155" t="s">
        <v>916</v>
      </c>
      <c r="F361" s="156" t="s">
        <v>917</v>
      </c>
      <c r="G361" s="157" t="s">
        <v>215</v>
      </c>
      <c r="H361" s="158">
        <v>13</v>
      </c>
      <c r="I361" s="159"/>
      <c r="J361" s="160">
        <f>ROUND(I361*H361,2)</f>
        <v>0</v>
      </c>
      <c r="K361" s="156" t="s">
        <v>155</v>
      </c>
      <c r="L361" s="34"/>
      <c r="M361" s="161" t="s">
        <v>0</v>
      </c>
      <c r="N361" s="162" t="s">
        <v>40</v>
      </c>
      <c r="O361" s="54"/>
      <c r="P361" s="163">
        <f>O361*H361</f>
        <v>0</v>
      </c>
      <c r="Q361" s="163">
        <v>0.00016</v>
      </c>
      <c r="R361" s="163">
        <f>Q361*H361</f>
        <v>0.0020800000000000003</v>
      </c>
      <c r="S361" s="163">
        <v>0</v>
      </c>
      <c r="T361" s="164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65" t="s">
        <v>156</v>
      </c>
      <c r="AT361" s="165" t="s">
        <v>151</v>
      </c>
      <c r="AU361" s="165" t="s">
        <v>77</v>
      </c>
      <c r="AY361" s="18" t="s">
        <v>148</v>
      </c>
      <c r="BE361" s="166">
        <f>IF(N361="základní",J361,0)</f>
        <v>0</v>
      </c>
      <c r="BF361" s="166">
        <f>IF(N361="snížená",J361,0)</f>
        <v>0</v>
      </c>
      <c r="BG361" s="166">
        <f>IF(N361="zákl. přenesená",J361,0)</f>
        <v>0</v>
      </c>
      <c r="BH361" s="166">
        <f>IF(N361="sníž. přenesená",J361,0)</f>
        <v>0</v>
      </c>
      <c r="BI361" s="166">
        <f>IF(N361="nulová",J361,0)</f>
        <v>0</v>
      </c>
      <c r="BJ361" s="18" t="s">
        <v>75</v>
      </c>
      <c r="BK361" s="166">
        <f>ROUND(I361*H361,2)</f>
        <v>0</v>
      </c>
      <c r="BL361" s="18" t="s">
        <v>156</v>
      </c>
      <c r="BM361" s="165" t="s">
        <v>1241</v>
      </c>
    </row>
    <row r="362" spans="2:51" s="13" customFormat="1" ht="12">
      <c r="B362" s="167"/>
      <c r="D362" s="168" t="s">
        <v>158</v>
      </c>
      <c r="E362" s="169" t="s">
        <v>0</v>
      </c>
      <c r="F362" s="170" t="s">
        <v>1121</v>
      </c>
      <c r="H362" s="169" t="s">
        <v>0</v>
      </c>
      <c r="I362" s="171"/>
      <c r="L362" s="167"/>
      <c r="M362" s="172"/>
      <c r="N362" s="173"/>
      <c r="O362" s="173"/>
      <c r="P362" s="173"/>
      <c r="Q362" s="173"/>
      <c r="R362" s="173"/>
      <c r="S362" s="173"/>
      <c r="T362" s="174"/>
      <c r="AT362" s="169" t="s">
        <v>158</v>
      </c>
      <c r="AU362" s="169" t="s">
        <v>77</v>
      </c>
      <c r="AV362" s="13" t="s">
        <v>75</v>
      </c>
      <c r="AW362" s="13" t="s">
        <v>30</v>
      </c>
      <c r="AX362" s="13" t="s">
        <v>68</v>
      </c>
      <c r="AY362" s="169" t="s">
        <v>148</v>
      </c>
    </row>
    <row r="363" spans="2:51" s="14" customFormat="1" ht="12">
      <c r="B363" s="175"/>
      <c r="D363" s="168" t="s">
        <v>158</v>
      </c>
      <c r="E363" s="176" t="s">
        <v>0</v>
      </c>
      <c r="F363" s="177" t="s">
        <v>219</v>
      </c>
      <c r="H363" s="178">
        <v>13</v>
      </c>
      <c r="I363" s="179"/>
      <c r="L363" s="175"/>
      <c r="M363" s="180"/>
      <c r="N363" s="181"/>
      <c r="O363" s="181"/>
      <c r="P363" s="181"/>
      <c r="Q363" s="181"/>
      <c r="R363" s="181"/>
      <c r="S363" s="181"/>
      <c r="T363" s="182"/>
      <c r="AT363" s="176" t="s">
        <v>158</v>
      </c>
      <c r="AU363" s="176" t="s">
        <v>77</v>
      </c>
      <c r="AV363" s="14" t="s">
        <v>77</v>
      </c>
      <c r="AW363" s="14" t="s">
        <v>30</v>
      </c>
      <c r="AX363" s="14" t="s">
        <v>75</v>
      </c>
      <c r="AY363" s="176" t="s">
        <v>148</v>
      </c>
    </row>
    <row r="364" spans="1:65" s="2" customFormat="1" ht="16.5" customHeight="1">
      <c r="A364" s="33"/>
      <c r="B364" s="153"/>
      <c r="C364" s="203" t="s">
        <v>676</v>
      </c>
      <c r="D364" s="203" t="s">
        <v>438</v>
      </c>
      <c r="E364" s="204" t="s">
        <v>920</v>
      </c>
      <c r="F364" s="205" t="s">
        <v>921</v>
      </c>
      <c r="G364" s="206" t="s">
        <v>485</v>
      </c>
      <c r="H364" s="207">
        <v>13</v>
      </c>
      <c r="I364" s="208"/>
      <c r="J364" s="209">
        <f>ROUND(I364*H364,2)</f>
        <v>0</v>
      </c>
      <c r="K364" s="205" t="s">
        <v>0</v>
      </c>
      <c r="L364" s="210"/>
      <c r="M364" s="211" t="s">
        <v>0</v>
      </c>
      <c r="N364" s="212" t="s">
        <v>40</v>
      </c>
      <c r="O364" s="54"/>
      <c r="P364" s="163">
        <f>O364*H364</f>
        <v>0</v>
      </c>
      <c r="Q364" s="163">
        <v>0</v>
      </c>
      <c r="R364" s="163">
        <f>Q364*H364</f>
        <v>0</v>
      </c>
      <c r="S364" s="163">
        <v>0</v>
      </c>
      <c r="T364" s="164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65" t="s">
        <v>191</v>
      </c>
      <c r="AT364" s="165" t="s">
        <v>438</v>
      </c>
      <c r="AU364" s="165" t="s">
        <v>77</v>
      </c>
      <c r="AY364" s="18" t="s">
        <v>148</v>
      </c>
      <c r="BE364" s="166">
        <f>IF(N364="základní",J364,0)</f>
        <v>0</v>
      </c>
      <c r="BF364" s="166">
        <f>IF(N364="snížená",J364,0)</f>
        <v>0</v>
      </c>
      <c r="BG364" s="166">
        <f>IF(N364="zákl. přenesená",J364,0)</f>
        <v>0</v>
      </c>
      <c r="BH364" s="166">
        <f>IF(N364="sníž. přenesená",J364,0)</f>
        <v>0</v>
      </c>
      <c r="BI364" s="166">
        <f>IF(N364="nulová",J364,0)</f>
        <v>0</v>
      </c>
      <c r="BJ364" s="18" t="s">
        <v>75</v>
      </c>
      <c r="BK364" s="166">
        <f>ROUND(I364*H364,2)</f>
        <v>0</v>
      </c>
      <c r="BL364" s="18" t="s">
        <v>156</v>
      </c>
      <c r="BM364" s="165" t="s">
        <v>1242</v>
      </c>
    </row>
    <row r="365" spans="2:51" s="13" customFormat="1" ht="12">
      <c r="B365" s="167"/>
      <c r="D365" s="168" t="s">
        <v>158</v>
      </c>
      <c r="E365" s="169" t="s">
        <v>0</v>
      </c>
      <c r="F365" s="170" t="s">
        <v>1121</v>
      </c>
      <c r="H365" s="169" t="s">
        <v>0</v>
      </c>
      <c r="I365" s="171"/>
      <c r="L365" s="167"/>
      <c r="M365" s="172"/>
      <c r="N365" s="173"/>
      <c r="O365" s="173"/>
      <c r="P365" s="173"/>
      <c r="Q365" s="173"/>
      <c r="R365" s="173"/>
      <c r="S365" s="173"/>
      <c r="T365" s="174"/>
      <c r="AT365" s="169" t="s">
        <v>158</v>
      </c>
      <c r="AU365" s="169" t="s">
        <v>77</v>
      </c>
      <c r="AV365" s="13" t="s">
        <v>75</v>
      </c>
      <c r="AW365" s="13" t="s">
        <v>30</v>
      </c>
      <c r="AX365" s="13" t="s">
        <v>68</v>
      </c>
      <c r="AY365" s="169" t="s">
        <v>148</v>
      </c>
    </row>
    <row r="366" spans="2:51" s="14" customFormat="1" ht="12">
      <c r="B366" s="175"/>
      <c r="D366" s="168" t="s">
        <v>158</v>
      </c>
      <c r="E366" s="176" t="s">
        <v>0</v>
      </c>
      <c r="F366" s="177" t="s">
        <v>219</v>
      </c>
      <c r="H366" s="178">
        <v>13</v>
      </c>
      <c r="I366" s="179"/>
      <c r="L366" s="175"/>
      <c r="M366" s="180"/>
      <c r="N366" s="181"/>
      <c r="O366" s="181"/>
      <c r="P366" s="181"/>
      <c r="Q366" s="181"/>
      <c r="R366" s="181"/>
      <c r="S366" s="181"/>
      <c r="T366" s="182"/>
      <c r="AT366" s="176" t="s">
        <v>158</v>
      </c>
      <c r="AU366" s="176" t="s">
        <v>77</v>
      </c>
      <c r="AV366" s="14" t="s">
        <v>77</v>
      </c>
      <c r="AW366" s="14" t="s">
        <v>30</v>
      </c>
      <c r="AX366" s="14" t="s">
        <v>75</v>
      </c>
      <c r="AY366" s="176" t="s">
        <v>148</v>
      </c>
    </row>
    <row r="367" spans="1:65" s="2" customFormat="1" ht="16.5" customHeight="1">
      <c r="A367" s="33"/>
      <c r="B367" s="153"/>
      <c r="C367" s="154" t="s">
        <v>680</v>
      </c>
      <c r="D367" s="154" t="s">
        <v>151</v>
      </c>
      <c r="E367" s="155" t="s">
        <v>924</v>
      </c>
      <c r="F367" s="156" t="s">
        <v>925</v>
      </c>
      <c r="G367" s="157" t="s">
        <v>226</v>
      </c>
      <c r="H367" s="158">
        <v>304.4</v>
      </c>
      <c r="I367" s="159"/>
      <c r="J367" s="160">
        <f>ROUND(I367*H367,2)</f>
        <v>0</v>
      </c>
      <c r="K367" s="156" t="s">
        <v>155</v>
      </c>
      <c r="L367" s="34"/>
      <c r="M367" s="161" t="s">
        <v>0</v>
      </c>
      <c r="N367" s="162" t="s">
        <v>40</v>
      </c>
      <c r="O367" s="54"/>
      <c r="P367" s="163">
        <f>O367*H367</f>
        <v>0</v>
      </c>
      <c r="Q367" s="163">
        <v>0.00019</v>
      </c>
      <c r="R367" s="163">
        <f>Q367*H367</f>
        <v>0.057836</v>
      </c>
      <c r="S367" s="163">
        <v>0</v>
      </c>
      <c r="T367" s="164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65" t="s">
        <v>156</v>
      </c>
      <c r="AT367" s="165" t="s">
        <v>151</v>
      </c>
      <c r="AU367" s="165" t="s">
        <v>77</v>
      </c>
      <c r="AY367" s="18" t="s">
        <v>148</v>
      </c>
      <c r="BE367" s="166">
        <f>IF(N367="základní",J367,0)</f>
        <v>0</v>
      </c>
      <c r="BF367" s="166">
        <f>IF(N367="snížená",J367,0)</f>
        <v>0</v>
      </c>
      <c r="BG367" s="166">
        <f>IF(N367="zákl. přenesená",J367,0)</f>
        <v>0</v>
      </c>
      <c r="BH367" s="166">
        <f>IF(N367="sníž. přenesená",J367,0)</f>
        <v>0</v>
      </c>
      <c r="BI367" s="166">
        <f>IF(N367="nulová",J367,0)</f>
        <v>0</v>
      </c>
      <c r="BJ367" s="18" t="s">
        <v>75</v>
      </c>
      <c r="BK367" s="166">
        <f>ROUND(I367*H367,2)</f>
        <v>0</v>
      </c>
      <c r="BL367" s="18" t="s">
        <v>156</v>
      </c>
      <c r="BM367" s="165" t="s">
        <v>1243</v>
      </c>
    </row>
    <row r="368" spans="2:51" s="14" customFormat="1" ht="12">
      <c r="B368" s="175"/>
      <c r="D368" s="168" t="s">
        <v>158</v>
      </c>
      <c r="E368" s="176" t="s">
        <v>0</v>
      </c>
      <c r="F368" s="177" t="s">
        <v>304</v>
      </c>
      <c r="H368" s="178">
        <v>205.5</v>
      </c>
      <c r="I368" s="179"/>
      <c r="L368" s="175"/>
      <c r="M368" s="180"/>
      <c r="N368" s="181"/>
      <c r="O368" s="181"/>
      <c r="P368" s="181"/>
      <c r="Q368" s="181"/>
      <c r="R368" s="181"/>
      <c r="S368" s="181"/>
      <c r="T368" s="182"/>
      <c r="AT368" s="176" t="s">
        <v>158</v>
      </c>
      <c r="AU368" s="176" t="s">
        <v>77</v>
      </c>
      <c r="AV368" s="14" t="s">
        <v>77</v>
      </c>
      <c r="AW368" s="14" t="s">
        <v>30</v>
      </c>
      <c r="AX368" s="14" t="s">
        <v>68</v>
      </c>
      <c r="AY368" s="176" t="s">
        <v>148</v>
      </c>
    </row>
    <row r="369" spans="2:51" s="14" customFormat="1" ht="12">
      <c r="B369" s="175"/>
      <c r="D369" s="168" t="s">
        <v>158</v>
      </c>
      <c r="E369" s="176" t="s">
        <v>0</v>
      </c>
      <c r="F369" s="177" t="s">
        <v>1047</v>
      </c>
      <c r="H369" s="178">
        <v>62.9</v>
      </c>
      <c r="I369" s="179"/>
      <c r="L369" s="175"/>
      <c r="M369" s="180"/>
      <c r="N369" s="181"/>
      <c r="O369" s="181"/>
      <c r="P369" s="181"/>
      <c r="Q369" s="181"/>
      <c r="R369" s="181"/>
      <c r="S369" s="181"/>
      <c r="T369" s="182"/>
      <c r="AT369" s="176" t="s">
        <v>158</v>
      </c>
      <c r="AU369" s="176" t="s">
        <v>77</v>
      </c>
      <c r="AV369" s="14" t="s">
        <v>77</v>
      </c>
      <c r="AW369" s="14" t="s">
        <v>30</v>
      </c>
      <c r="AX369" s="14" t="s">
        <v>68</v>
      </c>
      <c r="AY369" s="176" t="s">
        <v>148</v>
      </c>
    </row>
    <row r="370" spans="2:51" s="14" customFormat="1" ht="12">
      <c r="B370" s="175"/>
      <c r="D370" s="168" t="s">
        <v>158</v>
      </c>
      <c r="E370" s="176" t="s">
        <v>0</v>
      </c>
      <c r="F370" s="177" t="s">
        <v>1244</v>
      </c>
      <c r="H370" s="178">
        <v>36</v>
      </c>
      <c r="I370" s="179"/>
      <c r="L370" s="175"/>
      <c r="M370" s="180"/>
      <c r="N370" s="181"/>
      <c r="O370" s="181"/>
      <c r="P370" s="181"/>
      <c r="Q370" s="181"/>
      <c r="R370" s="181"/>
      <c r="S370" s="181"/>
      <c r="T370" s="182"/>
      <c r="AT370" s="176" t="s">
        <v>158</v>
      </c>
      <c r="AU370" s="176" t="s">
        <v>77</v>
      </c>
      <c r="AV370" s="14" t="s">
        <v>77</v>
      </c>
      <c r="AW370" s="14" t="s">
        <v>30</v>
      </c>
      <c r="AX370" s="14" t="s">
        <v>68</v>
      </c>
      <c r="AY370" s="176" t="s">
        <v>148</v>
      </c>
    </row>
    <row r="371" spans="2:51" s="15" customFormat="1" ht="12">
      <c r="B371" s="183"/>
      <c r="D371" s="168" t="s">
        <v>158</v>
      </c>
      <c r="E371" s="184" t="s">
        <v>0</v>
      </c>
      <c r="F371" s="185" t="s">
        <v>171</v>
      </c>
      <c r="H371" s="186">
        <v>304.4</v>
      </c>
      <c r="I371" s="187"/>
      <c r="L371" s="183"/>
      <c r="M371" s="188"/>
      <c r="N371" s="189"/>
      <c r="O371" s="189"/>
      <c r="P371" s="189"/>
      <c r="Q371" s="189"/>
      <c r="R371" s="189"/>
      <c r="S371" s="189"/>
      <c r="T371" s="190"/>
      <c r="AT371" s="184" t="s">
        <v>158</v>
      </c>
      <c r="AU371" s="184" t="s">
        <v>77</v>
      </c>
      <c r="AV371" s="15" t="s">
        <v>156</v>
      </c>
      <c r="AW371" s="15" t="s">
        <v>30</v>
      </c>
      <c r="AX371" s="15" t="s">
        <v>75</v>
      </c>
      <c r="AY371" s="184" t="s">
        <v>148</v>
      </c>
    </row>
    <row r="372" spans="1:65" s="2" customFormat="1" ht="16.5" customHeight="1">
      <c r="A372" s="33"/>
      <c r="B372" s="153"/>
      <c r="C372" s="154" t="s">
        <v>685</v>
      </c>
      <c r="D372" s="154" t="s">
        <v>151</v>
      </c>
      <c r="E372" s="155" t="s">
        <v>933</v>
      </c>
      <c r="F372" s="156" t="s">
        <v>934</v>
      </c>
      <c r="G372" s="157" t="s">
        <v>226</v>
      </c>
      <c r="H372" s="158">
        <v>268.4</v>
      </c>
      <c r="I372" s="159"/>
      <c r="J372" s="160">
        <f>ROUND(I372*H372,2)</f>
        <v>0</v>
      </c>
      <c r="K372" s="156" t="s">
        <v>155</v>
      </c>
      <c r="L372" s="34"/>
      <c r="M372" s="161" t="s">
        <v>0</v>
      </c>
      <c r="N372" s="162" t="s">
        <v>40</v>
      </c>
      <c r="O372" s="54"/>
      <c r="P372" s="163">
        <f>O372*H372</f>
        <v>0</v>
      </c>
      <c r="Q372" s="163">
        <v>9E-05</v>
      </c>
      <c r="R372" s="163">
        <f>Q372*H372</f>
        <v>0.024156</v>
      </c>
      <c r="S372" s="163">
        <v>0</v>
      </c>
      <c r="T372" s="164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65" t="s">
        <v>156</v>
      </c>
      <c r="AT372" s="165" t="s">
        <v>151</v>
      </c>
      <c r="AU372" s="165" t="s">
        <v>77</v>
      </c>
      <c r="AY372" s="18" t="s">
        <v>148</v>
      </c>
      <c r="BE372" s="166">
        <f>IF(N372="základní",J372,0)</f>
        <v>0</v>
      </c>
      <c r="BF372" s="166">
        <f>IF(N372="snížená",J372,0)</f>
        <v>0</v>
      </c>
      <c r="BG372" s="166">
        <f>IF(N372="zákl. přenesená",J372,0)</f>
        <v>0</v>
      </c>
      <c r="BH372" s="166">
        <f>IF(N372="sníž. přenesená",J372,0)</f>
        <v>0</v>
      </c>
      <c r="BI372" s="166">
        <f>IF(N372="nulová",J372,0)</f>
        <v>0</v>
      </c>
      <c r="BJ372" s="18" t="s">
        <v>75</v>
      </c>
      <c r="BK372" s="166">
        <f>ROUND(I372*H372,2)</f>
        <v>0</v>
      </c>
      <c r="BL372" s="18" t="s">
        <v>156</v>
      </c>
      <c r="BM372" s="165" t="s">
        <v>1245</v>
      </c>
    </row>
    <row r="373" spans="2:51" s="14" customFormat="1" ht="12">
      <c r="B373" s="175"/>
      <c r="D373" s="168" t="s">
        <v>158</v>
      </c>
      <c r="E373" s="176" t="s">
        <v>0</v>
      </c>
      <c r="F373" s="177" t="s">
        <v>304</v>
      </c>
      <c r="H373" s="178">
        <v>205.5</v>
      </c>
      <c r="I373" s="179"/>
      <c r="L373" s="175"/>
      <c r="M373" s="180"/>
      <c r="N373" s="181"/>
      <c r="O373" s="181"/>
      <c r="P373" s="181"/>
      <c r="Q373" s="181"/>
      <c r="R373" s="181"/>
      <c r="S373" s="181"/>
      <c r="T373" s="182"/>
      <c r="AT373" s="176" t="s">
        <v>158</v>
      </c>
      <c r="AU373" s="176" t="s">
        <v>77</v>
      </c>
      <c r="AV373" s="14" t="s">
        <v>77</v>
      </c>
      <c r="AW373" s="14" t="s">
        <v>30</v>
      </c>
      <c r="AX373" s="14" t="s">
        <v>68</v>
      </c>
      <c r="AY373" s="176" t="s">
        <v>148</v>
      </c>
    </row>
    <row r="374" spans="2:51" s="14" customFormat="1" ht="12">
      <c r="B374" s="175"/>
      <c r="D374" s="168" t="s">
        <v>158</v>
      </c>
      <c r="E374" s="176" t="s">
        <v>0</v>
      </c>
      <c r="F374" s="177" t="s">
        <v>1047</v>
      </c>
      <c r="H374" s="178">
        <v>62.9</v>
      </c>
      <c r="I374" s="179"/>
      <c r="L374" s="175"/>
      <c r="M374" s="180"/>
      <c r="N374" s="181"/>
      <c r="O374" s="181"/>
      <c r="P374" s="181"/>
      <c r="Q374" s="181"/>
      <c r="R374" s="181"/>
      <c r="S374" s="181"/>
      <c r="T374" s="182"/>
      <c r="AT374" s="176" t="s">
        <v>158</v>
      </c>
      <c r="AU374" s="176" t="s">
        <v>77</v>
      </c>
      <c r="AV374" s="14" t="s">
        <v>77</v>
      </c>
      <c r="AW374" s="14" t="s">
        <v>30</v>
      </c>
      <c r="AX374" s="14" t="s">
        <v>68</v>
      </c>
      <c r="AY374" s="176" t="s">
        <v>148</v>
      </c>
    </row>
    <row r="375" spans="2:51" s="15" customFormat="1" ht="12">
      <c r="B375" s="183"/>
      <c r="D375" s="168" t="s">
        <v>158</v>
      </c>
      <c r="E375" s="184" t="s">
        <v>0</v>
      </c>
      <c r="F375" s="185" t="s">
        <v>171</v>
      </c>
      <c r="H375" s="186">
        <v>268.4</v>
      </c>
      <c r="I375" s="187"/>
      <c r="L375" s="183"/>
      <c r="M375" s="188"/>
      <c r="N375" s="189"/>
      <c r="O375" s="189"/>
      <c r="P375" s="189"/>
      <c r="Q375" s="189"/>
      <c r="R375" s="189"/>
      <c r="S375" s="189"/>
      <c r="T375" s="190"/>
      <c r="AT375" s="184" t="s">
        <v>158</v>
      </c>
      <c r="AU375" s="184" t="s">
        <v>77</v>
      </c>
      <c r="AV375" s="15" t="s">
        <v>156</v>
      </c>
      <c r="AW375" s="15" t="s">
        <v>30</v>
      </c>
      <c r="AX375" s="15" t="s">
        <v>75</v>
      </c>
      <c r="AY375" s="184" t="s">
        <v>148</v>
      </c>
    </row>
    <row r="376" spans="1:65" s="2" customFormat="1" ht="21.75" customHeight="1">
      <c r="A376" s="33"/>
      <c r="B376" s="153"/>
      <c r="C376" s="154" t="s">
        <v>690</v>
      </c>
      <c r="D376" s="154" t="s">
        <v>151</v>
      </c>
      <c r="E376" s="155" t="s">
        <v>937</v>
      </c>
      <c r="F376" s="156" t="s">
        <v>938</v>
      </c>
      <c r="G376" s="157" t="s">
        <v>485</v>
      </c>
      <c r="H376" s="158">
        <v>9</v>
      </c>
      <c r="I376" s="159"/>
      <c r="J376" s="160">
        <f>ROUND(I376*H376,2)</f>
        <v>0</v>
      </c>
      <c r="K376" s="156" t="s">
        <v>0</v>
      </c>
      <c r="L376" s="34"/>
      <c r="M376" s="161" t="s">
        <v>0</v>
      </c>
      <c r="N376" s="162" t="s">
        <v>40</v>
      </c>
      <c r="O376" s="54"/>
      <c r="P376" s="163">
        <f>O376*H376</f>
        <v>0</v>
      </c>
      <c r="Q376" s="163">
        <v>0</v>
      </c>
      <c r="R376" s="163">
        <f>Q376*H376</f>
        <v>0</v>
      </c>
      <c r="S376" s="163">
        <v>0</v>
      </c>
      <c r="T376" s="164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65" t="s">
        <v>156</v>
      </c>
      <c r="AT376" s="165" t="s">
        <v>151</v>
      </c>
      <c r="AU376" s="165" t="s">
        <v>77</v>
      </c>
      <c r="AY376" s="18" t="s">
        <v>148</v>
      </c>
      <c r="BE376" s="166">
        <f>IF(N376="základní",J376,0)</f>
        <v>0</v>
      </c>
      <c r="BF376" s="166">
        <f>IF(N376="snížená",J376,0)</f>
        <v>0</v>
      </c>
      <c r="BG376" s="166">
        <f>IF(N376="zákl. přenesená",J376,0)</f>
        <v>0</v>
      </c>
      <c r="BH376" s="166">
        <f>IF(N376="sníž. přenesená",J376,0)</f>
        <v>0</v>
      </c>
      <c r="BI376" s="166">
        <f>IF(N376="nulová",J376,0)</f>
        <v>0</v>
      </c>
      <c r="BJ376" s="18" t="s">
        <v>75</v>
      </c>
      <c r="BK376" s="166">
        <f>ROUND(I376*H376,2)</f>
        <v>0</v>
      </c>
      <c r="BL376" s="18" t="s">
        <v>156</v>
      </c>
      <c r="BM376" s="165" t="s">
        <v>1246</v>
      </c>
    </row>
    <row r="377" spans="2:51" s="13" customFormat="1" ht="12">
      <c r="B377" s="167"/>
      <c r="D377" s="168" t="s">
        <v>158</v>
      </c>
      <c r="E377" s="169" t="s">
        <v>0</v>
      </c>
      <c r="F377" s="170" t="s">
        <v>1121</v>
      </c>
      <c r="H377" s="169" t="s">
        <v>0</v>
      </c>
      <c r="I377" s="171"/>
      <c r="L377" s="167"/>
      <c r="M377" s="172"/>
      <c r="N377" s="173"/>
      <c r="O377" s="173"/>
      <c r="P377" s="173"/>
      <c r="Q377" s="173"/>
      <c r="R377" s="173"/>
      <c r="S377" s="173"/>
      <c r="T377" s="174"/>
      <c r="AT377" s="169" t="s">
        <v>158</v>
      </c>
      <c r="AU377" s="169" t="s">
        <v>77</v>
      </c>
      <c r="AV377" s="13" t="s">
        <v>75</v>
      </c>
      <c r="AW377" s="13" t="s">
        <v>30</v>
      </c>
      <c r="AX377" s="13" t="s">
        <v>68</v>
      </c>
      <c r="AY377" s="169" t="s">
        <v>148</v>
      </c>
    </row>
    <row r="378" spans="2:51" s="14" customFormat="1" ht="12">
      <c r="B378" s="175"/>
      <c r="D378" s="168" t="s">
        <v>158</v>
      </c>
      <c r="E378" s="176" t="s">
        <v>0</v>
      </c>
      <c r="F378" s="177" t="s">
        <v>195</v>
      </c>
      <c r="H378" s="178">
        <v>9</v>
      </c>
      <c r="I378" s="179"/>
      <c r="L378" s="175"/>
      <c r="M378" s="180"/>
      <c r="N378" s="181"/>
      <c r="O378" s="181"/>
      <c r="P378" s="181"/>
      <c r="Q378" s="181"/>
      <c r="R378" s="181"/>
      <c r="S378" s="181"/>
      <c r="T378" s="182"/>
      <c r="AT378" s="176" t="s">
        <v>158</v>
      </c>
      <c r="AU378" s="176" t="s">
        <v>77</v>
      </c>
      <c r="AV378" s="14" t="s">
        <v>77</v>
      </c>
      <c r="AW378" s="14" t="s">
        <v>30</v>
      </c>
      <c r="AX378" s="14" t="s">
        <v>75</v>
      </c>
      <c r="AY378" s="176" t="s">
        <v>148</v>
      </c>
    </row>
    <row r="379" spans="2:63" s="12" customFormat="1" ht="22.9" customHeight="1">
      <c r="B379" s="140"/>
      <c r="D379" s="141" t="s">
        <v>67</v>
      </c>
      <c r="E379" s="151" t="s">
        <v>211</v>
      </c>
      <c r="F379" s="151" t="s">
        <v>212</v>
      </c>
      <c r="I379" s="143"/>
      <c r="J379" s="152">
        <f>BK379</f>
        <v>0</v>
      </c>
      <c r="L379" s="140"/>
      <c r="M379" s="145"/>
      <c r="N379" s="146"/>
      <c r="O379" s="146"/>
      <c r="P379" s="147">
        <f>SUM(P380:P385)</f>
        <v>0</v>
      </c>
      <c r="Q379" s="146"/>
      <c r="R379" s="147">
        <f>SUM(R380:R385)</f>
        <v>0.006599999999999999</v>
      </c>
      <c r="S379" s="146"/>
      <c r="T379" s="148">
        <f>SUM(T380:T385)</f>
        <v>0</v>
      </c>
      <c r="AR379" s="141" t="s">
        <v>75</v>
      </c>
      <c r="AT379" s="149" t="s">
        <v>67</v>
      </c>
      <c r="AU379" s="149" t="s">
        <v>75</v>
      </c>
      <c r="AY379" s="141" t="s">
        <v>148</v>
      </c>
      <c r="BK379" s="150">
        <f>SUM(BK380:BK385)</f>
        <v>0</v>
      </c>
    </row>
    <row r="380" spans="1:65" s="2" customFormat="1" ht="21.75" customHeight="1">
      <c r="A380" s="33"/>
      <c r="B380" s="153"/>
      <c r="C380" s="154" t="s">
        <v>694</v>
      </c>
      <c r="D380" s="154" t="s">
        <v>151</v>
      </c>
      <c r="E380" s="155" t="s">
        <v>1247</v>
      </c>
      <c r="F380" s="156" t="s">
        <v>1248</v>
      </c>
      <c r="G380" s="157" t="s">
        <v>226</v>
      </c>
      <c r="H380" s="158">
        <v>11</v>
      </c>
      <c r="I380" s="159"/>
      <c r="J380" s="160">
        <f>ROUND(I380*H380,2)</f>
        <v>0</v>
      </c>
      <c r="K380" s="156" t="s">
        <v>155</v>
      </c>
      <c r="L380" s="34"/>
      <c r="M380" s="161" t="s">
        <v>0</v>
      </c>
      <c r="N380" s="162" t="s">
        <v>40</v>
      </c>
      <c r="O380" s="54"/>
      <c r="P380" s="163">
        <f>O380*H380</f>
        <v>0</v>
      </c>
      <c r="Q380" s="163">
        <v>0.0006</v>
      </c>
      <c r="R380" s="163">
        <f>Q380*H380</f>
        <v>0.006599999999999999</v>
      </c>
      <c r="S380" s="163">
        <v>0</v>
      </c>
      <c r="T380" s="164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65" t="s">
        <v>156</v>
      </c>
      <c r="AT380" s="165" t="s">
        <v>151</v>
      </c>
      <c r="AU380" s="165" t="s">
        <v>77</v>
      </c>
      <c r="AY380" s="18" t="s">
        <v>148</v>
      </c>
      <c r="BE380" s="166">
        <f>IF(N380="základní",J380,0)</f>
        <v>0</v>
      </c>
      <c r="BF380" s="166">
        <f>IF(N380="snížená",J380,0)</f>
        <v>0</v>
      </c>
      <c r="BG380" s="166">
        <f>IF(N380="zákl. přenesená",J380,0)</f>
        <v>0</v>
      </c>
      <c r="BH380" s="166">
        <f>IF(N380="sníž. přenesená",J380,0)</f>
        <v>0</v>
      </c>
      <c r="BI380" s="166">
        <f>IF(N380="nulová",J380,0)</f>
        <v>0</v>
      </c>
      <c r="BJ380" s="18" t="s">
        <v>75</v>
      </c>
      <c r="BK380" s="166">
        <f>ROUND(I380*H380,2)</f>
        <v>0</v>
      </c>
      <c r="BL380" s="18" t="s">
        <v>156</v>
      </c>
      <c r="BM380" s="165" t="s">
        <v>1249</v>
      </c>
    </row>
    <row r="381" spans="2:51" s="14" customFormat="1" ht="12">
      <c r="B381" s="175"/>
      <c r="D381" s="168" t="s">
        <v>158</v>
      </c>
      <c r="E381" s="176" t="s">
        <v>0</v>
      </c>
      <c r="F381" s="177" t="s">
        <v>1055</v>
      </c>
      <c r="H381" s="178">
        <v>11</v>
      </c>
      <c r="I381" s="179"/>
      <c r="L381" s="175"/>
      <c r="M381" s="180"/>
      <c r="N381" s="181"/>
      <c r="O381" s="181"/>
      <c r="P381" s="181"/>
      <c r="Q381" s="181"/>
      <c r="R381" s="181"/>
      <c r="S381" s="181"/>
      <c r="T381" s="182"/>
      <c r="AT381" s="176" t="s">
        <v>158</v>
      </c>
      <c r="AU381" s="176" t="s">
        <v>77</v>
      </c>
      <c r="AV381" s="14" t="s">
        <v>77</v>
      </c>
      <c r="AW381" s="14" t="s">
        <v>30</v>
      </c>
      <c r="AX381" s="14" t="s">
        <v>75</v>
      </c>
      <c r="AY381" s="176" t="s">
        <v>148</v>
      </c>
    </row>
    <row r="382" spans="1:65" s="2" customFormat="1" ht="16.5" customHeight="1">
      <c r="A382" s="33"/>
      <c r="B382" s="153"/>
      <c r="C382" s="154" t="s">
        <v>699</v>
      </c>
      <c r="D382" s="154" t="s">
        <v>151</v>
      </c>
      <c r="E382" s="155" t="s">
        <v>1250</v>
      </c>
      <c r="F382" s="156" t="s">
        <v>1251</v>
      </c>
      <c r="G382" s="157" t="s">
        <v>226</v>
      </c>
      <c r="H382" s="158">
        <v>11</v>
      </c>
      <c r="I382" s="159"/>
      <c r="J382" s="160">
        <f>ROUND(I382*H382,2)</f>
        <v>0</v>
      </c>
      <c r="K382" s="156" t="s">
        <v>155</v>
      </c>
      <c r="L382" s="34"/>
      <c r="M382" s="161" t="s">
        <v>0</v>
      </c>
      <c r="N382" s="162" t="s">
        <v>40</v>
      </c>
      <c r="O382" s="54"/>
      <c r="P382" s="163">
        <f>O382*H382</f>
        <v>0</v>
      </c>
      <c r="Q382" s="163">
        <v>0</v>
      </c>
      <c r="R382" s="163">
        <f>Q382*H382</f>
        <v>0</v>
      </c>
      <c r="S382" s="163">
        <v>0</v>
      </c>
      <c r="T382" s="164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65" t="s">
        <v>156</v>
      </c>
      <c r="AT382" s="165" t="s">
        <v>151</v>
      </c>
      <c r="AU382" s="165" t="s">
        <v>77</v>
      </c>
      <c r="AY382" s="18" t="s">
        <v>148</v>
      </c>
      <c r="BE382" s="166">
        <f>IF(N382="základní",J382,0)</f>
        <v>0</v>
      </c>
      <c r="BF382" s="166">
        <f>IF(N382="snížená",J382,0)</f>
        <v>0</v>
      </c>
      <c r="BG382" s="166">
        <f>IF(N382="zákl. přenesená",J382,0)</f>
        <v>0</v>
      </c>
      <c r="BH382" s="166">
        <f>IF(N382="sníž. přenesená",J382,0)</f>
        <v>0</v>
      </c>
      <c r="BI382" s="166">
        <f>IF(N382="nulová",J382,0)</f>
        <v>0</v>
      </c>
      <c r="BJ382" s="18" t="s">
        <v>75</v>
      </c>
      <c r="BK382" s="166">
        <f>ROUND(I382*H382,2)</f>
        <v>0</v>
      </c>
      <c r="BL382" s="18" t="s">
        <v>156</v>
      </c>
      <c r="BM382" s="165" t="s">
        <v>1252</v>
      </c>
    </row>
    <row r="383" spans="2:51" s="13" customFormat="1" ht="12">
      <c r="B383" s="167"/>
      <c r="D383" s="168" t="s">
        <v>158</v>
      </c>
      <c r="E383" s="169" t="s">
        <v>0</v>
      </c>
      <c r="F383" s="170" t="s">
        <v>1063</v>
      </c>
      <c r="H383" s="169" t="s">
        <v>0</v>
      </c>
      <c r="I383" s="171"/>
      <c r="L383" s="167"/>
      <c r="M383" s="172"/>
      <c r="N383" s="173"/>
      <c r="O383" s="173"/>
      <c r="P383" s="173"/>
      <c r="Q383" s="173"/>
      <c r="R383" s="173"/>
      <c r="S383" s="173"/>
      <c r="T383" s="174"/>
      <c r="AT383" s="169" t="s">
        <v>158</v>
      </c>
      <c r="AU383" s="169" t="s">
        <v>77</v>
      </c>
      <c r="AV383" s="13" t="s">
        <v>75</v>
      </c>
      <c r="AW383" s="13" t="s">
        <v>30</v>
      </c>
      <c r="AX383" s="13" t="s">
        <v>68</v>
      </c>
      <c r="AY383" s="169" t="s">
        <v>148</v>
      </c>
    </row>
    <row r="384" spans="2:51" s="13" customFormat="1" ht="12">
      <c r="B384" s="167"/>
      <c r="D384" s="168" t="s">
        <v>158</v>
      </c>
      <c r="E384" s="169" t="s">
        <v>0</v>
      </c>
      <c r="F384" s="170" t="s">
        <v>1064</v>
      </c>
      <c r="H384" s="169" t="s">
        <v>0</v>
      </c>
      <c r="I384" s="171"/>
      <c r="L384" s="167"/>
      <c r="M384" s="172"/>
      <c r="N384" s="173"/>
      <c r="O384" s="173"/>
      <c r="P384" s="173"/>
      <c r="Q384" s="173"/>
      <c r="R384" s="173"/>
      <c r="S384" s="173"/>
      <c r="T384" s="174"/>
      <c r="AT384" s="169" t="s">
        <v>158</v>
      </c>
      <c r="AU384" s="169" t="s">
        <v>77</v>
      </c>
      <c r="AV384" s="13" t="s">
        <v>75</v>
      </c>
      <c r="AW384" s="13" t="s">
        <v>30</v>
      </c>
      <c r="AX384" s="13" t="s">
        <v>68</v>
      </c>
      <c r="AY384" s="169" t="s">
        <v>148</v>
      </c>
    </row>
    <row r="385" spans="2:51" s="14" customFormat="1" ht="12">
      <c r="B385" s="175"/>
      <c r="D385" s="168" t="s">
        <v>158</v>
      </c>
      <c r="E385" s="176" t="s">
        <v>1055</v>
      </c>
      <c r="F385" s="177" t="s">
        <v>1253</v>
      </c>
      <c r="H385" s="178">
        <v>11</v>
      </c>
      <c r="I385" s="179"/>
      <c r="L385" s="175"/>
      <c r="M385" s="180"/>
      <c r="N385" s="181"/>
      <c r="O385" s="181"/>
      <c r="P385" s="181"/>
      <c r="Q385" s="181"/>
      <c r="R385" s="181"/>
      <c r="S385" s="181"/>
      <c r="T385" s="182"/>
      <c r="AT385" s="176" t="s">
        <v>158</v>
      </c>
      <c r="AU385" s="176" t="s">
        <v>77</v>
      </c>
      <c r="AV385" s="14" t="s">
        <v>77</v>
      </c>
      <c r="AW385" s="14" t="s">
        <v>30</v>
      </c>
      <c r="AX385" s="14" t="s">
        <v>75</v>
      </c>
      <c r="AY385" s="176" t="s">
        <v>148</v>
      </c>
    </row>
    <row r="386" spans="2:63" s="12" customFormat="1" ht="22.9" customHeight="1">
      <c r="B386" s="140"/>
      <c r="D386" s="141" t="s">
        <v>67</v>
      </c>
      <c r="E386" s="151" t="s">
        <v>228</v>
      </c>
      <c r="F386" s="151" t="s">
        <v>229</v>
      </c>
      <c r="I386" s="143"/>
      <c r="J386" s="152">
        <f>BK386</f>
        <v>0</v>
      </c>
      <c r="L386" s="140"/>
      <c r="M386" s="145"/>
      <c r="N386" s="146"/>
      <c r="O386" s="146"/>
      <c r="P386" s="147">
        <f>SUM(P387:P402)</f>
        <v>0</v>
      </c>
      <c r="Q386" s="146"/>
      <c r="R386" s="147">
        <f>SUM(R387:R402)</f>
        <v>0</v>
      </c>
      <c r="S386" s="146"/>
      <c r="T386" s="148">
        <f>SUM(T387:T402)</f>
        <v>0</v>
      </c>
      <c r="AR386" s="141" t="s">
        <v>75</v>
      </c>
      <c r="AT386" s="149" t="s">
        <v>67</v>
      </c>
      <c r="AU386" s="149" t="s">
        <v>75</v>
      </c>
      <c r="AY386" s="141" t="s">
        <v>148</v>
      </c>
      <c r="BK386" s="150">
        <f>SUM(BK387:BK402)</f>
        <v>0</v>
      </c>
    </row>
    <row r="387" spans="1:65" s="2" customFormat="1" ht="21.75" customHeight="1">
      <c r="A387" s="33"/>
      <c r="B387" s="153"/>
      <c r="C387" s="154" t="s">
        <v>703</v>
      </c>
      <c r="D387" s="154" t="s">
        <v>151</v>
      </c>
      <c r="E387" s="155" t="s">
        <v>230</v>
      </c>
      <c r="F387" s="156" t="s">
        <v>231</v>
      </c>
      <c r="G387" s="157" t="s">
        <v>232</v>
      </c>
      <c r="H387" s="158">
        <v>2.233</v>
      </c>
      <c r="I387" s="159"/>
      <c r="J387" s="160">
        <f>ROUND(I387*H387,2)</f>
        <v>0</v>
      </c>
      <c r="K387" s="156" t="s">
        <v>155</v>
      </c>
      <c r="L387" s="34"/>
      <c r="M387" s="161" t="s">
        <v>0</v>
      </c>
      <c r="N387" s="162" t="s">
        <v>40</v>
      </c>
      <c r="O387" s="54"/>
      <c r="P387" s="163">
        <f>O387*H387</f>
        <v>0</v>
      </c>
      <c r="Q387" s="163">
        <v>0</v>
      </c>
      <c r="R387" s="163">
        <f>Q387*H387</f>
        <v>0</v>
      </c>
      <c r="S387" s="163">
        <v>0</v>
      </c>
      <c r="T387" s="164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65" t="s">
        <v>156</v>
      </c>
      <c r="AT387" s="165" t="s">
        <v>151</v>
      </c>
      <c r="AU387" s="165" t="s">
        <v>77</v>
      </c>
      <c r="AY387" s="18" t="s">
        <v>148</v>
      </c>
      <c r="BE387" s="166">
        <f>IF(N387="základní",J387,0)</f>
        <v>0</v>
      </c>
      <c r="BF387" s="166">
        <f>IF(N387="snížená",J387,0)</f>
        <v>0</v>
      </c>
      <c r="BG387" s="166">
        <f>IF(N387="zákl. přenesená",J387,0)</f>
        <v>0</v>
      </c>
      <c r="BH387" s="166">
        <f>IF(N387="sníž. přenesená",J387,0)</f>
        <v>0</v>
      </c>
      <c r="BI387" s="166">
        <f>IF(N387="nulová",J387,0)</f>
        <v>0</v>
      </c>
      <c r="BJ387" s="18" t="s">
        <v>75</v>
      </c>
      <c r="BK387" s="166">
        <f>ROUND(I387*H387,2)</f>
        <v>0</v>
      </c>
      <c r="BL387" s="18" t="s">
        <v>156</v>
      </c>
      <c r="BM387" s="165" t="s">
        <v>1254</v>
      </c>
    </row>
    <row r="388" spans="2:51" s="14" customFormat="1" ht="12">
      <c r="B388" s="175"/>
      <c r="D388" s="168" t="s">
        <v>158</v>
      </c>
      <c r="E388" s="176" t="s">
        <v>113</v>
      </c>
      <c r="F388" s="177" t="s">
        <v>1053</v>
      </c>
      <c r="H388" s="178">
        <v>2.233</v>
      </c>
      <c r="I388" s="179"/>
      <c r="L388" s="175"/>
      <c r="M388" s="180"/>
      <c r="N388" s="181"/>
      <c r="O388" s="181"/>
      <c r="P388" s="181"/>
      <c r="Q388" s="181"/>
      <c r="R388" s="181"/>
      <c r="S388" s="181"/>
      <c r="T388" s="182"/>
      <c r="AT388" s="176" t="s">
        <v>158</v>
      </c>
      <c r="AU388" s="176" t="s">
        <v>77</v>
      </c>
      <c r="AV388" s="14" t="s">
        <v>77</v>
      </c>
      <c r="AW388" s="14" t="s">
        <v>30</v>
      </c>
      <c r="AX388" s="14" t="s">
        <v>75</v>
      </c>
      <c r="AY388" s="176" t="s">
        <v>148</v>
      </c>
    </row>
    <row r="389" spans="1:65" s="2" customFormat="1" ht="21.75" customHeight="1">
      <c r="A389" s="33"/>
      <c r="B389" s="153"/>
      <c r="C389" s="154" t="s">
        <v>708</v>
      </c>
      <c r="D389" s="154" t="s">
        <v>151</v>
      </c>
      <c r="E389" s="155" t="s">
        <v>236</v>
      </c>
      <c r="F389" s="156" t="s">
        <v>237</v>
      </c>
      <c r="G389" s="157" t="s">
        <v>232</v>
      </c>
      <c r="H389" s="158">
        <v>8.932</v>
      </c>
      <c r="I389" s="159"/>
      <c r="J389" s="160">
        <f>ROUND(I389*H389,2)</f>
        <v>0</v>
      </c>
      <c r="K389" s="156" t="s">
        <v>155</v>
      </c>
      <c r="L389" s="34"/>
      <c r="M389" s="161" t="s">
        <v>0</v>
      </c>
      <c r="N389" s="162" t="s">
        <v>40</v>
      </c>
      <c r="O389" s="54"/>
      <c r="P389" s="163">
        <f>O389*H389</f>
        <v>0</v>
      </c>
      <c r="Q389" s="163">
        <v>0</v>
      </c>
      <c r="R389" s="163">
        <f>Q389*H389</f>
        <v>0</v>
      </c>
      <c r="S389" s="163">
        <v>0</v>
      </c>
      <c r="T389" s="164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65" t="s">
        <v>156</v>
      </c>
      <c r="AT389" s="165" t="s">
        <v>151</v>
      </c>
      <c r="AU389" s="165" t="s">
        <v>77</v>
      </c>
      <c r="AY389" s="18" t="s">
        <v>148</v>
      </c>
      <c r="BE389" s="166">
        <f>IF(N389="základní",J389,0)</f>
        <v>0</v>
      </c>
      <c r="BF389" s="166">
        <f>IF(N389="snížená",J389,0)</f>
        <v>0</v>
      </c>
      <c r="BG389" s="166">
        <f>IF(N389="zákl. přenesená",J389,0)</f>
        <v>0</v>
      </c>
      <c r="BH389" s="166">
        <f>IF(N389="sníž. přenesená",J389,0)</f>
        <v>0</v>
      </c>
      <c r="BI389" s="166">
        <f>IF(N389="nulová",J389,0)</f>
        <v>0</v>
      </c>
      <c r="BJ389" s="18" t="s">
        <v>75</v>
      </c>
      <c r="BK389" s="166">
        <f>ROUND(I389*H389,2)</f>
        <v>0</v>
      </c>
      <c r="BL389" s="18" t="s">
        <v>156</v>
      </c>
      <c r="BM389" s="165" t="s">
        <v>1255</v>
      </c>
    </row>
    <row r="390" spans="2:51" s="14" customFormat="1" ht="12">
      <c r="B390" s="175"/>
      <c r="D390" s="168" t="s">
        <v>158</v>
      </c>
      <c r="E390" s="176" t="s">
        <v>0</v>
      </c>
      <c r="F390" s="177" t="s">
        <v>239</v>
      </c>
      <c r="H390" s="178">
        <v>8.932</v>
      </c>
      <c r="I390" s="179"/>
      <c r="L390" s="175"/>
      <c r="M390" s="180"/>
      <c r="N390" s="181"/>
      <c r="O390" s="181"/>
      <c r="P390" s="181"/>
      <c r="Q390" s="181"/>
      <c r="R390" s="181"/>
      <c r="S390" s="181"/>
      <c r="T390" s="182"/>
      <c r="AT390" s="176" t="s">
        <v>158</v>
      </c>
      <c r="AU390" s="176" t="s">
        <v>77</v>
      </c>
      <c r="AV390" s="14" t="s">
        <v>77</v>
      </c>
      <c r="AW390" s="14" t="s">
        <v>30</v>
      </c>
      <c r="AX390" s="14" t="s">
        <v>75</v>
      </c>
      <c r="AY390" s="176" t="s">
        <v>148</v>
      </c>
    </row>
    <row r="391" spans="1:65" s="2" customFormat="1" ht="21.75" customHeight="1">
      <c r="A391" s="33"/>
      <c r="B391" s="153"/>
      <c r="C391" s="154" t="s">
        <v>713</v>
      </c>
      <c r="D391" s="154" t="s">
        <v>151</v>
      </c>
      <c r="E391" s="155" t="s">
        <v>241</v>
      </c>
      <c r="F391" s="156" t="s">
        <v>242</v>
      </c>
      <c r="G391" s="157" t="s">
        <v>232</v>
      </c>
      <c r="H391" s="158">
        <v>2.086</v>
      </c>
      <c r="I391" s="159"/>
      <c r="J391" s="160">
        <f>ROUND(I391*H391,2)</f>
        <v>0</v>
      </c>
      <c r="K391" s="156" t="s">
        <v>155</v>
      </c>
      <c r="L391" s="34"/>
      <c r="M391" s="161" t="s">
        <v>0</v>
      </c>
      <c r="N391" s="162" t="s">
        <v>40</v>
      </c>
      <c r="O391" s="54"/>
      <c r="P391" s="163">
        <f>O391*H391</f>
        <v>0</v>
      </c>
      <c r="Q391" s="163">
        <v>0</v>
      </c>
      <c r="R391" s="163">
        <f>Q391*H391</f>
        <v>0</v>
      </c>
      <c r="S391" s="163">
        <v>0</v>
      </c>
      <c r="T391" s="164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65" t="s">
        <v>156</v>
      </c>
      <c r="AT391" s="165" t="s">
        <v>151</v>
      </c>
      <c r="AU391" s="165" t="s">
        <v>77</v>
      </c>
      <c r="AY391" s="18" t="s">
        <v>148</v>
      </c>
      <c r="BE391" s="166">
        <f>IF(N391="základní",J391,0)</f>
        <v>0</v>
      </c>
      <c r="BF391" s="166">
        <f>IF(N391="snížená",J391,0)</f>
        <v>0</v>
      </c>
      <c r="BG391" s="166">
        <f>IF(N391="zákl. přenesená",J391,0)</f>
        <v>0</v>
      </c>
      <c r="BH391" s="166">
        <f>IF(N391="sníž. přenesená",J391,0)</f>
        <v>0</v>
      </c>
      <c r="BI391" s="166">
        <f>IF(N391="nulová",J391,0)</f>
        <v>0</v>
      </c>
      <c r="BJ391" s="18" t="s">
        <v>75</v>
      </c>
      <c r="BK391" s="166">
        <f>ROUND(I391*H391,2)</f>
        <v>0</v>
      </c>
      <c r="BL391" s="18" t="s">
        <v>156</v>
      </c>
      <c r="BM391" s="165" t="s">
        <v>1256</v>
      </c>
    </row>
    <row r="392" spans="2:51" s="14" customFormat="1" ht="12">
      <c r="B392" s="175"/>
      <c r="D392" s="168" t="s">
        <v>158</v>
      </c>
      <c r="E392" s="176" t="s">
        <v>115</v>
      </c>
      <c r="F392" s="177" t="s">
        <v>1054</v>
      </c>
      <c r="H392" s="178">
        <v>2.086</v>
      </c>
      <c r="I392" s="179"/>
      <c r="L392" s="175"/>
      <c r="M392" s="180"/>
      <c r="N392" s="181"/>
      <c r="O392" s="181"/>
      <c r="P392" s="181"/>
      <c r="Q392" s="181"/>
      <c r="R392" s="181"/>
      <c r="S392" s="181"/>
      <c r="T392" s="182"/>
      <c r="AT392" s="176" t="s">
        <v>158</v>
      </c>
      <c r="AU392" s="176" t="s">
        <v>77</v>
      </c>
      <c r="AV392" s="14" t="s">
        <v>77</v>
      </c>
      <c r="AW392" s="14" t="s">
        <v>30</v>
      </c>
      <c r="AX392" s="14" t="s">
        <v>75</v>
      </c>
      <c r="AY392" s="176" t="s">
        <v>148</v>
      </c>
    </row>
    <row r="393" spans="1:65" s="2" customFormat="1" ht="21.75" customHeight="1">
      <c r="A393" s="33"/>
      <c r="B393" s="153"/>
      <c r="C393" s="154" t="s">
        <v>717</v>
      </c>
      <c r="D393" s="154" t="s">
        <v>151</v>
      </c>
      <c r="E393" s="155" t="s">
        <v>244</v>
      </c>
      <c r="F393" s="156" t="s">
        <v>237</v>
      </c>
      <c r="G393" s="157" t="s">
        <v>232</v>
      </c>
      <c r="H393" s="158">
        <v>73.01</v>
      </c>
      <c r="I393" s="159"/>
      <c r="J393" s="160">
        <f>ROUND(I393*H393,2)</f>
        <v>0</v>
      </c>
      <c r="K393" s="156" t="s">
        <v>155</v>
      </c>
      <c r="L393" s="34"/>
      <c r="M393" s="161" t="s">
        <v>0</v>
      </c>
      <c r="N393" s="162" t="s">
        <v>40</v>
      </c>
      <c r="O393" s="54"/>
      <c r="P393" s="163">
        <f>O393*H393</f>
        <v>0</v>
      </c>
      <c r="Q393" s="163">
        <v>0</v>
      </c>
      <c r="R393" s="163">
        <f>Q393*H393</f>
        <v>0</v>
      </c>
      <c r="S393" s="163">
        <v>0</v>
      </c>
      <c r="T393" s="164">
        <f>S393*H393</f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65" t="s">
        <v>156</v>
      </c>
      <c r="AT393" s="165" t="s">
        <v>151</v>
      </c>
      <c r="AU393" s="165" t="s">
        <v>77</v>
      </c>
      <c r="AY393" s="18" t="s">
        <v>148</v>
      </c>
      <c r="BE393" s="166">
        <f>IF(N393="základní",J393,0)</f>
        <v>0</v>
      </c>
      <c r="BF393" s="166">
        <f>IF(N393="snížená",J393,0)</f>
        <v>0</v>
      </c>
      <c r="BG393" s="166">
        <f>IF(N393="zákl. přenesená",J393,0)</f>
        <v>0</v>
      </c>
      <c r="BH393" s="166">
        <f>IF(N393="sníž. přenesená",J393,0)</f>
        <v>0</v>
      </c>
      <c r="BI393" s="166">
        <f>IF(N393="nulová",J393,0)</f>
        <v>0</v>
      </c>
      <c r="BJ393" s="18" t="s">
        <v>75</v>
      </c>
      <c r="BK393" s="166">
        <f>ROUND(I393*H393,2)</f>
        <v>0</v>
      </c>
      <c r="BL393" s="18" t="s">
        <v>156</v>
      </c>
      <c r="BM393" s="165" t="s">
        <v>1257</v>
      </c>
    </row>
    <row r="394" spans="2:51" s="14" customFormat="1" ht="12">
      <c r="B394" s="175"/>
      <c r="D394" s="168" t="s">
        <v>158</v>
      </c>
      <c r="E394" s="176" t="s">
        <v>0</v>
      </c>
      <c r="F394" s="177" t="s">
        <v>1258</v>
      </c>
      <c r="H394" s="178">
        <v>73.01</v>
      </c>
      <c r="I394" s="179"/>
      <c r="L394" s="175"/>
      <c r="M394" s="180"/>
      <c r="N394" s="181"/>
      <c r="O394" s="181"/>
      <c r="P394" s="181"/>
      <c r="Q394" s="181"/>
      <c r="R394" s="181"/>
      <c r="S394" s="181"/>
      <c r="T394" s="182"/>
      <c r="AT394" s="176" t="s">
        <v>158</v>
      </c>
      <c r="AU394" s="176" t="s">
        <v>77</v>
      </c>
      <c r="AV394" s="14" t="s">
        <v>77</v>
      </c>
      <c r="AW394" s="14" t="s">
        <v>30</v>
      </c>
      <c r="AX394" s="14" t="s">
        <v>75</v>
      </c>
      <c r="AY394" s="176" t="s">
        <v>148</v>
      </c>
    </row>
    <row r="395" spans="1:65" s="2" customFormat="1" ht="16.5" customHeight="1">
      <c r="A395" s="33"/>
      <c r="B395" s="153"/>
      <c r="C395" s="154" t="s">
        <v>721</v>
      </c>
      <c r="D395" s="154" t="s">
        <v>151</v>
      </c>
      <c r="E395" s="155" t="s">
        <v>257</v>
      </c>
      <c r="F395" s="156" t="s">
        <v>258</v>
      </c>
      <c r="G395" s="157" t="s">
        <v>232</v>
      </c>
      <c r="H395" s="158">
        <v>4.319</v>
      </c>
      <c r="I395" s="159"/>
      <c r="J395" s="160">
        <f>ROUND(I395*H395,2)</f>
        <v>0</v>
      </c>
      <c r="K395" s="156" t="s">
        <v>155</v>
      </c>
      <c r="L395" s="34"/>
      <c r="M395" s="161" t="s">
        <v>0</v>
      </c>
      <c r="N395" s="162" t="s">
        <v>40</v>
      </c>
      <c r="O395" s="54"/>
      <c r="P395" s="163">
        <f>O395*H395</f>
        <v>0</v>
      </c>
      <c r="Q395" s="163">
        <v>0</v>
      </c>
      <c r="R395" s="163">
        <f>Q395*H395</f>
        <v>0</v>
      </c>
      <c r="S395" s="163">
        <v>0</v>
      </c>
      <c r="T395" s="164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65" t="s">
        <v>156</v>
      </c>
      <c r="AT395" s="165" t="s">
        <v>151</v>
      </c>
      <c r="AU395" s="165" t="s">
        <v>77</v>
      </c>
      <c r="AY395" s="18" t="s">
        <v>148</v>
      </c>
      <c r="BE395" s="166">
        <f>IF(N395="základní",J395,0)</f>
        <v>0</v>
      </c>
      <c r="BF395" s="166">
        <f>IF(N395="snížená",J395,0)</f>
        <v>0</v>
      </c>
      <c r="BG395" s="166">
        <f>IF(N395="zákl. přenesená",J395,0)</f>
        <v>0</v>
      </c>
      <c r="BH395" s="166">
        <f>IF(N395="sníž. přenesená",J395,0)</f>
        <v>0</v>
      </c>
      <c r="BI395" s="166">
        <f>IF(N395="nulová",J395,0)</f>
        <v>0</v>
      </c>
      <c r="BJ395" s="18" t="s">
        <v>75</v>
      </c>
      <c r="BK395" s="166">
        <f>ROUND(I395*H395,2)</f>
        <v>0</v>
      </c>
      <c r="BL395" s="18" t="s">
        <v>156</v>
      </c>
      <c r="BM395" s="165" t="s">
        <v>1259</v>
      </c>
    </row>
    <row r="396" spans="2:51" s="14" customFormat="1" ht="12">
      <c r="B396" s="175"/>
      <c r="D396" s="168" t="s">
        <v>158</v>
      </c>
      <c r="E396" s="176" t="s">
        <v>0</v>
      </c>
      <c r="F396" s="177" t="s">
        <v>113</v>
      </c>
      <c r="H396" s="178">
        <v>2.233</v>
      </c>
      <c r="I396" s="179"/>
      <c r="L396" s="175"/>
      <c r="M396" s="180"/>
      <c r="N396" s="181"/>
      <c r="O396" s="181"/>
      <c r="P396" s="181"/>
      <c r="Q396" s="181"/>
      <c r="R396" s="181"/>
      <c r="S396" s="181"/>
      <c r="T396" s="182"/>
      <c r="AT396" s="176" t="s">
        <v>158</v>
      </c>
      <c r="AU396" s="176" t="s">
        <v>77</v>
      </c>
      <c r="AV396" s="14" t="s">
        <v>77</v>
      </c>
      <c r="AW396" s="14" t="s">
        <v>30</v>
      </c>
      <c r="AX396" s="14" t="s">
        <v>68</v>
      </c>
      <c r="AY396" s="176" t="s">
        <v>148</v>
      </c>
    </row>
    <row r="397" spans="2:51" s="14" customFormat="1" ht="12">
      <c r="B397" s="175"/>
      <c r="D397" s="168" t="s">
        <v>158</v>
      </c>
      <c r="E397" s="176" t="s">
        <v>0</v>
      </c>
      <c r="F397" s="177" t="s">
        <v>115</v>
      </c>
      <c r="H397" s="178">
        <v>2.086</v>
      </c>
      <c r="I397" s="179"/>
      <c r="L397" s="175"/>
      <c r="M397" s="180"/>
      <c r="N397" s="181"/>
      <c r="O397" s="181"/>
      <c r="P397" s="181"/>
      <c r="Q397" s="181"/>
      <c r="R397" s="181"/>
      <c r="S397" s="181"/>
      <c r="T397" s="182"/>
      <c r="AT397" s="176" t="s">
        <v>158</v>
      </c>
      <c r="AU397" s="176" t="s">
        <v>77</v>
      </c>
      <c r="AV397" s="14" t="s">
        <v>77</v>
      </c>
      <c r="AW397" s="14" t="s">
        <v>30</v>
      </c>
      <c r="AX397" s="14" t="s">
        <v>68</v>
      </c>
      <c r="AY397" s="176" t="s">
        <v>148</v>
      </c>
    </row>
    <row r="398" spans="2:51" s="15" customFormat="1" ht="12">
      <c r="B398" s="183"/>
      <c r="D398" s="168" t="s">
        <v>158</v>
      </c>
      <c r="E398" s="184" t="s">
        <v>0</v>
      </c>
      <c r="F398" s="185" t="s">
        <v>171</v>
      </c>
      <c r="H398" s="186">
        <v>4.319</v>
      </c>
      <c r="I398" s="187"/>
      <c r="L398" s="183"/>
      <c r="M398" s="188"/>
      <c r="N398" s="189"/>
      <c r="O398" s="189"/>
      <c r="P398" s="189"/>
      <c r="Q398" s="189"/>
      <c r="R398" s="189"/>
      <c r="S398" s="189"/>
      <c r="T398" s="190"/>
      <c r="AT398" s="184" t="s">
        <v>158</v>
      </c>
      <c r="AU398" s="184" t="s">
        <v>77</v>
      </c>
      <c r="AV398" s="15" t="s">
        <v>156</v>
      </c>
      <c r="AW398" s="15" t="s">
        <v>30</v>
      </c>
      <c r="AX398" s="15" t="s">
        <v>75</v>
      </c>
      <c r="AY398" s="184" t="s">
        <v>148</v>
      </c>
    </row>
    <row r="399" spans="1:65" s="2" customFormat="1" ht="21.75" customHeight="1">
      <c r="A399" s="33"/>
      <c r="B399" s="153"/>
      <c r="C399" s="154" t="s">
        <v>725</v>
      </c>
      <c r="D399" s="154" t="s">
        <v>151</v>
      </c>
      <c r="E399" s="155" t="s">
        <v>1260</v>
      </c>
      <c r="F399" s="156" t="s">
        <v>266</v>
      </c>
      <c r="G399" s="157" t="s">
        <v>232</v>
      </c>
      <c r="H399" s="158">
        <v>2.233</v>
      </c>
      <c r="I399" s="159"/>
      <c r="J399" s="160">
        <f>ROUND(I399*H399,2)</f>
        <v>0</v>
      </c>
      <c r="K399" s="156" t="s">
        <v>0</v>
      </c>
      <c r="L399" s="34"/>
      <c r="M399" s="161" t="s">
        <v>0</v>
      </c>
      <c r="N399" s="162" t="s">
        <v>40</v>
      </c>
      <c r="O399" s="54"/>
      <c r="P399" s="163">
        <f>O399*H399</f>
        <v>0</v>
      </c>
      <c r="Q399" s="163">
        <v>0</v>
      </c>
      <c r="R399" s="163">
        <f>Q399*H399</f>
        <v>0</v>
      </c>
      <c r="S399" s="163">
        <v>0</v>
      </c>
      <c r="T399" s="164">
        <f>S399*H399</f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65" t="s">
        <v>156</v>
      </c>
      <c r="AT399" s="165" t="s">
        <v>151</v>
      </c>
      <c r="AU399" s="165" t="s">
        <v>77</v>
      </c>
      <c r="AY399" s="18" t="s">
        <v>148</v>
      </c>
      <c r="BE399" s="166">
        <f>IF(N399="základní",J399,0)</f>
        <v>0</v>
      </c>
      <c r="BF399" s="166">
        <f>IF(N399="snížená",J399,0)</f>
        <v>0</v>
      </c>
      <c r="BG399" s="166">
        <f>IF(N399="zákl. přenesená",J399,0)</f>
        <v>0</v>
      </c>
      <c r="BH399" s="166">
        <f>IF(N399="sníž. přenesená",J399,0)</f>
        <v>0</v>
      </c>
      <c r="BI399" s="166">
        <f>IF(N399="nulová",J399,0)</f>
        <v>0</v>
      </c>
      <c r="BJ399" s="18" t="s">
        <v>75</v>
      </c>
      <c r="BK399" s="166">
        <f>ROUND(I399*H399,2)</f>
        <v>0</v>
      </c>
      <c r="BL399" s="18" t="s">
        <v>156</v>
      </c>
      <c r="BM399" s="165" t="s">
        <v>1261</v>
      </c>
    </row>
    <row r="400" spans="2:51" s="14" customFormat="1" ht="12">
      <c r="B400" s="175"/>
      <c r="D400" s="168" t="s">
        <v>158</v>
      </c>
      <c r="E400" s="176" t="s">
        <v>0</v>
      </c>
      <c r="F400" s="177" t="s">
        <v>113</v>
      </c>
      <c r="H400" s="178">
        <v>2.233</v>
      </c>
      <c r="I400" s="179"/>
      <c r="L400" s="175"/>
      <c r="M400" s="180"/>
      <c r="N400" s="181"/>
      <c r="O400" s="181"/>
      <c r="P400" s="181"/>
      <c r="Q400" s="181"/>
      <c r="R400" s="181"/>
      <c r="S400" s="181"/>
      <c r="T400" s="182"/>
      <c r="AT400" s="176" t="s">
        <v>158</v>
      </c>
      <c r="AU400" s="176" t="s">
        <v>77</v>
      </c>
      <c r="AV400" s="14" t="s">
        <v>77</v>
      </c>
      <c r="AW400" s="14" t="s">
        <v>30</v>
      </c>
      <c r="AX400" s="14" t="s">
        <v>75</v>
      </c>
      <c r="AY400" s="176" t="s">
        <v>148</v>
      </c>
    </row>
    <row r="401" spans="1:65" s="2" customFormat="1" ht="21.75" customHeight="1">
      <c r="A401" s="33"/>
      <c r="B401" s="153"/>
      <c r="C401" s="154" t="s">
        <v>729</v>
      </c>
      <c r="D401" s="154" t="s">
        <v>151</v>
      </c>
      <c r="E401" s="155" t="s">
        <v>1262</v>
      </c>
      <c r="F401" s="156" t="s">
        <v>1263</v>
      </c>
      <c r="G401" s="157" t="s">
        <v>232</v>
      </c>
      <c r="H401" s="158">
        <v>2.086</v>
      </c>
      <c r="I401" s="159"/>
      <c r="J401" s="160">
        <f>ROUND(I401*H401,2)</f>
        <v>0</v>
      </c>
      <c r="K401" s="156" t="s">
        <v>155</v>
      </c>
      <c r="L401" s="34"/>
      <c r="M401" s="161" t="s">
        <v>0</v>
      </c>
      <c r="N401" s="162" t="s">
        <v>40</v>
      </c>
      <c r="O401" s="54"/>
      <c r="P401" s="163">
        <f>O401*H401</f>
        <v>0</v>
      </c>
      <c r="Q401" s="163">
        <v>0</v>
      </c>
      <c r="R401" s="163">
        <f>Q401*H401</f>
        <v>0</v>
      </c>
      <c r="S401" s="163">
        <v>0</v>
      </c>
      <c r="T401" s="164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65" t="s">
        <v>156</v>
      </c>
      <c r="AT401" s="165" t="s">
        <v>151</v>
      </c>
      <c r="AU401" s="165" t="s">
        <v>77</v>
      </c>
      <c r="AY401" s="18" t="s">
        <v>148</v>
      </c>
      <c r="BE401" s="166">
        <f>IF(N401="základní",J401,0)</f>
        <v>0</v>
      </c>
      <c r="BF401" s="166">
        <f>IF(N401="snížená",J401,0)</f>
        <v>0</v>
      </c>
      <c r="BG401" s="166">
        <f>IF(N401="zákl. přenesená",J401,0)</f>
        <v>0</v>
      </c>
      <c r="BH401" s="166">
        <f>IF(N401="sníž. přenesená",J401,0)</f>
        <v>0</v>
      </c>
      <c r="BI401" s="166">
        <f>IF(N401="nulová",J401,0)</f>
        <v>0</v>
      </c>
      <c r="BJ401" s="18" t="s">
        <v>75</v>
      </c>
      <c r="BK401" s="166">
        <f>ROUND(I401*H401,2)</f>
        <v>0</v>
      </c>
      <c r="BL401" s="18" t="s">
        <v>156</v>
      </c>
      <c r="BM401" s="165" t="s">
        <v>1264</v>
      </c>
    </row>
    <row r="402" spans="2:51" s="14" customFormat="1" ht="12">
      <c r="B402" s="175"/>
      <c r="D402" s="168" t="s">
        <v>158</v>
      </c>
      <c r="E402" s="176" t="s">
        <v>0</v>
      </c>
      <c r="F402" s="177" t="s">
        <v>115</v>
      </c>
      <c r="H402" s="178">
        <v>2.086</v>
      </c>
      <c r="I402" s="179"/>
      <c r="L402" s="175"/>
      <c r="M402" s="180"/>
      <c r="N402" s="181"/>
      <c r="O402" s="181"/>
      <c r="P402" s="181"/>
      <c r="Q402" s="181"/>
      <c r="R402" s="181"/>
      <c r="S402" s="181"/>
      <c r="T402" s="182"/>
      <c r="AT402" s="176" t="s">
        <v>158</v>
      </c>
      <c r="AU402" s="176" t="s">
        <v>77</v>
      </c>
      <c r="AV402" s="14" t="s">
        <v>77</v>
      </c>
      <c r="AW402" s="14" t="s">
        <v>30</v>
      </c>
      <c r="AX402" s="14" t="s">
        <v>75</v>
      </c>
      <c r="AY402" s="176" t="s">
        <v>148</v>
      </c>
    </row>
    <row r="403" spans="2:63" s="12" customFormat="1" ht="22.9" customHeight="1">
      <c r="B403" s="140"/>
      <c r="D403" s="141" t="s">
        <v>67</v>
      </c>
      <c r="E403" s="151" t="s">
        <v>956</v>
      </c>
      <c r="F403" s="151" t="s">
        <v>957</v>
      </c>
      <c r="I403" s="143"/>
      <c r="J403" s="152">
        <f>BK403</f>
        <v>0</v>
      </c>
      <c r="L403" s="140"/>
      <c r="M403" s="145"/>
      <c r="N403" s="146"/>
      <c r="O403" s="146"/>
      <c r="P403" s="147">
        <f>P404</f>
        <v>0</v>
      </c>
      <c r="Q403" s="146"/>
      <c r="R403" s="147">
        <f>R404</f>
        <v>0</v>
      </c>
      <c r="S403" s="146"/>
      <c r="T403" s="148">
        <f>T404</f>
        <v>0</v>
      </c>
      <c r="AR403" s="141" t="s">
        <v>75</v>
      </c>
      <c r="AT403" s="149" t="s">
        <v>67</v>
      </c>
      <c r="AU403" s="149" t="s">
        <v>75</v>
      </c>
      <c r="AY403" s="141" t="s">
        <v>148</v>
      </c>
      <c r="BK403" s="150">
        <f>BK404</f>
        <v>0</v>
      </c>
    </row>
    <row r="404" spans="1:65" s="2" customFormat="1" ht="21.75" customHeight="1">
      <c r="A404" s="33"/>
      <c r="B404" s="153"/>
      <c r="C404" s="154" t="s">
        <v>733</v>
      </c>
      <c r="D404" s="154" t="s">
        <v>151</v>
      </c>
      <c r="E404" s="155" t="s">
        <v>959</v>
      </c>
      <c r="F404" s="156" t="s">
        <v>960</v>
      </c>
      <c r="G404" s="157" t="s">
        <v>232</v>
      </c>
      <c r="H404" s="158">
        <v>239.391</v>
      </c>
      <c r="I404" s="159"/>
      <c r="J404" s="160">
        <f>ROUND(I404*H404,2)</f>
        <v>0</v>
      </c>
      <c r="K404" s="156" t="s">
        <v>155</v>
      </c>
      <c r="L404" s="34"/>
      <c r="M404" s="213" t="s">
        <v>0</v>
      </c>
      <c r="N404" s="214" t="s">
        <v>40</v>
      </c>
      <c r="O404" s="215"/>
      <c r="P404" s="216">
        <f>O404*H404</f>
        <v>0</v>
      </c>
      <c r="Q404" s="216">
        <v>0</v>
      </c>
      <c r="R404" s="216">
        <f>Q404*H404</f>
        <v>0</v>
      </c>
      <c r="S404" s="216">
        <v>0</v>
      </c>
      <c r="T404" s="217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65" t="s">
        <v>156</v>
      </c>
      <c r="AT404" s="165" t="s">
        <v>151</v>
      </c>
      <c r="AU404" s="165" t="s">
        <v>77</v>
      </c>
      <c r="AY404" s="18" t="s">
        <v>148</v>
      </c>
      <c r="BE404" s="166">
        <f>IF(N404="základní",J404,0)</f>
        <v>0</v>
      </c>
      <c r="BF404" s="166">
        <f>IF(N404="snížená",J404,0)</f>
        <v>0</v>
      </c>
      <c r="BG404" s="166">
        <f>IF(N404="zákl. přenesená",J404,0)</f>
        <v>0</v>
      </c>
      <c r="BH404" s="166">
        <f>IF(N404="sníž. přenesená",J404,0)</f>
        <v>0</v>
      </c>
      <c r="BI404" s="166">
        <f>IF(N404="nulová",J404,0)</f>
        <v>0</v>
      </c>
      <c r="BJ404" s="18" t="s">
        <v>75</v>
      </c>
      <c r="BK404" s="166">
        <f>ROUND(I404*H404,2)</f>
        <v>0</v>
      </c>
      <c r="BL404" s="18" t="s">
        <v>156</v>
      </c>
      <c r="BM404" s="165" t="s">
        <v>1265</v>
      </c>
    </row>
    <row r="405" spans="1:31" s="2" customFormat="1" ht="6.95" customHeight="1">
      <c r="A405" s="33"/>
      <c r="B405" s="43"/>
      <c r="C405" s="44"/>
      <c r="D405" s="44"/>
      <c r="E405" s="44"/>
      <c r="F405" s="44"/>
      <c r="G405" s="44"/>
      <c r="H405" s="44"/>
      <c r="I405" s="113"/>
      <c r="J405" s="44"/>
      <c r="K405" s="44"/>
      <c r="L405" s="34"/>
      <c r="M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</row>
  </sheetData>
  <autoFilter ref="C87:K404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2"/>
  <sheetViews>
    <sheetView showGridLines="0" workbookViewId="0" topLeftCell="A1">
      <selection activeCell="C4" sqref="C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8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89"/>
      <c r="L2" s="367" t="s">
        <v>3</v>
      </c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8" t="s">
        <v>83</v>
      </c>
      <c r="AZ2" s="90" t="s">
        <v>268</v>
      </c>
      <c r="BA2" s="90" t="s">
        <v>268</v>
      </c>
      <c r="BB2" s="90" t="s">
        <v>0</v>
      </c>
      <c r="BC2" s="90" t="s">
        <v>1266</v>
      </c>
      <c r="BD2" s="90" t="s">
        <v>77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91"/>
      <c r="J3" s="20"/>
      <c r="K3" s="20"/>
      <c r="L3" s="21"/>
      <c r="AT3" s="18" t="s">
        <v>77</v>
      </c>
      <c r="AZ3" s="90" t="s">
        <v>270</v>
      </c>
      <c r="BA3" s="90" t="s">
        <v>270</v>
      </c>
      <c r="BB3" s="90" t="s">
        <v>0</v>
      </c>
      <c r="BC3" s="90" t="s">
        <v>1267</v>
      </c>
      <c r="BD3" s="90" t="s">
        <v>77</v>
      </c>
    </row>
    <row r="4" spans="2:56" s="1" customFormat="1" ht="24.95" customHeight="1">
      <c r="B4" s="21"/>
      <c r="D4" s="22" t="s">
        <v>112</v>
      </c>
      <c r="I4" s="89"/>
      <c r="L4" s="21"/>
      <c r="M4" s="92" t="s">
        <v>7</v>
      </c>
      <c r="AT4" s="18" t="s">
        <v>1</v>
      </c>
      <c r="AZ4" s="90" t="s">
        <v>272</v>
      </c>
      <c r="BA4" s="90" t="s">
        <v>272</v>
      </c>
      <c r="BB4" s="90" t="s">
        <v>0</v>
      </c>
      <c r="BC4" s="90" t="s">
        <v>1268</v>
      </c>
      <c r="BD4" s="90" t="s">
        <v>77</v>
      </c>
    </row>
    <row r="5" spans="2:56" s="1" customFormat="1" ht="6.95" customHeight="1">
      <c r="B5" s="21"/>
      <c r="I5" s="89"/>
      <c r="L5" s="21"/>
      <c r="AZ5" s="90" t="s">
        <v>278</v>
      </c>
      <c r="BA5" s="90" t="s">
        <v>278</v>
      </c>
      <c r="BB5" s="90" t="s">
        <v>0</v>
      </c>
      <c r="BC5" s="90" t="s">
        <v>1269</v>
      </c>
      <c r="BD5" s="90" t="s">
        <v>77</v>
      </c>
    </row>
    <row r="6" spans="2:56" s="1" customFormat="1" ht="12" customHeight="1">
      <c r="B6" s="21"/>
      <c r="D6" s="28" t="s">
        <v>12</v>
      </c>
      <c r="I6" s="89"/>
      <c r="L6" s="21"/>
      <c r="AZ6" s="90" t="s">
        <v>280</v>
      </c>
      <c r="BA6" s="90" t="s">
        <v>280</v>
      </c>
      <c r="BB6" s="90" t="s">
        <v>0</v>
      </c>
      <c r="BC6" s="90" t="s">
        <v>1270</v>
      </c>
      <c r="BD6" s="90" t="s">
        <v>77</v>
      </c>
    </row>
    <row r="7" spans="2:56" s="1" customFormat="1" ht="16.5" customHeight="1">
      <c r="B7" s="21"/>
      <c r="E7" s="365" t="str">
        <f>'Rekapitulace stavby'!K4</f>
        <v>Nová zástavba ZTV Boží Muka IV. etapa Chotěboř</v>
      </c>
      <c r="F7" s="366"/>
      <c r="G7" s="366"/>
      <c r="H7" s="366"/>
      <c r="I7" s="89"/>
      <c r="L7" s="21"/>
      <c r="AZ7" s="90" t="s">
        <v>282</v>
      </c>
      <c r="BA7" s="90" t="s">
        <v>282</v>
      </c>
      <c r="BB7" s="90" t="s">
        <v>0</v>
      </c>
      <c r="BC7" s="90" t="s">
        <v>1271</v>
      </c>
      <c r="BD7" s="90" t="s">
        <v>77</v>
      </c>
    </row>
    <row r="8" spans="1:56" s="2" customFormat="1" ht="12" customHeight="1">
      <c r="A8" s="33"/>
      <c r="B8" s="34"/>
      <c r="C8" s="33"/>
      <c r="D8" s="28" t="s">
        <v>119</v>
      </c>
      <c r="E8" s="33"/>
      <c r="F8" s="33"/>
      <c r="G8" s="33"/>
      <c r="H8" s="33"/>
      <c r="I8" s="93"/>
      <c r="J8" s="33"/>
      <c r="K8" s="33"/>
      <c r="L8" s="94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90" t="s">
        <v>296</v>
      </c>
      <c r="BA8" s="90" t="s">
        <v>296</v>
      </c>
      <c r="BB8" s="90" t="s">
        <v>0</v>
      </c>
      <c r="BC8" s="90" t="s">
        <v>1272</v>
      </c>
      <c r="BD8" s="90" t="s">
        <v>77</v>
      </c>
    </row>
    <row r="9" spans="1:56" s="2" customFormat="1" ht="16.5" customHeight="1">
      <c r="A9" s="33"/>
      <c r="B9" s="34"/>
      <c r="C9" s="33"/>
      <c r="D9" s="33"/>
      <c r="E9" s="330" t="s">
        <v>82</v>
      </c>
      <c r="F9" s="364"/>
      <c r="G9" s="364"/>
      <c r="H9" s="364"/>
      <c r="I9" s="93"/>
      <c r="J9" s="33"/>
      <c r="K9" s="33"/>
      <c r="L9" s="9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90" t="s">
        <v>300</v>
      </c>
      <c r="BA9" s="90" t="s">
        <v>300</v>
      </c>
      <c r="BB9" s="90" t="s">
        <v>0</v>
      </c>
      <c r="BC9" s="90" t="s">
        <v>1273</v>
      </c>
      <c r="BD9" s="90" t="s">
        <v>77</v>
      </c>
    </row>
    <row r="10" spans="1:56" s="2" customFormat="1" ht="12">
      <c r="A10" s="33"/>
      <c r="B10" s="34"/>
      <c r="C10" s="33"/>
      <c r="D10" s="33"/>
      <c r="E10" s="33"/>
      <c r="F10" s="33"/>
      <c r="G10" s="33"/>
      <c r="H10" s="33"/>
      <c r="I10" s="93"/>
      <c r="J10" s="33"/>
      <c r="K10" s="33"/>
      <c r="L10" s="9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90" t="s">
        <v>304</v>
      </c>
      <c r="BA10" s="90" t="s">
        <v>304</v>
      </c>
      <c r="BB10" s="90" t="s">
        <v>0</v>
      </c>
      <c r="BC10" s="90" t="s">
        <v>1274</v>
      </c>
      <c r="BD10" s="90" t="s">
        <v>77</v>
      </c>
    </row>
    <row r="11" spans="1:56" s="2" customFormat="1" ht="12" customHeight="1">
      <c r="A11" s="33"/>
      <c r="B11" s="34"/>
      <c r="C11" s="33"/>
      <c r="D11" s="28" t="s">
        <v>14</v>
      </c>
      <c r="E11" s="33"/>
      <c r="F11" s="26"/>
      <c r="G11" s="33"/>
      <c r="H11" s="33"/>
      <c r="I11" s="95" t="s">
        <v>16</v>
      </c>
      <c r="J11" s="26" t="s">
        <v>0</v>
      </c>
      <c r="K11" s="33"/>
      <c r="L11" s="9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90" t="s">
        <v>1051</v>
      </c>
      <c r="BA11" s="90" t="s">
        <v>1051</v>
      </c>
      <c r="BB11" s="90" t="s">
        <v>0</v>
      </c>
      <c r="BC11" s="90" t="s">
        <v>1275</v>
      </c>
      <c r="BD11" s="90" t="s">
        <v>77</v>
      </c>
    </row>
    <row r="12" spans="1:5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5" t="s">
        <v>20</v>
      </c>
      <c r="J12" s="51" t="str">
        <f>'Rekapitulace stavby'!AN6</f>
        <v>2. 2. 2021</v>
      </c>
      <c r="K12" s="33"/>
      <c r="L12" s="9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90" t="s">
        <v>1049</v>
      </c>
      <c r="BA12" s="90" t="s">
        <v>1049</v>
      </c>
      <c r="BB12" s="90" t="s">
        <v>0</v>
      </c>
      <c r="BC12" s="90" t="s">
        <v>1276</v>
      </c>
      <c r="BD12" s="90" t="s">
        <v>77</v>
      </c>
    </row>
    <row r="13" spans="1:5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3"/>
      <c r="J13" s="33"/>
      <c r="K13" s="33"/>
      <c r="L13" s="9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Z13" s="90" t="s">
        <v>113</v>
      </c>
      <c r="BA13" s="90" t="s">
        <v>113</v>
      </c>
      <c r="BB13" s="90" t="s">
        <v>0</v>
      </c>
      <c r="BC13" s="90" t="s">
        <v>1277</v>
      </c>
      <c r="BD13" s="90" t="s">
        <v>77</v>
      </c>
    </row>
    <row r="14" spans="1:5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5" t="s">
        <v>23</v>
      </c>
      <c r="J14" s="26" t="s">
        <v>0</v>
      </c>
      <c r="K14" s="33"/>
      <c r="L14" s="9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Z14" s="90" t="s">
        <v>115</v>
      </c>
      <c r="BA14" s="90" t="s">
        <v>115</v>
      </c>
      <c r="BB14" s="90" t="s">
        <v>0</v>
      </c>
      <c r="BC14" s="90" t="s">
        <v>1278</v>
      </c>
      <c r="BD14" s="90" t="s">
        <v>77</v>
      </c>
    </row>
    <row r="15" spans="1:5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95" t="s">
        <v>25</v>
      </c>
      <c r="J15" s="26" t="s">
        <v>0</v>
      </c>
      <c r="K15" s="33"/>
      <c r="L15" s="9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Z15" s="90" t="s">
        <v>1055</v>
      </c>
      <c r="BA15" s="90" t="s">
        <v>1055</v>
      </c>
      <c r="BB15" s="90" t="s">
        <v>0</v>
      </c>
      <c r="BC15" s="90" t="s">
        <v>680</v>
      </c>
      <c r="BD15" s="90" t="s">
        <v>77</v>
      </c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3"/>
      <c r="J16" s="33"/>
      <c r="K16" s="33"/>
      <c r="L16" s="9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5" t="s">
        <v>23</v>
      </c>
      <c r="J17" s="29" t="str">
        <f>'Rekapitulace stavby'!AN11</f>
        <v>Vyplň údaj</v>
      </c>
      <c r="K17" s="33"/>
      <c r="L17" s="9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68" t="str">
        <f>'Rekapitulace stavby'!E12</f>
        <v>Vyplň údaj</v>
      </c>
      <c r="F18" s="339"/>
      <c r="G18" s="339"/>
      <c r="H18" s="339"/>
      <c r="I18" s="95" t="s">
        <v>25</v>
      </c>
      <c r="J18" s="29" t="str">
        <f>'Rekapitulace stavby'!AN12</f>
        <v>Vyplň údaj</v>
      </c>
      <c r="K18" s="33"/>
      <c r="L18" s="9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3"/>
      <c r="J19" s="33"/>
      <c r="K19" s="33"/>
      <c r="L19" s="9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5" t="s">
        <v>23</v>
      </c>
      <c r="J20" s="26" t="s">
        <v>0</v>
      </c>
      <c r="K20" s="33"/>
      <c r="L20" s="9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95" t="s">
        <v>25</v>
      </c>
      <c r="J21" s="26" t="s">
        <v>0</v>
      </c>
      <c r="K21" s="33"/>
      <c r="L21" s="9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3"/>
      <c r="J22" s="33"/>
      <c r="K22" s="33"/>
      <c r="L22" s="9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95" t="s">
        <v>23</v>
      </c>
      <c r="J23" s="26" t="str">
        <f>IF('Rekapitulace stavby'!AN17="","",'Rekapitulace stavby'!AN17)</f>
        <v/>
      </c>
      <c r="K23" s="33"/>
      <c r="L23" s="9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stavby'!E18="","",'Rekapitulace stavby'!E18)</f>
        <v xml:space="preserve"> </v>
      </c>
      <c r="F24" s="33"/>
      <c r="G24" s="33"/>
      <c r="H24" s="33"/>
      <c r="I24" s="95" t="s">
        <v>25</v>
      </c>
      <c r="J24" s="26" t="str">
        <f>IF('Rekapitulace stavby'!AN18="","",'Rekapitulace stavby'!AN18)</f>
        <v/>
      </c>
      <c r="K24" s="33"/>
      <c r="L24" s="9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3"/>
      <c r="J25" s="33"/>
      <c r="K25" s="33"/>
      <c r="L25" s="9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93"/>
      <c r="J26" s="33"/>
      <c r="K26" s="33"/>
      <c r="L26" s="9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3.25" customHeight="1">
      <c r="A27" s="96"/>
      <c r="B27" s="97"/>
      <c r="C27" s="96"/>
      <c r="D27" s="96"/>
      <c r="E27" s="344" t="s">
        <v>120</v>
      </c>
      <c r="F27" s="344"/>
      <c r="G27" s="344"/>
      <c r="H27" s="344"/>
      <c r="I27" s="98"/>
      <c r="J27" s="96"/>
      <c r="K27" s="96"/>
      <c r="L27" s="99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3"/>
      <c r="J28" s="33"/>
      <c r="K28" s="33"/>
      <c r="L28" s="9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100"/>
      <c r="J29" s="62"/>
      <c r="K29" s="62"/>
      <c r="L29" s="94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1" t="s">
        <v>35</v>
      </c>
      <c r="E30" s="33"/>
      <c r="F30" s="33"/>
      <c r="G30" s="33"/>
      <c r="H30" s="33"/>
      <c r="I30" s="93"/>
      <c r="J30" s="67">
        <f>ROUND(J88,2)</f>
        <v>0</v>
      </c>
      <c r="K30" s="33"/>
      <c r="L30" s="9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100"/>
      <c r="J31" s="62"/>
      <c r="K31" s="62"/>
      <c r="L31" s="9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102" t="s">
        <v>36</v>
      </c>
      <c r="J32" s="37" t="s">
        <v>38</v>
      </c>
      <c r="K32" s="33"/>
      <c r="L32" s="9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3" t="s">
        <v>39</v>
      </c>
      <c r="E33" s="28" t="s">
        <v>40</v>
      </c>
      <c r="F33" s="104">
        <f>ROUND((SUM(BE88:BE281)),2)</f>
        <v>0</v>
      </c>
      <c r="G33" s="33"/>
      <c r="H33" s="33"/>
      <c r="I33" s="105">
        <v>0.21</v>
      </c>
      <c r="J33" s="104">
        <f>ROUND(((SUM(BE88:BE281))*I33),2)</f>
        <v>0</v>
      </c>
      <c r="K33" s="33"/>
      <c r="L33" s="9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4">
        <f>ROUND((SUM(BF88:BF281)),2)</f>
        <v>0</v>
      </c>
      <c r="G34" s="33"/>
      <c r="H34" s="33"/>
      <c r="I34" s="105">
        <v>0.15</v>
      </c>
      <c r="J34" s="104">
        <f>ROUND(((SUM(BF88:BF281))*I34),2)</f>
        <v>0</v>
      </c>
      <c r="K34" s="33"/>
      <c r="L34" s="9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42</v>
      </c>
      <c r="F35" s="104">
        <f>ROUND((SUM(BG88:BG281)),2)</f>
        <v>0</v>
      </c>
      <c r="G35" s="33"/>
      <c r="H35" s="33"/>
      <c r="I35" s="105">
        <v>0.21</v>
      </c>
      <c r="J35" s="104">
        <f>0</f>
        <v>0</v>
      </c>
      <c r="K35" s="33"/>
      <c r="L35" s="9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43</v>
      </c>
      <c r="F36" s="104">
        <f>ROUND((SUM(BH88:BH281)),2)</f>
        <v>0</v>
      </c>
      <c r="G36" s="33"/>
      <c r="H36" s="33"/>
      <c r="I36" s="105">
        <v>0.15</v>
      </c>
      <c r="J36" s="104">
        <f>0</f>
        <v>0</v>
      </c>
      <c r="K36" s="33"/>
      <c r="L36" s="9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04">
        <f>ROUND((SUM(BI88:BI281)),2)</f>
        <v>0</v>
      </c>
      <c r="G37" s="33"/>
      <c r="H37" s="33"/>
      <c r="I37" s="105">
        <v>0</v>
      </c>
      <c r="J37" s="104">
        <f>0</f>
        <v>0</v>
      </c>
      <c r="K37" s="33"/>
      <c r="L37" s="9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3"/>
      <c r="J38" s="33"/>
      <c r="K38" s="33"/>
      <c r="L38" s="9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6"/>
      <c r="D39" s="107" t="s">
        <v>45</v>
      </c>
      <c r="E39" s="56"/>
      <c r="F39" s="56"/>
      <c r="G39" s="108" t="s">
        <v>46</v>
      </c>
      <c r="H39" s="109" t="s">
        <v>47</v>
      </c>
      <c r="I39" s="110"/>
      <c r="J39" s="111">
        <f>SUM(J30:J37)</f>
        <v>0</v>
      </c>
      <c r="K39" s="112"/>
      <c r="L39" s="9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113"/>
      <c r="J40" s="44"/>
      <c r="K40" s="44"/>
      <c r="L40" s="9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114"/>
      <c r="J44" s="46"/>
      <c r="K44" s="46"/>
      <c r="L44" s="9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121</v>
      </c>
      <c r="D45" s="33"/>
      <c r="E45" s="33"/>
      <c r="F45" s="33"/>
      <c r="G45" s="33"/>
      <c r="H45" s="33"/>
      <c r="I45" s="93"/>
      <c r="J45" s="33"/>
      <c r="K45" s="33"/>
      <c r="L45" s="94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93"/>
      <c r="J46" s="33"/>
      <c r="K46" s="33"/>
      <c r="L46" s="94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12</v>
      </c>
      <c r="D47" s="33"/>
      <c r="E47" s="33"/>
      <c r="F47" s="33"/>
      <c r="G47" s="33"/>
      <c r="H47" s="33"/>
      <c r="I47" s="93"/>
      <c r="J47" s="33"/>
      <c r="K47" s="33"/>
      <c r="L47" s="94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65" t="str">
        <f>E7</f>
        <v>Nová zástavba ZTV Boží Muka IV. etapa Chotěboř</v>
      </c>
      <c r="F48" s="366"/>
      <c r="G48" s="366"/>
      <c r="H48" s="366"/>
      <c r="I48" s="93"/>
      <c r="J48" s="33"/>
      <c r="K48" s="33"/>
      <c r="L48" s="94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119</v>
      </c>
      <c r="D49" s="33"/>
      <c r="E49" s="33"/>
      <c r="F49" s="33"/>
      <c r="G49" s="33"/>
      <c r="H49" s="33"/>
      <c r="I49" s="93"/>
      <c r="J49" s="33"/>
      <c r="K49" s="33"/>
      <c r="L49" s="94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30" t="str">
        <f>E9</f>
        <v>SO 04 Přípojky vodovodu</v>
      </c>
      <c r="F50" s="364"/>
      <c r="G50" s="364"/>
      <c r="H50" s="364"/>
      <c r="I50" s="93"/>
      <c r="J50" s="33"/>
      <c r="K50" s="33"/>
      <c r="L50" s="94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93"/>
      <c r="J51" s="33"/>
      <c r="K51" s="33"/>
      <c r="L51" s="94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18</v>
      </c>
      <c r="D52" s="33"/>
      <c r="E52" s="33"/>
      <c r="F52" s="26" t="str">
        <f>F12</f>
        <v>Chotěboř</v>
      </c>
      <c r="G52" s="33"/>
      <c r="H52" s="33"/>
      <c r="I52" s="95" t="s">
        <v>20</v>
      </c>
      <c r="J52" s="51" t="str">
        <f>IF(J12="","",J12)</f>
        <v>2. 2. 2021</v>
      </c>
      <c r="K52" s="33"/>
      <c r="L52" s="94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93"/>
      <c r="J53" s="33"/>
      <c r="K53" s="33"/>
      <c r="L53" s="94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22</v>
      </c>
      <c r="D54" s="33"/>
      <c r="E54" s="33"/>
      <c r="F54" s="26" t="str">
        <f>E15</f>
        <v>Město Chotěboř, Trčků z Lípy 69, Chotěboř</v>
      </c>
      <c r="G54" s="33"/>
      <c r="H54" s="33"/>
      <c r="I54" s="95" t="s">
        <v>28</v>
      </c>
      <c r="J54" s="31" t="str">
        <f>E21</f>
        <v>Profi Jihlava, spol. s.r.o.</v>
      </c>
      <c r="K54" s="33"/>
      <c r="L54" s="94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26</v>
      </c>
      <c r="D55" s="33"/>
      <c r="E55" s="33"/>
      <c r="F55" s="26" t="str">
        <f>IF(E18="","",E18)</f>
        <v>Vyplň údaj</v>
      </c>
      <c r="G55" s="33"/>
      <c r="H55" s="33"/>
      <c r="I55" s="95" t="s">
        <v>31</v>
      </c>
      <c r="J55" s="31" t="str">
        <f>E24</f>
        <v xml:space="preserve"> </v>
      </c>
      <c r="K55" s="33"/>
      <c r="L55" s="94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93"/>
      <c r="J56" s="33"/>
      <c r="K56" s="33"/>
      <c r="L56" s="94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15" t="s">
        <v>122</v>
      </c>
      <c r="D57" s="106"/>
      <c r="E57" s="106"/>
      <c r="F57" s="106"/>
      <c r="G57" s="106"/>
      <c r="H57" s="106"/>
      <c r="I57" s="116"/>
      <c r="J57" s="117" t="s">
        <v>123</v>
      </c>
      <c r="K57" s="106"/>
      <c r="L57" s="94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93"/>
      <c r="J58" s="33"/>
      <c r="K58" s="33"/>
      <c r="L58" s="94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18" t="s">
        <v>66</v>
      </c>
      <c r="D59" s="33"/>
      <c r="E59" s="33"/>
      <c r="F59" s="33"/>
      <c r="G59" s="33"/>
      <c r="H59" s="33"/>
      <c r="I59" s="93"/>
      <c r="J59" s="67">
        <f>J88</f>
        <v>0</v>
      </c>
      <c r="K59" s="33"/>
      <c r="L59" s="94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124</v>
      </c>
    </row>
    <row r="60" spans="2:12" s="9" customFormat="1" ht="24.95" customHeight="1">
      <c r="B60" s="119"/>
      <c r="D60" s="120" t="s">
        <v>125</v>
      </c>
      <c r="E60" s="121"/>
      <c r="F60" s="121"/>
      <c r="G60" s="121"/>
      <c r="H60" s="121"/>
      <c r="I60" s="122"/>
      <c r="J60" s="123">
        <f>J89</f>
        <v>0</v>
      </c>
      <c r="L60" s="119"/>
    </row>
    <row r="61" spans="2:12" s="10" customFormat="1" ht="19.9" customHeight="1">
      <c r="B61" s="124"/>
      <c r="D61" s="125" t="s">
        <v>126</v>
      </c>
      <c r="E61" s="126"/>
      <c r="F61" s="126"/>
      <c r="G61" s="126"/>
      <c r="H61" s="126"/>
      <c r="I61" s="127"/>
      <c r="J61" s="128">
        <f>J90</f>
        <v>0</v>
      </c>
      <c r="L61" s="124"/>
    </row>
    <row r="62" spans="2:12" s="10" customFormat="1" ht="19.9" customHeight="1">
      <c r="B62" s="124"/>
      <c r="D62" s="125" t="s">
        <v>1057</v>
      </c>
      <c r="E62" s="126"/>
      <c r="F62" s="126"/>
      <c r="G62" s="126"/>
      <c r="H62" s="126"/>
      <c r="I62" s="127"/>
      <c r="J62" s="128">
        <f>J97</f>
        <v>0</v>
      </c>
      <c r="L62" s="124"/>
    </row>
    <row r="63" spans="2:12" s="10" customFormat="1" ht="19.9" customHeight="1">
      <c r="B63" s="124"/>
      <c r="D63" s="125" t="s">
        <v>322</v>
      </c>
      <c r="E63" s="126"/>
      <c r="F63" s="126"/>
      <c r="G63" s="126"/>
      <c r="H63" s="126"/>
      <c r="I63" s="127"/>
      <c r="J63" s="128">
        <f>J175</f>
        <v>0</v>
      </c>
      <c r="L63" s="124"/>
    </row>
    <row r="64" spans="2:12" s="10" customFormat="1" ht="19.9" customHeight="1">
      <c r="B64" s="124"/>
      <c r="D64" s="125" t="s">
        <v>1058</v>
      </c>
      <c r="E64" s="126"/>
      <c r="F64" s="126"/>
      <c r="G64" s="126"/>
      <c r="H64" s="126"/>
      <c r="I64" s="127"/>
      <c r="J64" s="128">
        <f>J188</f>
        <v>0</v>
      </c>
      <c r="L64" s="124"/>
    </row>
    <row r="65" spans="2:12" s="10" customFormat="1" ht="19.9" customHeight="1">
      <c r="B65" s="124"/>
      <c r="D65" s="125" t="s">
        <v>324</v>
      </c>
      <c r="E65" s="126"/>
      <c r="F65" s="126"/>
      <c r="G65" s="126"/>
      <c r="H65" s="126"/>
      <c r="I65" s="127"/>
      <c r="J65" s="128">
        <f>J201</f>
        <v>0</v>
      </c>
      <c r="L65" s="124"/>
    </row>
    <row r="66" spans="2:12" s="10" customFormat="1" ht="19.9" customHeight="1">
      <c r="B66" s="124"/>
      <c r="D66" s="125" t="s">
        <v>1059</v>
      </c>
      <c r="E66" s="126"/>
      <c r="F66" s="126"/>
      <c r="G66" s="126"/>
      <c r="H66" s="126"/>
      <c r="I66" s="127"/>
      <c r="J66" s="128">
        <f>J257</f>
        <v>0</v>
      </c>
      <c r="L66" s="124"/>
    </row>
    <row r="67" spans="2:12" s="10" customFormat="1" ht="19.9" customHeight="1">
      <c r="B67" s="124"/>
      <c r="D67" s="125" t="s">
        <v>132</v>
      </c>
      <c r="E67" s="126"/>
      <c r="F67" s="126"/>
      <c r="G67" s="126"/>
      <c r="H67" s="126"/>
      <c r="I67" s="127"/>
      <c r="J67" s="128">
        <f>J263</f>
        <v>0</v>
      </c>
      <c r="L67" s="124"/>
    </row>
    <row r="68" spans="2:12" s="10" customFormat="1" ht="19.9" customHeight="1">
      <c r="B68" s="124"/>
      <c r="D68" s="125" t="s">
        <v>325</v>
      </c>
      <c r="E68" s="126"/>
      <c r="F68" s="126"/>
      <c r="G68" s="126"/>
      <c r="H68" s="126"/>
      <c r="I68" s="127"/>
      <c r="J68" s="128">
        <f>J280</f>
        <v>0</v>
      </c>
      <c r="L68" s="124"/>
    </row>
    <row r="69" spans="1:31" s="2" customFormat="1" ht="21.75" customHeight="1">
      <c r="A69" s="33"/>
      <c r="B69" s="34"/>
      <c r="C69" s="33"/>
      <c r="D69" s="33"/>
      <c r="E69" s="33"/>
      <c r="F69" s="33"/>
      <c r="G69" s="33"/>
      <c r="H69" s="33"/>
      <c r="I69" s="93"/>
      <c r="J69" s="33"/>
      <c r="K69" s="33"/>
      <c r="L69" s="94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43"/>
      <c r="C70" s="44"/>
      <c r="D70" s="44"/>
      <c r="E70" s="44"/>
      <c r="F70" s="44"/>
      <c r="G70" s="44"/>
      <c r="H70" s="44"/>
      <c r="I70" s="113"/>
      <c r="J70" s="44"/>
      <c r="K70" s="44"/>
      <c r="L70" s="94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4" spans="1:31" s="2" customFormat="1" ht="6.95" customHeight="1">
      <c r="A74" s="33"/>
      <c r="B74" s="45"/>
      <c r="C74" s="46"/>
      <c r="D74" s="46"/>
      <c r="E74" s="46"/>
      <c r="F74" s="46"/>
      <c r="G74" s="46"/>
      <c r="H74" s="46"/>
      <c r="I74" s="114"/>
      <c r="J74" s="46"/>
      <c r="K74" s="46"/>
      <c r="L74" s="94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24.95" customHeight="1">
      <c r="A75" s="33"/>
      <c r="B75" s="34"/>
      <c r="C75" s="22" t="s">
        <v>133</v>
      </c>
      <c r="D75" s="33"/>
      <c r="E75" s="33"/>
      <c r="F75" s="33"/>
      <c r="G75" s="33"/>
      <c r="H75" s="33"/>
      <c r="I75" s="93"/>
      <c r="J75" s="33"/>
      <c r="K75" s="33"/>
      <c r="L75" s="94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3"/>
      <c r="D76" s="33"/>
      <c r="E76" s="33"/>
      <c r="F76" s="33"/>
      <c r="G76" s="33"/>
      <c r="H76" s="33"/>
      <c r="I76" s="93"/>
      <c r="J76" s="33"/>
      <c r="K76" s="33"/>
      <c r="L76" s="9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12</v>
      </c>
      <c r="D77" s="33"/>
      <c r="E77" s="33"/>
      <c r="F77" s="33"/>
      <c r="G77" s="33"/>
      <c r="H77" s="33"/>
      <c r="I77" s="93"/>
      <c r="J77" s="33"/>
      <c r="K77" s="33"/>
      <c r="L77" s="9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6.5" customHeight="1">
      <c r="A78" s="33"/>
      <c r="B78" s="34"/>
      <c r="C78" s="33"/>
      <c r="D78" s="33"/>
      <c r="E78" s="365" t="str">
        <f>E7</f>
        <v>Nová zástavba ZTV Boží Muka IV. etapa Chotěboř</v>
      </c>
      <c r="F78" s="366"/>
      <c r="G78" s="366"/>
      <c r="H78" s="366"/>
      <c r="I78" s="93"/>
      <c r="J78" s="33"/>
      <c r="K78" s="33"/>
      <c r="L78" s="94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119</v>
      </c>
      <c r="D79" s="33"/>
      <c r="E79" s="33"/>
      <c r="F79" s="33"/>
      <c r="G79" s="33"/>
      <c r="H79" s="33"/>
      <c r="I79" s="93"/>
      <c r="J79" s="33"/>
      <c r="K79" s="33"/>
      <c r="L79" s="94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6.5" customHeight="1">
      <c r="A80" s="33"/>
      <c r="B80" s="34"/>
      <c r="C80" s="33"/>
      <c r="D80" s="33"/>
      <c r="E80" s="330" t="str">
        <f>E9</f>
        <v>SO 04 Přípojky vodovodu</v>
      </c>
      <c r="F80" s="364"/>
      <c r="G80" s="364"/>
      <c r="H80" s="364"/>
      <c r="I80" s="93"/>
      <c r="J80" s="33"/>
      <c r="K80" s="33"/>
      <c r="L80" s="94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93"/>
      <c r="J81" s="33"/>
      <c r="K81" s="33"/>
      <c r="L81" s="9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18</v>
      </c>
      <c r="D82" s="33"/>
      <c r="E82" s="33"/>
      <c r="F82" s="26" t="str">
        <f>F12</f>
        <v>Chotěboř</v>
      </c>
      <c r="G82" s="33"/>
      <c r="H82" s="33"/>
      <c r="I82" s="95" t="s">
        <v>20</v>
      </c>
      <c r="J82" s="51" t="str">
        <f>IF(J12="","",J12)</f>
        <v>2. 2. 2021</v>
      </c>
      <c r="K82" s="33"/>
      <c r="L82" s="9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3"/>
      <c r="J83" s="33"/>
      <c r="K83" s="33"/>
      <c r="L83" s="9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25.7" customHeight="1">
      <c r="A84" s="33"/>
      <c r="B84" s="34"/>
      <c r="C84" s="28" t="s">
        <v>22</v>
      </c>
      <c r="D84" s="33"/>
      <c r="E84" s="33"/>
      <c r="F84" s="26" t="str">
        <f>E15</f>
        <v>Město Chotěboř, Trčků z Lípy 69, Chotěboř</v>
      </c>
      <c r="G84" s="33"/>
      <c r="H84" s="33"/>
      <c r="I84" s="95" t="s">
        <v>28</v>
      </c>
      <c r="J84" s="31" t="str">
        <f>E21</f>
        <v>Profi Jihlava, spol. s.r.o.</v>
      </c>
      <c r="K84" s="33"/>
      <c r="L84" s="9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5.2" customHeight="1">
      <c r="A85" s="33"/>
      <c r="B85" s="34"/>
      <c r="C85" s="28" t="s">
        <v>26</v>
      </c>
      <c r="D85" s="33"/>
      <c r="E85" s="33"/>
      <c r="F85" s="26" t="str">
        <f>IF(E18="","",E18)</f>
        <v>Vyplň údaj</v>
      </c>
      <c r="G85" s="33"/>
      <c r="H85" s="33"/>
      <c r="I85" s="95" t="s">
        <v>31</v>
      </c>
      <c r="J85" s="31" t="str">
        <f>E24</f>
        <v xml:space="preserve"> </v>
      </c>
      <c r="K85" s="33"/>
      <c r="L85" s="9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0.35" customHeight="1">
      <c r="A86" s="33"/>
      <c r="B86" s="34"/>
      <c r="C86" s="33"/>
      <c r="D86" s="33"/>
      <c r="E86" s="33"/>
      <c r="F86" s="33"/>
      <c r="G86" s="33"/>
      <c r="H86" s="33"/>
      <c r="I86" s="93"/>
      <c r="J86" s="33"/>
      <c r="K86" s="33"/>
      <c r="L86" s="94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11" customFormat="1" ht="29.25" customHeight="1">
      <c r="A87" s="129"/>
      <c r="B87" s="130"/>
      <c r="C87" s="131" t="s">
        <v>134</v>
      </c>
      <c r="D87" s="132" t="s">
        <v>53</v>
      </c>
      <c r="E87" s="132" t="s">
        <v>49</v>
      </c>
      <c r="F87" s="132" t="s">
        <v>50</v>
      </c>
      <c r="G87" s="132" t="s">
        <v>135</v>
      </c>
      <c r="H87" s="132" t="s">
        <v>136</v>
      </c>
      <c r="I87" s="133" t="s">
        <v>137</v>
      </c>
      <c r="J87" s="132" t="s">
        <v>123</v>
      </c>
      <c r="K87" s="134" t="s">
        <v>138</v>
      </c>
      <c r="L87" s="135"/>
      <c r="M87" s="58" t="s">
        <v>0</v>
      </c>
      <c r="N87" s="59" t="s">
        <v>39</v>
      </c>
      <c r="O87" s="59" t="s">
        <v>139</v>
      </c>
      <c r="P87" s="59" t="s">
        <v>140</v>
      </c>
      <c r="Q87" s="59" t="s">
        <v>141</v>
      </c>
      <c r="R87" s="59" t="s">
        <v>142</v>
      </c>
      <c r="S87" s="59" t="s">
        <v>143</v>
      </c>
      <c r="T87" s="60" t="s">
        <v>144</v>
      </c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</row>
    <row r="88" spans="1:63" s="2" customFormat="1" ht="22.9" customHeight="1">
      <c r="A88" s="33"/>
      <c r="B88" s="34"/>
      <c r="C88" s="65" t="s">
        <v>145</v>
      </c>
      <c r="D88" s="33"/>
      <c r="E88" s="33"/>
      <c r="F88" s="33"/>
      <c r="G88" s="33"/>
      <c r="H88" s="33"/>
      <c r="I88" s="93"/>
      <c r="J88" s="136">
        <f>BK88</f>
        <v>0</v>
      </c>
      <c r="K88" s="33"/>
      <c r="L88" s="34"/>
      <c r="M88" s="61"/>
      <c r="N88" s="52"/>
      <c r="O88" s="62"/>
      <c r="P88" s="137">
        <f>P89</f>
        <v>0</v>
      </c>
      <c r="Q88" s="62"/>
      <c r="R88" s="137">
        <f>R89</f>
        <v>246.27574807000002</v>
      </c>
      <c r="S88" s="62"/>
      <c r="T88" s="138">
        <f>T89</f>
        <v>28.31738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67</v>
      </c>
      <c r="AU88" s="18" t="s">
        <v>124</v>
      </c>
      <c r="BK88" s="139">
        <f>BK89</f>
        <v>0</v>
      </c>
    </row>
    <row r="89" spans="2:63" s="12" customFormat="1" ht="25.9" customHeight="1">
      <c r="B89" s="140"/>
      <c r="D89" s="141" t="s">
        <v>67</v>
      </c>
      <c r="E89" s="142" t="s">
        <v>146</v>
      </c>
      <c r="F89" s="142" t="s">
        <v>147</v>
      </c>
      <c r="I89" s="143"/>
      <c r="J89" s="144">
        <f>BK89</f>
        <v>0</v>
      </c>
      <c r="L89" s="140"/>
      <c r="M89" s="145"/>
      <c r="N89" s="146"/>
      <c r="O89" s="146"/>
      <c r="P89" s="147">
        <f>P90+P97+P175+P188+P201+P257+P263+P280</f>
        <v>0</v>
      </c>
      <c r="Q89" s="146"/>
      <c r="R89" s="147">
        <f>R90+R97+R175+R188+R201+R257+R263+R280</f>
        <v>246.27574807000002</v>
      </c>
      <c r="S89" s="146"/>
      <c r="T89" s="148">
        <f>T90+T97+T175+T188+T201+T257+T263+T280</f>
        <v>28.31738</v>
      </c>
      <c r="AR89" s="141" t="s">
        <v>75</v>
      </c>
      <c r="AT89" s="149" t="s">
        <v>67</v>
      </c>
      <c r="AU89" s="149" t="s">
        <v>68</v>
      </c>
      <c r="AY89" s="141" t="s">
        <v>148</v>
      </c>
      <c r="BK89" s="150">
        <f>BK90+BK97+BK175+BK188+BK201+BK257+BK263+BK280</f>
        <v>0</v>
      </c>
    </row>
    <row r="90" spans="2:63" s="12" customFormat="1" ht="22.9" customHeight="1">
      <c r="B90" s="140"/>
      <c r="D90" s="141" t="s">
        <v>67</v>
      </c>
      <c r="E90" s="151" t="s">
        <v>149</v>
      </c>
      <c r="F90" s="151" t="s">
        <v>150</v>
      </c>
      <c r="I90" s="143"/>
      <c r="J90" s="152">
        <f>BK90</f>
        <v>0</v>
      </c>
      <c r="L90" s="140"/>
      <c r="M90" s="145"/>
      <c r="N90" s="146"/>
      <c r="O90" s="146"/>
      <c r="P90" s="147">
        <f>SUM(P91:P96)</f>
        <v>0</v>
      </c>
      <c r="Q90" s="146"/>
      <c r="R90" s="147">
        <f>SUM(R91:R96)</f>
        <v>0</v>
      </c>
      <c r="S90" s="146"/>
      <c r="T90" s="148">
        <f>SUM(T91:T96)</f>
        <v>28.31738</v>
      </c>
      <c r="AR90" s="141" t="s">
        <v>75</v>
      </c>
      <c r="AT90" s="149" t="s">
        <v>67</v>
      </c>
      <c r="AU90" s="149" t="s">
        <v>75</v>
      </c>
      <c r="AY90" s="141" t="s">
        <v>148</v>
      </c>
      <c r="BK90" s="150">
        <f>SUM(BK91:BK96)</f>
        <v>0</v>
      </c>
    </row>
    <row r="91" spans="1:65" s="2" customFormat="1" ht="33" customHeight="1">
      <c r="A91" s="33"/>
      <c r="B91" s="153"/>
      <c r="C91" s="154" t="s">
        <v>75</v>
      </c>
      <c r="D91" s="154" t="s">
        <v>151</v>
      </c>
      <c r="E91" s="155" t="s">
        <v>1060</v>
      </c>
      <c r="F91" s="156" t="s">
        <v>1061</v>
      </c>
      <c r="G91" s="157" t="s">
        <v>154</v>
      </c>
      <c r="H91" s="158">
        <v>25.025</v>
      </c>
      <c r="I91" s="159"/>
      <c r="J91" s="160">
        <f>ROUND(I91*H91,2)</f>
        <v>0</v>
      </c>
      <c r="K91" s="156" t="s">
        <v>155</v>
      </c>
      <c r="L91" s="34"/>
      <c r="M91" s="161" t="s">
        <v>0</v>
      </c>
      <c r="N91" s="162" t="s">
        <v>40</v>
      </c>
      <c r="O91" s="54"/>
      <c r="P91" s="163">
        <f>O91*H91</f>
        <v>0</v>
      </c>
      <c r="Q91" s="163">
        <v>0</v>
      </c>
      <c r="R91" s="163">
        <f>Q91*H91</f>
        <v>0</v>
      </c>
      <c r="S91" s="163">
        <v>0.58</v>
      </c>
      <c r="T91" s="164">
        <f>S91*H91</f>
        <v>14.514499999999998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65" t="s">
        <v>156</v>
      </c>
      <c r="AT91" s="165" t="s">
        <v>151</v>
      </c>
      <c r="AU91" s="165" t="s">
        <v>77</v>
      </c>
      <c r="AY91" s="18" t="s">
        <v>148</v>
      </c>
      <c r="BE91" s="166">
        <f>IF(N91="základní",J91,0)</f>
        <v>0</v>
      </c>
      <c r="BF91" s="166">
        <f>IF(N91="snížená",J91,0)</f>
        <v>0</v>
      </c>
      <c r="BG91" s="166">
        <f>IF(N91="zákl. přenesená",J91,0)</f>
        <v>0</v>
      </c>
      <c r="BH91" s="166">
        <f>IF(N91="sníž. přenesená",J91,0)</f>
        <v>0</v>
      </c>
      <c r="BI91" s="166">
        <f>IF(N91="nulová",J91,0)</f>
        <v>0</v>
      </c>
      <c r="BJ91" s="18" t="s">
        <v>75</v>
      </c>
      <c r="BK91" s="166">
        <f>ROUND(I91*H91,2)</f>
        <v>0</v>
      </c>
      <c r="BL91" s="18" t="s">
        <v>156</v>
      </c>
      <c r="BM91" s="165" t="s">
        <v>1279</v>
      </c>
    </row>
    <row r="92" spans="2:51" s="13" customFormat="1" ht="12">
      <c r="B92" s="167"/>
      <c r="D92" s="168" t="s">
        <v>158</v>
      </c>
      <c r="E92" s="169" t="s">
        <v>0</v>
      </c>
      <c r="F92" s="170" t="s">
        <v>1280</v>
      </c>
      <c r="H92" s="169" t="s">
        <v>0</v>
      </c>
      <c r="I92" s="171"/>
      <c r="L92" s="167"/>
      <c r="M92" s="172"/>
      <c r="N92" s="173"/>
      <c r="O92" s="173"/>
      <c r="P92" s="173"/>
      <c r="Q92" s="173"/>
      <c r="R92" s="173"/>
      <c r="S92" s="173"/>
      <c r="T92" s="174"/>
      <c r="AT92" s="169" t="s">
        <v>158</v>
      </c>
      <c r="AU92" s="169" t="s">
        <v>77</v>
      </c>
      <c r="AV92" s="13" t="s">
        <v>75</v>
      </c>
      <c r="AW92" s="13" t="s">
        <v>30</v>
      </c>
      <c r="AX92" s="13" t="s">
        <v>68</v>
      </c>
      <c r="AY92" s="169" t="s">
        <v>148</v>
      </c>
    </row>
    <row r="93" spans="2:51" s="14" customFormat="1" ht="12">
      <c r="B93" s="175"/>
      <c r="D93" s="168" t="s">
        <v>158</v>
      </c>
      <c r="E93" s="176" t="s">
        <v>1051</v>
      </c>
      <c r="F93" s="177" t="s">
        <v>1281</v>
      </c>
      <c r="H93" s="178">
        <v>25.025</v>
      </c>
      <c r="I93" s="179"/>
      <c r="L93" s="175"/>
      <c r="M93" s="180"/>
      <c r="N93" s="181"/>
      <c r="O93" s="181"/>
      <c r="P93" s="181"/>
      <c r="Q93" s="181"/>
      <c r="R93" s="181"/>
      <c r="S93" s="181"/>
      <c r="T93" s="182"/>
      <c r="AT93" s="176" t="s">
        <v>158</v>
      </c>
      <c r="AU93" s="176" t="s">
        <v>77</v>
      </c>
      <c r="AV93" s="14" t="s">
        <v>77</v>
      </c>
      <c r="AW93" s="14" t="s">
        <v>30</v>
      </c>
      <c r="AX93" s="14" t="s">
        <v>75</v>
      </c>
      <c r="AY93" s="176" t="s">
        <v>148</v>
      </c>
    </row>
    <row r="94" spans="1:65" s="2" customFormat="1" ht="21.75" customHeight="1">
      <c r="A94" s="33"/>
      <c r="B94" s="153"/>
      <c r="C94" s="154" t="s">
        <v>77</v>
      </c>
      <c r="D94" s="154" t="s">
        <v>151</v>
      </c>
      <c r="E94" s="155" t="s">
        <v>1066</v>
      </c>
      <c r="F94" s="156" t="s">
        <v>1067</v>
      </c>
      <c r="G94" s="157" t="s">
        <v>154</v>
      </c>
      <c r="H94" s="158">
        <v>43.68</v>
      </c>
      <c r="I94" s="159"/>
      <c r="J94" s="160">
        <f>ROUND(I94*H94,2)</f>
        <v>0</v>
      </c>
      <c r="K94" s="156" t="s">
        <v>155</v>
      </c>
      <c r="L94" s="34"/>
      <c r="M94" s="161" t="s">
        <v>0</v>
      </c>
      <c r="N94" s="162" t="s">
        <v>40</v>
      </c>
      <c r="O94" s="54"/>
      <c r="P94" s="163">
        <f>O94*H94</f>
        <v>0</v>
      </c>
      <c r="Q94" s="163">
        <v>0</v>
      </c>
      <c r="R94" s="163">
        <f>Q94*H94</f>
        <v>0</v>
      </c>
      <c r="S94" s="163">
        <v>0.316</v>
      </c>
      <c r="T94" s="164">
        <f>S94*H94</f>
        <v>13.80288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65" t="s">
        <v>156</v>
      </c>
      <c r="AT94" s="165" t="s">
        <v>151</v>
      </c>
      <c r="AU94" s="165" t="s">
        <v>77</v>
      </c>
      <c r="AY94" s="18" t="s">
        <v>148</v>
      </c>
      <c r="BE94" s="166">
        <f>IF(N94="základní",J94,0)</f>
        <v>0</v>
      </c>
      <c r="BF94" s="166">
        <f>IF(N94="snížená",J94,0)</f>
        <v>0</v>
      </c>
      <c r="BG94" s="166">
        <f>IF(N94="zákl. přenesená",J94,0)</f>
        <v>0</v>
      </c>
      <c r="BH94" s="166">
        <f>IF(N94="sníž. přenesená",J94,0)</f>
        <v>0</v>
      </c>
      <c r="BI94" s="166">
        <f>IF(N94="nulová",J94,0)</f>
        <v>0</v>
      </c>
      <c r="BJ94" s="18" t="s">
        <v>75</v>
      </c>
      <c r="BK94" s="166">
        <f>ROUND(I94*H94,2)</f>
        <v>0</v>
      </c>
      <c r="BL94" s="18" t="s">
        <v>156</v>
      </c>
      <c r="BM94" s="165" t="s">
        <v>1282</v>
      </c>
    </row>
    <row r="95" spans="2:51" s="13" customFormat="1" ht="12">
      <c r="B95" s="167"/>
      <c r="D95" s="168" t="s">
        <v>158</v>
      </c>
      <c r="E95" s="169" t="s">
        <v>0</v>
      </c>
      <c r="F95" s="170" t="s">
        <v>1280</v>
      </c>
      <c r="H95" s="169" t="s">
        <v>0</v>
      </c>
      <c r="I95" s="171"/>
      <c r="L95" s="167"/>
      <c r="M95" s="172"/>
      <c r="N95" s="173"/>
      <c r="O95" s="173"/>
      <c r="P95" s="173"/>
      <c r="Q95" s="173"/>
      <c r="R95" s="173"/>
      <c r="S95" s="173"/>
      <c r="T95" s="174"/>
      <c r="AT95" s="169" t="s">
        <v>158</v>
      </c>
      <c r="AU95" s="169" t="s">
        <v>77</v>
      </c>
      <c r="AV95" s="13" t="s">
        <v>75</v>
      </c>
      <c r="AW95" s="13" t="s">
        <v>30</v>
      </c>
      <c r="AX95" s="13" t="s">
        <v>68</v>
      </c>
      <c r="AY95" s="169" t="s">
        <v>148</v>
      </c>
    </row>
    <row r="96" spans="2:51" s="14" customFormat="1" ht="12">
      <c r="B96" s="175"/>
      <c r="D96" s="168" t="s">
        <v>158</v>
      </c>
      <c r="E96" s="176" t="s">
        <v>1049</v>
      </c>
      <c r="F96" s="177" t="s">
        <v>1283</v>
      </c>
      <c r="H96" s="178">
        <v>43.68</v>
      </c>
      <c r="I96" s="179"/>
      <c r="L96" s="175"/>
      <c r="M96" s="180"/>
      <c r="N96" s="181"/>
      <c r="O96" s="181"/>
      <c r="P96" s="181"/>
      <c r="Q96" s="181"/>
      <c r="R96" s="181"/>
      <c r="S96" s="181"/>
      <c r="T96" s="182"/>
      <c r="AT96" s="176" t="s">
        <v>158</v>
      </c>
      <c r="AU96" s="176" t="s">
        <v>77</v>
      </c>
      <c r="AV96" s="14" t="s">
        <v>77</v>
      </c>
      <c r="AW96" s="14" t="s">
        <v>30</v>
      </c>
      <c r="AX96" s="14" t="s">
        <v>75</v>
      </c>
      <c r="AY96" s="176" t="s">
        <v>148</v>
      </c>
    </row>
    <row r="97" spans="2:63" s="12" customFormat="1" ht="22.9" customHeight="1">
      <c r="B97" s="140"/>
      <c r="D97" s="141" t="s">
        <v>67</v>
      </c>
      <c r="E97" s="151" t="s">
        <v>219</v>
      </c>
      <c r="F97" s="151" t="s">
        <v>1070</v>
      </c>
      <c r="I97" s="143"/>
      <c r="J97" s="152">
        <f>BK97</f>
        <v>0</v>
      </c>
      <c r="L97" s="140"/>
      <c r="M97" s="145"/>
      <c r="N97" s="146"/>
      <c r="O97" s="146"/>
      <c r="P97" s="147">
        <f>SUM(P98:P174)</f>
        <v>0</v>
      </c>
      <c r="Q97" s="146"/>
      <c r="R97" s="147">
        <f>SUM(R98:R174)</f>
        <v>135.5917914</v>
      </c>
      <c r="S97" s="146"/>
      <c r="T97" s="148">
        <f>SUM(T98:T174)</f>
        <v>0</v>
      </c>
      <c r="AR97" s="141" t="s">
        <v>75</v>
      </c>
      <c r="AT97" s="149" t="s">
        <v>67</v>
      </c>
      <c r="AU97" s="149" t="s">
        <v>75</v>
      </c>
      <c r="AY97" s="141" t="s">
        <v>148</v>
      </c>
      <c r="BK97" s="150">
        <f>SUM(BK98:BK174)</f>
        <v>0</v>
      </c>
    </row>
    <row r="98" spans="1:65" s="2" customFormat="1" ht="44.25" customHeight="1">
      <c r="A98" s="33"/>
      <c r="B98" s="153"/>
      <c r="C98" s="154" t="s">
        <v>165</v>
      </c>
      <c r="D98" s="154" t="s">
        <v>151</v>
      </c>
      <c r="E98" s="155" t="s">
        <v>1071</v>
      </c>
      <c r="F98" s="156" t="s">
        <v>1072</v>
      </c>
      <c r="G98" s="157" t="s">
        <v>226</v>
      </c>
      <c r="H98" s="158">
        <v>5.85</v>
      </c>
      <c r="I98" s="159"/>
      <c r="J98" s="160">
        <f>ROUND(I98*H98,2)</f>
        <v>0</v>
      </c>
      <c r="K98" s="156" t="s">
        <v>155</v>
      </c>
      <c r="L98" s="34"/>
      <c r="M98" s="161" t="s">
        <v>0</v>
      </c>
      <c r="N98" s="162" t="s">
        <v>40</v>
      </c>
      <c r="O98" s="54"/>
      <c r="P98" s="163">
        <f>O98*H98</f>
        <v>0</v>
      </c>
      <c r="Q98" s="163">
        <v>0.0369</v>
      </c>
      <c r="R98" s="163">
        <f>Q98*H98</f>
        <v>0.215865</v>
      </c>
      <c r="S98" s="163">
        <v>0</v>
      </c>
      <c r="T98" s="164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65" t="s">
        <v>156</v>
      </c>
      <c r="AT98" s="165" t="s">
        <v>151</v>
      </c>
      <c r="AU98" s="165" t="s">
        <v>77</v>
      </c>
      <c r="AY98" s="18" t="s">
        <v>148</v>
      </c>
      <c r="BE98" s="166">
        <f>IF(N98="základní",J98,0)</f>
        <v>0</v>
      </c>
      <c r="BF98" s="166">
        <f>IF(N98="snížená",J98,0)</f>
        <v>0</v>
      </c>
      <c r="BG98" s="166">
        <f>IF(N98="zákl. přenesená",J98,0)</f>
        <v>0</v>
      </c>
      <c r="BH98" s="166">
        <f>IF(N98="sníž. přenesená",J98,0)</f>
        <v>0</v>
      </c>
      <c r="BI98" s="166">
        <f>IF(N98="nulová",J98,0)</f>
        <v>0</v>
      </c>
      <c r="BJ98" s="18" t="s">
        <v>75</v>
      </c>
      <c r="BK98" s="166">
        <f>ROUND(I98*H98,2)</f>
        <v>0</v>
      </c>
      <c r="BL98" s="18" t="s">
        <v>156</v>
      </c>
      <c r="BM98" s="165" t="s">
        <v>1284</v>
      </c>
    </row>
    <row r="99" spans="2:51" s="13" customFormat="1" ht="12">
      <c r="B99" s="167"/>
      <c r="D99" s="168" t="s">
        <v>158</v>
      </c>
      <c r="E99" s="169" t="s">
        <v>0</v>
      </c>
      <c r="F99" s="170" t="s">
        <v>1280</v>
      </c>
      <c r="H99" s="169" t="s">
        <v>0</v>
      </c>
      <c r="I99" s="171"/>
      <c r="L99" s="167"/>
      <c r="M99" s="172"/>
      <c r="N99" s="173"/>
      <c r="O99" s="173"/>
      <c r="P99" s="173"/>
      <c r="Q99" s="173"/>
      <c r="R99" s="173"/>
      <c r="S99" s="173"/>
      <c r="T99" s="174"/>
      <c r="AT99" s="169" t="s">
        <v>158</v>
      </c>
      <c r="AU99" s="169" t="s">
        <v>77</v>
      </c>
      <c r="AV99" s="13" t="s">
        <v>75</v>
      </c>
      <c r="AW99" s="13" t="s">
        <v>30</v>
      </c>
      <c r="AX99" s="13" t="s">
        <v>68</v>
      </c>
      <c r="AY99" s="169" t="s">
        <v>148</v>
      </c>
    </row>
    <row r="100" spans="2:51" s="14" customFormat="1" ht="12">
      <c r="B100" s="175"/>
      <c r="D100" s="168" t="s">
        <v>158</v>
      </c>
      <c r="E100" s="176" t="s">
        <v>0</v>
      </c>
      <c r="F100" s="177" t="s">
        <v>1285</v>
      </c>
      <c r="H100" s="178">
        <v>5.85</v>
      </c>
      <c r="I100" s="179"/>
      <c r="L100" s="175"/>
      <c r="M100" s="180"/>
      <c r="N100" s="181"/>
      <c r="O100" s="181"/>
      <c r="P100" s="181"/>
      <c r="Q100" s="181"/>
      <c r="R100" s="181"/>
      <c r="S100" s="181"/>
      <c r="T100" s="182"/>
      <c r="AT100" s="176" t="s">
        <v>158</v>
      </c>
      <c r="AU100" s="176" t="s">
        <v>77</v>
      </c>
      <c r="AV100" s="14" t="s">
        <v>77</v>
      </c>
      <c r="AW100" s="14" t="s">
        <v>30</v>
      </c>
      <c r="AX100" s="14" t="s">
        <v>75</v>
      </c>
      <c r="AY100" s="176" t="s">
        <v>148</v>
      </c>
    </row>
    <row r="101" spans="1:65" s="2" customFormat="1" ht="44.25" customHeight="1">
      <c r="A101" s="33"/>
      <c r="B101" s="153"/>
      <c r="C101" s="154" t="s">
        <v>156</v>
      </c>
      <c r="D101" s="154" t="s">
        <v>151</v>
      </c>
      <c r="E101" s="155" t="s">
        <v>1075</v>
      </c>
      <c r="F101" s="156" t="s">
        <v>1076</v>
      </c>
      <c r="G101" s="157" t="s">
        <v>226</v>
      </c>
      <c r="H101" s="158">
        <v>11.7</v>
      </c>
      <c r="I101" s="159"/>
      <c r="J101" s="160">
        <f>ROUND(I101*H101,2)</f>
        <v>0</v>
      </c>
      <c r="K101" s="156" t="s">
        <v>155</v>
      </c>
      <c r="L101" s="34"/>
      <c r="M101" s="161" t="s">
        <v>0</v>
      </c>
      <c r="N101" s="162" t="s">
        <v>40</v>
      </c>
      <c r="O101" s="54"/>
      <c r="P101" s="163">
        <f>O101*H101</f>
        <v>0</v>
      </c>
      <c r="Q101" s="163">
        <v>0.00868</v>
      </c>
      <c r="R101" s="163">
        <f>Q101*H101</f>
        <v>0.101556</v>
      </c>
      <c r="S101" s="163">
        <v>0</v>
      </c>
      <c r="T101" s="164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65" t="s">
        <v>156</v>
      </c>
      <c r="AT101" s="165" t="s">
        <v>151</v>
      </c>
      <c r="AU101" s="165" t="s">
        <v>77</v>
      </c>
      <c r="AY101" s="18" t="s">
        <v>148</v>
      </c>
      <c r="BE101" s="166">
        <f>IF(N101="základní",J101,0)</f>
        <v>0</v>
      </c>
      <c r="BF101" s="166">
        <f>IF(N101="snížená",J101,0)</f>
        <v>0</v>
      </c>
      <c r="BG101" s="166">
        <f>IF(N101="zákl. přenesená",J101,0)</f>
        <v>0</v>
      </c>
      <c r="BH101" s="166">
        <f>IF(N101="sníž. přenesená",J101,0)</f>
        <v>0</v>
      </c>
      <c r="BI101" s="166">
        <f>IF(N101="nulová",J101,0)</f>
        <v>0</v>
      </c>
      <c r="BJ101" s="18" t="s">
        <v>75</v>
      </c>
      <c r="BK101" s="166">
        <f>ROUND(I101*H101,2)</f>
        <v>0</v>
      </c>
      <c r="BL101" s="18" t="s">
        <v>156</v>
      </c>
      <c r="BM101" s="165" t="s">
        <v>1286</v>
      </c>
    </row>
    <row r="102" spans="2:51" s="13" customFormat="1" ht="12">
      <c r="B102" s="167"/>
      <c r="D102" s="168" t="s">
        <v>158</v>
      </c>
      <c r="E102" s="169" t="s">
        <v>0</v>
      </c>
      <c r="F102" s="170" t="s">
        <v>1280</v>
      </c>
      <c r="H102" s="169" t="s">
        <v>0</v>
      </c>
      <c r="I102" s="171"/>
      <c r="L102" s="167"/>
      <c r="M102" s="172"/>
      <c r="N102" s="173"/>
      <c r="O102" s="173"/>
      <c r="P102" s="173"/>
      <c r="Q102" s="173"/>
      <c r="R102" s="173"/>
      <c r="S102" s="173"/>
      <c r="T102" s="174"/>
      <c r="AT102" s="169" t="s">
        <v>158</v>
      </c>
      <c r="AU102" s="169" t="s">
        <v>77</v>
      </c>
      <c r="AV102" s="13" t="s">
        <v>75</v>
      </c>
      <c r="AW102" s="13" t="s">
        <v>30</v>
      </c>
      <c r="AX102" s="13" t="s">
        <v>68</v>
      </c>
      <c r="AY102" s="169" t="s">
        <v>148</v>
      </c>
    </row>
    <row r="103" spans="2:51" s="14" customFormat="1" ht="12">
      <c r="B103" s="175"/>
      <c r="D103" s="168" t="s">
        <v>158</v>
      </c>
      <c r="E103" s="176" t="s">
        <v>0</v>
      </c>
      <c r="F103" s="177" t="s">
        <v>1287</v>
      </c>
      <c r="H103" s="178">
        <v>11.7</v>
      </c>
      <c r="I103" s="179"/>
      <c r="L103" s="175"/>
      <c r="M103" s="180"/>
      <c r="N103" s="181"/>
      <c r="O103" s="181"/>
      <c r="P103" s="181"/>
      <c r="Q103" s="181"/>
      <c r="R103" s="181"/>
      <c r="S103" s="181"/>
      <c r="T103" s="182"/>
      <c r="AT103" s="176" t="s">
        <v>158</v>
      </c>
      <c r="AU103" s="176" t="s">
        <v>77</v>
      </c>
      <c r="AV103" s="14" t="s">
        <v>77</v>
      </c>
      <c r="AW103" s="14" t="s">
        <v>30</v>
      </c>
      <c r="AX103" s="14" t="s">
        <v>75</v>
      </c>
      <c r="AY103" s="176" t="s">
        <v>148</v>
      </c>
    </row>
    <row r="104" spans="1:65" s="2" customFormat="1" ht="44.25" customHeight="1">
      <c r="A104" s="33"/>
      <c r="B104" s="153"/>
      <c r="C104" s="154" t="s">
        <v>177</v>
      </c>
      <c r="D104" s="154" t="s">
        <v>151</v>
      </c>
      <c r="E104" s="155" t="s">
        <v>1081</v>
      </c>
      <c r="F104" s="156" t="s">
        <v>1082</v>
      </c>
      <c r="G104" s="157" t="s">
        <v>226</v>
      </c>
      <c r="H104" s="158">
        <v>11.16</v>
      </c>
      <c r="I104" s="159"/>
      <c r="J104" s="160">
        <f>ROUND(I104*H104,2)</f>
        <v>0</v>
      </c>
      <c r="K104" s="156" t="s">
        <v>155</v>
      </c>
      <c r="L104" s="34"/>
      <c r="M104" s="161" t="s">
        <v>0</v>
      </c>
      <c r="N104" s="162" t="s">
        <v>40</v>
      </c>
      <c r="O104" s="54"/>
      <c r="P104" s="163">
        <f>O104*H104</f>
        <v>0</v>
      </c>
      <c r="Q104" s="163">
        <v>0.06053</v>
      </c>
      <c r="R104" s="163">
        <f>Q104*H104</f>
        <v>0.6755148</v>
      </c>
      <c r="S104" s="163">
        <v>0</v>
      </c>
      <c r="T104" s="164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65" t="s">
        <v>156</v>
      </c>
      <c r="AT104" s="165" t="s">
        <v>151</v>
      </c>
      <c r="AU104" s="165" t="s">
        <v>77</v>
      </c>
      <c r="AY104" s="18" t="s">
        <v>148</v>
      </c>
      <c r="BE104" s="166">
        <f>IF(N104="základní",J104,0)</f>
        <v>0</v>
      </c>
      <c r="BF104" s="166">
        <f>IF(N104="snížená",J104,0)</f>
        <v>0</v>
      </c>
      <c r="BG104" s="166">
        <f>IF(N104="zákl. přenesená",J104,0)</f>
        <v>0</v>
      </c>
      <c r="BH104" s="166">
        <f>IF(N104="sníž. přenesená",J104,0)</f>
        <v>0</v>
      </c>
      <c r="BI104" s="166">
        <f>IF(N104="nulová",J104,0)</f>
        <v>0</v>
      </c>
      <c r="BJ104" s="18" t="s">
        <v>75</v>
      </c>
      <c r="BK104" s="166">
        <f>ROUND(I104*H104,2)</f>
        <v>0</v>
      </c>
      <c r="BL104" s="18" t="s">
        <v>156</v>
      </c>
      <c r="BM104" s="165" t="s">
        <v>1288</v>
      </c>
    </row>
    <row r="105" spans="2:51" s="13" customFormat="1" ht="12">
      <c r="B105" s="167"/>
      <c r="D105" s="168" t="s">
        <v>158</v>
      </c>
      <c r="E105" s="169" t="s">
        <v>0</v>
      </c>
      <c r="F105" s="170" t="s">
        <v>1280</v>
      </c>
      <c r="H105" s="169" t="s">
        <v>0</v>
      </c>
      <c r="I105" s="171"/>
      <c r="L105" s="167"/>
      <c r="M105" s="172"/>
      <c r="N105" s="173"/>
      <c r="O105" s="173"/>
      <c r="P105" s="173"/>
      <c r="Q105" s="173"/>
      <c r="R105" s="173"/>
      <c r="S105" s="173"/>
      <c r="T105" s="174"/>
      <c r="AT105" s="169" t="s">
        <v>158</v>
      </c>
      <c r="AU105" s="169" t="s">
        <v>77</v>
      </c>
      <c r="AV105" s="13" t="s">
        <v>75</v>
      </c>
      <c r="AW105" s="13" t="s">
        <v>30</v>
      </c>
      <c r="AX105" s="13" t="s">
        <v>68</v>
      </c>
      <c r="AY105" s="169" t="s">
        <v>148</v>
      </c>
    </row>
    <row r="106" spans="2:51" s="14" customFormat="1" ht="12">
      <c r="B106" s="175"/>
      <c r="D106" s="168" t="s">
        <v>158</v>
      </c>
      <c r="E106" s="176" t="s">
        <v>0</v>
      </c>
      <c r="F106" s="177" t="s">
        <v>1289</v>
      </c>
      <c r="H106" s="178">
        <v>11.16</v>
      </c>
      <c r="I106" s="179"/>
      <c r="L106" s="175"/>
      <c r="M106" s="180"/>
      <c r="N106" s="181"/>
      <c r="O106" s="181"/>
      <c r="P106" s="181"/>
      <c r="Q106" s="181"/>
      <c r="R106" s="181"/>
      <c r="S106" s="181"/>
      <c r="T106" s="182"/>
      <c r="AT106" s="176" t="s">
        <v>158</v>
      </c>
      <c r="AU106" s="176" t="s">
        <v>77</v>
      </c>
      <c r="AV106" s="14" t="s">
        <v>77</v>
      </c>
      <c r="AW106" s="14" t="s">
        <v>30</v>
      </c>
      <c r="AX106" s="14" t="s">
        <v>75</v>
      </c>
      <c r="AY106" s="176" t="s">
        <v>148</v>
      </c>
    </row>
    <row r="107" spans="1:65" s="2" customFormat="1" ht="21.75" customHeight="1">
      <c r="A107" s="33"/>
      <c r="B107" s="153"/>
      <c r="C107" s="154" t="s">
        <v>182</v>
      </c>
      <c r="D107" s="154" t="s">
        <v>151</v>
      </c>
      <c r="E107" s="155" t="s">
        <v>344</v>
      </c>
      <c r="F107" s="156" t="s">
        <v>345</v>
      </c>
      <c r="G107" s="157" t="s">
        <v>185</v>
      </c>
      <c r="H107" s="158">
        <v>65.768</v>
      </c>
      <c r="I107" s="159"/>
      <c r="J107" s="160">
        <f>ROUND(I107*H107,2)</f>
        <v>0</v>
      </c>
      <c r="K107" s="156" t="s">
        <v>155</v>
      </c>
      <c r="L107" s="34"/>
      <c r="M107" s="161" t="s">
        <v>0</v>
      </c>
      <c r="N107" s="162" t="s">
        <v>40</v>
      </c>
      <c r="O107" s="54"/>
      <c r="P107" s="163">
        <f>O107*H107</f>
        <v>0</v>
      </c>
      <c r="Q107" s="163">
        <v>0</v>
      </c>
      <c r="R107" s="163">
        <f>Q107*H107</f>
        <v>0</v>
      </c>
      <c r="S107" s="163">
        <v>0</v>
      </c>
      <c r="T107" s="164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65" t="s">
        <v>156</v>
      </c>
      <c r="AT107" s="165" t="s">
        <v>151</v>
      </c>
      <c r="AU107" s="165" t="s">
        <v>77</v>
      </c>
      <c r="AY107" s="18" t="s">
        <v>148</v>
      </c>
      <c r="BE107" s="166">
        <f>IF(N107="základní",J107,0)</f>
        <v>0</v>
      </c>
      <c r="BF107" s="166">
        <f>IF(N107="snížená",J107,0)</f>
        <v>0</v>
      </c>
      <c r="BG107" s="166">
        <f>IF(N107="zákl. přenesená",J107,0)</f>
        <v>0</v>
      </c>
      <c r="BH107" s="166">
        <f>IF(N107="sníž. přenesená",J107,0)</f>
        <v>0</v>
      </c>
      <c r="BI107" s="166">
        <f>IF(N107="nulová",J107,0)</f>
        <v>0</v>
      </c>
      <c r="BJ107" s="18" t="s">
        <v>75</v>
      </c>
      <c r="BK107" s="166">
        <f>ROUND(I107*H107,2)</f>
        <v>0</v>
      </c>
      <c r="BL107" s="18" t="s">
        <v>156</v>
      </c>
      <c r="BM107" s="165" t="s">
        <v>1290</v>
      </c>
    </row>
    <row r="108" spans="2:51" s="14" customFormat="1" ht="12">
      <c r="B108" s="175"/>
      <c r="D108" s="168" t="s">
        <v>158</v>
      </c>
      <c r="E108" s="176" t="s">
        <v>272</v>
      </c>
      <c r="F108" s="177" t="s">
        <v>347</v>
      </c>
      <c r="H108" s="178">
        <v>65.768</v>
      </c>
      <c r="I108" s="179"/>
      <c r="L108" s="175"/>
      <c r="M108" s="180"/>
      <c r="N108" s="181"/>
      <c r="O108" s="181"/>
      <c r="P108" s="181"/>
      <c r="Q108" s="181"/>
      <c r="R108" s="181"/>
      <c r="S108" s="181"/>
      <c r="T108" s="182"/>
      <c r="AT108" s="176" t="s">
        <v>158</v>
      </c>
      <c r="AU108" s="176" t="s">
        <v>77</v>
      </c>
      <c r="AV108" s="14" t="s">
        <v>77</v>
      </c>
      <c r="AW108" s="14" t="s">
        <v>30</v>
      </c>
      <c r="AX108" s="14" t="s">
        <v>75</v>
      </c>
      <c r="AY108" s="176" t="s">
        <v>148</v>
      </c>
    </row>
    <row r="109" spans="1:65" s="2" customFormat="1" ht="21.75" customHeight="1">
      <c r="A109" s="33"/>
      <c r="B109" s="153"/>
      <c r="C109" s="154" t="s">
        <v>187</v>
      </c>
      <c r="D109" s="154" t="s">
        <v>151</v>
      </c>
      <c r="E109" s="155" t="s">
        <v>352</v>
      </c>
      <c r="F109" s="156" t="s">
        <v>353</v>
      </c>
      <c r="G109" s="157" t="s">
        <v>185</v>
      </c>
      <c r="H109" s="158">
        <v>230.188</v>
      </c>
      <c r="I109" s="159"/>
      <c r="J109" s="160">
        <f>ROUND(I109*H109,2)</f>
        <v>0</v>
      </c>
      <c r="K109" s="156" t="s">
        <v>155</v>
      </c>
      <c r="L109" s="34"/>
      <c r="M109" s="161" t="s">
        <v>0</v>
      </c>
      <c r="N109" s="162" t="s">
        <v>40</v>
      </c>
      <c r="O109" s="54"/>
      <c r="P109" s="163">
        <f>O109*H109</f>
        <v>0</v>
      </c>
      <c r="Q109" s="163">
        <v>0</v>
      </c>
      <c r="R109" s="163">
        <f>Q109*H109</f>
        <v>0</v>
      </c>
      <c r="S109" s="163">
        <v>0</v>
      </c>
      <c r="T109" s="164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65" t="s">
        <v>156</v>
      </c>
      <c r="AT109" s="165" t="s">
        <v>151</v>
      </c>
      <c r="AU109" s="165" t="s">
        <v>77</v>
      </c>
      <c r="AY109" s="18" t="s">
        <v>148</v>
      </c>
      <c r="BE109" s="166">
        <f>IF(N109="základní",J109,0)</f>
        <v>0</v>
      </c>
      <c r="BF109" s="166">
        <f>IF(N109="snížená",J109,0)</f>
        <v>0</v>
      </c>
      <c r="BG109" s="166">
        <f>IF(N109="zákl. přenesená",J109,0)</f>
        <v>0</v>
      </c>
      <c r="BH109" s="166">
        <f>IF(N109="sníž. přenesená",J109,0)</f>
        <v>0</v>
      </c>
      <c r="BI109" s="166">
        <f>IF(N109="nulová",J109,0)</f>
        <v>0</v>
      </c>
      <c r="BJ109" s="18" t="s">
        <v>75</v>
      </c>
      <c r="BK109" s="166">
        <f>ROUND(I109*H109,2)</f>
        <v>0</v>
      </c>
      <c r="BL109" s="18" t="s">
        <v>156</v>
      </c>
      <c r="BM109" s="165" t="s">
        <v>1291</v>
      </c>
    </row>
    <row r="110" spans="2:51" s="14" customFormat="1" ht="12">
      <c r="B110" s="175"/>
      <c r="D110" s="168" t="s">
        <v>158</v>
      </c>
      <c r="E110" s="176" t="s">
        <v>270</v>
      </c>
      <c r="F110" s="177" t="s">
        <v>355</v>
      </c>
      <c r="H110" s="178">
        <v>230.188</v>
      </c>
      <c r="I110" s="179"/>
      <c r="L110" s="175"/>
      <c r="M110" s="180"/>
      <c r="N110" s="181"/>
      <c r="O110" s="181"/>
      <c r="P110" s="181"/>
      <c r="Q110" s="181"/>
      <c r="R110" s="181"/>
      <c r="S110" s="181"/>
      <c r="T110" s="182"/>
      <c r="AT110" s="176" t="s">
        <v>158</v>
      </c>
      <c r="AU110" s="176" t="s">
        <v>77</v>
      </c>
      <c r="AV110" s="14" t="s">
        <v>77</v>
      </c>
      <c r="AW110" s="14" t="s">
        <v>30</v>
      </c>
      <c r="AX110" s="14" t="s">
        <v>75</v>
      </c>
      <c r="AY110" s="176" t="s">
        <v>148</v>
      </c>
    </row>
    <row r="111" spans="1:65" s="2" customFormat="1" ht="21.75" customHeight="1">
      <c r="A111" s="33"/>
      <c r="B111" s="153"/>
      <c r="C111" s="154" t="s">
        <v>191</v>
      </c>
      <c r="D111" s="154" t="s">
        <v>151</v>
      </c>
      <c r="E111" s="155" t="s">
        <v>360</v>
      </c>
      <c r="F111" s="156" t="s">
        <v>361</v>
      </c>
      <c r="G111" s="157" t="s">
        <v>185</v>
      </c>
      <c r="H111" s="158">
        <v>32.884</v>
      </c>
      <c r="I111" s="159"/>
      <c r="J111" s="160">
        <f>ROUND(I111*H111,2)</f>
        <v>0</v>
      </c>
      <c r="K111" s="156" t="s">
        <v>155</v>
      </c>
      <c r="L111" s="34"/>
      <c r="M111" s="161" t="s">
        <v>0</v>
      </c>
      <c r="N111" s="162" t="s">
        <v>40</v>
      </c>
      <c r="O111" s="54"/>
      <c r="P111" s="163">
        <f>O111*H111</f>
        <v>0</v>
      </c>
      <c r="Q111" s="163">
        <v>0</v>
      </c>
      <c r="R111" s="163">
        <f>Q111*H111</f>
        <v>0</v>
      </c>
      <c r="S111" s="163">
        <v>0</v>
      </c>
      <c r="T111" s="164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65" t="s">
        <v>156</v>
      </c>
      <c r="AT111" s="165" t="s">
        <v>151</v>
      </c>
      <c r="AU111" s="165" t="s">
        <v>77</v>
      </c>
      <c r="AY111" s="18" t="s">
        <v>148</v>
      </c>
      <c r="BE111" s="166">
        <f>IF(N111="základní",J111,0)</f>
        <v>0</v>
      </c>
      <c r="BF111" s="166">
        <f>IF(N111="snížená",J111,0)</f>
        <v>0</v>
      </c>
      <c r="BG111" s="166">
        <f>IF(N111="zákl. přenesená",J111,0)</f>
        <v>0</v>
      </c>
      <c r="BH111" s="166">
        <f>IF(N111="sníž. přenesená",J111,0)</f>
        <v>0</v>
      </c>
      <c r="BI111" s="166">
        <f>IF(N111="nulová",J111,0)</f>
        <v>0</v>
      </c>
      <c r="BJ111" s="18" t="s">
        <v>75</v>
      </c>
      <c r="BK111" s="166">
        <f>ROUND(I111*H111,2)</f>
        <v>0</v>
      </c>
      <c r="BL111" s="18" t="s">
        <v>156</v>
      </c>
      <c r="BM111" s="165" t="s">
        <v>1292</v>
      </c>
    </row>
    <row r="112" spans="2:51" s="13" customFormat="1" ht="12">
      <c r="B112" s="167"/>
      <c r="D112" s="168" t="s">
        <v>158</v>
      </c>
      <c r="E112" s="169" t="s">
        <v>0</v>
      </c>
      <c r="F112" s="170" t="s">
        <v>1280</v>
      </c>
      <c r="H112" s="169" t="s">
        <v>0</v>
      </c>
      <c r="I112" s="171"/>
      <c r="L112" s="167"/>
      <c r="M112" s="172"/>
      <c r="N112" s="173"/>
      <c r="O112" s="173"/>
      <c r="P112" s="173"/>
      <c r="Q112" s="173"/>
      <c r="R112" s="173"/>
      <c r="S112" s="173"/>
      <c r="T112" s="174"/>
      <c r="AT112" s="169" t="s">
        <v>158</v>
      </c>
      <c r="AU112" s="169" t="s">
        <v>77</v>
      </c>
      <c r="AV112" s="13" t="s">
        <v>75</v>
      </c>
      <c r="AW112" s="13" t="s">
        <v>30</v>
      </c>
      <c r="AX112" s="13" t="s">
        <v>68</v>
      </c>
      <c r="AY112" s="169" t="s">
        <v>148</v>
      </c>
    </row>
    <row r="113" spans="2:51" s="13" customFormat="1" ht="12">
      <c r="B113" s="167"/>
      <c r="D113" s="168" t="s">
        <v>158</v>
      </c>
      <c r="E113" s="169" t="s">
        <v>0</v>
      </c>
      <c r="F113" s="170" t="s">
        <v>1063</v>
      </c>
      <c r="H113" s="169" t="s">
        <v>0</v>
      </c>
      <c r="I113" s="171"/>
      <c r="L113" s="167"/>
      <c r="M113" s="172"/>
      <c r="N113" s="173"/>
      <c r="O113" s="173"/>
      <c r="P113" s="173"/>
      <c r="Q113" s="173"/>
      <c r="R113" s="173"/>
      <c r="S113" s="173"/>
      <c r="T113" s="174"/>
      <c r="AT113" s="169" t="s">
        <v>158</v>
      </c>
      <c r="AU113" s="169" t="s">
        <v>77</v>
      </c>
      <c r="AV113" s="13" t="s">
        <v>75</v>
      </c>
      <c r="AW113" s="13" t="s">
        <v>30</v>
      </c>
      <c r="AX113" s="13" t="s">
        <v>68</v>
      </c>
      <c r="AY113" s="169" t="s">
        <v>148</v>
      </c>
    </row>
    <row r="114" spans="2:51" s="13" customFormat="1" ht="12">
      <c r="B114" s="167"/>
      <c r="D114" s="168" t="s">
        <v>158</v>
      </c>
      <c r="E114" s="169" t="s">
        <v>0</v>
      </c>
      <c r="F114" s="170" t="s">
        <v>1089</v>
      </c>
      <c r="H114" s="169" t="s">
        <v>0</v>
      </c>
      <c r="I114" s="171"/>
      <c r="L114" s="167"/>
      <c r="M114" s="172"/>
      <c r="N114" s="173"/>
      <c r="O114" s="173"/>
      <c r="P114" s="173"/>
      <c r="Q114" s="173"/>
      <c r="R114" s="173"/>
      <c r="S114" s="173"/>
      <c r="T114" s="174"/>
      <c r="AT114" s="169" t="s">
        <v>158</v>
      </c>
      <c r="AU114" s="169" t="s">
        <v>77</v>
      </c>
      <c r="AV114" s="13" t="s">
        <v>75</v>
      </c>
      <c r="AW114" s="13" t="s">
        <v>30</v>
      </c>
      <c r="AX114" s="13" t="s">
        <v>68</v>
      </c>
      <c r="AY114" s="169" t="s">
        <v>148</v>
      </c>
    </row>
    <row r="115" spans="2:51" s="14" customFormat="1" ht="12">
      <c r="B115" s="175"/>
      <c r="D115" s="168" t="s">
        <v>158</v>
      </c>
      <c r="E115" s="176" t="s">
        <v>0</v>
      </c>
      <c r="F115" s="177" t="s">
        <v>1293</v>
      </c>
      <c r="H115" s="178">
        <v>6.27</v>
      </c>
      <c r="I115" s="179"/>
      <c r="L115" s="175"/>
      <c r="M115" s="180"/>
      <c r="N115" s="181"/>
      <c r="O115" s="181"/>
      <c r="P115" s="181"/>
      <c r="Q115" s="181"/>
      <c r="R115" s="181"/>
      <c r="S115" s="181"/>
      <c r="T115" s="182"/>
      <c r="AT115" s="176" t="s">
        <v>158</v>
      </c>
      <c r="AU115" s="176" t="s">
        <v>77</v>
      </c>
      <c r="AV115" s="14" t="s">
        <v>77</v>
      </c>
      <c r="AW115" s="14" t="s">
        <v>30</v>
      </c>
      <c r="AX115" s="14" t="s">
        <v>68</v>
      </c>
      <c r="AY115" s="176" t="s">
        <v>148</v>
      </c>
    </row>
    <row r="116" spans="2:51" s="14" customFormat="1" ht="12">
      <c r="B116" s="175"/>
      <c r="D116" s="168" t="s">
        <v>158</v>
      </c>
      <c r="E116" s="176" t="s">
        <v>0</v>
      </c>
      <c r="F116" s="177" t="s">
        <v>1294</v>
      </c>
      <c r="H116" s="178">
        <v>9.1</v>
      </c>
      <c r="I116" s="179"/>
      <c r="L116" s="175"/>
      <c r="M116" s="180"/>
      <c r="N116" s="181"/>
      <c r="O116" s="181"/>
      <c r="P116" s="181"/>
      <c r="Q116" s="181"/>
      <c r="R116" s="181"/>
      <c r="S116" s="181"/>
      <c r="T116" s="182"/>
      <c r="AT116" s="176" t="s">
        <v>158</v>
      </c>
      <c r="AU116" s="176" t="s">
        <v>77</v>
      </c>
      <c r="AV116" s="14" t="s">
        <v>77</v>
      </c>
      <c r="AW116" s="14" t="s">
        <v>30</v>
      </c>
      <c r="AX116" s="14" t="s">
        <v>68</v>
      </c>
      <c r="AY116" s="176" t="s">
        <v>148</v>
      </c>
    </row>
    <row r="117" spans="2:51" s="13" customFormat="1" ht="12">
      <c r="B117" s="167"/>
      <c r="D117" s="168" t="s">
        <v>158</v>
      </c>
      <c r="E117" s="169" t="s">
        <v>0</v>
      </c>
      <c r="F117" s="170" t="s">
        <v>1064</v>
      </c>
      <c r="H117" s="169" t="s">
        <v>0</v>
      </c>
      <c r="I117" s="171"/>
      <c r="L117" s="167"/>
      <c r="M117" s="172"/>
      <c r="N117" s="173"/>
      <c r="O117" s="173"/>
      <c r="P117" s="173"/>
      <c r="Q117" s="173"/>
      <c r="R117" s="173"/>
      <c r="S117" s="173"/>
      <c r="T117" s="174"/>
      <c r="AT117" s="169" t="s">
        <v>158</v>
      </c>
      <c r="AU117" s="169" t="s">
        <v>77</v>
      </c>
      <c r="AV117" s="13" t="s">
        <v>75</v>
      </c>
      <c r="AW117" s="13" t="s">
        <v>30</v>
      </c>
      <c r="AX117" s="13" t="s">
        <v>68</v>
      </c>
      <c r="AY117" s="169" t="s">
        <v>148</v>
      </c>
    </row>
    <row r="118" spans="2:51" s="14" customFormat="1" ht="12">
      <c r="B118" s="175"/>
      <c r="D118" s="168" t="s">
        <v>158</v>
      </c>
      <c r="E118" s="176" t="s">
        <v>0</v>
      </c>
      <c r="F118" s="177" t="s">
        <v>1295</v>
      </c>
      <c r="H118" s="178">
        <v>1.053</v>
      </c>
      <c r="I118" s="179"/>
      <c r="L118" s="175"/>
      <c r="M118" s="180"/>
      <c r="N118" s="181"/>
      <c r="O118" s="181"/>
      <c r="P118" s="181"/>
      <c r="Q118" s="181"/>
      <c r="R118" s="181"/>
      <c r="S118" s="181"/>
      <c r="T118" s="182"/>
      <c r="AT118" s="176" t="s">
        <v>158</v>
      </c>
      <c r="AU118" s="176" t="s">
        <v>77</v>
      </c>
      <c r="AV118" s="14" t="s">
        <v>77</v>
      </c>
      <c r="AW118" s="14" t="s">
        <v>30</v>
      </c>
      <c r="AX118" s="14" t="s">
        <v>68</v>
      </c>
      <c r="AY118" s="176" t="s">
        <v>148</v>
      </c>
    </row>
    <row r="119" spans="2:51" s="13" customFormat="1" ht="12">
      <c r="B119" s="167"/>
      <c r="D119" s="168" t="s">
        <v>158</v>
      </c>
      <c r="E119" s="169" t="s">
        <v>0</v>
      </c>
      <c r="F119" s="170" t="s">
        <v>1079</v>
      </c>
      <c r="H119" s="169" t="s">
        <v>0</v>
      </c>
      <c r="I119" s="171"/>
      <c r="L119" s="167"/>
      <c r="M119" s="172"/>
      <c r="N119" s="173"/>
      <c r="O119" s="173"/>
      <c r="P119" s="173"/>
      <c r="Q119" s="173"/>
      <c r="R119" s="173"/>
      <c r="S119" s="173"/>
      <c r="T119" s="174"/>
      <c r="AT119" s="169" t="s">
        <v>158</v>
      </c>
      <c r="AU119" s="169" t="s">
        <v>77</v>
      </c>
      <c r="AV119" s="13" t="s">
        <v>75</v>
      </c>
      <c r="AW119" s="13" t="s">
        <v>30</v>
      </c>
      <c r="AX119" s="13" t="s">
        <v>68</v>
      </c>
      <c r="AY119" s="169" t="s">
        <v>148</v>
      </c>
    </row>
    <row r="120" spans="2:51" s="14" customFormat="1" ht="12">
      <c r="B120" s="175"/>
      <c r="D120" s="168" t="s">
        <v>158</v>
      </c>
      <c r="E120" s="176" t="s">
        <v>0</v>
      </c>
      <c r="F120" s="177" t="s">
        <v>1296</v>
      </c>
      <c r="H120" s="178">
        <v>1.82</v>
      </c>
      <c r="I120" s="179"/>
      <c r="L120" s="175"/>
      <c r="M120" s="180"/>
      <c r="N120" s="181"/>
      <c r="O120" s="181"/>
      <c r="P120" s="181"/>
      <c r="Q120" s="181"/>
      <c r="R120" s="181"/>
      <c r="S120" s="181"/>
      <c r="T120" s="182"/>
      <c r="AT120" s="176" t="s">
        <v>158</v>
      </c>
      <c r="AU120" s="176" t="s">
        <v>77</v>
      </c>
      <c r="AV120" s="14" t="s">
        <v>77</v>
      </c>
      <c r="AW120" s="14" t="s">
        <v>30</v>
      </c>
      <c r="AX120" s="14" t="s">
        <v>68</v>
      </c>
      <c r="AY120" s="176" t="s">
        <v>148</v>
      </c>
    </row>
    <row r="121" spans="2:51" s="13" customFormat="1" ht="12">
      <c r="B121" s="167"/>
      <c r="D121" s="168" t="s">
        <v>158</v>
      </c>
      <c r="E121" s="169" t="s">
        <v>0</v>
      </c>
      <c r="F121" s="170" t="s">
        <v>1297</v>
      </c>
      <c r="H121" s="169" t="s">
        <v>0</v>
      </c>
      <c r="I121" s="171"/>
      <c r="L121" s="167"/>
      <c r="M121" s="172"/>
      <c r="N121" s="173"/>
      <c r="O121" s="173"/>
      <c r="P121" s="173"/>
      <c r="Q121" s="173"/>
      <c r="R121" s="173"/>
      <c r="S121" s="173"/>
      <c r="T121" s="174"/>
      <c r="AT121" s="169" t="s">
        <v>158</v>
      </c>
      <c r="AU121" s="169" t="s">
        <v>77</v>
      </c>
      <c r="AV121" s="13" t="s">
        <v>75</v>
      </c>
      <c r="AW121" s="13" t="s">
        <v>30</v>
      </c>
      <c r="AX121" s="13" t="s">
        <v>68</v>
      </c>
      <c r="AY121" s="169" t="s">
        <v>148</v>
      </c>
    </row>
    <row r="122" spans="2:51" s="14" customFormat="1" ht="12">
      <c r="B122" s="175"/>
      <c r="D122" s="168" t="s">
        <v>158</v>
      </c>
      <c r="E122" s="176" t="s">
        <v>0</v>
      </c>
      <c r="F122" s="177" t="s">
        <v>1298</v>
      </c>
      <c r="H122" s="178">
        <v>0.569</v>
      </c>
      <c r="I122" s="179"/>
      <c r="L122" s="175"/>
      <c r="M122" s="180"/>
      <c r="N122" s="181"/>
      <c r="O122" s="181"/>
      <c r="P122" s="181"/>
      <c r="Q122" s="181"/>
      <c r="R122" s="181"/>
      <c r="S122" s="181"/>
      <c r="T122" s="182"/>
      <c r="AT122" s="176" t="s">
        <v>158</v>
      </c>
      <c r="AU122" s="176" t="s">
        <v>77</v>
      </c>
      <c r="AV122" s="14" t="s">
        <v>77</v>
      </c>
      <c r="AW122" s="14" t="s">
        <v>30</v>
      </c>
      <c r="AX122" s="14" t="s">
        <v>68</v>
      </c>
      <c r="AY122" s="176" t="s">
        <v>148</v>
      </c>
    </row>
    <row r="123" spans="2:51" s="13" customFormat="1" ht="12">
      <c r="B123" s="167"/>
      <c r="D123" s="168" t="s">
        <v>158</v>
      </c>
      <c r="E123" s="169" t="s">
        <v>0</v>
      </c>
      <c r="F123" s="170" t="s">
        <v>1299</v>
      </c>
      <c r="H123" s="169" t="s">
        <v>0</v>
      </c>
      <c r="I123" s="171"/>
      <c r="L123" s="167"/>
      <c r="M123" s="172"/>
      <c r="N123" s="173"/>
      <c r="O123" s="173"/>
      <c r="P123" s="173"/>
      <c r="Q123" s="173"/>
      <c r="R123" s="173"/>
      <c r="S123" s="173"/>
      <c r="T123" s="174"/>
      <c r="AT123" s="169" t="s">
        <v>158</v>
      </c>
      <c r="AU123" s="169" t="s">
        <v>77</v>
      </c>
      <c r="AV123" s="13" t="s">
        <v>75</v>
      </c>
      <c r="AW123" s="13" t="s">
        <v>30</v>
      </c>
      <c r="AX123" s="13" t="s">
        <v>68</v>
      </c>
      <c r="AY123" s="169" t="s">
        <v>148</v>
      </c>
    </row>
    <row r="124" spans="2:51" s="14" customFormat="1" ht="12">
      <c r="B124" s="175"/>
      <c r="D124" s="168" t="s">
        <v>158</v>
      </c>
      <c r="E124" s="176" t="s">
        <v>0</v>
      </c>
      <c r="F124" s="177" t="s">
        <v>1300</v>
      </c>
      <c r="H124" s="178">
        <v>11.261</v>
      </c>
      <c r="I124" s="179"/>
      <c r="L124" s="175"/>
      <c r="M124" s="180"/>
      <c r="N124" s="181"/>
      <c r="O124" s="181"/>
      <c r="P124" s="181"/>
      <c r="Q124" s="181"/>
      <c r="R124" s="181"/>
      <c r="S124" s="181"/>
      <c r="T124" s="182"/>
      <c r="AT124" s="176" t="s">
        <v>158</v>
      </c>
      <c r="AU124" s="176" t="s">
        <v>77</v>
      </c>
      <c r="AV124" s="14" t="s">
        <v>77</v>
      </c>
      <c r="AW124" s="14" t="s">
        <v>30</v>
      </c>
      <c r="AX124" s="14" t="s">
        <v>68</v>
      </c>
      <c r="AY124" s="176" t="s">
        <v>148</v>
      </c>
    </row>
    <row r="125" spans="2:51" s="13" customFormat="1" ht="12">
      <c r="B125" s="167"/>
      <c r="D125" s="168" t="s">
        <v>158</v>
      </c>
      <c r="E125" s="169" t="s">
        <v>0</v>
      </c>
      <c r="F125" s="170" t="s">
        <v>1301</v>
      </c>
      <c r="H125" s="169" t="s">
        <v>0</v>
      </c>
      <c r="I125" s="171"/>
      <c r="L125" s="167"/>
      <c r="M125" s="172"/>
      <c r="N125" s="173"/>
      <c r="O125" s="173"/>
      <c r="P125" s="173"/>
      <c r="Q125" s="173"/>
      <c r="R125" s="173"/>
      <c r="S125" s="173"/>
      <c r="T125" s="174"/>
      <c r="AT125" s="169" t="s">
        <v>158</v>
      </c>
      <c r="AU125" s="169" t="s">
        <v>77</v>
      </c>
      <c r="AV125" s="13" t="s">
        <v>75</v>
      </c>
      <c r="AW125" s="13" t="s">
        <v>30</v>
      </c>
      <c r="AX125" s="13" t="s">
        <v>68</v>
      </c>
      <c r="AY125" s="169" t="s">
        <v>148</v>
      </c>
    </row>
    <row r="126" spans="2:51" s="14" customFormat="1" ht="12">
      <c r="B126" s="175"/>
      <c r="D126" s="168" t="s">
        <v>158</v>
      </c>
      <c r="E126" s="176" t="s">
        <v>0</v>
      </c>
      <c r="F126" s="177" t="s">
        <v>1302</v>
      </c>
      <c r="H126" s="178">
        <v>2.811</v>
      </c>
      <c r="I126" s="179"/>
      <c r="L126" s="175"/>
      <c r="M126" s="180"/>
      <c r="N126" s="181"/>
      <c r="O126" s="181"/>
      <c r="P126" s="181"/>
      <c r="Q126" s="181"/>
      <c r="R126" s="181"/>
      <c r="S126" s="181"/>
      <c r="T126" s="182"/>
      <c r="AT126" s="176" t="s">
        <v>158</v>
      </c>
      <c r="AU126" s="176" t="s">
        <v>77</v>
      </c>
      <c r="AV126" s="14" t="s">
        <v>77</v>
      </c>
      <c r="AW126" s="14" t="s">
        <v>30</v>
      </c>
      <c r="AX126" s="14" t="s">
        <v>68</v>
      </c>
      <c r="AY126" s="176" t="s">
        <v>148</v>
      </c>
    </row>
    <row r="127" spans="2:51" s="15" customFormat="1" ht="12">
      <c r="B127" s="183"/>
      <c r="D127" s="168" t="s">
        <v>158</v>
      </c>
      <c r="E127" s="184" t="s">
        <v>268</v>
      </c>
      <c r="F127" s="185" t="s">
        <v>171</v>
      </c>
      <c r="H127" s="186">
        <v>32.884</v>
      </c>
      <c r="I127" s="187"/>
      <c r="L127" s="183"/>
      <c r="M127" s="188"/>
      <c r="N127" s="189"/>
      <c r="O127" s="189"/>
      <c r="P127" s="189"/>
      <c r="Q127" s="189"/>
      <c r="R127" s="189"/>
      <c r="S127" s="189"/>
      <c r="T127" s="190"/>
      <c r="AT127" s="184" t="s">
        <v>158</v>
      </c>
      <c r="AU127" s="184" t="s">
        <v>77</v>
      </c>
      <c r="AV127" s="15" t="s">
        <v>156</v>
      </c>
      <c r="AW127" s="15" t="s">
        <v>30</v>
      </c>
      <c r="AX127" s="15" t="s">
        <v>75</v>
      </c>
      <c r="AY127" s="184" t="s">
        <v>148</v>
      </c>
    </row>
    <row r="128" spans="1:65" s="2" customFormat="1" ht="21.75" customHeight="1">
      <c r="A128" s="33"/>
      <c r="B128" s="153"/>
      <c r="C128" s="154" t="s">
        <v>195</v>
      </c>
      <c r="D128" s="154" t="s">
        <v>151</v>
      </c>
      <c r="E128" s="155" t="s">
        <v>1093</v>
      </c>
      <c r="F128" s="156" t="s">
        <v>1094</v>
      </c>
      <c r="G128" s="157" t="s">
        <v>185</v>
      </c>
      <c r="H128" s="158">
        <v>53.661</v>
      </c>
      <c r="I128" s="159"/>
      <c r="J128" s="160">
        <f>ROUND(I128*H128,2)</f>
        <v>0</v>
      </c>
      <c r="K128" s="156" t="s">
        <v>155</v>
      </c>
      <c r="L128" s="34"/>
      <c r="M128" s="161" t="s">
        <v>0</v>
      </c>
      <c r="N128" s="162" t="s">
        <v>40</v>
      </c>
      <c r="O128" s="54"/>
      <c r="P128" s="163">
        <f>O128*H128</f>
        <v>0</v>
      </c>
      <c r="Q128" s="163">
        <v>0</v>
      </c>
      <c r="R128" s="163">
        <f>Q128*H128</f>
        <v>0</v>
      </c>
      <c r="S128" s="163">
        <v>0</v>
      </c>
      <c r="T128" s="164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5" t="s">
        <v>156</v>
      </c>
      <c r="AT128" s="165" t="s">
        <v>151</v>
      </c>
      <c r="AU128" s="165" t="s">
        <v>77</v>
      </c>
      <c r="AY128" s="18" t="s">
        <v>148</v>
      </c>
      <c r="BE128" s="166">
        <f>IF(N128="základní",J128,0)</f>
        <v>0</v>
      </c>
      <c r="BF128" s="166">
        <f>IF(N128="snížená",J128,0)</f>
        <v>0</v>
      </c>
      <c r="BG128" s="166">
        <f>IF(N128="zákl. přenesená",J128,0)</f>
        <v>0</v>
      </c>
      <c r="BH128" s="166">
        <f>IF(N128="sníž. přenesená",J128,0)</f>
        <v>0</v>
      </c>
      <c r="BI128" s="166">
        <f>IF(N128="nulová",J128,0)</f>
        <v>0</v>
      </c>
      <c r="BJ128" s="18" t="s">
        <v>75</v>
      </c>
      <c r="BK128" s="166">
        <f>ROUND(I128*H128,2)</f>
        <v>0</v>
      </c>
      <c r="BL128" s="18" t="s">
        <v>156</v>
      </c>
      <c r="BM128" s="165" t="s">
        <v>1303</v>
      </c>
    </row>
    <row r="129" spans="2:51" s="13" customFormat="1" ht="12">
      <c r="B129" s="167"/>
      <c r="D129" s="168" t="s">
        <v>158</v>
      </c>
      <c r="E129" s="169" t="s">
        <v>0</v>
      </c>
      <c r="F129" s="170" t="s">
        <v>1280</v>
      </c>
      <c r="H129" s="169" t="s">
        <v>0</v>
      </c>
      <c r="I129" s="171"/>
      <c r="L129" s="167"/>
      <c r="M129" s="172"/>
      <c r="N129" s="173"/>
      <c r="O129" s="173"/>
      <c r="P129" s="173"/>
      <c r="Q129" s="173"/>
      <c r="R129" s="173"/>
      <c r="S129" s="173"/>
      <c r="T129" s="174"/>
      <c r="AT129" s="169" t="s">
        <v>158</v>
      </c>
      <c r="AU129" s="169" t="s">
        <v>77</v>
      </c>
      <c r="AV129" s="13" t="s">
        <v>75</v>
      </c>
      <c r="AW129" s="13" t="s">
        <v>30</v>
      </c>
      <c r="AX129" s="13" t="s">
        <v>68</v>
      </c>
      <c r="AY129" s="169" t="s">
        <v>148</v>
      </c>
    </row>
    <row r="130" spans="2:51" s="14" customFormat="1" ht="12">
      <c r="B130" s="175"/>
      <c r="D130" s="168" t="s">
        <v>158</v>
      </c>
      <c r="E130" s="176" t="s">
        <v>0</v>
      </c>
      <c r="F130" s="177" t="s">
        <v>1304</v>
      </c>
      <c r="H130" s="178">
        <v>41.291</v>
      </c>
      <c r="I130" s="179"/>
      <c r="L130" s="175"/>
      <c r="M130" s="180"/>
      <c r="N130" s="181"/>
      <c r="O130" s="181"/>
      <c r="P130" s="181"/>
      <c r="Q130" s="181"/>
      <c r="R130" s="181"/>
      <c r="S130" s="181"/>
      <c r="T130" s="182"/>
      <c r="AT130" s="176" t="s">
        <v>158</v>
      </c>
      <c r="AU130" s="176" t="s">
        <v>77</v>
      </c>
      <c r="AV130" s="14" t="s">
        <v>77</v>
      </c>
      <c r="AW130" s="14" t="s">
        <v>30</v>
      </c>
      <c r="AX130" s="14" t="s">
        <v>68</v>
      </c>
      <c r="AY130" s="176" t="s">
        <v>148</v>
      </c>
    </row>
    <row r="131" spans="2:51" s="14" customFormat="1" ht="12">
      <c r="B131" s="175"/>
      <c r="D131" s="168" t="s">
        <v>158</v>
      </c>
      <c r="E131" s="176" t="s">
        <v>0</v>
      </c>
      <c r="F131" s="177" t="s">
        <v>1305</v>
      </c>
      <c r="H131" s="178">
        <v>12.37</v>
      </c>
      <c r="I131" s="179"/>
      <c r="L131" s="175"/>
      <c r="M131" s="180"/>
      <c r="N131" s="181"/>
      <c r="O131" s="181"/>
      <c r="P131" s="181"/>
      <c r="Q131" s="181"/>
      <c r="R131" s="181"/>
      <c r="S131" s="181"/>
      <c r="T131" s="182"/>
      <c r="AT131" s="176" t="s">
        <v>158</v>
      </c>
      <c r="AU131" s="176" t="s">
        <v>77</v>
      </c>
      <c r="AV131" s="14" t="s">
        <v>77</v>
      </c>
      <c r="AW131" s="14" t="s">
        <v>30</v>
      </c>
      <c r="AX131" s="14" t="s">
        <v>68</v>
      </c>
      <c r="AY131" s="176" t="s">
        <v>148</v>
      </c>
    </row>
    <row r="132" spans="2:51" s="15" customFormat="1" ht="12">
      <c r="B132" s="183"/>
      <c r="D132" s="168" t="s">
        <v>158</v>
      </c>
      <c r="E132" s="184" t="s">
        <v>0</v>
      </c>
      <c r="F132" s="185" t="s">
        <v>171</v>
      </c>
      <c r="H132" s="186">
        <v>53.661</v>
      </c>
      <c r="I132" s="187"/>
      <c r="L132" s="183"/>
      <c r="M132" s="188"/>
      <c r="N132" s="189"/>
      <c r="O132" s="189"/>
      <c r="P132" s="189"/>
      <c r="Q132" s="189"/>
      <c r="R132" s="189"/>
      <c r="S132" s="189"/>
      <c r="T132" s="190"/>
      <c r="AT132" s="184" t="s">
        <v>158</v>
      </c>
      <c r="AU132" s="184" t="s">
        <v>77</v>
      </c>
      <c r="AV132" s="15" t="s">
        <v>156</v>
      </c>
      <c r="AW132" s="15" t="s">
        <v>30</v>
      </c>
      <c r="AX132" s="15" t="s">
        <v>75</v>
      </c>
      <c r="AY132" s="184" t="s">
        <v>148</v>
      </c>
    </row>
    <row r="133" spans="1:65" s="2" customFormat="1" ht="21.75" customHeight="1">
      <c r="A133" s="33"/>
      <c r="B133" s="153"/>
      <c r="C133" s="154" t="s">
        <v>200</v>
      </c>
      <c r="D133" s="154" t="s">
        <v>151</v>
      </c>
      <c r="E133" s="155" t="s">
        <v>394</v>
      </c>
      <c r="F133" s="156" t="s">
        <v>395</v>
      </c>
      <c r="G133" s="157" t="s">
        <v>154</v>
      </c>
      <c r="H133" s="158">
        <v>1011.82</v>
      </c>
      <c r="I133" s="159"/>
      <c r="J133" s="160">
        <f>ROUND(I133*H133,2)</f>
        <v>0</v>
      </c>
      <c r="K133" s="156" t="s">
        <v>155</v>
      </c>
      <c r="L133" s="34"/>
      <c r="M133" s="161" t="s">
        <v>0</v>
      </c>
      <c r="N133" s="162" t="s">
        <v>40</v>
      </c>
      <c r="O133" s="54"/>
      <c r="P133" s="163">
        <f>O133*H133</f>
        <v>0</v>
      </c>
      <c r="Q133" s="163">
        <v>0.00058</v>
      </c>
      <c r="R133" s="163">
        <f>Q133*H133</f>
        <v>0.5868556</v>
      </c>
      <c r="S133" s="163">
        <v>0</v>
      </c>
      <c r="T133" s="164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5" t="s">
        <v>156</v>
      </c>
      <c r="AT133" s="165" t="s">
        <v>151</v>
      </c>
      <c r="AU133" s="165" t="s">
        <v>77</v>
      </c>
      <c r="AY133" s="18" t="s">
        <v>148</v>
      </c>
      <c r="BE133" s="166">
        <f>IF(N133="základní",J133,0)</f>
        <v>0</v>
      </c>
      <c r="BF133" s="166">
        <f>IF(N133="snížená",J133,0)</f>
        <v>0</v>
      </c>
      <c r="BG133" s="166">
        <f>IF(N133="zákl. přenesená",J133,0)</f>
        <v>0</v>
      </c>
      <c r="BH133" s="166">
        <f>IF(N133="sníž. přenesená",J133,0)</f>
        <v>0</v>
      </c>
      <c r="BI133" s="166">
        <f>IF(N133="nulová",J133,0)</f>
        <v>0</v>
      </c>
      <c r="BJ133" s="18" t="s">
        <v>75</v>
      </c>
      <c r="BK133" s="166">
        <f>ROUND(I133*H133,2)</f>
        <v>0</v>
      </c>
      <c r="BL133" s="18" t="s">
        <v>156</v>
      </c>
      <c r="BM133" s="165" t="s">
        <v>1306</v>
      </c>
    </row>
    <row r="134" spans="2:51" s="13" customFormat="1" ht="12">
      <c r="B134" s="167"/>
      <c r="D134" s="168" t="s">
        <v>158</v>
      </c>
      <c r="E134" s="169" t="s">
        <v>0</v>
      </c>
      <c r="F134" s="170" t="s">
        <v>1280</v>
      </c>
      <c r="H134" s="169" t="s">
        <v>0</v>
      </c>
      <c r="I134" s="171"/>
      <c r="L134" s="167"/>
      <c r="M134" s="172"/>
      <c r="N134" s="173"/>
      <c r="O134" s="173"/>
      <c r="P134" s="173"/>
      <c r="Q134" s="173"/>
      <c r="R134" s="173"/>
      <c r="S134" s="173"/>
      <c r="T134" s="174"/>
      <c r="AT134" s="169" t="s">
        <v>158</v>
      </c>
      <c r="AU134" s="169" t="s">
        <v>77</v>
      </c>
      <c r="AV134" s="13" t="s">
        <v>75</v>
      </c>
      <c r="AW134" s="13" t="s">
        <v>30</v>
      </c>
      <c r="AX134" s="13" t="s">
        <v>68</v>
      </c>
      <c r="AY134" s="169" t="s">
        <v>148</v>
      </c>
    </row>
    <row r="135" spans="2:51" s="13" customFormat="1" ht="12">
      <c r="B135" s="167"/>
      <c r="D135" s="168" t="s">
        <v>158</v>
      </c>
      <c r="E135" s="169" t="s">
        <v>0</v>
      </c>
      <c r="F135" s="170" t="s">
        <v>1063</v>
      </c>
      <c r="H135" s="169" t="s">
        <v>0</v>
      </c>
      <c r="I135" s="171"/>
      <c r="L135" s="167"/>
      <c r="M135" s="172"/>
      <c r="N135" s="173"/>
      <c r="O135" s="173"/>
      <c r="P135" s="173"/>
      <c r="Q135" s="173"/>
      <c r="R135" s="173"/>
      <c r="S135" s="173"/>
      <c r="T135" s="174"/>
      <c r="AT135" s="169" t="s">
        <v>158</v>
      </c>
      <c r="AU135" s="169" t="s">
        <v>77</v>
      </c>
      <c r="AV135" s="13" t="s">
        <v>75</v>
      </c>
      <c r="AW135" s="13" t="s">
        <v>30</v>
      </c>
      <c r="AX135" s="13" t="s">
        <v>68</v>
      </c>
      <c r="AY135" s="169" t="s">
        <v>148</v>
      </c>
    </row>
    <row r="136" spans="2:51" s="13" customFormat="1" ht="12">
      <c r="B136" s="167"/>
      <c r="D136" s="168" t="s">
        <v>158</v>
      </c>
      <c r="E136" s="169" t="s">
        <v>0</v>
      </c>
      <c r="F136" s="170" t="s">
        <v>1089</v>
      </c>
      <c r="H136" s="169" t="s">
        <v>0</v>
      </c>
      <c r="I136" s="171"/>
      <c r="L136" s="167"/>
      <c r="M136" s="172"/>
      <c r="N136" s="173"/>
      <c r="O136" s="173"/>
      <c r="P136" s="173"/>
      <c r="Q136" s="173"/>
      <c r="R136" s="173"/>
      <c r="S136" s="173"/>
      <c r="T136" s="174"/>
      <c r="AT136" s="169" t="s">
        <v>158</v>
      </c>
      <c r="AU136" s="169" t="s">
        <v>77</v>
      </c>
      <c r="AV136" s="13" t="s">
        <v>75</v>
      </c>
      <c r="AW136" s="13" t="s">
        <v>30</v>
      </c>
      <c r="AX136" s="13" t="s">
        <v>68</v>
      </c>
      <c r="AY136" s="169" t="s">
        <v>148</v>
      </c>
    </row>
    <row r="137" spans="2:51" s="14" customFormat="1" ht="12">
      <c r="B137" s="175"/>
      <c r="D137" s="168" t="s">
        <v>158</v>
      </c>
      <c r="E137" s="176" t="s">
        <v>0</v>
      </c>
      <c r="F137" s="177" t="s">
        <v>1307</v>
      </c>
      <c r="H137" s="178">
        <v>192.92</v>
      </c>
      <c r="I137" s="179"/>
      <c r="L137" s="175"/>
      <c r="M137" s="180"/>
      <c r="N137" s="181"/>
      <c r="O137" s="181"/>
      <c r="P137" s="181"/>
      <c r="Q137" s="181"/>
      <c r="R137" s="181"/>
      <c r="S137" s="181"/>
      <c r="T137" s="182"/>
      <c r="AT137" s="176" t="s">
        <v>158</v>
      </c>
      <c r="AU137" s="176" t="s">
        <v>77</v>
      </c>
      <c r="AV137" s="14" t="s">
        <v>77</v>
      </c>
      <c r="AW137" s="14" t="s">
        <v>30</v>
      </c>
      <c r="AX137" s="14" t="s">
        <v>68</v>
      </c>
      <c r="AY137" s="176" t="s">
        <v>148</v>
      </c>
    </row>
    <row r="138" spans="2:51" s="14" customFormat="1" ht="12">
      <c r="B138" s="175"/>
      <c r="D138" s="168" t="s">
        <v>158</v>
      </c>
      <c r="E138" s="176" t="s">
        <v>0</v>
      </c>
      <c r="F138" s="177" t="s">
        <v>1308</v>
      </c>
      <c r="H138" s="178">
        <v>280</v>
      </c>
      <c r="I138" s="179"/>
      <c r="L138" s="175"/>
      <c r="M138" s="180"/>
      <c r="N138" s="181"/>
      <c r="O138" s="181"/>
      <c r="P138" s="181"/>
      <c r="Q138" s="181"/>
      <c r="R138" s="181"/>
      <c r="S138" s="181"/>
      <c r="T138" s="182"/>
      <c r="AT138" s="176" t="s">
        <v>158</v>
      </c>
      <c r="AU138" s="176" t="s">
        <v>77</v>
      </c>
      <c r="AV138" s="14" t="s">
        <v>77</v>
      </c>
      <c r="AW138" s="14" t="s">
        <v>30</v>
      </c>
      <c r="AX138" s="14" t="s">
        <v>68</v>
      </c>
      <c r="AY138" s="176" t="s">
        <v>148</v>
      </c>
    </row>
    <row r="139" spans="2:51" s="13" customFormat="1" ht="12">
      <c r="B139" s="167"/>
      <c r="D139" s="168" t="s">
        <v>158</v>
      </c>
      <c r="E139" s="169" t="s">
        <v>0</v>
      </c>
      <c r="F139" s="170" t="s">
        <v>1064</v>
      </c>
      <c r="H139" s="169" t="s">
        <v>0</v>
      </c>
      <c r="I139" s="171"/>
      <c r="L139" s="167"/>
      <c r="M139" s="172"/>
      <c r="N139" s="173"/>
      <c r="O139" s="173"/>
      <c r="P139" s="173"/>
      <c r="Q139" s="173"/>
      <c r="R139" s="173"/>
      <c r="S139" s="173"/>
      <c r="T139" s="174"/>
      <c r="AT139" s="169" t="s">
        <v>158</v>
      </c>
      <c r="AU139" s="169" t="s">
        <v>77</v>
      </c>
      <c r="AV139" s="13" t="s">
        <v>75</v>
      </c>
      <c r="AW139" s="13" t="s">
        <v>30</v>
      </c>
      <c r="AX139" s="13" t="s">
        <v>68</v>
      </c>
      <c r="AY139" s="169" t="s">
        <v>148</v>
      </c>
    </row>
    <row r="140" spans="2:51" s="14" customFormat="1" ht="12">
      <c r="B140" s="175"/>
      <c r="D140" s="168" t="s">
        <v>158</v>
      </c>
      <c r="E140" s="176" t="s">
        <v>0</v>
      </c>
      <c r="F140" s="177" t="s">
        <v>1309</v>
      </c>
      <c r="H140" s="178">
        <v>32.4</v>
      </c>
      <c r="I140" s="179"/>
      <c r="L140" s="175"/>
      <c r="M140" s="180"/>
      <c r="N140" s="181"/>
      <c r="O140" s="181"/>
      <c r="P140" s="181"/>
      <c r="Q140" s="181"/>
      <c r="R140" s="181"/>
      <c r="S140" s="181"/>
      <c r="T140" s="182"/>
      <c r="AT140" s="176" t="s">
        <v>158</v>
      </c>
      <c r="AU140" s="176" t="s">
        <v>77</v>
      </c>
      <c r="AV140" s="14" t="s">
        <v>77</v>
      </c>
      <c r="AW140" s="14" t="s">
        <v>30</v>
      </c>
      <c r="AX140" s="14" t="s">
        <v>68</v>
      </c>
      <c r="AY140" s="176" t="s">
        <v>148</v>
      </c>
    </row>
    <row r="141" spans="2:51" s="13" customFormat="1" ht="12">
      <c r="B141" s="167"/>
      <c r="D141" s="168" t="s">
        <v>158</v>
      </c>
      <c r="E141" s="169" t="s">
        <v>0</v>
      </c>
      <c r="F141" s="170" t="s">
        <v>1079</v>
      </c>
      <c r="H141" s="169" t="s">
        <v>0</v>
      </c>
      <c r="I141" s="171"/>
      <c r="L141" s="167"/>
      <c r="M141" s="172"/>
      <c r="N141" s="173"/>
      <c r="O141" s="173"/>
      <c r="P141" s="173"/>
      <c r="Q141" s="173"/>
      <c r="R141" s="173"/>
      <c r="S141" s="173"/>
      <c r="T141" s="174"/>
      <c r="AT141" s="169" t="s">
        <v>158</v>
      </c>
      <c r="AU141" s="169" t="s">
        <v>77</v>
      </c>
      <c r="AV141" s="13" t="s">
        <v>75</v>
      </c>
      <c r="AW141" s="13" t="s">
        <v>30</v>
      </c>
      <c r="AX141" s="13" t="s">
        <v>68</v>
      </c>
      <c r="AY141" s="169" t="s">
        <v>148</v>
      </c>
    </row>
    <row r="142" spans="2:51" s="14" customFormat="1" ht="12">
      <c r="B142" s="175"/>
      <c r="D142" s="168" t="s">
        <v>158</v>
      </c>
      <c r="E142" s="176" t="s">
        <v>0</v>
      </c>
      <c r="F142" s="177" t="s">
        <v>1310</v>
      </c>
      <c r="H142" s="178">
        <v>56</v>
      </c>
      <c r="I142" s="179"/>
      <c r="L142" s="175"/>
      <c r="M142" s="180"/>
      <c r="N142" s="181"/>
      <c r="O142" s="181"/>
      <c r="P142" s="181"/>
      <c r="Q142" s="181"/>
      <c r="R142" s="181"/>
      <c r="S142" s="181"/>
      <c r="T142" s="182"/>
      <c r="AT142" s="176" t="s">
        <v>158</v>
      </c>
      <c r="AU142" s="176" t="s">
        <v>77</v>
      </c>
      <c r="AV142" s="14" t="s">
        <v>77</v>
      </c>
      <c r="AW142" s="14" t="s">
        <v>30</v>
      </c>
      <c r="AX142" s="14" t="s">
        <v>68</v>
      </c>
      <c r="AY142" s="176" t="s">
        <v>148</v>
      </c>
    </row>
    <row r="143" spans="2:51" s="13" customFormat="1" ht="12">
      <c r="B143" s="167"/>
      <c r="D143" s="168" t="s">
        <v>158</v>
      </c>
      <c r="E143" s="169" t="s">
        <v>0</v>
      </c>
      <c r="F143" s="170" t="s">
        <v>1297</v>
      </c>
      <c r="H143" s="169" t="s">
        <v>0</v>
      </c>
      <c r="I143" s="171"/>
      <c r="L143" s="167"/>
      <c r="M143" s="172"/>
      <c r="N143" s="173"/>
      <c r="O143" s="173"/>
      <c r="P143" s="173"/>
      <c r="Q143" s="173"/>
      <c r="R143" s="173"/>
      <c r="S143" s="173"/>
      <c r="T143" s="174"/>
      <c r="AT143" s="169" t="s">
        <v>158</v>
      </c>
      <c r="AU143" s="169" t="s">
        <v>77</v>
      </c>
      <c r="AV143" s="13" t="s">
        <v>75</v>
      </c>
      <c r="AW143" s="13" t="s">
        <v>30</v>
      </c>
      <c r="AX143" s="13" t="s">
        <v>68</v>
      </c>
      <c r="AY143" s="169" t="s">
        <v>148</v>
      </c>
    </row>
    <row r="144" spans="2:51" s="14" customFormat="1" ht="12">
      <c r="B144" s="175"/>
      <c r="D144" s="168" t="s">
        <v>158</v>
      </c>
      <c r="E144" s="176" t="s">
        <v>0</v>
      </c>
      <c r="F144" s="177" t="s">
        <v>1311</v>
      </c>
      <c r="H144" s="178">
        <v>17.5</v>
      </c>
      <c r="I144" s="179"/>
      <c r="L144" s="175"/>
      <c r="M144" s="180"/>
      <c r="N144" s="181"/>
      <c r="O144" s="181"/>
      <c r="P144" s="181"/>
      <c r="Q144" s="181"/>
      <c r="R144" s="181"/>
      <c r="S144" s="181"/>
      <c r="T144" s="182"/>
      <c r="AT144" s="176" t="s">
        <v>158</v>
      </c>
      <c r="AU144" s="176" t="s">
        <v>77</v>
      </c>
      <c r="AV144" s="14" t="s">
        <v>77</v>
      </c>
      <c r="AW144" s="14" t="s">
        <v>30</v>
      </c>
      <c r="AX144" s="14" t="s">
        <v>68</v>
      </c>
      <c r="AY144" s="176" t="s">
        <v>148</v>
      </c>
    </row>
    <row r="145" spans="2:51" s="13" customFormat="1" ht="12">
      <c r="B145" s="167"/>
      <c r="D145" s="168" t="s">
        <v>158</v>
      </c>
      <c r="E145" s="169" t="s">
        <v>0</v>
      </c>
      <c r="F145" s="170" t="s">
        <v>1299</v>
      </c>
      <c r="H145" s="169" t="s">
        <v>0</v>
      </c>
      <c r="I145" s="171"/>
      <c r="L145" s="167"/>
      <c r="M145" s="172"/>
      <c r="N145" s="173"/>
      <c r="O145" s="173"/>
      <c r="P145" s="173"/>
      <c r="Q145" s="173"/>
      <c r="R145" s="173"/>
      <c r="S145" s="173"/>
      <c r="T145" s="174"/>
      <c r="AT145" s="169" t="s">
        <v>158</v>
      </c>
      <c r="AU145" s="169" t="s">
        <v>77</v>
      </c>
      <c r="AV145" s="13" t="s">
        <v>75</v>
      </c>
      <c r="AW145" s="13" t="s">
        <v>30</v>
      </c>
      <c r="AX145" s="13" t="s">
        <v>68</v>
      </c>
      <c r="AY145" s="169" t="s">
        <v>148</v>
      </c>
    </row>
    <row r="146" spans="2:51" s="14" customFormat="1" ht="12">
      <c r="B146" s="175"/>
      <c r="D146" s="168" t="s">
        <v>158</v>
      </c>
      <c r="E146" s="176" t="s">
        <v>0</v>
      </c>
      <c r="F146" s="177" t="s">
        <v>1312</v>
      </c>
      <c r="H146" s="178">
        <v>346.5</v>
      </c>
      <c r="I146" s="179"/>
      <c r="L146" s="175"/>
      <c r="M146" s="180"/>
      <c r="N146" s="181"/>
      <c r="O146" s="181"/>
      <c r="P146" s="181"/>
      <c r="Q146" s="181"/>
      <c r="R146" s="181"/>
      <c r="S146" s="181"/>
      <c r="T146" s="182"/>
      <c r="AT146" s="176" t="s">
        <v>158</v>
      </c>
      <c r="AU146" s="176" t="s">
        <v>77</v>
      </c>
      <c r="AV146" s="14" t="s">
        <v>77</v>
      </c>
      <c r="AW146" s="14" t="s">
        <v>30</v>
      </c>
      <c r="AX146" s="14" t="s">
        <v>68</v>
      </c>
      <c r="AY146" s="176" t="s">
        <v>148</v>
      </c>
    </row>
    <row r="147" spans="2:51" s="13" customFormat="1" ht="12">
      <c r="B147" s="167"/>
      <c r="D147" s="168" t="s">
        <v>158</v>
      </c>
      <c r="E147" s="169" t="s">
        <v>0</v>
      </c>
      <c r="F147" s="170" t="s">
        <v>1301</v>
      </c>
      <c r="H147" s="169" t="s">
        <v>0</v>
      </c>
      <c r="I147" s="171"/>
      <c r="L147" s="167"/>
      <c r="M147" s="172"/>
      <c r="N147" s="173"/>
      <c r="O147" s="173"/>
      <c r="P147" s="173"/>
      <c r="Q147" s="173"/>
      <c r="R147" s="173"/>
      <c r="S147" s="173"/>
      <c r="T147" s="174"/>
      <c r="AT147" s="169" t="s">
        <v>158</v>
      </c>
      <c r="AU147" s="169" t="s">
        <v>77</v>
      </c>
      <c r="AV147" s="13" t="s">
        <v>75</v>
      </c>
      <c r="AW147" s="13" t="s">
        <v>30</v>
      </c>
      <c r="AX147" s="13" t="s">
        <v>68</v>
      </c>
      <c r="AY147" s="169" t="s">
        <v>148</v>
      </c>
    </row>
    <row r="148" spans="2:51" s="14" customFormat="1" ht="12">
      <c r="B148" s="175"/>
      <c r="D148" s="168" t="s">
        <v>158</v>
      </c>
      <c r="E148" s="176" t="s">
        <v>0</v>
      </c>
      <c r="F148" s="177" t="s">
        <v>1313</v>
      </c>
      <c r="H148" s="178">
        <v>86.5</v>
      </c>
      <c r="I148" s="179"/>
      <c r="L148" s="175"/>
      <c r="M148" s="180"/>
      <c r="N148" s="181"/>
      <c r="O148" s="181"/>
      <c r="P148" s="181"/>
      <c r="Q148" s="181"/>
      <c r="R148" s="181"/>
      <c r="S148" s="181"/>
      <c r="T148" s="182"/>
      <c r="AT148" s="176" t="s">
        <v>158</v>
      </c>
      <c r="AU148" s="176" t="s">
        <v>77</v>
      </c>
      <c r="AV148" s="14" t="s">
        <v>77</v>
      </c>
      <c r="AW148" s="14" t="s">
        <v>30</v>
      </c>
      <c r="AX148" s="14" t="s">
        <v>68</v>
      </c>
      <c r="AY148" s="176" t="s">
        <v>148</v>
      </c>
    </row>
    <row r="149" spans="2:51" s="15" customFormat="1" ht="12">
      <c r="B149" s="183"/>
      <c r="D149" s="168" t="s">
        <v>158</v>
      </c>
      <c r="E149" s="184" t="s">
        <v>278</v>
      </c>
      <c r="F149" s="185" t="s">
        <v>171</v>
      </c>
      <c r="H149" s="186">
        <v>1011.82</v>
      </c>
      <c r="I149" s="187"/>
      <c r="L149" s="183"/>
      <c r="M149" s="188"/>
      <c r="N149" s="189"/>
      <c r="O149" s="189"/>
      <c r="P149" s="189"/>
      <c r="Q149" s="189"/>
      <c r="R149" s="189"/>
      <c r="S149" s="189"/>
      <c r="T149" s="190"/>
      <c r="AT149" s="184" t="s">
        <v>158</v>
      </c>
      <c r="AU149" s="184" t="s">
        <v>77</v>
      </c>
      <c r="AV149" s="15" t="s">
        <v>156</v>
      </c>
      <c r="AW149" s="15" t="s">
        <v>30</v>
      </c>
      <c r="AX149" s="15" t="s">
        <v>75</v>
      </c>
      <c r="AY149" s="184" t="s">
        <v>148</v>
      </c>
    </row>
    <row r="150" spans="1:65" s="2" customFormat="1" ht="21.75" customHeight="1">
      <c r="A150" s="33"/>
      <c r="B150" s="153"/>
      <c r="C150" s="154" t="s">
        <v>149</v>
      </c>
      <c r="D150" s="154" t="s">
        <v>151</v>
      </c>
      <c r="E150" s="155" t="s">
        <v>401</v>
      </c>
      <c r="F150" s="156" t="s">
        <v>402</v>
      </c>
      <c r="G150" s="157" t="s">
        <v>154</v>
      </c>
      <c r="H150" s="158">
        <v>1011.82</v>
      </c>
      <c r="I150" s="159"/>
      <c r="J150" s="160">
        <f>ROUND(I150*H150,2)</f>
        <v>0</v>
      </c>
      <c r="K150" s="156" t="s">
        <v>155</v>
      </c>
      <c r="L150" s="34"/>
      <c r="M150" s="161" t="s">
        <v>0</v>
      </c>
      <c r="N150" s="162" t="s">
        <v>40</v>
      </c>
      <c r="O150" s="54"/>
      <c r="P150" s="163">
        <f>O150*H150</f>
        <v>0</v>
      </c>
      <c r="Q150" s="163">
        <v>0</v>
      </c>
      <c r="R150" s="163">
        <f>Q150*H150</f>
        <v>0</v>
      </c>
      <c r="S150" s="163">
        <v>0</v>
      </c>
      <c r="T150" s="164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5" t="s">
        <v>156</v>
      </c>
      <c r="AT150" s="165" t="s">
        <v>151</v>
      </c>
      <c r="AU150" s="165" t="s">
        <v>77</v>
      </c>
      <c r="AY150" s="18" t="s">
        <v>148</v>
      </c>
      <c r="BE150" s="166">
        <f>IF(N150="základní",J150,0)</f>
        <v>0</v>
      </c>
      <c r="BF150" s="166">
        <f>IF(N150="snížená",J150,0)</f>
        <v>0</v>
      </c>
      <c r="BG150" s="166">
        <f>IF(N150="zákl. přenesená",J150,0)</f>
        <v>0</v>
      </c>
      <c r="BH150" s="166">
        <f>IF(N150="sníž. přenesená",J150,0)</f>
        <v>0</v>
      </c>
      <c r="BI150" s="166">
        <f>IF(N150="nulová",J150,0)</f>
        <v>0</v>
      </c>
      <c r="BJ150" s="18" t="s">
        <v>75</v>
      </c>
      <c r="BK150" s="166">
        <f>ROUND(I150*H150,2)</f>
        <v>0</v>
      </c>
      <c r="BL150" s="18" t="s">
        <v>156</v>
      </c>
      <c r="BM150" s="165" t="s">
        <v>1314</v>
      </c>
    </row>
    <row r="151" spans="2:51" s="14" customFormat="1" ht="12">
      <c r="B151" s="175"/>
      <c r="D151" s="168" t="s">
        <v>158</v>
      </c>
      <c r="E151" s="176" t="s">
        <v>0</v>
      </c>
      <c r="F151" s="177" t="s">
        <v>278</v>
      </c>
      <c r="H151" s="178">
        <v>1011.82</v>
      </c>
      <c r="I151" s="179"/>
      <c r="L151" s="175"/>
      <c r="M151" s="180"/>
      <c r="N151" s="181"/>
      <c r="O151" s="181"/>
      <c r="P151" s="181"/>
      <c r="Q151" s="181"/>
      <c r="R151" s="181"/>
      <c r="S151" s="181"/>
      <c r="T151" s="182"/>
      <c r="AT151" s="176" t="s">
        <v>158</v>
      </c>
      <c r="AU151" s="176" t="s">
        <v>77</v>
      </c>
      <c r="AV151" s="14" t="s">
        <v>77</v>
      </c>
      <c r="AW151" s="14" t="s">
        <v>30</v>
      </c>
      <c r="AX151" s="14" t="s">
        <v>75</v>
      </c>
      <c r="AY151" s="176" t="s">
        <v>148</v>
      </c>
    </row>
    <row r="152" spans="1:65" s="2" customFormat="1" ht="33" customHeight="1">
      <c r="A152" s="33"/>
      <c r="B152" s="153"/>
      <c r="C152" s="154" t="s">
        <v>175</v>
      </c>
      <c r="D152" s="154" t="s">
        <v>151</v>
      </c>
      <c r="E152" s="155" t="s">
        <v>404</v>
      </c>
      <c r="F152" s="156" t="s">
        <v>405</v>
      </c>
      <c r="G152" s="157" t="s">
        <v>185</v>
      </c>
      <c r="H152" s="158">
        <v>97.28</v>
      </c>
      <c r="I152" s="159"/>
      <c r="J152" s="160">
        <f>ROUND(I152*H152,2)</f>
        <v>0</v>
      </c>
      <c r="K152" s="156" t="s">
        <v>155</v>
      </c>
      <c r="L152" s="34"/>
      <c r="M152" s="161" t="s">
        <v>0</v>
      </c>
      <c r="N152" s="162" t="s">
        <v>40</v>
      </c>
      <c r="O152" s="54"/>
      <c r="P152" s="163">
        <f>O152*H152</f>
        <v>0</v>
      </c>
      <c r="Q152" s="163">
        <v>0</v>
      </c>
      <c r="R152" s="163">
        <f>Q152*H152</f>
        <v>0</v>
      </c>
      <c r="S152" s="163">
        <v>0</v>
      </c>
      <c r="T152" s="164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5" t="s">
        <v>156</v>
      </c>
      <c r="AT152" s="165" t="s">
        <v>151</v>
      </c>
      <c r="AU152" s="165" t="s">
        <v>77</v>
      </c>
      <c r="AY152" s="18" t="s">
        <v>148</v>
      </c>
      <c r="BE152" s="166">
        <f>IF(N152="základní",J152,0)</f>
        <v>0</v>
      </c>
      <c r="BF152" s="166">
        <f>IF(N152="snížená",J152,0)</f>
        <v>0</v>
      </c>
      <c r="BG152" s="166">
        <f>IF(N152="zákl. přenesená",J152,0)</f>
        <v>0</v>
      </c>
      <c r="BH152" s="166">
        <f>IF(N152="sníž. přenesená",J152,0)</f>
        <v>0</v>
      </c>
      <c r="BI152" s="166">
        <f>IF(N152="nulová",J152,0)</f>
        <v>0</v>
      </c>
      <c r="BJ152" s="18" t="s">
        <v>75</v>
      </c>
      <c r="BK152" s="166">
        <f>ROUND(I152*H152,2)</f>
        <v>0</v>
      </c>
      <c r="BL152" s="18" t="s">
        <v>156</v>
      </c>
      <c r="BM152" s="165" t="s">
        <v>1315</v>
      </c>
    </row>
    <row r="153" spans="2:51" s="14" customFormat="1" ht="12">
      <c r="B153" s="175"/>
      <c r="D153" s="168" t="s">
        <v>158</v>
      </c>
      <c r="E153" s="176" t="s">
        <v>0</v>
      </c>
      <c r="F153" s="177" t="s">
        <v>268</v>
      </c>
      <c r="H153" s="178">
        <v>32.884</v>
      </c>
      <c r="I153" s="179"/>
      <c r="L153" s="175"/>
      <c r="M153" s="180"/>
      <c r="N153" s="181"/>
      <c r="O153" s="181"/>
      <c r="P153" s="181"/>
      <c r="Q153" s="181"/>
      <c r="R153" s="181"/>
      <c r="S153" s="181"/>
      <c r="T153" s="182"/>
      <c r="AT153" s="176" t="s">
        <v>158</v>
      </c>
      <c r="AU153" s="176" t="s">
        <v>77</v>
      </c>
      <c r="AV153" s="14" t="s">
        <v>77</v>
      </c>
      <c r="AW153" s="14" t="s">
        <v>30</v>
      </c>
      <c r="AX153" s="14" t="s">
        <v>68</v>
      </c>
      <c r="AY153" s="176" t="s">
        <v>148</v>
      </c>
    </row>
    <row r="154" spans="2:51" s="14" customFormat="1" ht="12">
      <c r="B154" s="175"/>
      <c r="D154" s="168" t="s">
        <v>158</v>
      </c>
      <c r="E154" s="176" t="s">
        <v>0</v>
      </c>
      <c r="F154" s="177" t="s">
        <v>270</v>
      </c>
      <c r="H154" s="178">
        <v>230.188</v>
      </c>
      <c r="I154" s="179"/>
      <c r="L154" s="175"/>
      <c r="M154" s="180"/>
      <c r="N154" s="181"/>
      <c r="O154" s="181"/>
      <c r="P154" s="181"/>
      <c r="Q154" s="181"/>
      <c r="R154" s="181"/>
      <c r="S154" s="181"/>
      <c r="T154" s="182"/>
      <c r="AT154" s="176" t="s">
        <v>158</v>
      </c>
      <c r="AU154" s="176" t="s">
        <v>77</v>
      </c>
      <c r="AV154" s="14" t="s">
        <v>77</v>
      </c>
      <c r="AW154" s="14" t="s">
        <v>30</v>
      </c>
      <c r="AX154" s="14" t="s">
        <v>68</v>
      </c>
      <c r="AY154" s="176" t="s">
        <v>148</v>
      </c>
    </row>
    <row r="155" spans="2:51" s="14" customFormat="1" ht="12">
      <c r="B155" s="175"/>
      <c r="D155" s="168" t="s">
        <v>158</v>
      </c>
      <c r="E155" s="176" t="s">
        <v>0</v>
      </c>
      <c r="F155" s="177" t="s">
        <v>1104</v>
      </c>
      <c r="H155" s="178">
        <v>-165.792</v>
      </c>
      <c r="I155" s="179"/>
      <c r="L155" s="175"/>
      <c r="M155" s="180"/>
      <c r="N155" s="181"/>
      <c r="O155" s="181"/>
      <c r="P155" s="181"/>
      <c r="Q155" s="181"/>
      <c r="R155" s="181"/>
      <c r="S155" s="181"/>
      <c r="T155" s="182"/>
      <c r="AT155" s="176" t="s">
        <v>158</v>
      </c>
      <c r="AU155" s="176" t="s">
        <v>77</v>
      </c>
      <c r="AV155" s="14" t="s">
        <v>77</v>
      </c>
      <c r="AW155" s="14" t="s">
        <v>30</v>
      </c>
      <c r="AX155" s="14" t="s">
        <v>68</v>
      </c>
      <c r="AY155" s="176" t="s">
        <v>148</v>
      </c>
    </row>
    <row r="156" spans="2:51" s="15" customFormat="1" ht="12">
      <c r="B156" s="183"/>
      <c r="D156" s="168" t="s">
        <v>158</v>
      </c>
      <c r="E156" s="184" t="s">
        <v>300</v>
      </c>
      <c r="F156" s="185" t="s">
        <v>171</v>
      </c>
      <c r="H156" s="186">
        <v>97.28</v>
      </c>
      <c r="I156" s="187"/>
      <c r="L156" s="183"/>
      <c r="M156" s="188"/>
      <c r="N156" s="189"/>
      <c r="O156" s="189"/>
      <c r="P156" s="189"/>
      <c r="Q156" s="189"/>
      <c r="R156" s="189"/>
      <c r="S156" s="189"/>
      <c r="T156" s="190"/>
      <c r="AT156" s="184" t="s">
        <v>158</v>
      </c>
      <c r="AU156" s="184" t="s">
        <v>77</v>
      </c>
      <c r="AV156" s="15" t="s">
        <v>156</v>
      </c>
      <c r="AW156" s="15" t="s">
        <v>30</v>
      </c>
      <c r="AX156" s="15" t="s">
        <v>75</v>
      </c>
      <c r="AY156" s="184" t="s">
        <v>148</v>
      </c>
    </row>
    <row r="157" spans="1:65" s="2" customFormat="1" ht="21.75" customHeight="1">
      <c r="A157" s="33"/>
      <c r="B157" s="153"/>
      <c r="C157" s="154" t="s">
        <v>219</v>
      </c>
      <c r="D157" s="154" t="s">
        <v>151</v>
      </c>
      <c r="E157" s="155" t="s">
        <v>417</v>
      </c>
      <c r="F157" s="156" t="s">
        <v>266</v>
      </c>
      <c r="G157" s="157" t="s">
        <v>232</v>
      </c>
      <c r="H157" s="158">
        <v>175.104</v>
      </c>
      <c r="I157" s="159"/>
      <c r="J157" s="160">
        <f>ROUND(I157*H157,2)</f>
        <v>0</v>
      </c>
      <c r="K157" s="156" t="s">
        <v>0</v>
      </c>
      <c r="L157" s="34"/>
      <c r="M157" s="161" t="s">
        <v>0</v>
      </c>
      <c r="N157" s="162" t="s">
        <v>40</v>
      </c>
      <c r="O157" s="54"/>
      <c r="P157" s="163">
        <f>O157*H157</f>
        <v>0</v>
      </c>
      <c r="Q157" s="163">
        <v>0</v>
      </c>
      <c r="R157" s="163">
        <f>Q157*H157</f>
        <v>0</v>
      </c>
      <c r="S157" s="163">
        <v>0</v>
      </c>
      <c r="T157" s="164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5" t="s">
        <v>156</v>
      </c>
      <c r="AT157" s="165" t="s">
        <v>151</v>
      </c>
      <c r="AU157" s="165" t="s">
        <v>77</v>
      </c>
      <c r="AY157" s="18" t="s">
        <v>148</v>
      </c>
      <c r="BE157" s="166">
        <f>IF(N157="základní",J157,0)</f>
        <v>0</v>
      </c>
      <c r="BF157" s="166">
        <f>IF(N157="snížená",J157,0)</f>
        <v>0</v>
      </c>
      <c r="BG157" s="166">
        <f>IF(N157="zákl. přenesená",J157,0)</f>
        <v>0</v>
      </c>
      <c r="BH157" s="166">
        <f>IF(N157="sníž. přenesená",J157,0)</f>
        <v>0</v>
      </c>
      <c r="BI157" s="166">
        <f>IF(N157="nulová",J157,0)</f>
        <v>0</v>
      </c>
      <c r="BJ157" s="18" t="s">
        <v>75</v>
      </c>
      <c r="BK157" s="166">
        <f>ROUND(I157*H157,2)</f>
        <v>0</v>
      </c>
      <c r="BL157" s="18" t="s">
        <v>156</v>
      </c>
      <c r="BM157" s="165" t="s">
        <v>1316</v>
      </c>
    </row>
    <row r="158" spans="2:51" s="14" customFormat="1" ht="12">
      <c r="B158" s="175"/>
      <c r="D158" s="168" t="s">
        <v>158</v>
      </c>
      <c r="E158" s="176" t="s">
        <v>0</v>
      </c>
      <c r="F158" s="177" t="s">
        <v>419</v>
      </c>
      <c r="H158" s="178">
        <v>175.104</v>
      </c>
      <c r="I158" s="179"/>
      <c r="L158" s="175"/>
      <c r="M158" s="180"/>
      <c r="N158" s="181"/>
      <c r="O158" s="181"/>
      <c r="P158" s="181"/>
      <c r="Q158" s="181"/>
      <c r="R158" s="181"/>
      <c r="S158" s="181"/>
      <c r="T158" s="182"/>
      <c r="AT158" s="176" t="s">
        <v>158</v>
      </c>
      <c r="AU158" s="176" t="s">
        <v>77</v>
      </c>
      <c r="AV158" s="14" t="s">
        <v>77</v>
      </c>
      <c r="AW158" s="14" t="s">
        <v>30</v>
      </c>
      <c r="AX158" s="14" t="s">
        <v>75</v>
      </c>
      <c r="AY158" s="176" t="s">
        <v>148</v>
      </c>
    </row>
    <row r="159" spans="1:65" s="2" customFormat="1" ht="21.75" customHeight="1">
      <c r="A159" s="33"/>
      <c r="B159" s="153"/>
      <c r="C159" s="154" t="s">
        <v>223</v>
      </c>
      <c r="D159" s="154" t="s">
        <v>151</v>
      </c>
      <c r="E159" s="155" t="s">
        <v>192</v>
      </c>
      <c r="F159" s="156" t="s">
        <v>193</v>
      </c>
      <c r="G159" s="157" t="s">
        <v>185</v>
      </c>
      <c r="H159" s="158">
        <v>97.28</v>
      </c>
      <c r="I159" s="159"/>
      <c r="J159" s="160">
        <f>ROUND(I159*H159,2)</f>
        <v>0</v>
      </c>
      <c r="K159" s="156" t="s">
        <v>155</v>
      </c>
      <c r="L159" s="34"/>
      <c r="M159" s="161" t="s">
        <v>0</v>
      </c>
      <c r="N159" s="162" t="s">
        <v>40</v>
      </c>
      <c r="O159" s="54"/>
      <c r="P159" s="163">
        <f>O159*H159</f>
        <v>0</v>
      </c>
      <c r="Q159" s="163">
        <v>0</v>
      </c>
      <c r="R159" s="163">
        <f>Q159*H159</f>
        <v>0</v>
      </c>
      <c r="S159" s="163">
        <v>0</v>
      </c>
      <c r="T159" s="164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5" t="s">
        <v>156</v>
      </c>
      <c r="AT159" s="165" t="s">
        <v>151</v>
      </c>
      <c r="AU159" s="165" t="s">
        <v>77</v>
      </c>
      <c r="AY159" s="18" t="s">
        <v>148</v>
      </c>
      <c r="BE159" s="166">
        <f>IF(N159="základní",J159,0)</f>
        <v>0</v>
      </c>
      <c r="BF159" s="166">
        <f>IF(N159="snížená",J159,0)</f>
        <v>0</v>
      </c>
      <c r="BG159" s="166">
        <f>IF(N159="zákl. přenesená",J159,0)</f>
        <v>0</v>
      </c>
      <c r="BH159" s="166">
        <f>IF(N159="sníž. přenesená",J159,0)</f>
        <v>0</v>
      </c>
      <c r="BI159" s="166">
        <f>IF(N159="nulová",J159,0)</f>
        <v>0</v>
      </c>
      <c r="BJ159" s="18" t="s">
        <v>75</v>
      </c>
      <c r="BK159" s="166">
        <f>ROUND(I159*H159,2)</f>
        <v>0</v>
      </c>
      <c r="BL159" s="18" t="s">
        <v>156</v>
      </c>
      <c r="BM159" s="165" t="s">
        <v>1317</v>
      </c>
    </row>
    <row r="160" spans="2:51" s="14" customFormat="1" ht="12">
      <c r="B160" s="175"/>
      <c r="D160" s="168" t="s">
        <v>158</v>
      </c>
      <c r="E160" s="176" t="s">
        <v>0</v>
      </c>
      <c r="F160" s="177" t="s">
        <v>300</v>
      </c>
      <c r="H160" s="178">
        <v>97.28</v>
      </c>
      <c r="I160" s="179"/>
      <c r="L160" s="175"/>
      <c r="M160" s="180"/>
      <c r="N160" s="181"/>
      <c r="O160" s="181"/>
      <c r="P160" s="181"/>
      <c r="Q160" s="181"/>
      <c r="R160" s="181"/>
      <c r="S160" s="181"/>
      <c r="T160" s="182"/>
      <c r="AT160" s="176" t="s">
        <v>158</v>
      </c>
      <c r="AU160" s="176" t="s">
        <v>77</v>
      </c>
      <c r="AV160" s="14" t="s">
        <v>77</v>
      </c>
      <c r="AW160" s="14" t="s">
        <v>30</v>
      </c>
      <c r="AX160" s="14" t="s">
        <v>75</v>
      </c>
      <c r="AY160" s="176" t="s">
        <v>148</v>
      </c>
    </row>
    <row r="161" spans="1:65" s="2" customFormat="1" ht="21.75" customHeight="1">
      <c r="A161" s="33"/>
      <c r="B161" s="153"/>
      <c r="C161" s="154" t="s">
        <v>6</v>
      </c>
      <c r="D161" s="154" t="s">
        <v>151</v>
      </c>
      <c r="E161" s="155" t="s">
        <v>422</v>
      </c>
      <c r="F161" s="156" t="s">
        <v>423</v>
      </c>
      <c r="G161" s="157" t="s">
        <v>185</v>
      </c>
      <c r="H161" s="158">
        <v>231.56</v>
      </c>
      <c r="I161" s="159"/>
      <c r="J161" s="160">
        <f>ROUND(I161*H161,2)</f>
        <v>0</v>
      </c>
      <c r="K161" s="156" t="s">
        <v>155</v>
      </c>
      <c r="L161" s="34"/>
      <c r="M161" s="161" t="s">
        <v>0</v>
      </c>
      <c r="N161" s="162" t="s">
        <v>40</v>
      </c>
      <c r="O161" s="54"/>
      <c r="P161" s="163">
        <f>O161*H161</f>
        <v>0</v>
      </c>
      <c r="Q161" s="163">
        <v>0</v>
      </c>
      <c r="R161" s="163">
        <f>Q161*H161</f>
        <v>0</v>
      </c>
      <c r="S161" s="163">
        <v>0</v>
      </c>
      <c r="T161" s="164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5" t="s">
        <v>156</v>
      </c>
      <c r="AT161" s="165" t="s">
        <v>151</v>
      </c>
      <c r="AU161" s="165" t="s">
        <v>77</v>
      </c>
      <c r="AY161" s="18" t="s">
        <v>148</v>
      </c>
      <c r="BE161" s="166">
        <f>IF(N161="základní",J161,0)</f>
        <v>0</v>
      </c>
      <c r="BF161" s="166">
        <f>IF(N161="snížená",J161,0)</f>
        <v>0</v>
      </c>
      <c r="BG161" s="166">
        <f>IF(N161="zákl. přenesená",J161,0)</f>
        <v>0</v>
      </c>
      <c r="BH161" s="166">
        <f>IF(N161="sníž. přenesená",J161,0)</f>
        <v>0</v>
      </c>
      <c r="BI161" s="166">
        <f>IF(N161="nulová",J161,0)</f>
        <v>0</v>
      </c>
      <c r="BJ161" s="18" t="s">
        <v>75</v>
      </c>
      <c r="BK161" s="166">
        <f>ROUND(I161*H161,2)</f>
        <v>0</v>
      </c>
      <c r="BL161" s="18" t="s">
        <v>156</v>
      </c>
      <c r="BM161" s="165" t="s">
        <v>1318</v>
      </c>
    </row>
    <row r="162" spans="2:51" s="14" customFormat="1" ht="12">
      <c r="B162" s="175"/>
      <c r="D162" s="168" t="s">
        <v>158</v>
      </c>
      <c r="E162" s="176" t="s">
        <v>0</v>
      </c>
      <c r="F162" s="177" t="s">
        <v>268</v>
      </c>
      <c r="H162" s="178">
        <v>32.884</v>
      </c>
      <c r="I162" s="179"/>
      <c r="L162" s="175"/>
      <c r="M162" s="180"/>
      <c r="N162" s="181"/>
      <c r="O162" s="181"/>
      <c r="P162" s="181"/>
      <c r="Q162" s="181"/>
      <c r="R162" s="181"/>
      <c r="S162" s="181"/>
      <c r="T162" s="182"/>
      <c r="AT162" s="176" t="s">
        <v>158</v>
      </c>
      <c r="AU162" s="176" t="s">
        <v>77</v>
      </c>
      <c r="AV162" s="14" t="s">
        <v>77</v>
      </c>
      <c r="AW162" s="14" t="s">
        <v>30</v>
      </c>
      <c r="AX162" s="14" t="s">
        <v>68</v>
      </c>
      <c r="AY162" s="176" t="s">
        <v>148</v>
      </c>
    </row>
    <row r="163" spans="2:51" s="14" customFormat="1" ht="12">
      <c r="B163" s="175"/>
      <c r="D163" s="168" t="s">
        <v>158</v>
      </c>
      <c r="E163" s="176" t="s">
        <v>0</v>
      </c>
      <c r="F163" s="177" t="s">
        <v>270</v>
      </c>
      <c r="H163" s="178">
        <v>230.188</v>
      </c>
      <c r="I163" s="179"/>
      <c r="L163" s="175"/>
      <c r="M163" s="180"/>
      <c r="N163" s="181"/>
      <c r="O163" s="181"/>
      <c r="P163" s="181"/>
      <c r="Q163" s="181"/>
      <c r="R163" s="181"/>
      <c r="S163" s="181"/>
      <c r="T163" s="182"/>
      <c r="AT163" s="176" t="s">
        <v>158</v>
      </c>
      <c r="AU163" s="176" t="s">
        <v>77</v>
      </c>
      <c r="AV163" s="14" t="s">
        <v>77</v>
      </c>
      <c r="AW163" s="14" t="s">
        <v>30</v>
      </c>
      <c r="AX163" s="14" t="s">
        <v>68</v>
      </c>
      <c r="AY163" s="176" t="s">
        <v>148</v>
      </c>
    </row>
    <row r="164" spans="2:51" s="14" customFormat="1" ht="12">
      <c r="B164" s="175"/>
      <c r="D164" s="168" t="s">
        <v>158</v>
      </c>
      <c r="E164" s="176" t="s">
        <v>0</v>
      </c>
      <c r="F164" s="177" t="s">
        <v>272</v>
      </c>
      <c r="H164" s="178">
        <v>65.768</v>
      </c>
      <c r="I164" s="179"/>
      <c r="L164" s="175"/>
      <c r="M164" s="180"/>
      <c r="N164" s="181"/>
      <c r="O164" s="181"/>
      <c r="P164" s="181"/>
      <c r="Q164" s="181"/>
      <c r="R164" s="181"/>
      <c r="S164" s="181"/>
      <c r="T164" s="182"/>
      <c r="AT164" s="176" t="s">
        <v>158</v>
      </c>
      <c r="AU164" s="176" t="s">
        <v>77</v>
      </c>
      <c r="AV164" s="14" t="s">
        <v>77</v>
      </c>
      <c r="AW164" s="14" t="s">
        <v>30</v>
      </c>
      <c r="AX164" s="14" t="s">
        <v>68</v>
      </c>
      <c r="AY164" s="176" t="s">
        <v>148</v>
      </c>
    </row>
    <row r="165" spans="2:51" s="14" customFormat="1" ht="12">
      <c r="B165" s="175"/>
      <c r="D165" s="168" t="s">
        <v>158</v>
      </c>
      <c r="E165" s="176" t="s">
        <v>0</v>
      </c>
      <c r="F165" s="177" t="s">
        <v>425</v>
      </c>
      <c r="H165" s="178">
        <v>-67.006</v>
      </c>
      <c r="I165" s="179"/>
      <c r="L165" s="175"/>
      <c r="M165" s="180"/>
      <c r="N165" s="181"/>
      <c r="O165" s="181"/>
      <c r="P165" s="181"/>
      <c r="Q165" s="181"/>
      <c r="R165" s="181"/>
      <c r="S165" s="181"/>
      <c r="T165" s="182"/>
      <c r="AT165" s="176" t="s">
        <v>158</v>
      </c>
      <c r="AU165" s="176" t="s">
        <v>77</v>
      </c>
      <c r="AV165" s="14" t="s">
        <v>77</v>
      </c>
      <c r="AW165" s="14" t="s">
        <v>30</v>
      </c>
      <c r="AX165" s="14" t="s">
        <v>68</v>
      </c>
      <c r="AY165" s="176" t="s">
        <v>148</v>
      </c>
    </row>
    <row r="166" spans="2:51" s="14" customFormat="1" ht="12">
      <c r="B166" s="175"/>
      <c r="D166" s="168" t="s">
        <v>158</v>
      </c>
      <c r="E166" s="176" t="s">
        <v>0</v>
      </c>
      <c r="F166" s="177" t="s">
        <v>426</v>
      </c>
      <c r="H166" s="178">
        <v>-30.274</v>
      </c>
      <c r="I166" s="179"/>
      <c r="L166" s="175"/>
      <c r="M166" s="180"/>
      <c r="N166" s="181"/>
      <c r="O166" s="181"/>
      <c r="P166" s="181"/>
      <c r="Q166" s="181"/>
      <c r="R166" s="181"/>
      <c r="S166" s="181"/>
      <c r="T166" s="182"/>
      <c r="AT166" s="176" t="s">
        <v>158</v>
      </c>
      <c r="AU166" s="176" t="s">
        <v>77</v>
      </c>
      <c r="AV166" s="14" t="s">
        <v>77</v>
      </c>
      <c r="AW166" s="14" t="s">
        <v>30</v>
      </c>
      <c r="AX166" s="14" t="s">
        <v>68</v>
      </c>
      <c r="AY166" s="176" t="s">
        <v>148</v>
      </c>
    </row>
    <row r="167" spans="2:51" s="15" customFormat="1" ht="12">
      <c r="B167" s="183"/>
      <c r="D167" s="168" t="s">
        <v>158</v>
      </c>
      <c r="E167" s="184" t="s">
        <v>296</v>
      </c>
      <c r="F167" s="185" t="s">
        <v>171</v>
      </c>
      <c r="H167" s="186">
        <v>231.56</v>
      </c>
      <c r="I167" s="187"/>
      <c r="L167" s="183"/>
      <c r="M167" s="188"/>
      <c r="N167" s="189"/>
      <c r="O167" s="189"/>
      <c r="P167" s="189"/>
      <c r="Q167" s="189"/>
      <c r="R167" s="189"/>
      <c r="S167" s="189"/>
      <c r="T167" s="190"/>
      <c r="AT167" s="184" t="s">
        <v>158</v>
      </c>
      <c r="AU167" s="184" t="s">
        <v>77</v>
      </c>
      <c r="AV167" s="15" t="s">
        <v>156</v>
      </c>
      <c r="AW167" s="15" t="s">
        <v>30</v>
      </c>
      <c r="AX167" s="15" t="s">
        <v>75</v>
      </c>
      <c r="AY167" s="184" t="s">
        <v>148</v>
      </c>
    </row>
    <row r="168" spans="1:65" s="2" customFormat="1" ht="33" customHeight="1">
      <c r="A168" s="33"/>
      <c r="B168" s="153"/>
      <c r="C168" s="154" t="s">
        <v>235</v>
      </c>
      <c r="D168" s="154" t="s">
        <v>151</v>
      </c>
      <c r="E168" s="155" t="s">
        <v>431</v>
      </c>
      <c r="F168" s="156" t="s">
        <v>432</v>
      </c>
      <c r="G168" s="157" t="s">
        <v>185</v>
      </c>
      <c r="H168" s="158">
        <v>67.006</v>
      </c>
      <c r="I168" s="159"/>
      <c r="J168" s="160">
        <f>ROUND(I168*H168,2)</f>
        <v>0</v>
      </c>
      <c r="K168" s="156" t="s">
        <v>155</v>
      </c>
      <c r="L168" s="34"/>
      <c r="M168" s="161" t="s">
        <v>0</v>
      </c>
      <c r="N168" s="162" t="s">
        <v>40</v>
      </c>
      <c r="O168" s="54"/>
      <c r="P168" s="163">
        <f>O168*H168</f>
        <v>0</v>
      </c>
      <c r="Q168" s="163">
        <v>0</v>
      </c>
      <c r="R168" s="163">
        <f>Q168*H168</f>
        <v>0</v>
      </c>
      <c r="S168" s="163">
        <v>0</v>
      </c>
      <c r="T168" s="164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5" t="s">
        <v>156</v>
      </c>
      <c r="AT168" s="165" t="s">
        <v>151</v>
      </c>
      <c r="AU168" s="165" t="s">
        <v>77</v>
      </c>
      <c r="AY168" s="18" t="s">
        <v>148</v>
      </c>
      <c r="BE168" s="166">
        <f>IF(N168="základní",J168,0)</f>
        <v>0</v>
      </c>
      <c r="BF168" s="166">
        <f>IF(N168="snížená",J168,0)</f>
        <v>0</v>
      </c>
      <c r="BG168" s="166">
        <f>IF(N168="zákl. přenesená",J168,0)</f>
        <v>0</v>
      </c>
      <c r="BH168" s="166">
        <f>IF(N168="sníž. přenesená",J168,0)</f>
        <v>0</v>
      </c>
      <c r="BI168" s="166">
        <f>IF(N168="nulová",J168,0)</f>
        <v>0</v>
      </c>
      <c r="BJ168" s="18" t="s">
        <v>75</v>
      </c>
      <c r="BK168" s="166">
        <f>ROUND(I168*H168,2)</f>
        <v>0</v>
      </c>
      <c r="BL168" s="18" t="s">
        <v>156</v>
      </c>
      <c r="BM168" s="165" t="s">
        <v>1319</v>
      </c>
    </row>
    <row r="169" spans="2:51" s="13" customFormat="1" ht="12">
      <c r="B169" s="167"/>
      <c r="D169" s="168" t="s">
        <v>158</v>
      </c>
      <c r="E169" s="169" t="s">
        <v>0</v>
      </c>
      <c r="F169" s="170" t="s">
        <v>1121</v>
      </c>
      <c r="H169" s="169" t="s">
        <v>0</v>
      </c>
      <c r="I169" s="171"/>
      <c r="L169" s="167"/>
      <c r="M169" s="172"/>
      <c r="N169" s="173"/>
      <c r="O169" s="173"/>
      <c r="P169" s="173"/>
      <c r="Q169" s="173"/>
      <c r="R169" s="173"/>
      <c r="S169" s="173"/>
      <c r="T169" s="174"/>
      <c r="AT169" s="169" t="s">
        <v>158</v>
      </c>
      <c r="AU169" s="169" t="s">
        <v>77</v>
      </c>
      <c r="AV169" s="13" t="s">
        <v>75</v>
      </c>
      <c r="AW169" s="13" t="s">
        <v>30</v>
      </c>
      <c r="AX169" s="13" t="s">
        <v>68</v>
      </c>
      <c r="AY169" s="169" t="s">
        <v>148</v>
      </c>
    </row>
    <row r="170" spans="2:51" s="14" customFormat="1" ht="12">
      <c r="B170" s="175"/>
      <c r="D170" s="168" t="s">
        <v>158</v>
      </c>
      <c r="E170" s="176" t="s">
        <v>280</v>
      </c>
      <c r="F170" s="177" t="s">
        <v>1320</v>
      </c>
      <c r="H170" s="178">
        <v>67.006</v>
      </c>
      <c r="I170" s="179"/>
      <c r="L170" s="175"/>
      <c r="M170" s="180"/>
      <c r="N170" s="181"/>
      <c r="O170" s="181"/>
      <c r="P170" s="181"/>
      <c r="Q170" s="181"/>
      <c r="R170" s="181"/>
      <c r="S170" s="181"/>
      <c r="T170" s="182"/>
      <c r="AT170" s="176" t="s">
        <v>158</v>
      </c>
      <c r="AU170" s="176" t="s">
        <v>77</v>
      </c>
      <c r="AV170" s="14" t="s">
        <v>77</v>
      </c>
      <c r="AW170" s="14" t="s">
        <v>30</v>
      </c>
      <c r="AX170" s="14" t="s">
        <v>75</v>
      </c>
      <c r="AY170" s="176" t="s">
        <v>148</v>
      </c>
    </row>
    <row r="171" spans="1:65" s="2" customFormat="1" ht="16.5" customHeight="1">
      <c r="A171" s="33"/>
      <c r="B171" s="153"/>
      <c r="C171" s="203" t="s">
        <v>240</v>
      </c>
      <c r="D171" s="203" t="s">
        <v>438</v>
      </c>
      <c r="E171" s="204" t="s">
        <v>439</v>
      </c>
      <c r="F171" s="205" t="s">
        <v>440</v>
      </c>
      <c r="G171" s="206" t="s">
        <v>232</v>
      </c>
      <c r="H171" s="207">
        <v>134.012</v>
      </c>
      <c r="I171" s="208"/>
      <c r="J171" s="209">
        <f>ROUND(I171*H171,2)</f>
        <v>0</v>
      </c>
      <c r="K171" s="205" t="s">
        <v>155</v>
      </c>
      <c r="L171" s="210"/>
      <c r="M171" s="211" t="s">
        <v>0</v>
      </c>
      <c r="N171" s="212" t="s">
        <v>40</v>
      </c>
      <c r="O171" s="54"/>
      <c r="P171" s="163">
        <f>O171*H171</f>
        <v>0</v>
      </c>
      <c r="Q171" s="163">
        <v>1</v>
      </c>
      <c r="R171" s="163">
        <f>Q171*H171</f>
        <v>134.012</v>
      </c>
      <c r="S171" s="163">
        <v>0</v>
      </c>
      <c r="T171" s="164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5" t="s">
        <v>191</v>
      </c>
      <c r="AT171" s="165" t="s">
        <v>438</v>
      </c>
      <c r="AU171" s="165" t="s">
        <v>77</v>
      </c>
      <c r="AY171" s="18" t="s">
        <v>148</v>
      </c>
      <c r="BE171" s="166">
        <f>IF(N171="základní",J171,0)</f>
        <v>0</v>
      </c>
      <c r="BF171" s="166">
        <f>IF(N171="snížená",J171,0)</f>
        <v>0</v>
      </c>
      <c r="BG171" s="166">
        <f>IF(N171="zákl. přenesená",J171,0)</f>
        <v>0</v>
      </c>
      <c r="BH171" s="166">
        <f>IF(N171="sníž. přenesená",J171,0)</f>
        <v>0</v>
      </c>
      <c r="BI171" s="166">
        <f>IF(N171="nulová",J171,0)</f>
        <v>0</v>
      </c>
      <c r="BJ171" s="18" t="s">
        <v>75</v>
      </c>
      <c r="BK171" s="166">
        <f>ROUND(I171*H171,2)</f>
        <v>0</v>
      </c>
      <c r="BL171" s="18" t="s">
        <v>156</v>
      </c>
      <c r="BM171" s="165" t="s">
        <v>1321</v>
      </c>
    </row>
    <row r="172" spans="2:51" s="14" customFormat="1" ht="12">
      <c r="B172" s="175"/>
      <c r="D172" s="168" t="s">
        <v>158</v>
      </c>
      <c r="E172" s="176" t="s">
        <v>0</v>
      </c>
      <c r="F172" s="177" t="s">
        <v>442</v>
      </c>
      <c r="H172" s="178">
        <v>134.012</v>
      </c>
      <c r="I172" s="179"/>
      <c r="L172" s="175"/>
      <c r="M172" s="180"/>
      <c r="N172" s="181"/>
      <c r="O172" s="181"/>
      <c r="P172" s="181"/>
      <c r="Q172" s="181"/>
      <c r="R172" s="181"/>
      <c r="S172" s="181"/>
      <c r="T172" s="182"/>
      <c r="AT172" s="176" t="s">
        <v>158</v>
      </c>
      <c r="AU172" s="176" t="s">
        <v>77</v>
      </c>
      <c r="AV172" s="14" t="s">
        <v>77</v>
      </c>
      <c r="AW172" s="14" t="s">
        <v>30</v>
      </c>
      <c r="AX172" s="14" t="s">
        <v>75</v>
      </c>
      <c r="AY172" s="176" t="s">
        <v>148</v>
      </c>
    </row>
    <row r="173" spans="1:65" s="2" customFormat="1" ht="16.5" customHeight="1">
      <c r="A173" s="33"/>
      <c r="B173" s="153"/>
      <c r="C173" s="154" t="s">
        <v>204</v>
      </c>
      <c r="D173" s="154" t="s">
        <v>151</v>
      </c>
      <c r="E173" s="155" t="s">
        <v>1113</v>
      </c>
      <c r="F173" s="156" t="s">
        <v>1114</v>
      </c>
      <c r="G173" s="157" t="s">
        <v>154</v>
      </c>
      <c r="H173" s="158">
        <v>43.68</v>
      </c>
      <c r="I173" s="159"/>
      <c r="J173" s="160">
        <f>ROUND(I173*H173,2)</f>
        <v>0</v>
      </c>
      <c r="K173" s="156" t="s">
        <v>155</v>
      </c>
      <c r="L173" s="34"/>
      <c r="M173" s="161" t="s">
        <v>0</v>
      </c>
      <c r="N173" s="162" t="s">
        <v>40</v>
      </c>
      <c r="O173" s="54"/>
      <c r="P173" s="163">
        <f>O173*H173</f>
        <v>0</v>
      </c>
      <c r="Q173" s="163">
        <v>0</v>
      </c>
      <c r="R173" s="163">
        <f>Q173*H173</f>
        <v>0</v>
      </c>
      <c r="S173" s="163">
        <v>0</v>
      </c>
      <c r="T173" s="164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5" t="s">
        <v>156</v>
      </c>
      <c r="AT173" s="165" t="s">
        <v>151</v>
      </c>
      <c r="AU173" s="165" t="s">
        <v>77</v>
      </c>
      <c r="AY173" s="18" t="s">
        <v>148</v>
      </c>
      <c r="BE173" s="166">
        <f>IF(N173="základní",J173,0)</f>
        <v>0</v>
      </c>
      <c r="BF173" s="166">
        <f>IF(N173="snížená",J173,0)</f>
        <v>0</v>
      </c>
      <c r="BG173" s="166">
        <f>IF(N173="zákl. přenesená",J173,0)</f>
        <v>0</v>
      </c>
      <c r="BH173" s="166">
        <f>IF(N173="sníž. přenesená",J173,0)</f>
        <v>0</v>
      </c>
      <c r="BI173" s="166">
        <f>IF(N173="nulová",J173,0)</f>
        <v>0</v>
      </c>
      <c r="BJ173" s="18" t="s">
        <v>75</v>
      </c>
      <c r="BK173" s="166">
        <f>ROUND(I173*H173,2)</f>
        <v>0</v>
      </c>
      <c r="BL173" s="18" t="s">
        <v>156</v>
      </c>
      <c r="BM173" s="165" t="s">
        <v>1322</v>
      </c>
    </row>
    <row r="174" spans="2:51" s="14" customFormat="1" ht="12">
      <c r="B174" s="175"/>
      <c r="D174" s="168" t="s">
        <v>158</v>
      </c>
      <c r="E174" s="176" t="s">
        <v>0</v>
      </c>
      <c r="F174" s="177" t="s">
        <v>1049</v>
      </c>
      <c r="H174" s="178">
        <v>43.68</v>
      </c>
      <c r="I174" s="179"/>
      <c r="L174" s="175"/>
      <c r="M174" s="180"/>
      <c r="N174" s="181"/>
      <c r="O174" s="181"/>
      <c r="P174" s="181"/>
      <c r="Q174" s="181"/>
      <c r="R174" s="181"/>
      <c r="S174" s="181"/>
      <c r="T174" s="182"/>
      <c r="AT174" s="176" t="s">
        <v>158</v>
      </c>
      <c r="AU174" s="176" t="s">
        <v>77</v>
      </c>
      <c r="AV174" s="14" t="s">
        <v>77</v>
      </c>
      <c r="AW174" s="14" t="s">
        <v>30</v>
      </c>
      <c r="AX174" s="14" t="s">
        <v>75</v>
      </c>
      <c r="AY174" s="176" t="s">
        <v>148</v>
      </c>
    </row>
    <row r="175" spans="2:63" s="12" customFormat="1" ht="22.9" customHeight="1">
      <c r="B175" s="140"/>
      <c r="D175" s="141" t="s">
        <v>67</v>
      </c>
      <c r="E175" s="151" t="s">
        <v>156</v>
      </c>
      <c r="F175" s="151" t="s">
        <v>499</v>
      </c>
      <c r="I175" s="143"/>
      <c r="J175" s="152">
        <f>BK175</f>
        <v>0</v>
      </c>
      <c r="L175" s="140"/>
      <c r="M175" s="145"/>
      <c r="N175" s="146"/>
      <c r="O175" s="146"/>
      <c r="P175" s="147">
        <f>SUM(P176:P187)</f>
        <v>0</v>
      </c>
      <c r="Q175" s="146"/>
      <c r="R175" s="147">
        <f>SUM(R176:R187)</f>
        <v>79.74599498</v>
      </c>
      <c r="S175" s="146"/>
      <c r="T175" s="148">
        <f>SUM(T176:T187)</f>
        <v>0</v>
      </c>
      <c r="AR175" s="141" t="s">
        <v>75</v>
      </c>
      <c r="AT175" s="149" t="s">
        <v>67</v>
      </c>
      <c r="AU175" s="149" t="s">
        <v>75</v>
      </c>
      <c r="AY175" s="141" t="s">
        <v>148</v>
      </c>
      <c r="BK175" s="150">
        <f>SUM(BK176:BK187)</f>
        <v>0</v>
      </c>
    </row>
    <row r="176" spans="1:65" s="2" customFormat="1" ht="16.5" customHeight="1">
      <c r="A176" s="33"/>
      <c r="B176" s="153"/>
      <c r="C176" s="154" t="s">
        <v>247</v>
      </c>
      <c r="D176" s="154" t="s">
        <v>151</v>
      </c>
      <c r="E176" s="155" t="s">
        <v>501</v>
      </c>
      <c r="F176" s="156" t="s">
        <v>502</v>
      </c>
      <c r="G176" s="157" t="s">
        <v>185</v>
      </c>
      <c r="H176" s="158">
        <v>30.274</v>
      </c>
      <c r="I176" s="159"/>
      <c r="J176" s="160">
        <f>ROUND(I176*H176,2)</f>
        <v>0</v>
      </c>
      <c r="K176" s="156" t="s">
        <v>155</v>
      </c>
      <c r="L176" s="34"/>
      <c r="M176" s="161" t="s">
        <v>0</v>
      </c>
      <c r="N176" s="162" t="s">
        <v>40</v>
      </c>
      <c r="O176" s="54"/>
      <c r="P176" s="163">
        <f>O176*H176</f>
        <v>0</v>
      </c>
      <c r="Q176" s="163">
        <v>1.89077</v>
      </c>
      <c r="R176" s="163">
        <f>Q176*H176</f>
        <v>57.24117098000001</v>
      </c>
      <c r="S176" s="163">
        <v>0</v>
      </c>
      <c r="T176" s="164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5" t="s">
        <v>156</v>
      </c>
      <c r="AT176" s="165" t="s">
        <v>151</v>
      </c>
      <c r="AU176" s="165" t="s">
        <v>77</v>
      </c>
      <c r="AY176" s="18" t="s">
        <v>148</v>
      </c>
      <c r="BE176" s="166">
        <f>IF(N176="základní",J176,0)</f>
        <v>0</v>
      </c>
      <c r="BF176" s="166">
        <f>IF(N176="snížená",J176,0)</f>
        <v>0</v>
      </c>
      <c r="BG176" s="166">
        <f>IF(N176="zákl. přenesená",J176,0)</f>
        <v>0</v>
      </c>
      <c r="BH176" s="166">
        <f>IF(N176="sníž. přenesená",J176,0)</f>
        <v>0</v>
      </c>
      <c r="BI176" s="166">
        <f>IF(N176="nulová",J176,0)</f>
        <v>0</v>
      </c>
      <c r="BJ176" s="18" t="s">
        <v>75</v>
      </c>
      <c r="BK176" s="166">
        <f>ROUND(I176*H176,2)</f>
        <v>0</v>
      </c>
      <c r="BL176" s="18" t="s">
        <v>156</v>
      </c>
      <c r="BM176" s="165" t="s">
        <v>1323</v>
      </c>
    </row>
    <row r="177" spans="2:51" s="13" customFormat="1" ht="12">
      <c r="B177" s="167"/>
      <c r="D177" s="168" t="s">
        <v>158</v>
      </c>
      <c r="E177" s="169" t="s">
        <v>0</v>
      </c>
      <c r="F177" s="170" t="s">
        <v>1121</v>
      </c>
      <c r="H177" s="169" t="s">
        <v>0</v>
      </c>
      <c r="I177" s="171"/>
      <c r="L177" s="167"/>
      <c r="M177" s="172"/>
      <c r="N177" s="173"/>
      <c r="O177" s="173"/>
      <c r="P177" s="173"/>
      <c r="Q177" s="173"/>
      <c r="R177" s="173"/>
      <c r="S177" s="173"/>
      <c r="T177" s="174"/>
      <c r="AT177" s="169" t="s">
        <v>158</v>
      </c>
      <c r="AU177" s="169" t="s">
        <v>77</v>
      </c>
      <c r="AV177" s="13" t="s">
        <v>75</v>
      </c>
      <c r="AW177" s="13" t="s">
        <v>30</v>
      </c>
      <c r="AX177" s="13" t="s">
        <v>68</v>
      </c>
      <c r="AY177" s="169" t="s">
        <v>148</v>
      </c>
    </row>
    <row r="178" spans="2:51" s="14" customFormat="1" ht="12">
      <c r="B178" s="175"/>
      <c r="D178" s="168" t="s">
        <v>158</v>
      </c>
      <c r="E178" s="176" t="s">
        <v>282</v>
      </c>
      <c r="F178" s="177" t="s">
        <v>1324</v>
      </c>
      <c r="H178" s="178">
        <v>30.274</v>
      </c>
      <c r="I178" s="179"/>
      <c r="L178" s="175"/>
      <c r="M178" s="180"/>
      <c r="N178" s="181"/>
      <c r="O178" s="181"/>
      <c r="P178" s="181"/>
      <c r="Q178" s="181"/>
      <c r="R178" s="181"/>
      <c r="S178" s="181"/>
      <c r="T178" s="182"/>
      <c r="AT178" s="176" t="s">
        <v>158</v>
      </c>
      <c r="AU178" s="176" t="s">
        <v>77</v>
      </c>
      <c r="AV178" s="14" t="s">
        <v>77</v>
      </c>
      <c r="AW178" s="14" t="s">
        <v>30</v>
      </c>
      <c r="AX178" s="14" t="s">
        <v>75</v>
      </c>
      <c r="AY178" s="176" t="s">
        <v>148</v>
      </c>
    </row>
    <row r="179" spans="1:65" s="2" customFormat="1" ht="21.75" customHeight="1">
      <c r="A179" s="33"/>
      <c r="B179" s="153"/>
      <c r="C179" s="154" t="s">
        <v>252</v>
      </c>
      <c r="D179" s="154" t="s">
        <v>151</v>
      </c>
      <c r="E179" s="155" t="s">
        <v>508</v>
      </c>
      <c r="F179" s="156" t="s">
        <v>509</v>
      </c>
      <c r="G179" s="157" t="s">
        <v>185</v>
      </c>
      <c r="H179" s="158">
        <v>3.24</v>
      </c>
      <c r="I179" s="159"/>
      <c r="J179" s="160">
        <f>ROUND(I179*H179,2)</f>
        <v>0</v>
      </c>
      <c r="K179" s="156" t="s">
        <v>0</v>
      </c>
      <c r="L179" s="34"/>
      <c r="M179" s="161" t="s">
        <v>0</v>
      </c>
      <c r="N179" s="162" t="s">
        <v>40</v>
      </c>
      <c r="O179" s="54"/>
      <c r="P179" s="163">
        <f>O179*H179</f>
        <v>0</v>
      </c>
      <c r="Q179" s="163">
        <v>2.3951</v>
      </c>
      <c r="R179" s="163">
        <f>Q179*H179</f>
        <v>7.760124</v>
      </c>
      <c r="S179" s="163">
        <v>0</v>
      </c>
      <c r="T179" s="164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5" t="s">
        <v>156</v>
      </c>
      <c r="AT179" s="165" t="s">
        <v>151</v>
      </c>
      <c r="AU179" s="165" t="s">
        <v>77</v>
      </c>
      <c r="AY179" s="18" t="s">
        <v>148</v>
      </c>
      <c r="BE179" s="166">
        <f>IF(N179="základní",J179,0)</f>
        <v>0</v>
      </c>
      <c r="BF179" s="166">
        <f>IF(N179="snížená",J179,0)</f>
        <v>0</v>
      </c>
      <c r="BG179" s="166">
        <f>IF(N179="zákl. přenesená",J179,0)</f>
        <v>0</v>
      </c>
      <c r="BH179" s="166">
        <f>IF(N179="sníž. přenesená",J179,0)</f>
        <v>0</v>
      </c>
      <c r="BI179" s="166">
        <f>IF(N179="nulová",J179,0)</f>
        <v>0</v>
      </c>
      <c r="BJ179" s="18" t="s">
        <v>75</v>
      </c>
      <c r="BK179" s="166">
        <f>ROUND(I179*H179,2)</f>
        <v>0</v>
      </c>
      <c r="BL179" s="18" t="s">
        <v>156</v>
      </c>
      <c r="BM179" s="165" t="s">
        <v>1325</v>
      </c>
    </row>
    <row r="180" spans="2:51" s="13" customFormat="1" ht="12">
      <c r="B180" s="167"/>
      <c r="D180" s="168" t="s">
        <v>158</v>
      </c>
      <c r="E180" s="169" t="s">
        <v>0</v>
      </c>
      <c r="F180" s="170" t="s">
        <v>1121</v>
      </c>
      <c r="H180" s="169" t="s">
        <v>0</v>
      </c>
      <c r="I180" s="171"/>
      <c r="L180" s="167"/>
      <c r="M180" s="172"/>
      <c r="N180" s="173"/>
      <c r="O180" s="173"/>
      <c r="P180" s="173"/>
      <c r="Q180" s="173"/>
      <c r="R180" s="173"/>
      <c r="S180" s="173"/>
      <c r="T180" s="174"/>
      <c r="AT180" s="169" t="s">
        <v>158</v>
      </c>
      <c r="AU180" s="169" t="s">
        <v>77</v>
      </c>
      <c r="AV180" s="13" t="s">
        <v>75</v>
      </c>
      <c r="AW180" s="13" t="s">
        <v>30</v>
      </c>
      <c r="AX180" s="13" t="s">
        <v>68</v>
      </c>
      <c r="AY180" s="169" t="s">
        <v>148</v>
      </c>
    </row>
    <row r="181" spans="2:51" s="14" customFormat="1" ht="12">
      <c r="B181" s="175"/>
      <c r="D181" s="168" t="s">
        <v>158</v>
      </c>
      <c r="E181" s="176" t="s">
        <v>0</v>
      </c>
      <c r="F181" s="177" t="s">
        <v>1326</v>
      </c>
      <c r="H181" s="178">
        <v>3.24</v>
      </c>
      <c r="I181" s="179"/>
      <c r="L181" s="175"/>
      <c r="M181" s="180"/>
      <c r="N181" s="181"/>
      <c r="O181" s="181"/>
      <c r="P181" s="181"/>
      <c r="Q181" s="181"/>
      <c r="R181" s="181"/>
      <c r="S181" s="181"/>
      <c r="T181" s="182"/>
      <c r="AT181" s="176" t="s">
        <v>158</v>
      </c>
      <c r="AU181" s="176" t="s">
        <v>77</v>
      </c>
      <c r="AV181" s="14" t="s">
        <v>77</v>
      </c>
      <c r="AW181" s="14" t="s">
        <v>30</v>
      </c>
      <c r="AX181" s="14" t="s">
        <v>75</v>
      </c>
      <c r="AY181" s="176" t="s">
        <v>148</v>
      </c>
    </row>
    <row r="182" spans="1:65" s="2" customFormat="1" ht="16.5" customHeight="1">
      <c r="A182" s="33"/>
      <c r="B182" s="153"/>
      <c r="C182" s="154" t="s">
        <v>5</v>
      </c>
      <c r="D182" s="154" t="s">
        <v>151</v>
      </c>
      <c r="E182" s="155" t="s">
        <v>514</v>
      </c>
      <c r="F182" s="156" t="s">
        <v>515</v>
      </c>
      <c r="G182" s="157" t="s">
        <v>185</v>
      </c>
      <c r="H182" s="158">
        <v>6.48</v>
      </c>
      <c r="I182" s="159"/>
      <c r="J182" s="160">
        <f>ROUND(I182*H182,2)</f>
        <v>0</v>
      </c>
      <c r="K182" s="156" t="s">
        <v>155</v>
      </c>
      <c r="L182" s="34"/>
      <c r="M182" s="161" t="s">
        <v>0</v>
      </c>
      <c r="N182" s="162" t="s">
        <v>40</v>
      </c>
      <c r="O182" s="54"/>
      <c r="P182" s="163">
        <f>O182*H182</f>
        <v>0</v>
      </c>
      <c r="Q182" s="163">
        <v>2.234</v>
      </c>
      <c r="R182" s="163">
        <f>Q182*H182</f>
        <v>14.476320000000001</v>
      </c>
      <c r="S182" s="163">
        <v>0</v>
      </c>
      <c r="T182" s="164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5" t="s">
        <v>156</v>
      </c>
      <c r="AT182" s="165" t="s">
        <v>151</v>
      </c>
      <c r="AU182" s="165" t="s">
        <v>77</v>
      </c>
      <c r="AY182" s="18" t="s">
        <v>148</v>
      </c>
      <c r="BE182" s="166">
        <f>IF(N182="základní",J182,0)</f>
        <v>0</v>
      </c>
      <c r="BF182" s="166">
        <f>IF(N182="snížená",J182,0)</f>
        <v>0</v>
      </c>
      <c r="BG182" s="166">
        <f>IF(N182="zákl. přenesená",J182,0)</f>
        <v>0</v>
      </c>
      <c r="BH182" s="166">
        <f>IF(N182="sníž. přenesená",J182,0)</f>
        <v>0</v>
      </c>
      <c r="BI182" s="166">
        <f>IF(N182="nulová",J182,0)</f>
        <v>0</v>
      </c>
      <c r="BJ182" s="18" t="s">
        <v>75</v>
      </c>
      <c r="BK182" s="166">
        <f>ROUND(I182*H182,2)</f>
        <v>0</v>
      </c>
      <c r="BL182" s="18" t="s">
        <v>156</v>
      </c>
      <c r="BM182" s="165" t="s">
        <v>1327</v>
      </c>
    </row>
    <row r="183" spans="2:51" s="13" customFormat="1" ht="12">
      <c r="B183" s="167"/>
      <c r="D183" s="168" t="s">
        <v>158</v>
      </c>
      <c r="E183" s="169" t="s">
        <v>0</v>
      </c>
      <c r="F183" s="170" t="s">
        <v>1121</v>
      </c>
      <c r="H183" s="169" t="s">
        <v>0</v>
      </c>
      <c r="I183" s="171"/>
      <c r="L183" s="167"/>
      <c r="M183" s="172"/>
      <c r="N183" s="173"/>
      <c r="O183" s="173"/>
      <c r="P183" s="173"/>
      <c r="Q183" s="173"/>
      <c r="R183" s="173"/>
      <c r="S183" s="173"/>
      <c r="T183" s="174"/>
      <c r="AT183" s="169" t="s">
        <v>158</v>
      </c>
      <c r="AU183" s="169" t="s">
        <v>77</v>
      </c>
      <c r="AV183" s="13" t="s">
        <v>75</v>
      </c>
      <c r="AW183" s="13" t="s">
        <v>30</v>
      </c>
      <c r="AX183" s="13" t="s">
        <v>68</v>
      </c>
      <c r="AY183" s="169" t="s">
        <v>148</v>
      </c>
    </row>
    <row r="184" spans="2:51" s="14" customFormat="1" ht="12">
      <c r="B184" s="175"/>
      <c r="D184" s="168" t="s">
        <v>158</v>
      </c>
      <c r="E184" s="176" t="s">
        <v>0</v>
      </c>
      <c r="F184" s="177" t="s">
        <v>1328</v>
      </c>
      <c r="H184" s="178">
        <v>6.48</v>
      </c>
      <c r="I184" s="179"/>
      <c r="L184" s="175"/>
      <c r="M184" s="180"/>
      <c r="N184" s="181"/>
      <c r="O184" s="181"/>
      <c r="P184" s="181"/>
      <c r="Q184" s="181"/>
      <c r="R184" s="181"/>
      <c r="S184" s="181"/>
      <c r="T184" s="182"/>
      <c r="AT184" s="176" t="s">
        <v>158</v>
      </c>
      <c r="AU184" s="176" t="s">
        <v>77</v>
      </c>
      <c r="AV184" s="14" t="s">
        <v>77</v>
      </c>
      <c r="AW184" s="14" t="s">
        <v>30</v>
      </c>
      <c r="AX184" s="14" t="s">
        <v>75</v>
      </c>
      <c r="AY184" s="176" t="s">
        <v>148</v>
      </c>
    </row>
    <row r="185" spans="1:65" s="2" customFormat="1" ht="16.5" customHeight="1">
      <c r="A185" s="33"/>
      <c r="B185" s="153"/>
      <c r="C185" s="154" t="s">
        <v>260</v>
      </c>
      <c r="D185" s="154" t="s">
        <v>151</v>
      </c>
      <c r="E185" s="155" t="s">
        <v>521</v>
      </c>
      <c r="F185" s="156" t="s">
        <v>522</v>
      </c>
      <c r="G185" s="157" t="s">
        <v>154</v>
      </c>
      <c r="H185" s="158">
        <v>42</v>
      </c>
      <c r="I185" s="159"/>
      <c r="J185" s="160">
        <f>ROUND(I185*H185,2)</f>
        <v>0</v>
      </c>
      <c r="K185" s="156" t="s">
        <v>155</v>
      </c>
      <c r="L185" s="34"/>
      <c r="M185" s="161" t="s">
        <v>0</v>
      </c>
      <c r="N185" s="162" t="s">
        <v>40</v>
      </c>
      <c r="O185" s="54"/>
      <c r="P185" s="163">
        <f>O185*H185</f>
        <v>0</v>
      </c>
      <c r="Q185" s="163">
        <v>0.00639</v>
      </c>
      <c r="R185" s="163">
        <f>Q185*H185</f>
        <v>0.26838</v>
      </c>
      <c r="S185" s="163">
        <v>0</v>
      </c>
      <c r="T185" s="164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5" t="s">
        <v>156</v>
      </c>
      <c r="AT185" s="165" t="s">
        <v>151</v>
      </c>
      <c r="AU185" s="165" t="s">
        <v>77</v>
      </c>
      <c r="AY185" s="18" t="s">
        <v>148</v>
      </c>
      <c r="BE185" s="166">
        <f>IF(N185="základní",J185,0)</f>
        <v>0</v>
      </c>
      <c r="BF185" s="166">
        <f>IF(N185="snížená",J185,0)</f>
        <v>0</v>
      </c>
      <c r="BG185" s="166">
        <f>IF(N185="zákl. přenesená",J185,0)</f>
        <v>0</v>
      </c>
      <c r="BH185" s="166">
        <f>IF(N185="sníž. přenesená",J185,0)</f>
        <v>0</v>
      </c>
      <c r="BI185" s="166">
        <f>IF(N185="nulová",J185,0)</f>
        <v>0</v>
      </c>
      <c r="BJ185" s="18" t="s">
        <v>75</v>
      </c>
      <c r="BK185" s="166">
        <f>ROUND(I185*H185,2)</f>
        <v>0</v>
      </c>
      <c r="BL185" s="18" t="s">
        <v>156</v>
      </c>
      <c r="BM185" s="165" t="s">
        <v>1329</v>
      </c>
    </row>
    <row r="186" spans="2:51" s="13" customFormat="1" ht="12">
      <c r="B186" s="167"/>
      <c r="D186" s="168" t="s">
        <v>158</v>
      </c>
      <c r="E186" s="169" t="s">
        <v>0</v>
      </c>
      <c r="F186" s="170" t="s">
        <v>1121</v>
      </c>
      <c r="H186" s="169" t="s">
        <v>0</v>
      </c>
      <c r="I186" s="171"/>
      <c r="L186" s="167"/>
      <c r="M186" s="172"/>
      <c r="N186" s="173"/>
      <c r="O186" s="173"/>
      <c r="P186" s="173"/>
      <c r="Q186" s="173"/>
      <c r="R186" s="173"/>
      <c r="S186" s="173"/>
      <c r="T186" s="174"/>
      <c r="AT186" s="169" t="s">
        <v>158</v>
      </c>
      <c r="AU186" s="169" t="s">
        <v>77</v>
      </c>
      <c r="AV186" s="13" t="s">
        <v>75</v>
      </c>
      <c r="AW186" s="13" t="s">
        <v>30</v>
      </c>
      <c r="AX186" s="13" t="s">
        <v>68</v>
      </c>
      <c r="AY186" s="169" t="s">
        <v>148</v>
      </c>
    </row>
    <row r="187" spans="2:51" s="14" customFormat="1" ht="12">
      <c r="B187" s="175"/>
      <c r="D187" s="168" t="s">
        <v>158</v>
      </c>
      <c r="E187" s="176" t="s">
        <v>0</v>
      </c>
      <c r="F187" s="177" t="s">
        <v>1330</v>
      </c>
      <c r="H187" s="178">
        <v>42</v>
      </c>
      <c r="I187" s="179"/>
      <c r="L187" s="175"/>
      <c r="M187" s="180"/>
      <c r="N187" s="181"/>
      <c r="O187" s="181"/>
      <c r="P187" s="181"/>
      <c r="Q187" s="181"/>
      <c r="R187" s="181"/>
      <c r="S187" s="181"/>
      <c r="T187" s="182"/>
      <c r="AT187" s="176" t="s">
        <v>158</v>
      </c>
      <c r="AU187" s="176" t="s">
        <v>77</v>
      </c>
      <c r="AV187" s="14" t="s">
        <v>77</v>
      </c>
      <c r="AW187" s="14" t="s">
        <v>30</v>
      </c>
      <c r="AX187" s="14" t="s">
        <v>75</v>
      </c>
      <c r="AY187" s="176" t="s">
        <v>148</v>
      </c>
    </row>
    <row r="188" spans="2:63" s="12" customFormat="1" ht="22.9" customHeight="1">
      <c r="B188" s="140"/>
      <c r="D188" s="141" t="s">
        <v>67</v>
      </c>
      <c r="E188" s="151" t="s">
        <v>177</v>
      </c>
      <c r="F188" s="151" t="s">
        <v>1127</v>
      </c>
      <c r="I188" s="143"/>
      <c r="J188" s="152">
        <f>BK188</f>
        <v>0</v>
      </c>
      <c r="L188" s="140"/>
      <c r="M188" s="145"/>
      <c r="N188" s="146"/>
      <c r="O188" s="146"/>
      <c r="P188" s="147">
        <f>SUM(P189:P200)</f>
        <v>0</v>
      </c>
      <c r="Q188" s="146"/>
      <c r="R188" s="147">
        <f>SUM(R189:R200)</f>
        <v>28.285143249999997</v>
      </c>
      <c r="S188" s="146"/>
      <c r="T188" s="148">
        <f>SUM(T189:T200)</f>
        <v>0</v>
      </c>
      <c r="AR188" s="141" t="s">
        <v>75</v>
      </c>
      <c r="AT188" s="149" t="s">
        <v>67</v>
      </c>
      <c r="AU188" s="149" t="s">
        <v>75</v>
      </c>
      <c r="AY188" s="141" t="s">
        <v>148</v>
      </c>
      <c r="BK188" s="150">
        <f>SUM(BK189:BK200)</f>
        <v>0</v>
      </c>
    </row>
    <row r="189" spans="1:65" s="2" customFormat="1" ht="21.75" customHeight="1">
      <c r="A189" s="33"/>
      <c r="B189" s="153"/>
      <c r="C189" s="154" t="s">
        <v>264</v>
      </c>
      <c r="D189" s="154" t="s">
        <v>151</v>
      </c>
      <c r="E189" s="155" t="s">
        <v>1128</v>
      </c>
      <c r="F189" s="156" t="s">
        <v>1129</v>
      </c>
      <c r="G189" s="157" t="s">
        <v>154</v>
      </c>
      <c r="H189" s="158">
        <v>25.025</v>
      </c>
      <c r="I189" s="159"/>
      <c r="J189" s="160">
        <f>ROUND(I189*H189,2)</f>
        <v>0</v>
      </c>
      <c r="K189" s="156" t="s">
        <v>0</v>
      </c>
      <c r="L189" s="34"/>
      <c r="M189" s="161" t="s">
        <v>0</v>
      </c>
      <c r="N189" s="162" t="s">
        <v>40</v>
      </c>
      <c r="O189" s="54"/>
      <c r="P189" s="163">
        <f>O189*H189</f>
        <v>0</v>
      </c>
      <c r="Q189" s="163">
        <v>0.285</v>
      </c>
      <c r="R189" s="163">
        <f>Q189*H189</f>
        <v>7.132124999999999</v>
      </c>
      <c r="S189" s="163">
        <v>0</v>
      </c>
      <c r="T189" s="164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5" t="s">
        <v>156</v>
      </c>
      <c r="AT189" s="165" t="s">
        <v>151</v>
      </c>
      <c r="AU189" s="165" t="s">
        <v>77</v>
      </c>
      <c r="AY189" s="18" t="s">
        <v>148</v>
      </c>
      <c r="BE189" s="166">
        <f>IF(N189="základní",J189,0)</f>
        <v>0</v>
      </c>
      <c r="BF189" s="166">
        <f>IF(N189="snížená",J189,0)</f>
        <v>0</v>
      </c>
      <c r="BG189" s="166">
        <f>IF(N189="zákl. přenesená",J189,0)</f>
        <v>0</v>
      </c>
      <c r="BH189" s="166">
        <f>IF(N189="sníž. přenesená",J189,0)</f>
        <v>0</v>
      </c>
      <c r="BI189" s="166">
        <f>IF(N189="nulová",J189,0)</f>
        <v>0</v>
      </c>
      <c r="BJ189" s="18" t="s">
        <v>75</v>
      </c>
      <c r="BK189" s="166">
        <f>ROUND(I189*H189,2)</f>
        <v>0</v>
      </c>
      <c r="BL189" s="18" t="s">
        <v>156</v>
      </c>
      <c r="BM189" s="165" t="s">
        <v>1331</v>
      </c>
    </row>
    <row r="190" spans="2:51" s="14" customFormat="1" ht="12">
      <c r="B190" s="175"/>
      <c r="D190" s="168" t="s">
        <v>158</v>
      </c>
      <c r="E190" s="176" t="s">
        <v>0</v>
      </c>
      <c r="F190" s="177" t="s">
        <v>1051</v>
      </c>
      <c r="H190" s="178">
        <v>25.025</v>
      </c>
      <c r="I190" s="179"/>
      <c r="L190" s="175"/>
      <c r="M190" s="180"/>
      <c r="N190" s="181"/>
      <c r="O190" s="181"/>
      <c r="P190" s="181"/>
      <c r="Q190" s="181"/>
      <c r="R190" s="181"/>
      <c r="S190" s="181"/>
      <c r="T190" s="182"/>
      <c r="AT190" s="176" t="s">
        <v>158</v>
      </c>
      <c r="AU190" s="176" t="s">
        <v>77</v>
      </c>
      <c r="AV190" s="14" t="s">
        <v>77</v>
      </c>
      <c r="AW190" s="14" t="s">
        <v>30</v>
      </c>
      <c r="AX190" s="14" t="s">
        <v>75</v>
      </c>
      <c r="AY190" s="176" t="s">
        <v>148</v>
      </c>
    </row>
    <row r="191" spans="1:65" s="2" customFormat="1" ht="21.75" customHeight="1">
      <c r="A191" s="33"/>
      <c r="B191" s="153"/>
      <c r="C191" s="154" t="s">
        <v>430</v>
      </c>
      <c r="D191" s="154" t="s">
        <v>151</v>
      </c>
      <c r="E191" s="155" t="s">
        <v>1131</v>
      </c>
      <c r="F191" s="156" t="s">
        <v>1132</v>
      </c>
      <c r="G191" s="157" t="s">
        <v>154</v>
      </c>
      <c r="H191" s="158">
        <v>25.025</v>
      </c>
      <c r="I191" s="159"/>
      <c r="J191" s="160">
        <f>ROUND(I191*H191,2)</f>
        <v>0</v>
      </c>
      <c r="K191" s="156" t="s">
        <v>0</v>
      </c>
      <c r="L191" s="34"/>
      <c r="M191" s="161" t="s">
        <v>0</v>
      </c>
      <c r="N191" s="162" t="s">
        <v>40</v>
      </c>
      <c r="O191" s="54"/>
      <c r="P191" s="163">
        <f>O191*H191</f>
        <v>0</v>
      </c>
      <c r="Q191" s="163">
        <v>0.38</v>
      </c>
      <c r="R191" s="163">
        <f>Q191*H191</f>
        <v>9.5095</v>
      </c>
      <c r="S191" s="163">
        <v>0</v>
      </c>
      <c r="T191" s="164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5" t="s">
        <v>156</v>
      </c>
      <c r="AT191" s="165" t="s">
        <v>151</v>
      </c>
      <c r="AU191" s="165" t="s">
        <v>77</v>
      </c>
      <c r="AY191" s="18" t="s">
        <v>148</v>
      </c>
      <c r="BE191" s="166">
        <f>IF(N191="základní",J191,0)</f>
        <v>0</v>
      </c>
      <c r="BF191" s="166">
        <f>IF(N191="snížená",J191,0)</f>
        <v>0</v>
      </c>
      <c r="BG191" s="166">
        <f>IF(N191="zákl. přenesená",J191,0)</f>
        <v>0</v>
      </c>
      <c r="BH191" s="166">
        <f>IF(N191="sníž. přenesená",J191,0)</f>
        <v>0</v>
      </c>
      <c r="BI191" s="166">
        <f>IF(N191="nulová",J191,0)</f>
        <v>0</v>
      </c>
      <c r="BJ191" s="18" t="s">
        <v>75</v>
      </c>
      <c r="BK191" s="166">
        <f>ROUND(I191*H191,2)</f>
        <v>0</v>
      </c>
      <c r="BL191" s="18" t="s">
        <v>156</v>
      </c>
      <c r="BM191" s="165" t="s">
        <v>1332</v>
      </c>
    </row>
    <row r="192" spans="2:51" s="14" customFormat="1" ht="12">
      <c r="B192" s="175"/>
      <c r="D192" s="168" t="s">
        <v>158</v>
      </c>
      <c r="E192" s="176" t="s">
        <v>0</v>
      </c>
      <c r="F192" s="177" t="s">
        <v>1051</v>
      </c>
      <c r="H192" s="178">
        <v>25.025</v>
      </c>
      <c r="I192" s="179"/>
      <c r="L192" s="175"/>
      <c r="M192" s="180"/>
      <c r="N192" s="181"/>
      <c r="O192" s="181"/>
      <c r="P192" s="181"/>
      <c r="Q192" s="181"/>
      <c r="R192" s="181"/>
      <c r="S192" s="181"/>
      <c r="T192" s="182"/>
      <c r="AT192" s="176" t="s">
        <v>158</v>
      </c>
      <c r="AU192" s="176" t="s">
        <v>77</v>
      </c>
      <c r="AV192" s="14" t="s">
        <v>77</v>
      </c>
      <c r="AW192" s="14" t="s">
        <v>30</v>
      </c>
      <c r="AX192" s="14" t="s">
        <v>75</v>
      </c>
      <c r="AY192" s="176" t="s">
        <v>148</v>
      </c>
    </row>
    <row r="193" spans="1:65" s="2" customFormat="1" ht="21.75" customHeight="1">
      <c r="A193" s="33"/>
      <c r="B193" s="153"/>
      <c r="C193" s="154" t="s">
        <v>437</v>
      </c>
      <c r="D193" s="154" t="s">
        <v>151</v>
      </c>
      <c r="E193" s="155" t="s">
        <v>1134</v>
      </c>
      <c r="F193" s="156" t="s">
        <v>1135</v>
      </c>
      <c r="G193" s="157" t="s">
        <v>154</v>
      </c>
      <c r="H193" s="158">
        <v>43.68</v>
      </c>
      <c r="I193" s="159"/>
      <c r="J193" s="160">
        <f>ROUND(I193*H193,2)</f>
        <v>0</v>
      </c>
      <c r="K193" s="156" t="s">
        <v>0</v>
      </c>
      <c r="L193" s="34"/>
      <c r="M193" s="161" t="s">
        <v>0</v>
      </c>
      <c r="N193" s="162" t="s">
        <v>40</v>
      </c>
      <c r="O193" s="54"/>
      <c r="P193" s="163">
        <f>O193*H193</f>
        <v>0</v>
      </c>
      <c r="Q193" s="163">
        <v>0.13188</v>
      </c>
      <c r="R193" s="163">
        <f>Q193*H193</f>
        <v>5.7605184</v>
      </c>
      <c r="S193" s="163">
        <v>0</v>
      </c>
      <c r="T193" s="164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5" t="s">
        <v>156</v>
      </c>
      <c r="AT193" s="165" t="s">
        <v>151</v>
      </c>
      <c r="AU193" s="165" t="s">
        <v>77</v>
      </c>
      <c r="AY193" s="18" t="s">
        <v>148</v>
      </c>
      <c r="BE193" s="166">
        <f>IF(N193="základní",J193,0)</f>
        <v>0</v>
      </c>
      <c r="BF193" s="166">
        <f>IF(N193="snížená",J193,0)</f>
        <v>0</v>
      </c>
      <c r="BG193" s="166">
        <f>IF(N193="zákl. přenesená",J193,0)</f>
        <v>0</v>
      </c>
      <c r="BH193" s="166">
        <f>IF(N193="sníž. přenesená",J193,0)</f>
        <v>0</v>
      </c>
      <c r="BI193" s="166">
        <f>IF(N193="nulová",J193,0)</f>
        <v>0</v>
      </c>
      <c r="BJ193" s="18" t="s">
        <v>75</v>
      </c>
      <c r="BK193" s="166">
        <f>ROUND(I193*H193,2)</f>
        <v>0</v>
      </c>
      <c r="BL193" s="18" t="s">
        <v>156</v>
      </c>
      <c r="BM193" s="165" t="s">
        <v>1333</v>
      </c>
    </row>
    <row r="194" spans="2:51" s="14" customFormat="1" ht="12">
      <c r="B194" s="175"/>
      <c r="D194" s="168" t="s">
        <v>158</v>
      </c>
      <c r="E194" s="176" t="s">
        <v>0</v>
      </c>
      <c r="F194" s="177" t="s">
        <v>1049</v>
      </c>
      <c r="H194" s="178">
        <v>43.68</v>
      </c>
      <c r="I194" s="179"/>
      <c r="L194" s="175"/>
      <c r="M194" s="180"/>
      <c r="N194" s="181"/>
      <c r="O194" s="181"/>
      <c r="P194" s="181"/>
      <c r="Q194" s="181"/>
      <c r="R194" s="181"/>
      <c r="S194" s="181"/>
      <c r="T194" s="182"/>
      <c r="AT194" s="176" t="s">
        <v>158</v>
      </c>
      <c r="AU194" s="176" t="s">
        <v>77</v>
      </c>
      <c r="AV194" s="14" t="s">
        <v>77</v>
      </c>
      <c r="AW194" s="14" t="s">
        <v>30</v>
      </c>
      <c r="AX194" s="14" t="s">
        <v>75</v>
      </c>
      <c r="AY194" s="176" t="s">
        <v>148</v>
      </c>
    </row>
    <row r="195" spans="1:65" s="2" customFormat="1" ht="21.75" customHeight="1">
      <c r="A195" s="33"/>
      <c r="B195" s="153"/>
      <c r="C195" s="154" t="s">
        <v>443</v>
      </c>
      <c r="D195" s="154" t="s">
        <v>151</v>
      </c>
      <c r="E195" s="155" t="s">
        <v>1137</v>
      </c>
      <c r="F195" s="156" t="s">
        <v>1138</v>
      </c>
      <c r="G195" s="157" t="s">
        <v>154</v>
      </c>
      <c r="H195" s="158">
        <v>43.68</v>
      </c>
      <c r="I195" s="159"/>
      <c r="J195" s="160">
        <f>ROUND(I195*H195,2)</f>
        <v>0</v>
      </c>
      <c r="K195" s="156" t="s">
        <v>155</v>
      </c>
      <c r="L195" s="34"/>
      <c r="M195" s="161" t="s">
        <v>0</v>
      </c>
      <c r="N195" s="162" t="s">
        <v>40</v>
      </c>
      <c r="O195" s="54"/>
      <c r="P195" s="163">
        <f>O195*H195</f>
        <v>0</v>
      </c>
      <c r="Q195" s="163">
        <v>0.12966</v>
      </c>
      <c r="R195" s="163">
        <f>Q195*H195</f>
        <v>5.6635488</v>
      </c>
      <c r="S195" s="163">
        <v>0</v>
      </c>
      <c r="T195" s="164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5" t="s">
        <v>156</v>
      </c>
      <c r="AT195" s="165" t="s">
        <v>151</v>
      </c>
      <c r="AU195" s="165" t="s">
        <v>77</v>
      </c>
      <c r="AY195" s="18" t="s">
        <v>148</v>
      </c>
      <c r="BE195" s="166">
        <f>IF(N195="základní",J195,0)</f>
        <v>0</v>
      </c>
      <c r="BF195" s="166">
        <f>IF(N195="snížená",J195,0)</f>
        <v>0</v>
      </c>
      <c r="BG195" s="166">
        <f>IF(N195="zákl. přenesená",J195,0)</f>
        <v>0</v>
      </c>
      <c r="BH195" s="166">
        <f>IF(N195="sníž. přenesená",J195,0)</f>
        <v>0</v>
      </c>
      <c r="BI195" s="166">
        <f>IF(N195="nulová",J195,0)</f>
        <v>0</v>
      </c>
      <c r="BJ195" s="18" t="s">
        <v>75</v>
      </c>
      <c r="BK195" s="166">
        <f>ROUND(I195*H195,2)</f>
        <v>0</v>
      </c>
      <c r="BL195" s="18" t="s">
        <v>156</v>
      </c>
      <c r="BM195" s="165" t="s">
        <v>1334</v>
      </c>
    </row>
    <row r="196" spans="2:51" s="14" customFormat="1" ht="12">
      <c r="B196" s="175"/>
      <c r="D196" s="168" t="s">
        <v>158</v>
      </c>
      <c r="E196" s="176" t="s">
        <v>0</v>
      </c>
      <c r="F196" s="177" t="s">
        <v>1049</v>
      </c>
      <c r="H196" s="178">
        <v>43.68</v>
      </c>
      <c r="I196" s="179"/>
      <c r="L196" s="175"/>
      <c r="M196" s="180"/>
      <c r="N196" s="181"/>
      <c r="O196" s="181"/>
      <c r="P196" s="181"/>
      <c r="Q196" s="181"/>
      <c r="R196" s="181"/>
      <c r="S196" s="181"/>
      <c r="T196" s="182"/>
      <c r="AT196" s="176" t="s">
        <v>158</v>
      </c>
      <c r="AU196" s="176" t="s">
        <v>77</v>
      </c>
      <c r="AV196" s="14" t="s">
        <v>77</v>
      </c>
      <c r="AW196" s="14" t="s">
        <v>30</v>
      </c>
      <c r="AX196" s="14" t="s">
        <v>75</v>
      </c>
      <c r="AY196" s="176" t="s">
        <v>148</v>
      </c>
    </row>
    <row r="197" spans="1:65" s="2" customFormat="1" ht="16.5" customHeight="1">
      <c r="A197" s="33"/>
      <c r="B197" s="153"/>
      <c r="C197" s="154" t="s">
        <v>449</v>
      </c>
      <c r="D197" s="154" t="s">
        <v>151</v>
      </c>
      <c r="E197" s="155" t="s">
        <v>1140</v>
      </c>
      <c r="F197" s="156" t="s">
        <v>1141</v>
      </c>
      <c r="G197" s="157" t="s">
        <v>154</v>
      </c>
      <c r="H197" s="158">
        <v>25.025</v>
      </c>
      <c r="I197" s="159"/>
      <c r="J197" s="160">
        <f>ROUND(I197*H197,2)</f>
        <v>0</v>
      </c>
      <c r="K197" s="156" t="s">
        <v>155</v>
      </c>
      <c r="L197" s="34"/>
      <c r="M197" s="161" t="s">
        <v>0</v>
      </c>
      <c r="N197" s="162" t="s">
        <v>40</v>
      </c>
      <c r="O197" s="54"/>
      <c r="P197" s="163">
        <f>O197*H197</f>
        <v>0</v>
      </c>
      <c r="Q197" s="163">
        <v>0.00753</v>
      </c>
      <c r="R197" s="163">
        <f>Q197*H197</f>
        <v>0.18843825</v>
      </c>
      <c r="S197" s="163">
        <v>0</v>
      </c>
      <c r="T197" s="164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5" t="s">
        <v>156</v>
      </c>
      <c r="AT197" s="165" t="s">
        <v>151</v>
      </c>
      <c r="AU197" s="165" t="s">
        <v>77</v>
      </c>
      <c r="AY197" s="18" t="s">
        <v>148</v>
      </c>
      <c r="BE197" s="166">
        <f>IF(N197="základní",J197,0)</f>
        <v>0</v>
      </c>
      <c r="BF197" s="166">
        <f>IF(N197="snížená",J197,0)</f>
        <v>0</v>
      </c>
      <c r="BG197" s="166">
        <f>IF(N197="zákl. přenesená",J197,0)</f>
        <v>0</v>
      </c>
      <c r="BH197" s="166">
        <f>IF(N197="sníž. přenesená",J197,0)</f>
        <v>0</v>
      </c>
      <c r="BI197" s="166">
        <f>IF(N197="nulová",J197,0)</f>
        <v>0</v>
      </c>
      <c r="BJ197" s="18" t="s">
        <v>75</v>
      </c>
      <c r="BK197" s="166">
        <f>ROUND(I197*H197,2)</f>
        <v>0</v>
      </c>
      <c r="BL197" s="18" t="s">
        <v>156</v>
      </c>
      <c r="BM197" s="165" t="s">
        <v>1335</v>
      </c>
    </row>
    <row r="198" spans="2:51" s="14" customFormat="1" ht="12">
      <c r="B198" s="175"/>
      <c r="D198" s="168" t="s">
        <v>158</v>
      </c>
      <c r="E198" s="176" t="s">
        <v>0</v>
      </c>
      <c r="F198" s="177" t="s">
        <v>1051</v>
      </c>
      <c r="H198" s="178">
        <v>25.025</v>
      </c>
      <c r="I198" s="179"/>
      <c r="L198" s="175"/>
      <c r="M198" s="180"/>
      <c r="N198" s="181"/>
      <c r="O198" s="181"/>
      <c r="P198" s="181"/>
      <c r="Q198" s="181"/>
      <c r="R198" s="181"/>
      <c r="S198" s="181"/>
      <c r="T198" s="182"/>
      <c r="AT198" s="176" t="s">
        <v>158</v>
      </c>
      <c r="AU198" s="176" t="s">
        <v>77</v>
      </c>
      <c r="AV198" s="14" t="s">
        <v>77</v>
      </c>
      <c r="AW198" s="14" t="s">
        <v>30</v>
      </c>
      <c r="AX198" s="14" t="s">
        <v>75</v>
      </c>
      <c r="AY198" s="176" t="s">
        <v>148</v>
      </c>
    </row>
    <row r="199" spans="1:65" s="2" customFormat="1" ht="16.5" customHeight="1">
      <c r="A199" s="33"/>
      <c r="B199" s="153"/>
      <c r="C199" s="154" t="s">
        <v>454</v>
      </c>
      <c r="D199" s="154" t="s">
        <v>151</v>
      </c>
      <c r="E199" s="155" t="s">
        <v>1143</v>
      </c>
      <c r="F199" s="156" t="s">
        <v>1144</v>
      </c>
      <c r="G199" s="157" t="s">
        <v>154</v>
      </c>
      <c r="H199" s="158">
        <v>43.68</v>
      </c>
      <c r="I199" s="159"/>
      <c r="J199" s="160">
        <f>ROUND(I199*H199,2)</f>
        <v>0</v>
      </c>
      <c r="K199" s="156" t="s">
        <v>155</v>
      </c>
      <c r="L199" s="34"/>
      <c r="M199" s="161" t="s">
        <v>0</v>
      </c>
      <c r="N199" s="162" t="s">
        <v>40</v>
      </c>
      <c r="O199" s="54"/>
      <c r="P199" s="163">
        <f>O199*H199</f>
        <v>0</v>
      </c>
      <c r="Q199" s="163">
        <v>0.00071</v>
      </c>
      <c r="R199" s="163">
        <f>Q199*H199</f>
        <v>0.0310128</v>
      </c>
      <c r="S199" s="163">
        <v>0</v>
      </c>
      <c r="T199" s="164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5" t="s">
        <v>156</v>
      </c>
      <c r="AT199" s="165" t="s">
        <v>151</v>
      </c>
      <c r="AU199" s="165" t="s">
        <v>77</v>
      </c>
      <c r="AY199" s="18" t="s">
        <v>148</v>
      </c>
      <c r="BE199" s="166">
        <f>IF(N199="základní",J199,0)</f>
        <v>0</v>
      </c>
      <c r="BF199" s="166">
        <f>IF(N199="snížená",J199,0)</f>
        <v>0</v>
      </c>
      <c r="BG199" s="166">
        <f>IF(N199="zákl. přenesená",J199,0)</f>
        <v>0</v>
      </c>
      <c r="BH199" s="166">
        <f>IF(N199="sníž. přenesená",J199,0)</f>
        <v>0</v>
      </c>
      <c r="BI199" s="166">
        <f>IF(N199="nulová",J199,0)</f>
        <v>0</v>
      </c>
      <c r="BJ199" s="18" t="s">
        <v>75</v>
      </c>
      <c r="BK199" s="166">
        <f>ROUND(I199*H199,2)</f>
        <v>0</v>
      </c>
      <c r="BL199" s="18" t="s">
        <v>156</v>
      </c>
      <c r="BM199" s="165" t="s">
        <v>1336</v>
      </c>
    </row>
    <row r="200" spans="2:51" s="14" customFormat="1" ht="12">
      <c r="B200" s="175"/>
      <c r="D200" s="168" t="s">
        <v>158</v>
      </c>
      <c r="E200" s="176" t="s">
        <v>0</v>
      </c>
      <c r="F200" s="177" t="s">
        <v>1049</v>
      </c>
      <c r="H200" s="178">
        <v>43.68</v>
      </c>
      <c r="I200" s="179"/>
      <c r="L200" s="175"/>
      <c r="M200" s="180"/>
      <c r="N200" s="181"/>
      <c r="O200" s="181"/>
      <c r="P200" s="181"/>
      <c r="Q200" s="181"/>
      <c r="R200" s="181"/>
      <c r="S200" s="181"/>
      <c r="T200" s="182"/>
      <c r="AT200" s="176" t="s">
        <v>158</v>
      </c>
      <c r="AU200" s="176" t="s">
        <v>77</v>
      </c>
      <c r="AV200" s="14" t="s">
        <v>77</v>
      </c>
      <c r="AW200" s="14" t="s">
        <v>30</v>
      </c>
      <c r="AX200" s="14" t="s">
        <v>75</v>
      </c>
      <c r="AY200" s="176" t="s">
        <v>148</v>
      </c>
    </row>
    <row r="201" spans="2:63" s="12" customFormat="1" ht="22.9" customHeight="1">
      <c r="B201" s="140"/>
      <c r="D201" s="141" t="s">
        <v>67</v>
      </c>
      <c r="E201" s="151" t="s">
        <v>191</v>
      </c>
      <c r="F201" s="151" t="s">
        <v>576</v>
      </c>
      <c r="I201" s="143"/>
      <c r="J201" s="152">
        <f>BK201</f>
        <v>0</v>
      </c>
      <c r="L201" s="140"/>
      <c r="M201" s="145"/>
      <c r="N201" s="146"/>
      <c r="O201" s="146"/>
      <c r="P201" s="147">
        <f>SUM(P202:P256)</f>
        <v>0</v>
      </c>
      <c r="Q201" s="146"/>
      <c r="R201" s="147">
        <f>SUM(R202:R256)</f>
        <v>2.6066184399999996</v>
      </c>
      <c r="S201" s="146"/>
      <c r="T201" s="148">
        <f>SUM(T202:T256)</f>
        <v>0</v>
      </c>
      <c r="AR201" s="141" t="s">
        <v>75</v>
      </c>
      <c r="AT201" s="149" t="s">
        <v>67</v>
      </c>
      <c r="AU201" s="149" t="s">
        <v>75</v>
      </c>
      <c r="AY201" s="141" t="s">
        <v>148</v>
      </c>
      <c r="BK201" s="150">
        <f>SUM(BK202:BK256)</f>
        <v>0</v>
      </c>
    </row>
    <row r="202" spans="1:65" s="2" customFormat="1" ht="21.75" customHeight="1">
      <c r="A202" s="33"/>
      <c r="B202" s="153"/>
      <c r="C202" s="154" t="s">
        <v>459</v>
      </c>
      <c r="D202" s="154" t="s">
        <v>151</v>
      </c>
      <c r="E202" s="155" t="s">
        <v>1337</v>
      </c>
      <c r="F202" s="156" t="s">
        <v>1338</v>
      </c>
      <c r="G202" s="157" t="s">
        <v>226</v>
      </c>
      <c r="H202" s="158">
        <v>311</v>
      </c>
      <c r="I202" s="159"/>
      <c r="J202" s="160">
        <f>ROUND(I202*H202,2)</f>
        <v>0</v>
      </c>
      <c r="K202" s="156" t="s">
        <v>155</v>
      </c>
      <c r="L202" s="34"/>
      <c r="M202" s="161" t="s">
        <v>0</v>
      </c>
      <c r="N202" s="162" t="s">
        <v>40</v>
      </c>
      <c r="O202" s="54"/>
      <c r="P202" s="163">
        <f>O202*H202</f>
        <v>0</v>
      </c>
      <c r="Q202" s="163">
        <v>0</v>
      </c>
      <c r="R202" s="163">
        <f>Q202*H202</f>
        <v>0</v>
      </c>
      <c r="S202" s="163">
        <v>0</v>
      </c>
      <c r="T202" s="164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5" t="s">
        <v>156</v>
      </c>
      <c r="AT202" s="165" t="s">
        <v>151</v>
      </c>
      <c r="AU202" s="165" t="s">
        <v>77</v>
      </c>
      <c r="AY202" s="18" t="s">
        <v>148</v>
      </c>
      <c r="BE202" s="166">
        <f>IF(N202="základní",J202,0)</f>
        <v>0</v>
      </c>
      <c r="BF202" s="166">
        <f>IF(N202="snížená",J202,0)</f>
        <v>0</v>
      </c>
      <c r="BG202" s="166">
        <f>IF(N202="zákl. přenesená",J202,0)</f>
        <v>0</v>
      </c>
      <c r="BH202" s="166">
        <f>IF(N202="sníž. přenesená",J202,0)</f>
        <v>0</v>
      </c>
      <c r="BI202" s="166">
        <f>IF(N202="nulová",J202,0)</f>
        <v>0</v>
      </c>
      <c r="BJ202" s="18" t="s">
        <v>75</v>
      </c>
      <c r="BK202" s="166">
        <f>ROUND(I202*H202,2)</f>
        <v>0</v>
      </c>
      <c r="BL202" s="18" t="s">
        <v>156</v>
      </c>
      <c r="BM202" s="165" t="s">
        <v>1339</v>
      </c>
    </row>
    <row r="203" spans="2:51" s="13" customFormat="1" ht="12">
      <c r="B203" s="167"/>
      <c r="D203" s="168" t="s">
        <v>158</v>
      </c>
      <c r="E203" s="169" t="s">
        <v>0</v>
      </c>
      <c r="F203" s="170" t="s">
        <v>1121</v>
      </c>
      <c r="H203" s="169" t="s">
        <v>0</v>
      </c>
      <c r="I203" s="171"/>
      <c r="L203" s="167"/>
      <c r="M203" s="172"/>
      <c r="N203" s="173"/>
      <c r="O203" s="173"/>
      <c r="P203" s="173"/>
      <c r="Q203" s="173"/>
      <c r="R203" s="173"/>
      <c r="S203" s="173"/>
      <c r="T203" s="174"/>
      <c r="AT203" s="169" t="s">
        <v>158</v>
      </c>
      <c r="AU203" s="169" t="s">
        <v>77</v>
      </c>
      <c r="AV203" s="13" t="s">
        <v>75</v>
      </c>
      <c r="AW203" s="13" t="s">
        <v>30</v>
      </c>
      <c r="AX203" s="13" t="s">
        <v>68</v>
      </c>
      <c r="AY203" s="169" t="s">
        <v>148</v>
      </c>
    </row>
    <row r="204" spans="2:51" s="14" customFormat="1" ht="12">
      <c r="B204" s="175"/>
      <c r="D204" s="168" t="s">
        <v>158</v>
      </c>
      <c r="E204" s="176" t="s">
        <v>304</v>
      </c>
      <c r="F204" s="177" t="s">
        <v>1274</v>
      </c>
      <c r="H204" s="178">
        <v>311</v>
      </c>
      <c r="I204" s="179"/>
      <c r="L204" s="175"/>
      <c r="M204" s="180"/>
      <c r="N204" s="181"/>
      <c r="O204" s="181"/>
      <c r="P204" s="181"/>
      <c r="Q204" s="181"/>
      <c r="R204" s="181"/>
      <c r="S204" s="181"/>
      <c r="T204" s="182"/>
      <c r="AT204" s="176" t="s">
        <v>158</v>
      </c>
      <c r="AU204" s="176" t="s">
        <v>77</v>
      </c>
      <c r="AV204" s="14" t="s">
        <v>77</v>
      </c>
      <c r="AW204" s="14" t="s">
        <v>30</v>
      </c>
      <c r="AX204" s="14" t="s">
        <v>75</v>
      </c>
      <c r="AY204" s="176" t="s">
        <v>148</v>
      </c>
    </row>
    <row r="205" spans="1:65" s="2" customFormat="1" ht="16.5" customHeight="1">
      <c r="A205" s="33"/>
      <c r="B205" s="153"/>
      <c r="C205" s="203" t="s">
        <v>464</v>
      </c>
      <c r="D205" s="203" t="s">
        <v>438</v>
      </c>
      <c r="E205" s="204" t="s">
        <v>1340</v>
      </c>
      <c r="F205" s="205" t="s">
        <v>1341</v>
      </c>
      <c r="G205" s="206" t="s">
        <v>226</v>
      </c>
      <c r="H205" s="207">
        <v>339.923</v>
      </c>
      <c r="I205" s="208"/>
      <c r="J205" s="209">
        <f>ROUND(I205*H205,2)</f>
        <v>0</v>
      </c>
      <c r="K205" s="205" t="s">
        <v>0</v>
      </c>
      <c r="L205" s="210"/>
      <c r="M205" s="211" t="s">
        <v>0</v>
      </c>
      <c r="N205" s="212" t="s">
        <v>40</v>
      </c>
      <c r="O205" s="54"/>
      <c r="P205" s="163">
        <f>O205*H205</f>
        <v>0</v>
      </c>
      <c r="Q205" s="163">
        <v>0.00028</v>
      </c>
      <c r="R205" s="163">
        <f>Q205*H205</f>
        <v>0.09517843999999999</v>
      </c>
      <c r="S205" s="163">
        <v>0</v>
      </c>
      <c r="T205" s="164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5" t="s">
        <v>191</v>
      </c>
      <c r="AT205" s="165" t="s">
        <v>438</v>
      </c>
      <c r="AU205" s="165" t="s">
        <v>77</v>
      </c>
      <c r="AY205" s="18" t="s">
        <v>148</v>
      </c>
      <c r="BE205" s="166">
        <f>IF(N205="základní",J205,0)</f>
        <v>0</v>
      </c>
      <c r="BF205" s="166">
        <f>IF(N205="snížená",J205,0)</f>
        <v>0</v>
      </c>
      <c r="BG205" s="166">
        <f>IF(N205="zákl. přenesená",J205,0)</f>
        <v>0</v>
      </c>
      <c r="BH205" s="166">
        <f>IF(N205="sníž. přenesená",J205,0)</f>
        <v>0</v>
      </c>
      <c r="BI205" s="166">
        <f>IF(N205="nulová",J205,0)</f>
        <v>0</v>
      </c>
      <c r="BJ205" s="18" t="s">
        <v>75</v>
      </c>
      <c r="BK205" s="166">
        <f>ROUND(I205*H205,2)</f>
        <v>0</v>
      </c>
      <c r="BL205" s="18" t="s">
        <v>156</v>
      </c>
      <c r="BM205" s="165" t="s">
        <v>1342</v>
      </c>
    </row>
    <row r="206" spans="2:51" s="13" customFormat="1" ht="12">
      <c r="B206" s="167"/>
      <c r="D206" s="168" t="s">
        <v>158</v>
      </c>
      <c r="E206" s="169" t="s">
        <v>0</v>
      </c>
      <c r="F206" s="170" t="s">
        <v>1121</v>
      </c>
      <c r="H206" s="169" t="s">
        <v>0</v>
      </c>
      <c r="I206" s="171"/>
      <c r="L206" s="167"/>
      <c r="M206" s="172"/>
      <c r="N206" s="173"/>
      <c r="O206" s="173"/>
      <c r="P206" s="173"/>
      <c r="Q206" s="173"/>
      <c r="R206" s="173"/>
      <c r="S206" s="173"/>
      <c r="T206" s="174"/>
      <c r="AT206" s="169" t="s">
        <v>158</v>
      </c>
      <c r="AU206" s="169" t="s">
        <v>77</v>
      </c>
      <c r="AV206" s="13" t="s">
        <v>75</v>
      </c>
      <c r="AW206" s="13" t="s">
        <v>30</v>
      </c>
      <c r="AX206" s="13" t="s">
        <v>68</v>
      </c>
      <c r="AY206" s="169" t="s">
        <v>148</v>
      </c>
    </row>
    <row r="207" spans="2:51" s="14" customFormat="1" ht="12">
      <c r="B207" s="175"/>
      <c r="D207" s="168" t="s">
        <v>158</v>
      </c>
      <c r="E207" s="176" t="s">
        <v>0</v>
      </c>
      <c r="F207" s="177" t="s">
        <v>1343</v>
      </c>
      <c r="H207" s="178">
        <v>339.923</v>
      </c>
      <c r="I207" s="179"/>
      <c r="L207" s="175"/>
      <c r="M207" s="180"/>
      <c r="N207" s="181"/>
      <c r="O207" s="181"/>
      <c r="P207" s="181"/>
      <c r="Q207" s="181"/>
      <c r="R207" s="181"/>
      <c r="S207" s="181"/>
      <c r="T207" s="182"/>
      <c r="AT207" s="176" t="s">
        <v>158</v>
      </c>
      <c r="AU207" s="176" t="s">
        <v>77</v>
      </c>
      <c r="AV207" s="14" t="s">
        <v>77</v>
      </c>
      <c r="AW207" s="14" t="s">
        <v>30</v>
      </c>
      <c r="AX207" s="14" t="s">
        <v>75</v>
      </c>
      <c r="AY207" s="176" t="s">
        <v>148</v>
      </c>
    </row>
    <row r="208" spans="1:65" s="2" customFormat="1" ht="21.75" customHeight="1">
      <c r="A208" s="33"/>
      <c r="B208" s="153"/>
      <c r="C208" s="154" t="s">
        <v>469</v>
      </c>
      <c r="D208" s="154" t="s">
        <v>151</v>
      </c>
      <c r="E208" s="155" t="s">
        <v>1344</v>
      </c>
      <c r="F208" s="156" t="s">
        <v>1345</v>
      </c>
      <c r="G208" s="157" t="s">
        <v>215</v>
      </c>
      <c r="H208" s="158">
        <v>15</v>
      </c>
      <c r="I208" s="159"/>
      <c r="J208" s="160">
        <f>ROUND(I208*H208,2)</f>
        <v>0</v>
      </c>
      <c r="K208" s="156" t="s">
        <v>155</v>
      </c>
      <c r="L208" s="34"/>
      <c r="M208" s="161" t="s">
        <v>0</v>
      </c>
      <c r="N208" s="162" t="s">
        <v>40</v>
      </c>
      <c r="O208" s="54"/>
      <c r="P208" s="163">
        <f>O208*H208</f>
        <v>0</v>
      </c>
      <c r="Q208" s="163">
        <v>0</v>
      </c>
      <c r="R208" s="163">
        <f>Q208*H208</f>
        <v>0</v>
      </c>
      <c r="S208" s="163">
        <v>0</v>
      </c>
      <c r="T208" s="164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5" t="s">
        <v>156</v>
      </c>
      <c r="AT208" s="165" t="s">
        <v>151</v>
      </c>
      <c r="AU208" s="165" t="s">
        <v>77</v>
      </c>
      <c r="AY208" s="18" t="s">
        <v>148</v>
      </c>
      <c r="BE208" s="166">
        <f>IF(N208="základní",J208,0)</f>
        <v>0</v>
      </c>
      <c r="BF208" s="166">
        <f>IF(N208="snížená",J208,0)</f>
        <v>0</v>
      </c>
      <c r="BG208" s="166">
        <f>IF(N208="zákl. přenesená",J208,0)</f>
        <v>0</v>
      </c>
      <c r="BH208" s="166">
        <f>IF(N208="sníž. přenesená",J208,0)</f>
        <v>0</v>
      </c>
      <c r="BI208" s="166">
        <f>IF(N208="nulová",J208,0)</f>
        <v>0</v>
      </c>
      <c r="BJ208" s="18" t="s">
        <v>75</v>
      </c>
      <c r="BK208" s="166">
        <f>ROUND(I208*H208,2)</f>
        <v>0</v>
      </c>
      <c r="BL208" s="18" t="s">
        <v>156</v>
      </c>
      <c r="BM208" s="165" t="s">
        <v>1346</v>
      </c>
    </row>
    <row r="209" spans="2:51" s="13" customFormat="1" ht="12">
      <c r="B209" s="167"/>
      <c r="D209" s="168" t="s">
        <v>158</v>
      </c>
      <c r="E209" s="169" t="s">
        <v>0</v>
      </c>
      <c r="F209" s="170" t="s">
        <v>1121</v>
      </c>
      <c r="H209" s="169" t="s">
        <v>0</v>
      </c>
      <c r="I209" s="171"/>
      <c r="L209" s="167"/>
      <c r="M209" s="172"/>
      <c r="N209" s="173"/>
      <c r="O209" s="173"/>
      <c r="P209" s="173"/>
      <c r="Q209" s="173"/>
      <c r="R209" s="173"/>
      <c r="S209" s="173"/>
      <c r="T209" s="174"/>
      <c r="AT209" s="169" t="s">
        <v>158</v>
      </c>
      <c r="AU209" s="169" t="s">
        <v>77</v>
      </c>
      <c r="AV209" s="13" t="s">
        <v>75</v>
      </c>
      <c r="AW209" s="13" t="s">
        <v>30</v>
      </c>
      <c r="AX209" s="13" t="s">
        <v>68</v>
      </c>
      <c r="AY209" s="169" t="s">
        <v>148</v>
      </c>
    </row>
    <row r="210" spans="2:51" s="14" customFormat="1" ht="12">
      <c r="B210" s="175"/>
      <c r="D210" s="168" t="s">
        <v>158</v>
      </c>
      <c r="E210" s="176" t="s">
        <v>0</v>
      </c>
      <c r="F210" s="177" t="s">
        <v>6</v>
      </c>
      <c r="H210" s="178">
        <v>15</v>
      </c>
      <c r="I210" s="179"/>
      <c r="L210" s="175"/>
      <c r="M210" s="180"/>
      <c r="N210" s="181"/>
      <c r="O210" s="181"/>
      <c r="P210" s="181"/>
      <c r="Q210" s="181"/>
      <c r="R210" s="181"/>
      <c r="S210" s="181"/>
      <c r="T210" s="182"/>
      <c r="AT210" s="176" t="s">
        <v>158</v>
      </c>
      <c r="AU210" s="176" t="s">
        <v>77</v>
      </c>
      <c r="AV210" s="14" t="s">
        <v>77</v>
      </c>
      <c r="AW210" s="14" t="s">
        <v>30</v>
      </c>
      <c r="AX210" s="14" t="s">
        <v>75</v>
      </c>
      <c r="AY210" s="176" t="s">
        <v>148</v>
      </c>
    </row>
    <row r="211" spans="1:65" s="2" customFormat="1" ht="16.5" customHeight="1">
      <c r="A211" s="33"/>
      <c r="B211" s="153"/>
      <c r="C211" s="203" t="s">
        <v>474</v>
      </c>
      <c r="D211" s="203" t="s">
        <v>438</v>
      </c>
      <c r="E211" s="204" t="s">
        <v>1347</v>
      </c>
      <c r="F211" s="205" t="s">
        <v>1348</v>
      </c>
      <c r="G211" s="206" t="s">
        <v>215</v>
      </c>
      <c r="H211" s="207">
        <v>15</v>
      </c>
      <c r="I211" s="208"/>
      <c r="J211" s="209">
        <f>ROUND(I211*H211,2)</f>
        <v>0</v>
      </c>
      <c r="K211" s="205" t="s">
        <v>155</v>
      </c>
      <c r="L211" s="210"/>
      <c r="M211" s="211" t="s">
        <v>0</v>
      </c>
      <c r="N211" s="212" t="s">
        <v>40</v>
      </c>
      <c r="O211" s="54"/>
      <c r="P211" s="163">
        <f>O211*H211</f>
        <v>0</v>
      </c>
      <c r="Q211" s="163">
        <v>5E-05</v>
      </c>
      <c r="R211" s="163">
        <f>Q211*H211</f>
        <v>0.00075</v>
      </c>
      <c r="S211" s="163">
        <v>0</v>
      </c>
      <c r="T211" s="164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5" t="s">
        <v>191</v>
      </c>
      <c r="AT211" s="165" t="s">
        <v>438</v>
      </c>
      <c r="AU211" s="165" t="s">
        <v>77</v>
      </c>
      <c r="AY211" s="18" t="s">
        <v>148</v>
      </c>
      <c r="BE211" s="166">
        <f>IF(N211="základní",J211,0)</f>
        <v>0</v>
      </c>
      <c r="BF211" s="166">
        <f>IF(N211="snížená",J211,0)</f>
        <v>0</v>
      </c>
      <c r="BG211" s="166">
        <f>IF(N211="zákl. přenesená",J211,0)</f>
        <v>0</v>
      </c>
      <c r="BH211" s="166">
        <f>IF(N211="sníž. přenesená",J211,0)</f>
        <v>0</v>
      </c>
      <c r="BI211" s="166">
        <f>IF(N211="nulová",J211,0)</f>
        <v>0</v>
      </c>
      <c r="BJ211" s="18" t="s">
        <v>75</v>
      </c>
      <c r="BK211" s="166">
        <f>ROUND(I211*H211,2)</f>
        <v>0</v>
      </c>
      <c r="BL211" s="18" t="s">
        <v>156</v>
      </c>
      <c r="BM211" s="165" t="s">
        <v>1349</v>
      </c>
    </row>
    <row r="212" spans="2:51" s="13" customFormat="1" ht="12">
      <c r="B212" s="167"/>
      <c r="D212" s="168" t="s">
        <v>158</v>
      </c>
      <c r="E212" s="169" t="s">
        <v>0</v>
      </c>
      <c r="F212" s="170" t="s">
        <v>1121</v>
      </c>
      <c r="H212" s="169" t="s">
        <v>0</v>
      </c>
      <c r="I212" s="171"/>
      <c r="L212" s="167"/>
      <c r="M212" s="172"/>
      <c r="N212" s="173"/>
      <c r="O212" s="173"/>
      <c r="P212" s="173"/>
      <c r="Q212" s="173"/>
      <c r="R212" s="173"/>
      <c r="S212" s="173"/>
      <c r="T212" s="174"/>
      <c r="AT212" s="169" t="s">
        <v>158</v>
      </c>
      <c r="AU212" s="169" t="s">
        <v>77</v>
      </c>
      <c r="AV212" s="13" t="s">
        <v>75</v>
      </c>
      <c r="AW212" s="13" t="s">
        <v>30</v>
      </c>
      <c r="AX212" s="13" t="s">
        <v>68</v>
      </c>
      <c r="AY212" s="169" t="s">
        <v>148</v>
      </c>
    </row>
    <row r="213" spans="2:51" s="14" customFormat="1" ht="12">
      <c r="B213" s="175"/>
      <c r="D213" s="168" t="s">
        <v>158</v>
      </c>
      <c r="E213" s="176" t="s">
        <v>0</v>
      </c>
      <c r="F213" s="177" t="s">
        <v>6</v>
      </c>
      <c r="H213" s="178">
        <v>15</v>
      </c>
      <c r="I213" s="179"/>
      <c r="L213" s="175"/>
      <c r="M213" s="180"/>
      <c r="N213" s="181"/>
      <c r="O213" s="181"/>
      <c r="P213" s="181"/>
      <c r="Q213" s="181"/>
      <c r="R213" s="181"/>
      <c r="S213" s="181"/>
      <c r="T213" s="182"/>
      <c r="AT213" s="176" t="s">
        <v>158</v>
      </c>
      <c r="AU213" s="176" t="s">
        <v>77</v>
      </c>
      <c r="AV213" s="14" t="s">
        <v>77</v>
      </c>
      <c r="AW213" s="14" t="s">
        <v>30</v>
      </c>
      <c r="AX213" s="14" t="s">
        <v>75</v>
      </c>
      <c r="AY213" s="176" t="s">
        <v>148</v>
      </c>
    </row>
    <row r="214" spans="1:65" s="2" customFormat="1" ht="21.75" customHeight="1">
      <c r="A214" s="33"/>
      <c r="B214" s="153"/>
      <c r="C214" s="154" t="s">
        <v>478</v>
      </c>
      <c r="D214" s="154" t="s">
        <v>151</v>
      </c>
      <c r="E214" s="155" t="s">
        <v>1350</v>
      </c>
      <c r="F214" s="156" t="s">
        <v>1351</v>
      </c>
      <c r="G214" s="157" t="s">
        <v>215</v>
      </c>
      <c r="H214" s="158">
        <v>30</v>
      </c>
      <c r="I214" s="159"/>
      <c r="J214" s="160">
        <f>ROUND(I214*H214,2)</f>
        <v>0</v>
      </c>
      <c r="K214" s="156" t="s">
        <v>155</v>
      </c>
      <c r="L214" s="34"/>
      <c r="M214" s="161" t="s">
        <v>0</v>
      </c>
      <c r="N214" s="162" t="s">
        <v>40</v>
      </c>
      <c r="O214" s="54"/>
      <c r="P214" s="163">
        <f>O214*H214</f>
        <v>0</v>
      </c>
      <c r="Q214" s="163">
        <v>0</v>
      </c>
      <c r="R214" s="163">
        <f>Q214*H214</f>
        <v>0</v>
      </c>
      <c r="S214" s="163">
        <v>0</v>
      </c>
      <c r="T214" s="164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5" t="s">
        <v>156</v>
      </c>
      <c r="AT214" s="165" t="s">
        <v>151</v>
      </c>
      <c r="AU214" s="165" t="s">
        <v>77</v>
      </c>
      <c r="AY214" s="18" t="s">
        <v>148</v>
      </c>
      <c r="BE214" s="166">
        <f>IF(N214="základní",J214,0)</f>
        <v>0</v>
      </c>
      <c r="BF214" s="166">
        <f>IF(N214="snížená",J214,0)</f>
        <v>0</v>
      </c>
      <c r="BG214" s="166">
        <f>IF(N214="zákl. přenesená",J214,0)</f>
        <v>0</v>
      </c>
      <c r="BH214" s="166">
        <f>IF(N214="sníž. přenesená",J214,0)</f>
        <v>0</v>
      </c>
      <c r="BI214" s="166">
        <f>IF(N214="nulová",J214,0)</f>
        <v>0</v>
      </c>
      <c r="BJ214" s="18" t="s">
        <v>75</v>
      </c>
      <c r="BK214" s="166">
        <f>ROUND(I214*H214,2)</f>
        <v>0</v>
      </c>
      <c r="BL214" s="18" t="s">
        <v>156</v>
      </c>
      <c r="BM214" s="165" t="s">
        <v>1352</v>
      </c>
    </row>
    <row r="215" spans="2:51" s="13" customFormat="1" ht="12">
      <c r="B215" s="167"/>
      <c r="D215" s="168" t="s">
        <v>158</v>
      </c>
      <c r="E215" s="169" t="s">
        <v>0</v>
      </c>
      <c r="F215" s="170" t="s">
        <v>1121</v>
      </c>
      <c r="H215" s="169" t="s">
        <v>0</v>
      </c>
      <c r="I215" s="171"/>
      <c r="L215" s="167"/>
      <c r="M215" s="172"/>
      <c r="N215" s="173"/>
      <c r="O215" s="173"/>
      <c r="P215" s="173"/>
      <c r="Q215" s="173"/>
      <c r="R215" s="173"/>
      <c r="S215" s="173"/>
      <c r="T215" s="174"/>
      <c r="AT215" s="169" t="s">
        <v>158</v>
      </c>
      <c r="AU215" s="169" t="s">
        <v>77</v>
      </c>
      <c r="AV215" s="13" t="s">
        <v>75</v>
      </c>
      <c r="AW215" s="13" t="s">
        <v>30</v>
      </c>
      <c r="AX215" s="13" t="s">
        <v>68</v>
      </c>
      <c r="AY215" s="169" t="s">
        <v>148</v>
      </c>
    </row>
    <row r="216" spans="2:51" s="14" customFormat="1" ht="12">
      <c r="B216" s="175"/>
      <c r="D216" s="168" t="s">
        <v>158</v>
      </c>
      <c r="E216" s="176" t="s">
        <v>0</v>
      </c>
      <c r="F216" s="177" t="s">
        <v>464</v>
      </c>
      <c r="H216" s="178">
        <v>30</v>
      </c>
      <c r="I216" s="179"/>
      <c r="L216" s="175"/>
      <c r="M216" s="180"/>
      <c r="N216" s="181"/>
      <c r="O216" s="181"/>
      <c r="P216" s="181"/>
      <c r="Q216" s="181"/>
      <c r="R216" s="181"/>
      <c r="S216" s="181"/>
      <c r="T216" s="182"/>
      <c r="AT216" s="176" t="s">
        <v>158</v>
      </c>
      <c r="AU216" s="176" t="s">
        <v>77</v>
      </c>
      <c r="AV216" s="14" t="s">
        <v>77</v>
      </c>
      <c r="AW216" s="14" t="s">
        <v>30</v>
      </c>
      <c r="AX216" s="14" t="s">
        <v>75</v>
      </c>
      <c r="AY216" s="176" t="s">
        <v>148</v>
      </c>
    </row>
    <row r="217" spans="1:65" s="2" customFormat="1" ht="16.5" customHeight="1">
      <c r="A217" s="33"/>
      <c r="B217" s="153"/>
      <c r="C217" s="203" t="s">
        <v>482</v>
      </c>
      <c r="D217" s="203" t="s">
        <v>438</v>
      </c>
      <c r="E217" s="204" t="s">
        <v>1353</v>
      </c>
      <c r="F217" s="205" t="s">
        <v>1354</v>
      </c>
      <c r="G217" s="206" t="s">
        <v>215</v>
      </c>
      <c r="H217" s="207">
        <v>30</v>
      </c>
      <c r="I217" s="208"/>
      <c r="J217" s="209">
        <f>ROUND(I217*H217,2)</f>
        <v>0</v>
      </c>
      <c r="K217" s="205" t="s">
        <v>155</v>
      </c>
      <c r="L217" s="210"/>
      <c r="M217" s="211" t="s">
        <v>0</v>
      </c>
      <c r="N217" s="212" t="s">
        <v>40</v>
      </c>
      <c r="O217" s="54"/>
      <c r="P217" s="163">
        <f>O217*H217</f>
        <v>0</v>
      </c>
      <c r="Q217" s="163">
        <v>6E-05</v>
      </c>
      <c r="R217" s="163">
        <f>Q217*H217</f>
        <v>0.0018</v>
      </c>
      <c r="S217" s="163">
        <v>0</v>
      </c>
      <c r="T217" s="164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5" t="s">
        <v>191</v>
      </c>
      <c r="AT217" s="165" t="s">
        <v>438</v>
      </c>
      <c r="AU217" s="165" t="s">
        <v>77</v>
      </c>
      <c r="AY217" s="18" t="s">
        <v>148</v>
      </c>
      <c r="BE217" s="166">
        <f>IF(N217="základní",J217,0)</f>
        <v>0</v>
      </c>
      <c r="BF217" s="166">
        <f>IF(N217="snížená",J217,0)</f>
        <v>0</v>
      </c>
      <c r="BG217" s="166">
        <f>IF(N217="zákl. přenesená",J217,0)</f>
        <v>0</v>
      </c>
      <c r="BH217" s="166">
        <f>IF(N217="sníž. přenesená",J217,0)</f>
        <v>0</v>
      </c>
      <c r="BI217" s="166">
        <f>IF(N217="nulová",J217,0)</f>
        <v>0</v>
      </c>
      <c r="BJ217" s="18" t="s">
        <v>75</v>
      </c>
      <c r="BK217" s="166">
        <f>ROUND(I217*H217,2)</f>
        <v>0</v>
      </c>
      <c r="BL217" s="18" t="s">
        <v>156</v>
      </c>
      <c r="BM217" s="165" t="s">
        <v>1355</v>
      </c>
    </row>
    <row r="218" spans="2:51" s="13" customFormat="1" ht="12">
      <c r="B218" s="167"/>
      <c r="D218" s="168" t="s">
        <v>158</v>
      </c>
      <c r="E218" s="169" t="s">
        <v>0</v>
      </c>
      <c r="F218" s="170" t="s">
        <v>1121</v>
      </c>
      <c r="H218" s="169" t="s">
        <v>0</v>
      </c>
      <c r="I218" s="171"/>
      <c r="L218" s="167"/>
      <c r="M218" s="172"/>
      <c r="N218" s="173"/>
      <c r="O218" s="173"/>
      <c r="P218" s="173"/>
      <c r="Q218" s="173"/>
      <c r="R218" s="173"/>
      <c r="S218" s="173"/>
      <c r="T218" s="174"/>
      <c r="AT218" s="169" t="s">
        <v>158</v>
      </c>
      <c r="AU218" s="169" t="s">
        <v>77</v>
      </c>
      <c r="AV218" s="13" t="s">
        <v>75</v>
      </c>
      <c r="AW218" s="13" t="s">
        <v>30</v>
      </c>
      <c r="AX218" s="13" t="s">
        <v>68</v>
      </c>
      <c r="AY218" s="169" t="s">
        <v>148</v>
      </c>
    </row>
    <row r="219" spans="2:51" s="14" customFormat="1" ht="12">
      <c r="B219" s="175"/>
      <c r="D219" s="168" t="s">
        <v>158</v>
      </c>
      <c r="E219" s="176" t="s">
        <v>0</v>
      </c>
      <c r="F219" s="177" t="s">
        <v>464</v>
      </c>
      <c r="H219" s="178">
        <v>30</v>
      </c>
      <c r="I219" s="179"/>
      <c r="L219" s="175"/>
      <c r="M219" s="180"/>
      <c r="N219" s="181"/>
      <c r="O219" s="181"/>
      <c r="P219" s="181"/>
      <c r="Q219" s="181"/>
      <c r="R219" s="181"/>
      <c r="S219" s="181"/>
      <c r="T219" s="182"/>
      <c r="AT219" s="176" t="s">
        <v>158</v>
      </c>
      <c r="AU219" s="176" t="s">
        <v>77</v>
      </c>
      <c r="AV219" s="14" t="s">
        <v>77</v>
      </c>
      <c r="AW219" s="14" t="s">
        <v>30</v>
      </c>
      <c r="AX219" s="14" t="s">
        <v>75</v>
      </c>
      <c r="AY219" s="176" t="s">
        <v>148</v>
      </c>
    </row>
    <row r="220" spans="1:65" s="2" customFormat="1" ht="16.5" customHeight="1">
      <c r="A220" s="33"/>
      <c r="B220" s="153"/>
      <c r="C220" s="154" t="s">
        <v>487</v>
      </c>
      <c r="D220" s="154" t="s">
        <v>151</v>
      </c>
      <c r="E220" s="155" t="s">
        <v>1356</v>
      </c>
      <c r="F220" s="156" t="s">
        <v>1357</v>
      </c>
      <c r="G220" s="157" t="s">
        <v>215</v>
      </c>
      <c r="H220" s="158">
        <v>30</v>
      </c>
      <c r="I220" s="159"/>
      <c r="J220" s="160">
        <f>ROUND(I220*H220,2)</f>
        <v>0</v>
      </c>
      <c r="K220" s="156" t="s">
        <v>0</v>
      </c>
      <c r="L220" s="34"/>
      <c r="M220" s="161" t="s">
        <v>0</v>
      </c>
      <c r="N220" s="162" t="s">
        <v>40</v>
      </c>
      <c r="O220" s="54"/>
      <c r="P220" s="163">
        <f>O220*H220</f>
        <v>0</v>
      </c>
      <c r="Q220" s="163">
        <v>0</v>
      </c>
      <c r="R220" s="163">
        <f>Q220*H220</f>
        <v>0</v>
      </c>
      <c r="S220" s="163">
        <v>0</v>
      </c>
      <c r="T220" s="164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5" t="s">
        <v>156</v>
      </c>
      <c r="AT220" s="165" t="s">
        <v>151</v>
      </c>
      <c r="AU220" s="165" t="s">
        <v>77</v>
      </c>
      <c r="AY220" s="18" t="s">
        <v>148</v>
      </c>
      <c r="BE220" s="166">
        <f>IF(N220="základní",J220,0)</f>
        <v>0</v>
      </c>
      <c r="BF220" s="166">
        <f>IF(N220="snížená",J220,0)</f>
        <v>0</v>
      </c>
      <c r="BG220" s="166">
        <f>IF(N220="zákl. přenesená",J220,0)</f>
        <v>0</v>
      </c>
      <c r="BH220" s="166">
        <f>IF(N220="sníž. přenesená",J220,0)</f>
        <v>0</v>
      </c>
      <c r="BI220" s="166">
        <f>IF(N220="nulová",J220,0)</f>
        <v>0</v>
      </c>
      <c r="BJ220" s="18" t="s">
        <v>75</v>
      </c>
      <c r="BK220" s="166">
        <f>ROUND(I220*H220,2)</f>
        <v>0</v>
      </c>
      <c r="BL220" s="18" t="s">
        <v>156</v>
      </c>
      <c r="BM220" s="165" t="s">
        <v>1358</v>
      </c>
    </row>
    <row r="221" spans="2:51" s="13" customFormat="1" ht="12">
      <c r="B221" s="167"/>
      <c r="D221" s="168" t="s">
        <v>158</v>
      </c>
      <c r="E221" s="169" t="s">
        <v>0</v>
      </c>
      <c r="F221" s="170" t="s">
        <v>1121</v>
      </c>
      <c r="H221" s="169" t="s">
        <v>0</v>
      </c>
      <c r="I221" s="171"/>
      <c r="L221" s="167"/>
      <c r="M221" s="172"/>
      <c r="N221" s="173"/>
      <c r="O221" s="173"/>
      <c r="P221" s="173"/>
      <c r="Q221" s="173"/>
      <c r="R221" s="173"/>
      <c r="S221" s="173"/>
      <c r="T221" s="174"/>
      <c r="AT221" s="169" t="s">
        <v>158</v>
      </c>
      <c r="AU221" s="169" t="s">
        <v>77</v>
      </c>
      <c r="AV221" s="13" t="s">
        <v>75</v>
      </c>
      <c r="AW221" s="13" t="s">
        <v>30</v>
      </c>
      <c r="AX221" s="13" t="s">
        <v>68</v>
      </c>
      <c r="AY221" s="169" t="s">
        <v>148</v>
      </c>
    </row>
    <row r="222" spans="2:51" s="14" customFormat="1" ht="12">
      <c r="B222" s="175"/>
      <c r="D222" s="168" t="s">
        <v>158</v>
      </c>
      <c r="E222" s="176" t="s">
        <v>0</v>
      </c>
      <c r="F222" s="177" t="s">
        <v>464</v>
      </c>
      <c r="H222" s="178">
        <v>30</v>
      </c>
      <c r="I222" s="179"/>
      <c r="L222" s="175"/>
      <c r="M222" s="180"/>
      <c r="N222" s="181"/>
      <c r="O222" s="181"/>
      <c r="P222" s="181"/>
      <c r="Q222" s="181"/>
      <c r="R222" s="181"/>
      <c r="S222" s="181"/>
      <c r="T222" s="182"/>
      <c r="AT222" s="176" t="s">
        <v>158</v>
      </c>
      <c r="AU222" s="176" t="s">
        <v>77</v>
      </c>
      <c r="AV222" s="14" t="s">
        <v>77</v>
      </c>
      <c r="AW222" s="14" t="s">
        <v>30</v>
      </c>
      <c r="AX222" s="14" t="s">
        <v>75</v>
      </c>
      <c r="AY222" s="176" t="s">
        <v>148</v>
      </c>
    </row>
    <row r="223" spans="1:65" s="2" customFormat="1" ht="16.5" customHeight="1">
      <c r="A223" s="33"/>
      <c r="B223" s="153"/>
      <c r="C223" s="203" t="s">
        <v>491</v>
      </c>
      <c r="D223" s="203" t="s">
        <v>438</v>
      </c>
      <c r="E223" s="204" t="s">
        <v>1359</v>
      </c>
      <c r="F223" s="205" t="s">
        <v>1360</v>
      </c>
      <c r="G223" s="206" t="s">
        <v>215</v>
      </c>
      <c r="H223" s="207">
        <v>30</v>
      </c>
      <c r="I223" s="208"/>
      <c r="J223" s="209">
        <f>ROUND(I223*H223,2)</f>
        <v>0</v>
      </c>
      <c r="K223" s="205" t="s">
        <v>0</v>
      </c>
      <c r="L223" s="210"/>
      <c r="M223" s="211" t="s">
        <v>0</v>
      </c>
      <c r="N223" s="212" t="s">
        <v>40</v>
      </c>
      <c r="O223" s="54"/>
      <c r="P223" s="163">
        <f>O223*H223</f>
        <v>0</v>
      </c>
      <c r="Q223" s="163">
        <v>0.0038</v>
      </c>
      <c r="R223" s="163">
        <f>Q223*H223</f>
        <v>0.114</v>
      </c>
      <c r="S223" s="163">
        <v>0</v>
      </c>
      <c r="T223" s="164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5" t="s">
        <v>191</v>
      </c>
      <c r="AT223" s="165" t="s">
        <v>438</v>
      </c>
      <c r="AU223" s="165" t="s">
        <v>77</v>
      </c>
      <c r="AY223" s="18" t="s">
        <v>148</v>
      </c>
      <c r="BE223" s="166">
        <f>IF(N223="základní",J223,0)</f>
        <v>0</v>
      </c>
      <c r="BF223" s="166">
        <f>IF(N223="snížená",J223,0)</f>
        <v>0</v>
      </c>
      <c r="BG223" s="166">
        <f>IF(N223="zákl. přenesená",J223,0)</f>
        <v>0</v>
      </c>
      <c r="BH223" s="166">
        <f>IF(N223="sníž. přenesená",J223,0)</f>
        <v>0</v>
      </c>
      <c r="BI223" s="166">
        <f>IF(N223="nulová",J223,0)</f>
        <v>0</v>
      </c>
      <c r="BJ223" s="18" t="s">
        <v>75</v>
      </c>
      <c r="BK223" s="166">
        <f>ROUND(I223*H223,2)</f>
        <v>0</v>
      </c>
      <c r="BL223" s="18" t="s">
        <v>156</v>
      </c>
      <c r="BM223" s="165" t="s">
        <v>1361</v>
      </c>
    </row>
    <row r="224" spans="2:51" s="13" customFormat="1" ht="12">
      <c r="B224" s="167"/>
      <c r="D224" s="168" t="s">
        <v>158</v>
      </c>
      <c r="E224" s="169" t="s">
        <v>0</v>
      </c>
      <c r="F224" s="170" t="s">
        <v>1121</v>
      </c>
      <c r="H224" s="169" t="s">
        <v>0</v>
      </c>
      <c r="I224" s="171"/>
      <c r="L224" s="167"/>
      <c r="M224" s="172"/>
      <c r="N224" s="173"/>
      <c r="O224" s="173"/>
      <c r="P224" s="173"/>
      <c r="Q224" s="173"/>
      <c r="R224" s="173"/>
      <c r="S224" s="173"/>
      <c r="T224" s="174"/>
      <c r="AT224" s="169" t="s">
        <v>158</v>
      </c>
      <c r="AU224" s="169" t="s">
        <v>77</v>
      </c>
      <c r="AV224" s="13" t="s">
        <v>75</v>
      </c>
      <c r="AW224" s="13" t="s">
        <v>30</v>
      </c>
      <c r="AX224" s="13" t="s">
        <v>68</v>
      </c>
      <c r="AY224" s="169" t="s">
        <v>148</v>
      </c>
    </row>
    <row r="225" spans="2:51" s="14" customFormat="1" ht="12">
      <c r="B225" s="175"/>
      <c r="D225" s="168" t="s">
        <v>158</v>
      </c>
      <c r="E225" s="176" t="s">
        <v>0</v>
      </c>
      <c r="F225" s="177" t="s">
        <v>464</v>
      </c>
      <c r="H225" s="178">
        <v>30</v>
      </c>
      <c r="I225" s="179"/>
      <c r="L225" s="175"/>
      <c r="M225" s="180"/>
      <c r="N225" s="181"/>
      <c r="O225" s="181"/>
      <c r="P225" s="181"/>
      <c r="Q225" s="181"/>
      <c r="R225" s="181"/>
      <c r="S225" s="181"/>
      <c r="T225" s="182"/>
      <c r="AT225" s="176" t="s">
        <v>158</v>
      </c>
      <c r="AU225" s="176" t="s">
        <v>77</v>
      </c>
      <c r="AV225" s="14" t="s">
        <v>77</v>
      </c>
      <c r="AW225" s="14" t="s">
        <v>30</v>
      </c>
      <c r="AX225" s="14" t="s">
        <v>75</v>
      </c>
      <c r="AY225" s="176" t="s">
        <v>148</v>
      </c>
    </row>
    <row r="226" spans="1:65" s="2" customFormat="1" ht="16.5" customHeight="1">
      <c r="A226" s="33"/>
      <c r="B226" s="153"/>
      <c r="C226" s="203" t="s">
        <v>495</v>
      </c>
      <c r="D226" s="203" t="s">
        <v>438</v>
      </c>
      <c r="E226" s="204" t="s">
        <v>1362</v>
      </c>
      <c r="F226" s="205" t="s">
        <v>1363</v>
      </c>
      <c r="G226" s="206" t="s">
        <v>215</v>
      </c>
      <c r="H226" s="207">
        <v>30</v>
      </c>
      <c r="I226" s="208"/>
      <c r="J226" s="209">
        <f>ROUND(I226*H226,2)</f>
        <v>0</v>
      </c>
      <c r="K226" s="205" t="s">
        <v>0</v>
      </c>
      <c r="L226" s="210"/>
      <c r="M226" s="211" t="s">
        <v>0</v>
      </c>
      <c r="N226" s="212" t="s">
        <v>40</v>
      </c>
      <c r="O226" s="54"/>
      <c r="P226" s="163">
        <f>O226*H226</f>
        <v>0</v>
      </c>
      <c r="Q226" s="163">
        <v>0.0035</v>
      </c>
      <c r="R226" s="163">
        <f>Q226*H226</f>
        <v>0.105</v>
      </c>
      <c r="S226" s="163">
        <v>0</v>
      </c>
      <c r="T226" s="164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5" t="s">
        <v>191</v>
      </c>
      <c r="AT226" s="165" t="s">
        <v>438</v>
      </c>
      <c r="AU226" s="165" t="s">
        <v>77</v>
      </c>
      <c r="AY226" s="18" t="s">
        <v>148</v>
      </c>
      <c r="BE226" s="166">
        <f>IF(N226="základní",J226,0)</f>
        <v>0</v>
      </c>
      <c r="BF226" s="166">
        <f>IF(N226="snížená",J226,0)</f>
        <v>0</v>
      </c>
      <c r="BG226" s="166">
        <f>IF(N226="zákl. přenesená",J226,0)</f>
        <v>0</v>
      </c>
      <c r="BH226" s="166">
        <f>IF(N226="sníž. přenesená",J226,0)</f>
        <v>0</v>
      </c>
      <c r="BI226" s="166">
        <f>IF(N226="nulová",J226,0)</f>
        <v>0</v>
      </c>
      <c r="BJ226" s="18" t="s">
        <v>75</v>
      </c>
      <c r="BK226" s="166">
        <f>ROUND(I226*H226,2)</f>
        <v>0</v>
      </c>
      <c r="BL226" s="18" t="s">
        <v>156</v>
      </c>
      <c r="BM226" s="165" t="s">
        <v>1364</v>
      </c>
    </row>
    <row r="227" spans="2:51" s="13" customFormat="1" ht="12">
      <c r="B227" s="167"/>
      <c r="D227" s="168" t="s">
        <v>158</v>
      </c>
      <c r="E227" s="169" t="s">
        <v>0</v>
      </c>
      <c r="F227" s="170" t="s">
        <v>1121</v>
      </c>
      <c r="H227" s="169" t="s">
        <v>0</v>
      </c>
      <c r="I227" s="171"/>
      <c r="L227" s="167"/>
      <c r="M227" s="172"/>
      <c r="N227" s="173"/>
      <c r="O227" s="173"/>
      <c r="P227" s="173"/>
      <c r="Q227" s="173"/>
      <c r="R227" s="173"/>
      <c r="S227" s="173"/>
      <c r="T227" s="174"/>
      <c r="AT227" s="169" t="s">
        <v>158</v>
      </c>
      <c r="AU227" s="169" t="s">
        <v>77</v>
      </c>
      <c r="AV227" s="13" t="s">
        <v>75</v>
      </c>
      <c r="AW227" s="13" t="s">
        <v>30</v>
      </c>
      <c r="AX227" s="13" t="s">
        <v>68</v>
      </c>
      <c r="AY227" s="169" t="s">
        <v>148</v>
      </c>
    </row>
    <row r="228" spans="2:51" s="14" customFormat="1" ht="12">
      <c r="B228" s="175"/>
      <c r="D228" s="168" t="s">
        <v>158</v>
      </c>
      <c r="E228" s="176" t="s">
        <v>0</v>
      </c>
      <c r="F228" s="177" t="s">
        <v>464</v>
      </c>
      <c r="H228" s="178">
        <v>30</v>
      </c>
      <c r="I228" s="179"/>
      <c r="L228" s="175"/>
      <c r="M228" s="180"/>
      <c r="N228" s="181"/>
      <c r="O228" s="181"/>
      <c r="P228" s="181"/>
      <c r="Q228" s="181"/>
      <c r="R228" s="181"/>
      <c r="S228" s="181"/>
      <c r="T228" s="182"/>
      <c r="AT228" s="176" t="s">
        <v>158</v>
      </c>
      <c r="AU228" s="176" t="s">
        <v>77</v>
      </c>
      <c r="AV228" s="14" t="s">
        <v>77</v>
      </c>
      <c r="AW228" s="14" t="s">
        <v>30</v>
      </c>
      <c r="AX228" s="14" t="s">
        <v>75</v>
      </c>
      <c r="AY228" s="176" t="s">
        <v>148</v>
      </c>
    </row>
    <row r="229" spans="1:65" s="2" customFormat="1" ht="21.75" customHeight="1">
      <c r="A229" s="33"/>
      <c r="B229" s="153"/>
      <c r="C229" s="154" t="s">
        <v>500</v>
      </c>
      <c r="D229" s="154" t="s">
        <v>151</v>
      </c>
      <c r="E229" s="155" t="s">
        <v>1365</v>
      </c>
      <c r="F229" s="156" t="s">
        <v>1366</v>
      </c>
      <c r="G229" s="157" t="s">
        <v>215</v>
      </c>
      <c r="H229" s="158">
        <v>4</v>
      </c>
      <c r="I229" s="159"/>
      <c r="J229" s="160">
        <f>ROUND(I229*H229,2)</f>
        <v>0</v>
      </c>
      <c r="K229" s="156" t="s">
        <v>155</v>
      </c>
      <c r="L229" s="34"/>
      <c r="M229" s="161" t="s">
        <v>0</v>
      </c>
      <c r="N229" s="162" t="s">
        <v>40</v>
      </c>
      <c r="O229" s="54"/>
      <c r="P229" s="163">
        <f>O229*H229</f>
        <v>0</v>
      </c>
      <c r="Q229" s="163">
        <v>0</v>
      </c>
      <c r="R229" s="163">
        <f>Q229*H229</f>
        <v>0</v>
      </c>
      <c r="S229" s="163">
        <v>0</v>
      </c>
      <c r="T229" s="164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5" t="s">
        <v>156</v>
      </c>
      <c r="AT229" s="165" t="s">
        <v>151</v>
      </c>
      <c r="AU229" s="165" t="s">
        <v>77</v>
      </c>
      <c r="AY229" s="18" t="s">
        <v>148</v>
      </c>
      <c r="BE229" s="166">
        <f>IF(N229="základní",J229,0)</f>
        <v>0</v>
      </c>
      <c r="BF229" s="166">
        <f>IF(N229="snížená",J229,0)</f>
        <v>0</v>
      </c>
      <c r="BG229" s="166">
        <f>IF(N229="zákl. přenesená",J229,0)</f>
        <v>0</v>
      </c>
      <c r="BH229" s="166">
        <f>IF(N229="sníž. přenesená",J229,0)</f>
        <v>0</v>
      </c>
      <c r="BI229" s="166">
        <f>IF(N229="nulová",J229,0)</f>
        <v>0</v>
      </c>
      <c r="BJ229" s="18" t="s">
        <v>75</v>
      </c>
      <c r="BK229" s="166">
        <f>ROUND(I229*H229,2)</f>
        <v>0</v>
      </c>
      <c r="BL229" s="18" t="s">
        <v>156</v>
      </c>
      <c r="BM229" s="165" t="s">
        <v>1367</v>
      </c>
    </row>
    <row r="230" spans="2:51" s="13" customFormat="1" ht="12">
      <c r="B230" s="167"/>
      <c r="D230" s="168" t="s">
        <v>158</v>
      </c>
      <c r="E230" s="169" t="s">
        <v>0</v>
      </c>
      <c r="F230" s="170" t="s">
        <v>1121</v>
      </c>
      <c r="H230" s="169" t="s">
        <v>0</v>
      </c>
      <c r="I230" s="171"/>
      <c r="L230" s="167"/>
      <c r="M230" s="172"/>
      <c r="N230" s="173"/>
      <c r="O230" s="173"/>
      <c r="P230" s="173"/>
      <c r="Q230" s="173"/>
      <c r="R230" s="173"/>
      <c r="S230" s="173"/>
      <c r="T230" s="174"/>
      <c r="AT230" s="169" t="s">
        <v>158</v>
      </c>
      <c r="AU230" s="169" t="s">
        <v>77</v>
      </c>
      <c r="AV230" s="13" t="s">
        <v>75</v>
      </c>
      <c r="AW230" s="13" t="s">
        <v>30</v>
      </c>
      <c r="AX230" s="13" t="s">
        <v>68</v>
      </c>
      <c r="AY230" s="169" t="s">
        <v>148</v>
      </c>
    </row>
    <row r="231" spans="2:51" s="14" customFormat="1" ht="12">
      <c r="B231" s="175"/>
      <c r="D231" s="168" t="s">
        <v>158</v>
      </c>
      <c r="E231" s="176" t="s">
        <v>0</v>
      </c>
      <c r="F231" s="177" t="s">
        <v>156</v>
      </c>
      <c r="H231" s="178">
        <v>4</v>
      </c>
      <c r="I231" s="179"/>
      <c r="L231" s="175"/>
      <c r="M231" s="180"/>
      <c r="N231" s="181"/>
      <c r="O231" s="181"/>
      <c r="P231" s="181"/>
      <c r="Q231" s="181"/>
      <c r="R231" s="181"/>
      <c r="S231" s="181"/>
      <c r="T231" s="182"/>
      <c r="AT231" s="176" t="s">
        <v>158</v>
      </c>
      <c r="AU231" s="176" t="s">
        <v>77</v>
      </c>
      <c r="AV231" s="14" t="s">
        <v>77</v>
      </c>
      <c r="AW231" s="14" t="s">
        <v>30</v>
      </c>
      <c r="AX231" s="14" t="s">
        <v>75</v>
      </c>
      <c r="AY231" s="176" t="s">
        <v>148</v>
      </c>
    </row>
    <row r="232" spans="1:65" s="2" customFormat="1" ht="16.5" customHeight="1">
      <c r="A232" s="33"/>
      <c r="B232" s="153"/>
      <c r="C232" s="203" t="s">
        <v>507</v>
      </c>
      <c r="D232" s="203" t="s">
        <v>438</v>
      </c>
      <c r="E232" s="204" t="s">
        <v>1368</v>
      </c>
      <c r="F232" s="205" t="s">
        <v>1369</v>
      </c>
      <c r="G232" s="206" t="s">
        <v>215</v>
      </c>
      <c r="H232" s="207">
        <v>4</v>
      </c>
      <c r="I232" s="208"/>
      <c r="J232" s="209">
        <f>ROUND(I232*H232,2)</f>
        <v>0</v>
      </c>
      <c r="K232" s="205" t="s">
        <v>155</v>
      </c>
      <c r="L232" s="210"/>
      <c r="M232" s="211" t="s">
        <v>0</v>
      </c>
      <c r="N232" s="212" t="s">
        <v>40</v>
      </c>
      <c r="O232" s="54"/>
      <c r="P232" s="163">
        <f>O232*H232</f>
        <v>0</v>
      </c>
      <c r="Q232" s="163">
        <v>0.0016</v>
      </c>
      <c r="R232" s="163">
        <f>Q232*H232</f>
        <v>0.0064</v>
      </c>
      <c r="S232" s="163">
        <v>0</v>
      </c>
      <c r="T232" s="164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5" t="s">
        <v>191</v>
      </c>
      <c r="AT232" s="165" t="s">
        <v>438</v>
      </c>
      <c r="AU232" s="165" t="s">
        <v>77</v>
      </c>
      <c r="AY232" s="18" t="s">
        <v>148</v>
      </c>
      <c r="BE232" s="166">
        <f>IF(N232="základní",J232,0)</f>
        <v>0</v>
      </c>
      <c r="BF232" s="166">
        <f>IF(N232="snížená",J232,0)</f>
        <v>0</v>
      </c>
      <c r="BG232" s="166">
        <f>IF(N232="zákl. přenesená",J232,0)</f>
        <v>0</v>
      </c>
      <c r="BH232" s="166">
        <f>IF(N232="sníž. přenesená",J232,0)</f>
        <v>0</v>
      </c>
      <c r="BI232" s="166">
        <f>IF(N232="nulová",J232,0)</f>
        <v>0</v>
      </c>
      <c r="BJ232" s="18" t="s">
        <v>75</v>
      </c>
      <c r="BK232" s="166">
        <f>ROUND(I232*H232,2)</f>
        <v>0</v>
      </c>
      <c r="BL232" s="18" t="s">
        <v>156</v>
      </c>
      <c r="BM232" s="165" t="s">
        <v>1370</v>
      </c>
    </row>
    <row r="233" spans="2:51" s="13" customFormat="1" ht="12">
      <c r="B233" s="167"/>
      <c r="D233" s="168" t="s">
        <v>158</v>
      </c>
      <c r="E233" s="169" t="s">
        <v>0</v>
      </c>
      <c r="F233" s="170" t="s">
        <v>1121</v>
      </c>
      <c r="H233" s="169" t="s">
        <v>0</v>
      </c>
      <c r="I233" s="171"/>
      <c r="L233" s="167"/>
      <c r="M233" s="172"/>
      <c r="N233" s="173"/>
      <c r="O233" s="173"/>
      <c r="P233" s="173"/>
      <c r="Q233" s="173"/>
      <c r="R233" s="173"/>
      <c r="S233" s="173"/>
      <c r="T233" s="174"/>
      <c r="AT233" s="169" t="s">
        <v>158</v>
      </c>
      <c r="AU233" s="169" t="s">
        <v>77</v>
      </c>
      <c r="AV233" s="13" t="s">
        <v>75</v>
      </c>
      <c r="AW233" s="13" t="s">
        <v>30</v>
      </c>
      <c r="AX233" s="13" t="s">
        <v>68</v>
      </c>
      <c r="AY233" s="169" t="s">
        <v>148</v>
      </c>
    </row>
    <row r="234" spans="2:51" s="14" customFormat="1" ht="12">
      <c r="B234" s="175"/>
      <c r="D234" s="168" t="s">
        <v>158</v>
      </c>
      <c r="E234" s="176" t="s">
        <v>0</v>
      </c>
      <c r="F234" s="177" t="s">
        <v>156</v>
      </c>
      <c r="H234" s="178">
        <v>4</v>
      </c>
      <c r="I234" s="179"/>
      <c r="L234" s="175"/>
      <c r="M234" s="180"/>
      <c r="N234" s="181"/>
      <c r="O234" s="181"/>
      <c r="P234" s="181"/>
      <c r="Q234" s="181"/>
      <c r="R234" s="181"/>
      <c r="S234" s="181"/>
      <c r="T234" s="182"/>
      <c r="AT234" s="176" t="s">
        <v>158</v>
      </c>
      <c r="AU234" s="176" t="s">
        <v>77</v>
      </c>
      <c r="AV234" s="14" t="s">
        <v>77</v>
      </c>
      <c r="AW234" s="14" t="s">
        <v>30</v>
      </c>
      <c r="AX234" s="14" t="s">
        <v>75</v>
      </c>
      <c r="AY234" s="176" t="s">
        <v>148</v>
      </c>
    </row>
    <row r="235" spans="1:65" s="2" customFormat="1" ht="21.75" customHeight="1">
      <c r="A235" s="33"/>
      <c r="B235" s="153"/>
      <c r="C235" s="154" t="s">
        <v>513</v>
      </c>
      <c r="D235" s="154" t="s">
        <v>151</v>
      </c>
      <c r="E235" s="155" t="s">
        <v>1371</v>
      </c>
      <c r="F235" s="156" t="s">
        <v>1372</v>
      </c>
      <c r="G235" s="157" t="s">
        <v>215</v>
      </c>
      <c r="H235" s="158">
        <v>26</v>
      </c>
      <c r="I235" s="159"/>
      <c r="J235" s="160">
        <f>ROUND(I235*H235,2)</f>
        <v>0</v>
      </c>
      <c r="K235" s="156" t="s">
        <v>155</v>
      </c>
      <c r="L235" s="34"/>
      <c r="M235" s="161" t="s">
        <v>0</v>
      </c>
      <c r="N235" s="162" t="s">
        <v>40</v>
      </c>
      <c r="O235" s="54"/>
      <c r="P235" s="163">
        <f>O235*H235</f>
        <v>0</v>
      </c>
      <c r="Q235" s="163">
        <v>0</v>
      </c>
      <c r="R235" s="163">
        <f>Q235*H235</f>
        <v>0</v>
      </c>
      <c r="S235" s="163">
        <v>0</v>
      </c>
      <c r="T235" s="164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5" t="s">
        <v>156</v>
      </c>
      <c r="AT235" s="165" t="s">
        <v>151</v>
      </c>
      <c r="AU235" s="165" t="s">
        <v>77</v>
      </c>
      <c r="AY235" s="18" t="s">
        <v>148</v>
      </c>
      <c r="BE235" s="166">
        <f>IF(N235="základní",J235,0)</f>
        <v>0</v>
      </c>
      <c r="BF235" s="166">
        <f>IF(N235="snížená",J235,0)</f>
        <v>0</v>
      </c>
      <c r="BG235" s="166">
        <f>IF(N235="zákl. přenesená",J235,0)</f>
        <v>0</v>
      </c>
      <c r="BH235" s="166">
        <f>IF(N235="sníž. přenesená",J235,0)</f>
        <v>0</v>
      </c>
      <c r="BI235" s="166">
        <f>IF(N235="nulová",J235,0)</f>
        <v>0</v>
      </c>
      <c r="BJ235" s="18" t="s">
        <v>75</v>
      </c>
      <c r="BK235" s="166">
        <f>ROUND(I235*H235,2)</f>
        <v>0</v>
      </c>
      <c r="BL235" s="18" t="s">
        <v>156</v>
      </c>
      <c r="BM235" s="165" t="s">
        <v>1373</v>
      </c>
    </row>
    <row r="236" spans="2:51" s="13" customFormat="1" ht="12">
      <c r="B236" s="167"/>
      <c r="D236" s="168" t="s">
        <v>158</v>
      </c>
      <c r="E236" s="169" t="s">
        <v>0</v>
      </c>
      <c r="F236" s="170" t="s">
        <v>1121</v>
      </c>
      <c r="H236" s="169" t="s">
        <v>0</v>
      </c>
      <c r="I236" s="171"/>
      <c r="L236" s="167"/>
      <c r="M236" s="172"/>
      <c r="N236" s="173"/>
      <c r="O236" s="173"/>
      <c r="P236" s="173"/>
      <c r="Q236" s="173"/>
      <c r="R236" s="173"/>
      <c r="S236" s="173"/>
      <c r="T236" s="174"/>
      <c r="AT236" s="169" t="s">
        <v>158</v>
      </c>
      <c r="AU236" s="169" t="s">
        <v>77</v>
      </c>
      <c r="AV236" s="13" t="s">
        <v>75</v>
      </c>
      <c r="AW236" s="13" t="s">
        <v>30</v>
      </c>
      <c r="AX236" s="13" t="s">
        <v>68</v>
      </c>
      <c r="AY236" s="169" t="s">
        <v>148</v>
      </c>
    </row>
    <row r="237" spans="2:51" s="14" customFormat="1" ht="12">
      <c r="B237" s="175"/>
      <c r="D237" s="168" t="s">
        <v>158</v>
      </c>
      <c r="E237" s="176" t="s">
        <v>0</v>
      </c>
      <c r="F237" s="177" t="s">
        <v>1374</v>
      </c>
      <c r="H237" s="178">
        <v>26</v>
      </c>
      <c r="I237" s="179"/>
      <c r="L237" s="175"/>
      <c r="M237" s="180"/>
      <c r="N237" s="181"/>
      <c r="O237" s="181"/>
      <c r="P237" s="181"/>
      <c r="Q237" s="181"/>
      <c r="R237" s="181"/>
      <c r="S237" s="181"/>
      <c r="T237" s="182"/>
      <c r="AT237" s="176" t="s">
        <v>158</v>
      </c>
      <c r="AU237" s="176" t="s">
        <v>77</v>
      </c>
      <c r="AV237" s="14" t="s">
        <v>77</v>
      </c>
      <c r="AW237" s="14" t="s">
        <v>30</v>
      </c>
      <c r="AX237" s="14" t="s">
        <v>68</v>
      </c>
      <c r="AY237" s="176" t="s">
        <v>148</v>
      </c>
    </row>
    <row r="238" spans="2:51" s="15" customFormat="1" ht="12">
      <c r="B238" s="183"/>
      <c r="D238" s="168" t="s">
        <v>158</v>
      </c>
      <c r="E238" s="184" t="s">
        <v>0</v>
      </c>
      <c r="F238" s="185" t="s">
        <v>171</v>
      </c>
      <c r="H238" s="186">
        <v>26</v>
      </c>
      <c r="I238" s="187"/>
      <c r="L238" s="183"/>
      <c r="M238" s="188"/>
      <c r="N238" s="189"/>
      <c r="O238" s="189"/>
      <c r="P238" s="189"/>
      <c r="Q238" s="189"/>
      <c r="R238" s="189"/>
      <c r="S238" s="189"/>
      <c r="T238" s="190"/>
      <c r="AT238" s="184" t="s">
        <v>158</v>
      </c>
      <c r="AU238" s="184" t="s">
        <v>77</v>
      </c>
      <c r="AV238" s="15" t="s">
        <v>156</v>
      </c>
      <c r="AW238" s="15" t="s">
        <v>30</v>
      </c>
      <c r="AX238" s="15" t="s">
        <v>75</v>
      </c>
      <c r="AY238" s="184" t="s">
        <v>148</v>
      </c>
    </row>
    <row r="239" spans="1:65" s="2" customFormat="1" ht="16.5" customHeight="1">
      <c r="A239" s="33"/>
      <c r="B239" s="153"/>
      <c r="C239" s="203" t="s">
        <v>520</v>
      </c>
      <c r="D239" s="203" t="s">
        <v>438</v>
      </c>
      <c r="E239" s="204" t="s">
        <v>1375</v>
      </c>
      <c r="F239" s="205" t="s">
        <v>1376</v>
      </c>
      <c r="G239" s="206" t="s">
        <v>215</v>
      </c>
      <c r="H239" s="207">
        <v>26</v>
      </c>
      <c r="I239" s="208"/>
      <c r="J239" s="209">
        <f>ROUND(I239*H239,2)</f>
        <v>0</v>
      </c>
      <c r="K239" s="205" t="s">
        <v>155</v>
      </c>
      <c r="L239" s="210"/>
      <c r="M239" s="211" t="s">
        <v>0</v>
      </c>
      <c r="N239" s="212" t="s">
        <v>40</v>
      </c>
      <c r="O239" s="54"/>
      <c r="P239" s="163">
        <f>O239*H239</f>
        <v>0</v>
      </c>
      <c r="Q239" s="163">
        <v>0.0019</v>
      </c>
      <c r="R239" s="163">
        <f>Q239*H239</f>
        <v>0.0494</v>
      </c>
      <c r="S239" s="163">
        <v>0</v>
      </c>
      <c r="T239" s="164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5" t="s">
        <v>191</v>
      </c>
      <c r="AT239" s="165" t="s">
        <v>438</v>
      </c>
      <c r="AU239" s="165" t="s">
        <v>77</v>
      </c>
      <c r="AY239" s="18" t="s">
        <v>148</v>
      </c>
      <c r="BE239" s="166">
        <f>IF(N239="základní",J239,0)</f>
        <v>0</v>
      </c>
      <c r="BF239" s="166">
        <f>IF(N239="snížená",J239,0)</f>
        <v>0</v>
      </c>
      <c r="BG239" s="166">
        <f>IF(N239="zákl. přenesená",J239,0)</f>
        <v>0</v>
      </c>
      <c r="BH239" s="166">
        <f>IF(N239="sníž. přenesená",J239,0)</f>
        <v>0</v>
      </c>
      <c r="BI239" s="166">
        <f>IF(N239="nulová",J239,0)</f>
        <v>0</v>
      </c>
      <c r="BJ239" s="18" t="s">
        <v>75</v>
      </c>
      <c r="BK239" s="166">
        <f>ROUND(I239*H239,2)</f>
        <v>0</v>
      </c>
      <c r="BL239" s="18" t="s">
        <v>156</v>
      </c>
      <c r="BM239" s="165" t="s">
        <v>1377</v>
      </c>
    </row>
    <row r="240" spans="2:51" s="13" customFormat="1" ht="12">
      <c r="B240" s="167"/>
      <c r="D240" s="168" t="s">
        <v>158</v>
      </c>
      <c r="E240" s="169" t="s">
        <v>0</v>
      </c>
      <c r="F240" s="170" t="s">
        <v>1121</v>
      </c>
      <c r="H240" s="169" t="s">
        <v>0</v>
      </c>
      <c r="I240" s="171"/>
      <c r="L240" s="167"/>
      <c r="M240" s="172"/>
      <c r="N240" s="173"/>
      <c r="O240" s="173"/>
      <c r="P240" s="173"/>
      <c r="Q240" s="173"/>
      <c r="R240" s="173"/>
      <c r="S240" s="173"/>
      <c r="T240" s="174"/>
      <c r="AT240" s="169" t="s">
        <v>158</v>
      </c>
      <c r="AU240" s="169" t="s">
        <v>77</v>
      </c>
      <c r="AV240" s="13" t="s">
        <v>75</v>
      </c>
      <c r="AW240" s="13" t="s">
        <v>30</v>
      </c>
      <c r="AX240" s="13" t="s">
        <v>68</v>
      </c>
      <c r="AY240" s="169" t="s">
        <v>148</v>
      </c>
    </row>
    <row r="241" spans="2:51" s="14" customFormat="1" ht="12">
      <c r="B241" s="175"/>
      <c r="D241" s="168" t="s">
        <v>158</v>
      </c>
      <c r="E241" s="176" t="s">
        <v>0</v>
      </c>
      <c r="F241" s="177" t="s">
        <v>1374</v>
      </c>
      <c r="H241" s="178">
        <v>26</v>
      </c>
      <c r="I241" s="179"/>
      <c r="L241" s="175"/>
      <c r="M241" s="180"/>
      <c r="N241" s="181"/>
      <c r="O241" s="181"/>
      <c r="P241" s="181"/>
      <c r="Q241" s="181"/>
      <c r="R241" s="181"/>
      <c r="S241" s="181"/>
      <c r="T241" s="182"/>
      <c r="AT241" s="176" t="s">
        <v>158</v>
      </c>
      <c r="AU241" s="176" t="s">
        <v>77</v>
      </c>
      <c r="AV241" s="14" t="s">
        <v>77</v>
      </c>
      <c r="AW241" s="14" t="s">
        <v>30</v>
      </c>
      <c r="AX241" s="14" t="s">
        <v>68</v>
      </c>
      <c r="AY241" s="176" t="s">
        <v>148</v>
      </c>
    </row>
    <row r="242" spans="2:51" s="15" customFormat="1" ht="12">
      <c r="B242" s="183"/>
      <c r="D242" s="168" t="s">
        <v>158</v>
      </c>
      <c r="E242" s="184" t="s">
        <v>0</v>
      </c>
      <c r="F242" s="185" t="s">
        <v>171</v>
      </c>
      <c r="H242" s="186">
        <v>26</v>
      </c>
      <c r="I242" s="187"/>
      <c r="L242" s="183"/>
      <c r="M242" s="188"/>
      <c r="N242" s="189"/>
      <c r="O242" s="189"/>
      <c r="P242" s="189"/>
      <c r="Q242" s="189"/>
      <c r="R242" s="189"/>
      <c r="S242" s="189"/>
      <c r="T242" s="190"/>
      <c r="AT242" s="184" t="s">
        <v>158</v>
      </c>
      <c r="AU242" s="184" t="s">
        <v>77</v>
      </c>
      <c r="AV242" s="15" t="s">
        <v>156</v>
      </c>
      <c r="AW242" s="15" t="s">
        <v>30</v>
      </c>
      <c r="AX242" s="15" t="s">
        <v>75</v>
      </c>
      <c r="AY242" s="184" t="s">
        <v>148</v>
      </c>
    </row>
    <row r="243" spans="1:65" s="2" customFormat="1" ht="16.5" customHeight="1">
      <c r="A243" s="33"/>
      <c r="B243" s="153"/>
      <c r="C243" s="154" t="s">
        <v>527</v>
      </c>
      <c r="D243" s="154" t="s">
        <v>151</v>
      </c>
      <c r="E243" s="155" t="s">
        <v>1378</v>
      </c>
      <c r="F243" s="156" t="s">
        <v>1379</v>
      </c>
      <c r="G243" s="157" t="s">
        <v>215</v>
      </c>
      <c r="H243" s="158">
        <v>30</v>
      </c>
      <c r="I243" s="159"/>
      <c r="J243" s="160">
        <f>ROUND(I243*H243,2)</f>
        <v>0</v>
      </c>
      <c r="K243" s="156" t="s">
        <v>155</v>
      </c>
      <c r="L243" s="34"/>
      <c r="M243" s="161" t="s">
        <v>0</v>
      </c>
      <c r="N243" s="162" t="s">
        <v>40</v>
      </c>
      <c r="O243" s="54"/>
      <c r="P243" s="163">
        <f>O243*H243</f>
        <v>0</v>
      </c>
      <c r="Q243" s="163">
        <v>0.06383</v>
      </c>
      <c r="R243" s="163">
        <f>Q243*H243</f>
        <v>1.9148999999999998</v>
      </c>
      <c r="S243" s="163">
        <v>0</v>
      </c>
      <c r="T243" s="164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5" t="s">
        <v>156</v>
      </c>
      <c r="AT243" s="165" t="s">
        <v>151</v>
      </c>
      <c r="AU243" s="165" t="s">
        <v>77</v>
      </c>
      <c r="AY243" s="18" t="s">
        <v>148</v>
      </c>
      <c r="BE243" s="166">
        <f>IF(N243="základní",J243,0)</f>
        <v>0</v>
      </c>
      <c r="BF243" s="166">
        <f>IF(N243="snížená",J243,0)</f>
        <v>0</v>
      </c>
      <c r="BG243" s="166">
        <f>IF(N243="zákl. přenesená",J243,0)</f>
        <v>0</v>
      </c>
      <c r="BH243" s="166">
        <f>IF(N243="sníž. přenesená",J243,0)</f>
        <v>0</v>
      </c>
      <c r="BI243" s="166">
        <f>IF(N243="nulová",J243,0)</f>
        <v>0</v>
      </c>
      <c r="BJ243" s="18" t="s">
        <v>75</v>
      </c>
      <c r="BK243" s="166">
        <f>ROUND(I243*H243,2)</f>
        <v>0</v>
      </c>
      <c r="BL243" s="18" t="s">
        <v>156</v>
      </c>
      <c r="BM243" s="165" t="s">
        <v>1380</v>
      </c>
    </row>
    <row r="244" spans="2:51" s="13" customFormat="1" ht="12">
      <c r="B244" s="167"/>
      <c r="D244" s="168" t="s">
        <v>158</v>
      </c>
      <c r="E244" s="169" t="s">
        <v>0</v>
      </c>
      <c r="F244" s="170" t="s">
        <v>1121</v>
      </c>
      <c r="H244" s="169" t="s">
        <v>0</v>
      </c>
      <c r="I244" s="171"/>
      <c r="L244" s="167"/>
      <c r="M244" s="172"/>
      <c r="N244" s="173"/>
      <c r="O244" s="173"/>
      <c r="P244" s="173"/>
      <c r="Q244" s="173"/>
      <c r="R244" s="173"/>
      <c r="S244" s="173"/>
      <c r="T244" s="174"/>
      <c r="AT244" s="169" t="s">
        <v>158</v>
      </c>
      <c r="AU244" s="169" t="s">
        <v>77</v>
      </c>
      <c r="AV244" s="13" t="s">
        <v>75</v>
      </c>
      <c r="AW244" s="13" t="s">
        <v>30</v>
      </c>
      <c r="AX244" s="13" t="s">
        <v>68</v>
      </c>
      <c r="AY244" s="169" t="s">
        <v>148</v>
      </c>
    </row>
    <row r="245" spans="2:51" s="14" customFormat="1" ht="12">
      <c r="B245" s="175"/>
      <c r="D245" s="168" t="s">
        <v>158</v>
      </c>
      <c r="E245" s="176" t="s">
        <v>0</v>
      </c>
      <c r="F245" s="177" t="s">
        <v>464</v>
      </c>
      <c r="H245" s="178">
        <v>30</v>
      </c>
      <c r="I245" s="179"/>
      <c r="L245" s="175"/>
      <c r="M245" s="180"/>
      <c r="N245" s="181"/>
      <c r="O245" s="181"/>
      <c r="P245" s="181"/>
      <c r="Q245" s="181"/>
      <c r="R245" s="181"/>
      <c r="S245" s="181"/>
      <c r="T245" s="182"/>
      <c r="AT245" s="176" t="s">
        <v>158</v>
      </c>
      <c r="AU245" s="176" t="s">
        <v>77</v>
      </c>
      <c r="AV245" s="14" t="s">
        <v>77</v>
      </c>
      <c r="AW245" s="14" t="s">
        <v>30</v>
      </c>
      <c r="AX245" s="14" t="s">
        <v>75</v>
      </c>
      <c r="AY245" s="176" t="s">
        <v>148</v>
      </c>
    </row>
    <row r="246" spans="1:65" s="2" customFormat="1" ht="16.5" customHeight="1">
      <c r="A246" s="33"/>
      <c r="B246" s="153"/>
      <c r="C246" s="203" t="s">
        <v>532</v>
      </c>
      <c r="D246" s="203" t="s">
        <v>438</v>
      </c>
      <c r="E246" s="204" t="s">
        <v>1381</v>
      </c>
      <c r="F246" s="205" t="s">
        <v>1382</v>
      </c>
      <c r="G246" s="206" t="s">
        <v>215</v>
      </c>
      <c r="H246" s="207">
        <v>30</v>
      </c>
      <c r="I246" s="208"/>
      <c r="J246" s="209">
        <f>ROUND(I246*H246,2)</f>
        <v>0</v>
      </c>
      <c r="K246" s="205" t="s">
        <v>0</v>
      </c>
      <c r="L246" s="210"/>
      <c r="M246" s="211" t="s">
        <v>0</v>
      </c>
      <c r="N246" s="212" t="s">
        <v>40</v>
      </c>
      <c r="O246" s="54"/>
      <c r="P246" s="163">
        <f>O246*H246</f>
        <v>0</v>
      </c>
      <c r="Q246" s="163">
        <v>0.0073</v>
      </c>
      <c r="R246" s="163">
        <f>Q246*H246</f>
        <v>0.219</v>
      </c>
      <c r="S246" s="163">
        <v>0</v>
      </c>
      <c r="T246" s="164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5" t="s">
        <v>191</v>
      </c>
      <c r="AT246" s="165" t="s">
        <v>438</v>
      </c>
      <c r="AU246" s="165" t="s">
        <v>77</v>
      </c>
      <c r="AY246" s="18" t="s">
        <v>148</v>
      </c>
      <c r="BE246" s="166">
        <f>IF(N246="základní",J246,0)</f>
        <v>0</v>
      </c>
      <c r="BF246" s="166">
        <f>IF(N246="snížená",J246,0)</f>
        <v>0</v>
      </c>
      <c r="BG246" s="166">
        <f>IF(N246="zákl. přenesená",J246,0)</f>
        <v>0</v>
      </c>
      <c r="BH246" s="166">
        <f>IF(N246="sníž. přenesená",J246,0)</f>
        <v>0</v>
      </c>
      <c r="BI246" s="166">
        <f>IF(N246="nulová",J246,0)</f>
        <v>0</v>
      </c>
      <c r="BJ246" s="18" t="s">
        <v>75</v>
      </c>
      <c r="BK246" s="166">
        <f>ROUND(I246*H246,2)</f>
        <v>0</v>
      </c>
      <c r="BL246" s="18" t="s">
        <v>156</v>
      </c>
      <c r="BM246" s="165" t="s">
        <v>1383</v>
      </c>
    </row>
    <row r="247" spans="2:51" s="13" customFormat="1" ht="12">
      <c r="B247" s="167"/>
      <c r="D247" s="168" t="s">
        <v>158</v>
      </c>
      <c r="E247" s="169" t="s">
        <v>0</v>
      </c>
      <c r="F247" s="170" t="s">
        <v>1121</v>
      </c>
      <c r="H247" s="169" t="s">
        <v>0</v>
      </c>
      <c r="I247" s="171"/>
      <c r="L247" s="167"/>
      <c r="M247" s="172"/>
      <c r="N247" s="173"/>
      <c r="O247" s="173"/>
      <c r="P247" s="173"/>
      <c r="Q247" s="173"/>
      <c r="R247" s="173"/>
      <c r="S247" s="173"/>
      <c r="T247" s="174"/>
      <c r="AT247" s="169" t="s">
        <v>158</v>
      </c>
      <c r="AU247" s="169" t="s">
        <v>77</v>
      </c>
      <c r="AV247" s="13" t="s">
        <v>75</v>
      </c>
      <c r="AW247" s="13" t="s">
        <v>30</v>
      </c>
      <c r="AX247" s="13" t="s">
        <v>68</v>
      </c>
      <c r="AY247" s="169" t="s">
        <v>148</v>
      </c>
    </row>
    <row r="248" spans="2:51" s="14" customFormat="1" ht="12">
      <c r="B248" s="175"/>
      <c r="D248" s="168" t="s">
        <v>158</v>
      </c>
      <c r="E248" s="176" t="s">
        <v>0</v>
      </c>
      <c r="F248" s="177" t="s">
        <v>464</v>
      </c>
      <c r="H248" s="178">
        <v>30</v>
      </c>
      <c r="I248" s="179"/>
      <c r="L248" s="175"/>
      <c r="M248" s="180"/>
      <c r="N248" s="181"/>
      <c r="O248" s="181"/>
      <c r="P248" s="181"/>
      <c r="Q248" s="181"/>
      <c r="R248" s="181"/>
      <c r="S248" s="181"/>
      <c r="T248" s="182"/>
      <c r="AT248" s="176" t="s">
        <v>158</v>
      </c>
      <c r="AU248" s="176" t="s">
        <v>77</v>
      </c>
      <c r="AV248" s="14" t="s">
        <v>77</v>
      </c>
      <c r="AW248" s="14" t="s">
        <v>30</v>
      </c>
      <c r="AX248" s="14" t="s">
        <v>75</v>
      </c>
      <c r="AY248" s="176" t="s">
        <v>148</v>
      </c>
    </row>
    <row r="249" spans="1:65" s="2" customFormat="1" ht="16.5" customHeight="1">
      <c r="A249" s="33"/>
      <c r="B249" s="153"/>
      <c r="C249" s="154" t="s">
        <v>536</v>
      </c>
      <c r="D249" s="154" t="s">
        <v>151</v>
      </c>
      <c r="E249" s="155" t="s">
        <v>924</v>
      </c>
      <c r="F249" s="156" t="s">
        <v>925</v>
      </c>
      <c r="G249" s="157" t="s">
        <v>226</v>
      </c>
      <c r="H249" s="158">
        <v>380</v>
      </c>
      <c r="I249" s="159"/>
      <c r="J249" s="160">
        <f>ROUND(I249*H249,2)</f>
        <v>0</v>
      </c>
      <c r="K249" s="156" t="s">
        <v>155</v>
      </c>
      <c r="L249" s="34"/>
      <c r="M249" s="161" t="s">
        <v>0</v>
      </c>
      <c r="N249" s="162" t="s">
        <v>40</v>
      </c>
      <c r="O249" s="54"/>
      <c r="P249" s="163">
        <f>O249*H249</f>
        <v>0</v>
      </c>
      <c r="Q249" s="163">
        <v>0.00019</v>
      </c>
      <c r="R249" s="163">
        <f>Q249*H249</f>
        <v>0.0722</v>
      </c>
      <c r="S249" s="163">
        <v>0</v>
      </c>
      <c r="T249" s="164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5" t="s">
        <v>156</v>
      </c>
      <c r="AT249" s="165" t="s">
        <v>151</v>
      </c>
      <c r="AU249" s="165" t="s">
        <v>77</v>
      </c>
      <c r="AY249" s="18" t="s">
        <v>148</v>
      </c>
      <c r="BE249" s="166">
        <f>IF(N249="základní",J249,0)</f>
        <v>0</v>
      </c>
      <c r="BF249" s="166">
        <f>IF(N249="snížená",J249,0)</f>
        <v>0</v>
      </c>
      <c r="BG249" s="166">
        <f>IF(N249="zákl. přenesená",J249,0)</f>
        <v>0</v>
      </c>
      <c r="BH249" s="166">
        <f>IF(N249="sníž. přenesená",J249,0)</f>
        <v>0</v>
      </c>
      <c r="BI249" s="166">
        <f>IF(N249="nulová",J249,0)</f>
        <v>0</v>
      </c>
      <c r="BJ249" s="18" t="s">
        <v>75</v>
      </c>
      <c r="BK249" s="166">
        <f>ROUND(I249*H249,2)</f>
        <v>0</v>
      </c>
      <c r="BL249" s="18" t="s">
        <v>156</v>
      </c>
      <c r="BM249" s="165" t="s">
        <v>1384</v>
      </c>
    </row>
    <row r="250" spans="2:51" s="13" customFormat="1" ht="12">
      <c r="B250" s="167"/>
      <c r="D250" s="168" t="s">
        <v>158</v>
      </c>
      <c r="E250" s="169" t="s">
        <v>0</v>
      </c>
      <c r="F250" s="170" t="s">
        <v>1121</v>
      </c>
      <c r="H250" s="169" t="s">
        <v>0</v>
      </c>
      <c r="I250" s="171"/>
      <c r="L250" s="167"/>
      <c r="M250" s="172"/>
      <c r="N250" s="173"/>
      <c r="O250" s="173"/>
      <c r="P250" s="173"/>
      <c r="Q250" s="173"/>
      <c r="R250" s="173"/>
      <c r="S250" s="173"/>
      <c r="T250" s="174"/>
      <c r="AT250" s="169" t="s">
        <v>158</v>
      </c>
      <c r="AU250" s="169" t="s">
        <v>77</v>
      </c>
      <c r="AV250" s="13" t="s">
        <v>75</v>
      </c>
      <c r="AW250" s="13" t="s">
        <v>30</v>
      </c>
      <c r="AX250" s="13" t="s">
        <v>68</v>
      </c>
      <c r="AY250" s="169" t="s">
        <v>148</v>
      </c>
    </row>
    <row r="251" spans="2:51" s="14" customFormat="1" ht="12">
      <c r="B251" s="175"/>
      <c r="D251" s="168" t="s">
        <v>158</v>
      </c>
      <c r="E251" s="176" t="s">
        <v>0</v>
      </c>
      <c r="F251" s="177" t="s">
        <v>1385</v>
      </c>
      <c r="H251" s="178">
        <v>380</v>
      </c>
      <c r="I251" s="179"/>
      <c r="L251" s="175"/>
      <c r="M251" s="180"/>
      <c r="N251" s="181"/>
      <c r="O251" s="181"/>
      <c r="P251" s="181"/>
      <c r="Q251" s="181"/>
      <c r="R251" s="181"/>
      <c r="S251" s="181"/>
      <c r="T251" s="182"/>
      <c r="AT251" s="176" t="s">
        <v>158</v>
      </c>
      <c r="AU251" s="176" t="s">
        <v>77</v>
      </c>
      <c r="AV251" s="14" t="s">
        <v>77</v>
      </c>
      <c r="AW251" s="14" t="s">
        <v>30</v>
      </c>
      <c r="AX251" s="14" t="s">
        <v>75</v>
      </c>
      <c r="AY251" s="176" t="s">
        <v>148</v>
      </c>
    </row>
    <row r="252" spans="1:65" s="2" customFormat="1" ht="16.5" customHeight="1">
      <c r="A252" s="33"/>
      <c r="B252" s="153"/>
      <c r="C252" s="154" t="s">
        <v>541</v>
      </c>
      <c r="D252" s="154" t="s">
        <v>151</v>
      </c>
      <c r="E252" s="155" t="s">
        <v>933</v>
      </c>
      <c r="F252" s="156" t="s">
        <v>934</v>
      </c>
      <c r="G252" s="157" t="s">
        <v>226</v>
      </c>
      <c r="H252" s="158">
        <v>311</v>
      </c>
      <c r="I252" s="159"/>
      <c r="J252" s="160">
        <f>ROUND(I252*H252,2)</f>
        <v>0</v>
      </c>
      <c r="K252" s="156" t="s">
        <v>155</v>
      </c>
      <c r="L252" s="34"/>
      <c r="M252" s="161" t="s">
        <v>0</v>
      </c>
      <c r="N252" s="162" t="s">
        <v>40</v>
      </c>
      <c r="O252" s="54"/>
      <c r="P252" s="163">
        <f>O252*H252</f>
        <v>0</v>
      </c>
      <c r="Q252" s="163">
        <v>9E-05</v>
      </c>
      <c r="R252" s="163">
        <f>Q252*H252</f>
        <v>0.02799</v>
      </c>
      <c r="S252" s="163">
        <v>0</v>
      </c>
      <c r="T252" s="164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5" t="s">
        <v>156</v>
      </c>
      <c r="AT252" s="165" t="s">
        <v>151</v>
      </c>
      <c r="AU252" s="165" t="s">
        <v>77</v>
      </c>
      <c r="AY252" s="18" t="s">
        <v>148</v>
      </c>
      <c r="BE252" s="166">
        <f>IF(N252="základní",J252,0)</f>
        <v>0</v>
      </c>
      <c r="BF252" s="166">
        <f>IF(N252="snížená",J252,0)</f>
        <v>0</v>
      </c>
      <c r="BG252" s="166">
        <f>IF(N252="zákl. přenesená",J252,0)</f>
        <v>0</v>
      </c>
      <c r="BH252" s="166">
        <f>IF(N252="sníž. přenesená",J252,0)</f>
        <v>0</v>
      </c>
      <c r="BI252" s="166">
        <f>IF(N252="nulová",J252,0)</f>
        <v>0</v>
      </c>
      <c r="BJ252" s="18" t="s">
        <v>75</v>
      </c>
      <c r="BK252" s="166">
        <f>ROUND(I252*H252,2)</f>
        <v>0</v>
      </c>
      <c r="BL252" s="18" t="s">
        <v>156</v>
      </c>
      <c r="BM252" s="165" t="s">
        <v>1386</v>
      </c>
    </row>
    <row r="253" spans="2:51" s="14" customFormat="1" ht="12">
      <c r="B253" s="175"/>
      <c r="D253" s="168" t="s">
        <v>158</v>
      </c>
      <c r="E253" s="176" t="s">
        <v>0</v>
      </c>
      <c r="F253" s="177" t="s">
        <v>304</v>
      </c>
      <c r="H253" s="178">
        <v>311</v>
      </c>
      <c r="I253" s="179"/>
      <c r="L253" s="175"/>
      <c r="M253" s="180"/>
      <c r="N253" s="181"/>
      <c r="O253" s="181"/>
      <c r="P253" s="181"/>
      <c r="Q253" s="181"/>
      <c r="R253" s="181"/>
      <c r="S253" s="181"/>
      <c r="T253" s="182"/>
      <c r="AT253" s="176" t="s">
        <v>158</v>
      </c>
      <c r="AU253" s="176" t="s">
        <v>77</v>
      </c>
      <c r="AV253" s="14" t="s">
        <v>77</v>
      </c>
      <c r="AW253" s="14" t="s">
        <v>30</v>
      </c>
      <c r="AX253" s="14" t="s">
        <v>75</v>
      </c>
      <c r="AY253" s="176" t="s">
        <v>148</v>
      </c>
    </row>
    <row r="254" spans="1:65" s="2" customFormat="1" ht="21.75" customHeight="1">
      <c r="A254" s="33"/>
      <c r="B254" s="153"/>
      <c r="C254" s="154" t="s">
        <v>545</v>
      </c>
      <c r="D254" s="154" t="s">
        <v>151</v>
      </c>
      <c r="E254" s="155" t="s">
        <v>937</v>
      </c>
      <c r="F254" s="156" t="s">
        <v>938</v>
      </c>
      <c r="G254" s="157" t="s">
        <v>485</v>
      </c>
      <c r="H254" s="158">
        <v>30</v>
      </c>
      <c r="I254" s="159"/>
      <c r="J254" s="160">
        <f>ROUND(I254*H254,2)</f>
        <v>0</v>
      </c>
      <c r="K254" s="156" t="s">
        <v>0</v>
      </c>
      <c r="L254" s="34"/>
      <c r="M254" s="161" t="s">
        <v>0</v>
      </c>
      <c r="N254" s="162" t="s">
        <v>40</v>
      </c>
      <c r="O254" s="54"/>
      <c r="P254" s="163">
        <f>O254*H254</f>
        <v>0</v>
      </c>
      <c r="Q254" s="163">
        <v>0</v>
      </c>
      <c r="R254" s="163">
        <f>Q254*H254</f>
        <v>0</v>
      </c>
      <c r="S254" s="163">
        <v>0</v>
      </c>
      <c r="T254" s="164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5" t="s">
        <v>156</v>
      </c>
      <c r="AT254" s="165" t="s">
        <v>151</v>
      </c>
      <c r="AU254" s="165" t="s">
        <v>77</v>
      </c>
      <c r="AY254" s="18" t="s">
        <v>148</v>
      </c>
      <c r="BE254" s="166">
        <f>IF(N254="základní",J254,0)</f>
        <v>0</v>
      </c>
      <c r="BF254" s="166">
        <f>IF(N254="snížená",J254,0)</f>
        <v>0</v>
      </c>
      <c r="BG254" s="166">
        <f>IF(N254="zákl. přenesená",J254,0)</f>
        <v>0</v>
      </c>
      <c r="BH254" s="166">
        <f>IF(N254="sníž. přenesená",J254,0)</f>
        <v>0</v>
      </c>
      <c r="BI254" s="166">
        <f>IF(N254="nulová",J254,0)</f>
        <v>0</v>
      </c>
      <c r="BJ254" s="18" t="s">
        <v>75</v>
      </c>
      <c r="BK254" s="166">
        <f>ROUND(I254*H254,2)</f>
        <v>0</v>
      </c>
      <c r="BL254" s="18" t="s">
        <v>156</v>
      </c>
      <c r="BM254" s="165" t="s">
        <v>1387</v>
      </c>
    </row>
    <row r="255" spans="2:51" s="13" customFormat="1" ht="12">
      <c r="B255" s="167"/>
      <c r="D255" s="168" t="s">
        <v>158</v>
      </c>
      <c r="E255" s="169" t="s">
        <v>0</v>
      </c>
      <c r="F255" s="170" t="s">
        <v>1121</v>
      </c>
      <c r="H255" s="169" t="s">
        <v>0</v>
      </c>
      <c r="I255" s="171"/>
      <c r="L255" s="167"/>
      <c r="M255" s="172"/>
      <c r="N255" s="173"/>
      <c r="O255" s="173"/>
      <c r="P255" s="173"/>
      <c r="Q255" s="173"/>
      <c r="R255" s="173"/>
      <c r="S255" s="173"/>
      <c r="T255" s="174"/>
      <c r="AT255" s="169" t="s">
        <v>158</v>
      </c>
      <c r="AU255" s="169" t="s">
        <v>77</v>
      </c>
      <c r="AV255" s="13" t="s">
        <v>75</v>
      </c>
      <c r="AW255" s="13" t="s">
        <v>30</v>
      </c>
      <c r="AX255" s="13" t="s">
        <v>68</v>
      </c>
      <c r="AY255" s="169" t="s">
        <v>148</v>
      </c>
    </row>
    <row r="256" spans="2:51" s="14" customFormat="1" ht="12">
      <c r="B256" s="175"/>
      <c r="D256" s="168" t="s">
        <v>158</v>
      </c>
      <c r="E256" s="176" t="s">
        <v>0</v>
      </c>
      <c r="F256" s="177" t="s">
        <v>464</v>
      </c>
      <c r="H256" s="178">
        <v>30</v>
      </c>
      <c r="I256" s="179"/>
      <c r="L256" s="175"/>
      <c r="M256" s="180"/>
      <c r="N256" s="181"/>
      <c r="O256" s="181"/>
      <c r="P256" s="181"/>
      <c r="Q256" s="181"/>
      <c r="R256" s="181"/>
      <c r="S256" s="181"/>
      <c r="T256" s="182"/>
      <c r="AT256" s="176" t="s">
        <v>158</v>
      </c>
      <c r="AU256" s="176" t="s">
        <v>77</v>
      </c>
      <c r="AV256" s="14" t="s">
        <v>77</v>
      </c>
      <c r="AW256" s="14" t="s">
        <v>30</v>
      </c>
      <c r="AX256" s="14" t="s">
        <v>75</v>
      </c>
      <c r="AY256" s="176" t="s">
        <v>148</v>
      </c>
    </row>
    <row r="257" spans="2:63" s="12" customFormat="1" ht="22.9" customHeight="1">
      <c r="B257" s="140"/>
      <c r="D257" s="141" t="s">
        <v>67</v>
      </c>
      <c r="E257" s="151" t="s">
        <v>211</v>
      </c>
      <c r="F257" s="151" t="s">
        <v>212</v>
      </c>
      <c r="I257" s="143"/>
      <c r="J257" s="152">
        <f>BK257</f>
        <v>0</v>
      </c>
      <c r="L257" s="140"/>
      <c r="M257" s="145"/>
      <c r="N257" s="146"/>
      <c r="O257" s="146"/>
      <c r="P257" s="147">
        <f>SUM(P258:P262)</f>
        <v>0</v>
      </c>
      <c r="Q257" s="146"/>
      <c r="R257" s="147">
        <f>SUM(R258:R262)</f>
        <v>0.0462</v>
      </c>
      <c r="S257" s="146"/>
      <c r="T257" s="148">
        <f>SUM(T258:T262)</f>
        <v>0</v>
      </c>
      <c r="AR257" s="141" t="s">
        <v>75</v>
      </c>
      <c r="AT257" s="149" t="s">
        <v>67</v>
      </c>
      <c r="AU257" s="149" t="s">
        <v>75</v>
      </c>
      <c r="AY257" s="141" t="s">
        <v>148</v>
      </c>
      <c r="BK257" s="150">
        <f>SUM(BK258:BK262)</f>
        <v>0</v>
      </c>
    </row>
    <row r="258" spans="1:65" s="2" customFormat="1" ht="21.75" customHeight="1">
      <c r="A258" s="33"/>
      <c r="B258" s="153"/>
      <c r="C258" s="154" t="s">
        <v>549</v>
      </c>
      <c r="D258" s="154" t="s">
        <v>151</v>
      </c>
      <c r="E258" s="155" t="s">
        <v>1247</v>
      </c>
      <c r="F258" s="156" t="s">
        <v>1248</v>
      </c>
      <c r="G258" s="157" t="s">
        <v>226</v>
      </c>
      <c r="H258" s="158">
        <v>77</v>
      </c>
      <c r="I258" s="159"/>
      <c r="J258" s="160">
        <f>ROUND(I258*H258,2)</f>
        <v>0</v>
      </c>
      <c r="K258" s="156" t="s">
        <v>155</v>
      </c>
      <c r="L258" s="34"/>
      <c r="M258" s="161" t="s">
        <v>0</v>
      </c>
      <c r="N258" s="162" t="s">
        <v>40</v>
      </c>
      <c r="O258" s="54"/>
      <c r="P258" s="163">
        <f>O258*H258</f>
        <v>0</v>
      </c>
      <c r="Q258" s="163">
        <v>0.0006</v>
      </c>
      <c r="R258" s="163">
        <f>Q258*H258</f>
        <v>0.0462</v>
      </c>
      <c r="S258" s="163">
        <v>0</v>
      </c>
      <c r="T258" s="164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5" t="s">
        <v>156</v>
      </c>
      <c r="AT258" s="165" t="s">
        <v>151</v>
      </c>
      <c r="AU258" s="165" t="s">
        <v>77</v>
      </c>
      <c r="AY258" s="18" t="s">
        <v>148</v>
      </c>
      <c r="BE258" s="166">
        <f>IF(N258="základní",J258,0)</f>
        <v>0</v>
      </c>
      <c r="BF258" s="166">
        <f>IF(N258="snížená",J258,0)</f>
        <v>0</v>
      </c>
      <c r="BG258" s="166">
        <f>IF(N258="zákl. přenesená",J258,0)</f>
        <v>0</v>
      </c>
      <c r="BH258" s="166">
        <f>IF(N258="sníž. přenesená",J258,0)</f>
        <v>0</v>
      </c>
      <c r="BI258" s="166">
        <f>IF(N258="nulová",J258,0)</f>
        <v>0</v>
      </c>
      <c r="BJ258" s="18" t="s">
        <v>75</v>
      </c>
      <c r="BK258" s="166">
        <f>ROUND(I258*H258,2)</f>
        <v>0</v>
      </c>
      <c r="BL258" s="18" t="s">
        <v>156</v>
      </c>
      <c r="BM258" s="165" t="s">
        <v>1388</v>
      </c>
    </row>
    <row r="259" spans="2:51" s="14" customFormat="1" ht="12">
      <c r="B259" s="175"/>
      <c r="D259" s="168" t="s">
        <v>158</v>
      </c>
      <c r="E259" s="176" t="s">
        <v>0</v>
      </c>
      <c r="F259" s="177" t="s">
        <v>1055</v>
      </c>
      <c r="H259" s="178">
        <v>77</v>
      </c>
      <c r="I259" s="179"/>
      <c r="L259" s="175"/>
      <c r="M259" s="180"/>
      <c r="N259" s="181"/>
      <c r="O259" s="181"/>
      <c r="P259" s="181"/>
      <c r="Q259" s="181"/>
      <c r="R259" s="181"/>
      <c r="S259" s="181"/>
      <c r="T259" s="182"/>
      <c r="AT259" s="176" t="s">
        <v>158</v>
      </c>
      <c r="AU259" s="176" t="s">
        <v>77</v>
      </c>
      <c r="AV259" s="14" t="s">
        <v>77</v>
      </c>
      <c r="AW259" s="14" t="s">
        <v>30</v>
      </c>
      <c r="AX259" s="14" t="s">
        <v>75</v>
      </c>
      <c r="AY259" s="176" t="s">
        <v>148</v>
      </c>
    </row>
    <row r="260" spans="1:65" s="2" customFormat="1" ht="16.5" customHeight="1">
      <c r="A260" s="33"/>
      <c r="B260" s="153"/>
      <c r="C260" s="154" t="s">
        <v>553</v>
      </c>
      <c r="D260" s="154" t="s">
        <v>151</v>
      </c>
      <c r="E260" s="155" t="s">
        <v>1250</v>
      </c>
      <c r="F260" s="156" t="s">
        <v>1251</v>
      </c>
      <c r="G260" s="157" t="s">
        <v>226</v>
      </c>
      <c r="H260" s="158">
        <v>77</v>
      </c>
      <c r="I260" s="159"/>
      <c r="J260" s="160">
        <f>ROUND(I260*H260,2)</f>
        <v>0</v>
      </c>
      <c r="K260" s="156" t="s">
        <v>155</v>
      </c>
      <c r="L260" s="34"/>
      <c r="M260" s="161" t="s">
        <v>0</v>
      </c>
      <c r="N260" s="162" t="s">
        <v>40</v>
      </c>
      <c r="O260" s="54"/>
      <c r="P260" s="163">
        <f>O260*H260</f>
        <v>0</v>
      </c>
      <c r="Q260" s="163">
        <v>0</v>
      </c>
      <c r="R260" s="163">
        <f>Q260*H260</f>
        <v>0</v>
      </c>
      <c r="S260" s="163">
        <v>0</v>
      </c>
      <c r="T260" s="164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5" t="s">
        <v>156</v>
      </c>
      <c r="AT260" s="165" t="s">
        <v>151</v>
      </c>
      <c r="AU260" s="165" t="s">
        <v>77</v>
      </c>
      <c r="AY260" s="18" t="s">
        <v>148</v>
      </c>
      <c r="BE260" s="166">
        <f>IF(N260="základní",J260,0)</f>
        <v>0</v>
      </c>
      <c r="BF260" s="166">
        <f>IF(N260="snížená",J260,0)</f>
        <v>0</v>
      </c>
      <c r="BG260" s="166">
        <f>IF(N260="zákl. přenesená",J260,0)</f>
        <v>0</v>
      </c>
      <c r="BH260" s="166">
        <f>IF(N260="sníž. přenesená",J260,0)</f>
        <v>0</v>
      </c>
      <c r="BI260" s="166">
        <f>IF(N260="nulová",J260,0)</f>
        <v>0</v>
      </c>
      <c r="BJ260" s="18" t="s">
        <v>75</v>
      </c>
      <c r="BK260" s="166">
        <f>ROUND(I260*H260,2)</f>
        <v>0</v>
      </c>
      <c r="BL260" s="18" t="s">
        <v>156</v>
      </c>
      <c r="BM260" s="165" t="s">
        <v>1389</v>
      </c>
    </row>
    <row r="261" spans="2:51" s="13" customFormat="1" ht="12">
      <c r="B261" s="167"/>
      <c r="D261" s="168" t="s">
        <v>158</v>
      </c>
      <c r="E261" s="169" t="s">
        <v>0</v>
      </c>
      <c r="F261" s="170" t="s">
        <v>1280</v>
      </c>
      <c r="H261" s="169" t="s">
        <v>0</v>
      </c>
      <c r="I261" s="171"/>
      <c r="L261" s="167"/>
      <c r="M261" s="172"/>
      <c r="N261" s="173"/>
      <c r="O261" s="173"/>
      <c r="P261" s="173"/>
      <c r="Q261" s="173"/>
      <c r="R261" s="173"/>
      <c r="S261" s="173"/>
      <c r="T261" s="174"/>
      <c r="AT261" s="169" t="s">
        <v>158</v>
      </c>
      <c r="AU261" s="169" t="s">
        <v>77</v>
      </c>
      <c r="AV261" s="13" t="s">
        <v>75</v>
      </c>
      <c r="AW261" s="13" t="s">
        <v>30</v>
      </c>
      <c r="AX261" s="13" t="s">
        <v>68</v>
      </c>
      <c r="AY261" s="169" t="s">
        <v>148</v>
      </c>
    </row>
    <row r="262" spans="2:51" s="14" customFormat="1" ht="12">
      <c r="B262" s="175"/>
      <c r="D262" s="168" t="s">
        <v>158</v>
      </c>
      <c r="E262" s="176" t="s">
        <v>1055</v>
      </c>
      <c r="F262" s="177" t="s">
        <v>1390</v>
      </c>
      <c r="H262" s="178">
        <v>77</v>
      </c>
      <c r="I262" s="179"/>
      <c r="L262" s="175"/>
      <c r="M262" s="180"/>
      <c r="N262" s="181"/>
      <c r="O262" s="181"/>
      <c r="P262" s="181"/>
      <c r="Q262" s="181"/>
      <c r="R262" s="181"/>
      <c r="S262" s="181"/>
      <c r="T262" s="182"/>
      <c r="AT262" s="176" t="s">
        <v>158</v>
      </c>
      <c r="AU262" s="176" t="s">
        <v>77</v>
      </c>
      <c r="AV262" s="14" t="s">
        <v>77</v>
      </c>
      <c r="AW262" s="14" t="s">
        <v>30</v>
      </c>
      <c r="AX262" s="14" t="s">
        <v>75</v>
      </c>
      <c r="AY262" s="176" t="s">
        <v>148</v>
      </c>
    </row>
    <row r="263" spans="2:63" s="12" customFormat="1" ht="22.9" customHeight="1">
      <c r="B263" s="140"/>
      <c r="D263" s="141" t="s">
        <v>67</v>
      </c>
      <c r="E263" s="151" t="s">
        <v>228</v>
      </c>
      <c r="F263" s="151" t="s">
        <v>229</v>
      </c>
      <c r="I263" s="143"/>
      <c r="J263" s="152">
        <f>BK263</f>
        <v>0</v>
      </c>
      <c r="L263" s="140"/>
      <c r="M263" s="145"/>
      <c r="N263" s="146"/>
      <c r="O263" s="146"/>
      <c r="P263" s="147">
        <f>SUM(P264:P279)</f>
        <v>0</v>
      </c>
      <c r="Q263" s="146"/>
      <c r="R263" s="147">
        <f>SUM(R264:R279)</f>
        <v>0</v>
      </c>
      <c r="S263" s="146"/>
      <c r="T263" s="148">
        <f>SUM(T264:T279)</f>
        <v>0</v>
      </c>
      <c r="AR263" s="141" t="s">
        <v>75</v>
      </c>
      <c r="AT263" s="149" t="s">
        <v>67</v>
      </c>
      <c r="AU263" s="149" t="s">
        <v>75</v>
      </c>
      <c r="AY263" s="141" t="s">
        <v>148</v>
      </c>
      <c r="BK263" s="150">
        <f>SUM(BK264:BK279)</f>
        <v>0</v>
      </c>
    </row>
    <row r="264" spans="1:65" s="2" customFormat="1" ht="21.75" customHeight="1">
      <c r="A264" s="33"/>
      <c r="B264" s="153"/>
      <c r="C264" s="154" t="s">
        <v>557</v>
      </c>
      <c r="D264" s="154" t="s">
        <v>151</v>
      </c>
      <c r="E264" s="155" t="s">
        <v>230</v>
      </c>
      <c r="F264" s="156" t="s">
        <v>231</v>
      </c>
      <c r="G264" s="157" t="s">
        <v>232</v>
      </c>
      <c r="H264" s="158">
        <v>14.515</v>
      </c>
      <c r="I264" s="159"/>
      <c r="J264" s="160">
        <f>ROUND(I264*H264,2)</f>
        <v>0</v>
      </c>
      <c r="K264" s="156" t="s">
        <v>155</v>
      </c>
      <c r="L264" s="34"/>
      <c r="M264" s="161" t="s">
        <v>0</v>
      </c>
      <c r="N264" s="162" t="s">
        <v>40</v>
      </c>
      <c r="O264" s="54"/>
      <c r="P264" s="163">
        <f>O264*H264</f>
        <v>0</v>
      </c>
      <c r="Q264" s="163">
        <v>0</v>
      </c>
      <c r="R264" s="163">
        <f>Q264*H264</f>
        <v>0</v>
      </c>
      <c r="S264" s="163">
        <v>0</v>
      </c>
      <c r="T264" s="164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5" t="s">
        <v>156</v>
      </c>
      <c r="AT264" s="165" t="s">
        <v>151</v>
      </c>
      <c r="AU264" s="165" t="s">
        <v>77</v>
      </c>
      <c r="AY264" s="18" t="s">
        <v>148</v>
      </c>
      <c r="BE264" s="166">
        <f>IF(N264="základní",J264,0)</f>
        <v>0</v>
      </c>
      <c r="BF264" s="166">
        <f>IF(N264="snížená",J264,0)</f>
        <v>0</v>
      </c>
      <c r="BG264" s="166">
        <f>IF(N264="zákl. přenesená",J264,0)</f>
        <v>0</v>
      </c>
      <c r="BH264" s="166">
        <f>IF(N264="sníž. přenesená",J264,0)</f>
        <v>0</v>
      </c>
      <c r="BI264" s="166">
        <f>IF(N264="nulová",J264,0)</f>
        <v>0</v>
      </c>
      <c r="BJ264" s="18" t="s">
        <v>75</v>
      </c>
      <c r="BK264" s="166">
        <f>ROUND(I264*H264,2)</f>
        <v>0</v>
      </c>
      <c r="BL264" s="18" t="s">
        <v>156</v>
      </c>
      <c r="BM264" s="165" t="s">
        <v>1391</v>
      </c>
    </row>
    <row r="265" spans="2:51" s="14" customFormat="1" ht="12">
      <c r="B265" s="175"/>
      <c r="D265" s="168" t="s">
        <v>158</v>
      </c>
      <c r="E265" s="176" t="s">
        <v>113</v>
      </c>
      <c r="F265" s="177" t="s">
        <v>1277</v>
      </c>
      <c r="H265" s="178">
        <v>14.515</v>
      </c>
      <c r="I265" s="179"/>
      <c r="L265" s="175"/>
      <c r="M265" s="180"/>
      <c r="N265" s="181"/>
      <c r="O265" s="181"/>
      <c r="P265" s="181"/>
      <c r="Q265" s="181"/>
      <c r="R265" s="181"/>
      <c r="S265" s="181"/>
      <c r="T265" s="182"/>
      <c r="AT265" s="176" t="s">
        <v>158</v>
      </c>
      <c r="AU265" s="176" t="s">
        <v>77</v>
      </c>
      <c r="AV265" s="14" t="s">
        <v>77</v>
      </c>
      <c r="AW265" s="14" t="s">
        <v>30</v>
      </c>
      <c r="AX265" s="14" t="s">
        <v>75</v>
      </c>
      <c r="AY265" s="176" t="s">
        <v>148</v>
      </c>
    </row>
    <row r="266" spans="1:65" s="2" customFormat="1" ht="21.75" customHeight="1">
      <c r="A266" s="33"/>
      <c r="B266" s="153"/>
      <c r="C266" s="154" t="s">
        <v>564</v>
      </c>
      <c r="D266" s="154" t="s">
        <v>151</v>
      </c>
      <c r="E266" s="155" t="s">
        <v>236</v>
      </c>
      <c r="F266" s="156" t="s">
        <v>237</v>
      </c>
      <c r="G266" s="157" t="s">
        <v>232</v>
      </c>
      <c r="H266" s="158">
        <v>58.06</v>
      </c>
      <c r="I266" s="159"/>
      <c r="J266" s="160">
        <f>ROUND(I266*H266,2)</f>
        <v>0</v>
      </c>
      <c r="K266" s="156" t="s">
        <v>155</v>
      </c>
      <c r="L266" s="34"/>
      <c r="M266" s="161" t="s">
        <v>0</v>
      </c>
      <c r="N266" s="162" t="s">
        <v>40</v>
      </c>
      <c r="O266" s="54"/>
      <c r="P266" s="163">
        <f>O266*H266</f>
        <v>0</v>
      </c>
      <c r="Q266" s="163">
        <v>0</v>
      </c>
      <c r="R266" s="163">
        <f>Q266*H266</f>
        <v>0</v>
      </c>
      <c r="S266" s="163">
        <v>0</v>
      </c>
      <c r="T266" s="164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5" t="s">
        <v>156</v>
      </c>
      <c r="AT266" s="165" t="s">
        <v>151</v>
      </c>
      <c r="AU266" s="165" t="s">
        <v>77</v>
      </c>
      <c r="AY266" s="18" t="s">
        <v>148</v>
      </c>
      <c r="BE266" s="166">
        <f>IF(N266="základní",J266,0)</f>
        <v>0</v>
      </c>
      <c r="BF266" s="166">
        <f>IF(N266="snížená",J266,0)</f>
        <v>0</v>
      </c>
      <c r="BG266" s="166">
        <f>IF(N266="zákl. přenesená",J266,0)</f>
        <v>0</v>
      </c>
      <c r="BH266" s="166">
        <f>IF(N266="sníž. přenesená",J266,0)</f>
        <v>0</v>
      </c>
      <c r="BI266" s="166">
        <f>IF(N266="nulová",J266,0)</f>
        <v>0</v>
      </c>
      <c r="BJ266" s="18" t="s">
        <v>75</v>
      </c>
      <c r="BK266" s="166">
        <f>ROUND(I266*H266,2)</f>
        <v>0</v>
      </c>
      <c r="BL266" s="18" t="s">
        <v>156</v>
      </c>
      <c r="BM266" s="165" t="s">
        <v>1392</v>
      </c>
    </row>
    <row r="267" spans="2:51" s="14" customFormat="1" ht="12">
      <c r="B267" s="175"/>
      <c r="D267" s="168" t="s">
        <v>158</v>
      </c>
      <c r="E267" s="176" t="s">
        <v>0</v>
      </c>
      <c r="F267" s="177" t="s">
        <v>239</v>
      </c>
      <c r="H267" s="178">
        <v>58.06</v>
      </c>
      <c r="I267" s="179"/>
      <c r="L267" s="175"/>
      <c r="M267" s="180"/>
      <c r="N267" s="181"/>
      <c r="O267" s="181"/>
      <c r="P267" s="181"/>
      <c r="Q267" s="181"/>
      <c r="R267" s="181"/>
      <c r="S267" s="181"/>
      <c r="T267" s="182"/>
      <c r="AT267" s="176" t="s">
        <v>158</v>
      </c>
      <c r="AU267" s="176" t="s">
        <v>77</v>
      </c>
      <c r="AV267" s="14" t="s">
        <v>77</v>
      </c>
      <c r="AW267" s="14" t="s">
        <v>30</v>
      </c>
      <c r="AX267" s="14" t="s">
        <v>75</v>
      </c>
      <c r="AY267" s="176" t="s">
        <v>148</v>
      </c>
    </row>
    <row r="268" spans="1:65" s="2" customFormat="1" ht="21.75" customHeight="1">
      <c r="A268" s="33"/>
      <c r="B268" s="153"/>
      <c r="C268" s="154" t="s">
        <v>568</v>
      </c>
      <c r="D268" s="154" t="s">
        <v>151</v>
      </c>
      <c r="E268" s="155" t="s">
        <v>241</v>
      </c>
      <c r="F268" s="156" t="s">
        <v>242</v>
      </c>
      <c r="G268" s="157" t="s">
        <v>232</v>
      </c>
      <c r="H268" s="158">
        <v>13.803</v>
      </c>
      <c r="I268" s="159"/>
      <c r="J268" s="160">
        <f>ROUND(I268*H268,2)</f>
        <v>0</v>
      </c>
      <c r="K268" s="156" t="s">
        <v>155</v>
      </c>
      <c r="L268" s="34"/>
      <c r="M268" s="161" t="s">
        <v>0</v>
      </c>
      <c r="N268" s="162" t="s">
        <v>40</v>
      </c>
      <c r="O268" s="54"/>
      <c r="P268" s="163">
        <f>O268*H268</f>
        <v>0</v>
      </c>
      <c r="Q268" s="163">
        <v>0</v>
      </c>
      <c r="R268" s="163">
        <f>Q268*H268</f>
        <v>0</v>
      </c>
      <c r="S268" s="163">
        <v>0</v>
      </c>
      <c r="T268" s="164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5" t="s">
        <v>156</v>
      </c>
      <c r="AT268" s="165" t="s">
        <v>151</v>
      </c>
      <c r="AU268" s="165" t="s">
        <v>77</v>
      </c>
      <c r="AY268" s="18" t="s">
        <v>148</v>
      </c>
      <c r="BE268" s="166">
        <f>IF(N268="základní",J268,0)</f>
        <v>0</v>
      </c>
      <c r="BF268" s="166">
        <f>IF(N268="snížená",J268,0)</f>
        <v>0</v>
      </c>
      <c r="BG268" s="166">
        <f>IF(N268="zákl. přenesená",J268,0)</f>
        <v>0</v>
      </c>
      <c r="BH268" s="166">
        <f>IF(N268="sníž. přenesená",J268,0)</f>
        <v>0</v>
      </c>
      <c r="BI268" s="166">
        <f>IF(N268="nulová",J268,0)</f>
        <v>0</v>
      </c>
      <c r="BJ268" s="18" t="s">
        <v>75</v>
      </c>
      <c r="BK268" s="166">
        <f>ROUND(I268*H268,2)</f>
        <v>0</v>
      </c>
      <c r="BL268" s="18" t="s">
        <v>156</v>
      </c>
      <c r="BM268" s="165" t="s">
        <v>1393</v>
      </c>
    </row>
    <row r="269" spans="2:51" s="14" customFormat="1" ht="12">
      <c r="B269" s="175"/>
      <c r="D269" s="168" t="s">
        <v>158</v>
      </c>
      <c r="E269" s="176" t="s">
        <v>115</v>
      </c>
      <c r="F269" s="177" t="s">
        <v>1278</v>
      </c>
      <c r="H269" s="178">
        <v>13.803</v>
      </c>
      <c r="I269" s="179"/>
      <c r="L269" s="175"/>
      <c r="M269" s="180"/>
      <c r="N269" s="181"/>
      <c r="O269" s="181"/>
      <c r="P269" s="181"/>
      <c r="Q269" s="181"/>
      <c r="R269" s="181"/>
      <c r="S269" s="181"/>
      <c r="T269" s="182"/>
      <c r="AT269" s="176" t="s">
        <v>158</v>
      </c>
      <c r="AU269" s="176" t="s">
        <v>77</v>
      </c>
      <c r="AV269" s="14" t="s">
        <v>77</v>
      </c>
      <c r="AW269" s="14" t="s">
        <v>30</v>
      </c>
      <c r="AX269" s="14" t="s">
        <v>75</v>
      </c>
      <c r="AY269" s="176" t="s">
        <v>148</v>
      </c>
    </row>
    <row r="270" spans="1:65" s="2" customFormat="1" ht="21.75" customHeight="1">
      <c r="A270" s="33"/>
      <c r="B270" s="153"/>
      <c r="C270" s="154" t="s">
        <v>572</v>
      </c>
      <c r="D270" s="154" t="s">
        <v>151</v>
      </c>
      <c r="E270" s="155" t="s">
        <v>244</v>
      </c>
      <c r="F270" s="156" t="s">
        <v>237</v>
      </c>
      <c r="G270" s="157" t="s">
        <v>232</v>
      </c>
      <c r="H270" s="158">
        <v>483.105</v>
      </c>
      <c r="I270" s="159"/>
      <c r="J270" s="160">
        <f>ROUND(I270*H270,2)</f>
        <v>0</v>
      </c>
      <c r="K270" s="156" t="s">
        <v>155</v>
      </c>
      <c r="L270" s="34"/>
      <c r="M270" s="161" t="s">
        <v>0</v>
      </c>
      <c r="N270" s="162" t="s">
        <v>40</v>
      </c>
      <c r="O270" s="54"/>
      <c r="P270" s="163">
        <f>O270*H270</f>
        <v>0</v>
      </c>
      <c r="Q270" s="163">
        <v>0</v>
      </c>
      <c r="R270" s="163">
        <f>Q270*H270</f>
        <v>0</v>
      </c>
      <c r="S270" s="163">
        <v>0</v>
      </c>
      <c r="T270" s="164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5" t="s">
        <v>156</v>
      </c>
      <c r="AT270" s="165" t="s">
        <v>151</v>
      </c>
      <c r="AU270" s="165" t="s">
        <v>77</v>
      </c>
      <c r="AY270" s="18" t="s">
        <v>148</v>
      </c>
      <c r="BE270" s="166">
        <f>IF(N270="základní",J270,0)</f>
        <v>0</v>
      </c>
      <c r="BF270" s="166">
        <f>IF(N270="snížená",J270,0)</f>
        <v>0</v>
      </c>
      <c r="BG270" s="166">
        <f>IF(N270="zákl. přenesená",J270,0)</f>
        <v>0</v>
      </c>
      <c r="BH270" s="166">
        <f>IF(N270="sníž. přenesená",J270,0)</f>
        <v>0</v>
      </c>
      <c r="BI270" s="166">
        <f>IF(N270="nulová",J270,0)</f>
        <v>0</v>
      </c>
      <c r="BJ270" s="18" t="s">
        <v>75</v>
      </c>
      <c r="BK270" s="166">
        <f>ROUND(I270*H270,2)</f>
        <v>0</v>
      </c>
      <c r="BL270" s="18" t="s">
        <v>156</v>
      </c>
      <c r="BM270" s="165" t="s">
        <v>1394</v>
      </c>
    </row>
    <row r="271" spans="2:51" s="14" customFormat="1" ht="12">
      <c r="B271" s="175"/>
      <c r="D271" s="168" t="s">
        <v>158</v>
      </c>
      <c r="E271" s="176" t="s">
        <v>0</v>
      </c>
      <c r="F271" s="177" t="s">
        <v>1258</v>
      </c>
      <c r="H271" s="178">
        <v>483.105</v>
      </c>
      <c r="I271" s="179"/>
      <c r="L271" s="175"/>
      <c r="M271" s="180"/>
      <c r="N271" s="181"/>
      <c r="O271" s="181"/>
      <c r="P271" s="181"/>
      <c r="Q271" s="181"/>
      <c r="R271" s="181"/>
      <c r="S271" s="181"/>
      <c r="T271" s="182"/>
      <c r="AT271" s="176" t="s">
        <v>158</v>
      </c>
      <c r="AU271" s="176" t="s">
        <v>77</v>
      </c>
      <c r="AV271" s="14" t="s">
        <v>77</v>
      </c>
      <c r="AW271" s="14" t="s">
        <v>30</v>
      </c>
      <c r="AX271" s="14" t="s">
        <v>75</v>
      </c>
      <c r="AY271" s="176" t="s">
        <v>148</v>
      </c>
    </row>
    <row r="272" spans="1:65" s="2" customFormat="1" ht="16.5" customHeight="1">
      <c r="A272" s="33"/>
      <c r="B272" s="153"/>
      <c r="C272" s="154" t="s">
        <v>577</v>
      </c>
      <c r="D272" s="154" t="s">
        <v>151</v>
      </c>
      <c r="E272" s="155" t="s">
        <v>257</v>
      </c>
      <c r="F272" s="156" t="s">
        <v>258</v>
      </c>
      <c r="G272" s="157" t="s">
        <v>232</v>
      </c>
      <c r="H272" s="158">
        <v>28.318</v>
      </c>
      <c r="I272" s="159"/>
      <c r="J272" s="160">
        <f>ROUND(I272*H272,2)</f>
        <v>0</v>
      </c>
      <c r="K272" s="156" t="s">
        <v>155</v>
      </c>
      <c r="L272" s="34"/>
      <c r="M272" s="161" t="s">
        <v>0</v>
      </c>
      <c r="N272" s="162" t="s">
        <v>40</v>
      </c>
      <c r="O272" s="54"/>
      <c r="P272" s="163">
        <f>O272*H272</f>
        <v>0</v>
      </c>
      <c r="Q272" s="163">
        <v>0</v>
      </c>
      <c r="R272" s="163">
        <f>Q272*H272</f>
        <v>0</v>
      </c>
      <c r="S272" s="163">
        <v>0</v>
      </c>
      <c r="T272" s="164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5" t="s">
        <v>156</v>
      </c>
      <c r="AT272" s="165" t="s">
        <v>151</v>
      </c>
      <c r="AU272" s="165" t="s">
        <v>77</v>
      </c>
      <c r="AY272" s="18" t="s">
        <v>148</v>
      </c>
      <c r="BE272" s="166">
        <f>IF(N272="základní",J272,0)</f>
        <v>0</v>
      </c>
      <c r="BF272" s="166">
        <f>IF(N272="snížená",J272,0)</f>
        <v>0</v>
      </c>
      <c r="BG272" s="166">
        <f>IF(N272="zákl. přenesená",J272,0)</f>
        <v>0</v>
      </c>
      <c r="BH272" s="166">
        <f>IF(N272="sníž. přenesená",J272,0)</f>
        <v>0</v>
      </c>
      <c r="BI272" s="166">
        <f>IF(N272="nulová",J272,0)</f>
        <v>0</v>
      </c>
      <c r="BJ272" s="18" t="s">
        <v>75</v>
      </c>
      <c r="BK272" s="166">
        <f>ROUND(I272*H272,2)</f>
        <v>0</v>
      </c>
      <c r="BL272" s="18" t="s">
        <v>156</v>
      </c>
      <c r="BM272" s="165" t="s">
        <v>1395</v>
      </c>
    </row>
    <row r="273" spans="2:51" s="14" customFormat="1" ht="12">
      <c r="B273" s="175"/>
      <c r="D273" s="168" t="s">
        <v>158</v>
      </c>
      <c r="E273" s="176" t="s">
        <v>0</v>
      </c>
      <c r="F273" s="177" t="s">
        <v>113</v>
      </c>
      <c r="H273" s="178">
        <v>14.515</v>
      </c>
      <c r="I273" s="179"/>
      <c r="L273" s="175"/>
      <c r="M273" s="180"/>
      <c r="N273" s="181"/>
      <c r="O273" s="181"/>
      <c r="P273" s="181"/>
      <c r="Q273" s="181"/>
      <c r="R273" s="181"/>
      <c r="S273" s="181"/>
      <c r="T273" s="182"/>
      <c r="AT273" s="176" t="s">
        <v>158</v>
      </c>
      <c r="AU273" s="176" t="s">
        <v>77</v>
      </c>
      <c r="AV273" s="14" t="s">
        <v>77</v>
      </c>
      <c r="AW273" s="14" t="s">
        <v>30</v>
      </c>
      <c r="AX273" s="14" t="s">
        <v>68</v>
      </c>
      <c r="AY273" s="176" t="s">
        <v>148</v>
      </c>
    </row>
    <row r="274" spans="2:51" s="14" customFormat="1" ht="12">
      <c r="B274" s="175"/>
      <c r="D274" s="168" t="s">
        <v>158</v>
      </c>
      <c r="E274" s="176" t="s">
        <v>0</v>
      </c>
      <c r="F274" s="177" t="s">
        <v>115</v>
      </c>
      <c r="H274" s="178">
        <v>13.803</v>
      </c>
      <c r="I274" s="179"/>
      <c r="L274" s="175"/>
      <c r="M274" s="180"/>
      <c r="N274" s="181"/>
      <c r="O274" s="181"/>
      <c r="P274" s="181"/>
      <c r="Q274" s="181"/>
      <c r="R274" s="181"/>
      <c r="S274" s="181"/>
      <c r="T274" s="182"/>
      <c r="AT274" s="176" t="s">
        <v>158</v>
      </c>
      <c r="AU274" s="176" t="s">
        <v>77</v>
      </c>
      <c r="AV274" s="14" t="s">
        <v>77</v>
      </c>
      <c r="AW274" s="14" t="s">
        <v>30</v>
      </c>
      <c r="AX274" s="14" t="s">
        <v>68</v>
      </c>
      <c r="AY274" s="176" t="s">
        <v>148</v>
      </c>
    </row>
    <row r="275" spans="2:51" s="15" customFormat="1" ht="12">
      <c r="B275" s="183"/>
      <c r="D275" s="168" t="s">
        <v>158</v>
      </c>
      <c r="E275" s="184" t="s">
        <v>0</v>
      </c>
      <c r="F275" s="185" t="s">
        <v>171</v>
      </c>
      <c r="H275" s="186">
        <v>28.318</v>
      </c>
      <c r="I275" s="187"/>
      <c r="L275" s="183"/>
      <c r="M275" s="188"/>
      <c r="N275" s="189"/>
      <c r="O275" s="189"/>
      <c r="P275" s="189"/>
      <c r="Q275" s="189"/>
      <c r="R275" s="189"/>
      <c r="S275" s="189"/>
      <c r="T275" s="190"/>
      <c r="AT275" s="184" t="s">
        <v>158</v>
      </c>
      <c r="AU275" s="184" t="s">
        <v>77</v>
      </c>
      <c r="AV275" s="15" t="s">
        <v>156</v>
      </c>
      <c r="AW275" s="15" t="s">
        <v>30</v>
      </c>
      <c r="AX275" s="15" t="s">
        <v>75</v>
      </c>
      <c r="AY275" s="184" t="s">
        <v>148</v>
      </c>
    </row>
    <row r="276" spans="1:65" s="2" customFormat="1" ht="21.75" customHeight="1">
      <c r="A276" s="33"/>
      <c r="B276" s="153"/>
      <c r="C276" s="154" t="s">
        <v>582</v>
      </c>
      <c r="D276" s="154" t="s">
        <v>151</v>
      </c>
      <c r="E276" s="155" t="s">
        <v>1260</v>
      </c>
      <c r="F276" s="156" t="s">
        <v>266</v>
      </c>
      <c r="G276" s="157" t="s">
        <v>232</v>
      </c>
      <c r="H276" s="158">
        <v>14.515</v>
      </c>
      <c r="I276" s="159"/>
      <c r="J276" s="160">
        <f>ROUND(I276*H276,2)</f>
        <v>0</v>
      </c>
      <c r="K276" s="156" t="s">
        <v>0</v>
      </c>
      <c r="L276" s="34"/>
      <c r="M276" s="161" t="s">
        <v>0</v>
      </c>
      <c r="N276" s="162" t="s">
        <v>40</v>
      </c>
      <c r="O276" s="54"/>
      <c r="P276" s="163">
        <f>O276*H276</f>
        <v>0</v>
      </c>
      <c r="Q276" s="163">
        <v>0</v>
      </c>
      <c r="R276" s="163">
        <f>Q276*H276</f>
        <v>0</v>
      </c>
      <c r="S276" s="163">
        <v>0</v>
      </c>
      <c r="T276" s="164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5" t="s">
        <v>156</v>
      </c>
      <c r="AT276" s="165" t="s">
        <v>151</v>
      </c>
      <c r="AU276" s="165" t="s">
        <v>77</v>
      </c>
      <c r="AY276" s="18" t="s">
        <v>148</v>
      </c>
      <c r="BE276" s="166">
        <f>IF(N276="základní",J276,0)</f>
        <v>0</v>
      </c>
      <c r="BF276" s="166">
        <f>IF(N276="snížená",J276,0)</f>
        <v>0</v>
      </c>
      <c r="BG276" s="166">
        <f>IF(N276="zákl. přenesená",J276,0)</f>
        <v>0</v>
      </c>
      <c r="BH276" s="166">
        <f>IF(N276="sníž. přenesená",J276,0)</f>
        <v>0</v>
      </c>
      <c r="BI276" s="166">
        <f>IF(N276="nulová",J276,0)</f>
        <v>0</v>
      </c>
      <c r="BJ276" s="18" t="s">
        <v>75</v>
      </c>
      <c r="BK276" s="166">
        <f>ROUND(I276*H276,2)</f>
        <v>0</v>
      </c>
      <c r="BL276" s="18" t="s">
        <v>156</v>
      </c>
      <c r="BM276" s="165" t="s">
        <v>1396</v>
      </c>
    </row>
    <row r="277" spans="2:51" s="14" customFormat="1" ht="12">
      <c r="B277" s="175"/>
      <c r="D277" s="168" t="s">
        <v>158</v>
      </c>
      <c r="E277" s="176" t="s">
        <v>0</v>
      </c>
      <c r="F277" s="177" t="s">
        <v>113</v>
      </c>
      <c r="H277" s="178">
        <v>14.515</v>
      </c>
      <c r="I277" s="179"/>
      <c r="L277" s="175"/>
      <c r="M277" s="180"/>
      <c r="N277" s="181"/>
      <c r="O277" s="181"/>
      <c r="P277" s="181"/>
      <c r="Q277" s="181"/>
      <c r="R277" s="181"/>
      <c r="S277" s="181"/>
      <c r="T277" s="182"/>
      <c r="AT277" s="176" t="s">
        <v>158</v>
      </c>
      <c r="AU277" s="176" t="s">
        <v>77</v>
      </c>
      <c r="AV277" s="14" t="s">
        <v>77</v>
      </c>
      <c r="AW277" s="14" t="s">
        <v>30</v>
      </c>
      <c r="AX277" s="14" t="s">
        <v>75</v>
      </c>
      <c r="AY277" s="176" t="s">
        <v>148</v>
      </c>
    </row>
    <row r="278" spans="1:65" s="2" customFormat="1" ht="21.75" customHeight="1">
      <c r="A278" s="33"/>
      <c r="B278" s="153"/>
      <c r="C278" s="154" t="s">
        <v>586</v>
      </c>
      <c r="D278" s="154" t="s">
        <v>151</v>
      </c>
      <c r="E278" s="155" t="s">
        <v>1262</v>
      </c>
      <c r="F278" s="156" t="s">
        <v>1263</v>
      </c>
      <c r="G278" s="157" t="s">
        <v>232</v>
      </c>
      <c r="H278" s="158">
        <v>13.803</v>
      </c>
      <c r="I278" s="159"/>
      <c r="J278" s="160">
        <f>ROUND(I278*H278,2)</f>
        <v>0</v>
      </c>
      <c r="K278" s="156" t="s">
        <v>155</v>
      </c>
      <c r="L278" s="34"/>
      <c r="M278" s="161" t="s">
        <v>0</v>
      </c>
      <c r="N278" s="162" t="s">
        <v>40</v>
      </c>
      <c r="O278" s="54"/>
      <c r="P278" s="163">
        <f>O278*H278</f>
        <v>0</v>
      </c>
      <c r="Q278" s="163">
        <v>0</v>
      </c>
      <c r="R278" s="163">
        <f>Q278*H278</f>
        <v>0</v>
      </c>
      <c r="S278" s="163">
        <v>0</v>
      </c>
      <c r="T278" s="164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5" t="s">
        <v>156</v>
      </c>
      <c r="AT278" s="165" t="s">
        <v>151</v>
      </c>
      <c r="AU278" s="165" t="s">
        <v>77</v>
      </c>
      <c r="AY278" s="18" t="s">
        <v>148</v>
      </c>
      <c r="BE278" s="166">
        <f>IF(N278="základní",J278,0)</f>
        <v>0</v>
      </c>
      <c r="BF278" s="166">
        <f>IF(N278="snížená",J278,0)</f>
        <v>0</v>
      </c>
      <c r="BG278" s="166">
        <f>IF(N278="zákl. přenesená",J278,0)</f>
        <v>0</v>
      </c>
      <c r="BH278" s="166">
        <f>IF(N278="sníž. přenesená",J278,0)</f>
        <v>0</v>
      </c>
      <c r="BI278" s="166">
        <f>IF(N278="nulová",J278,0)</f>
        <v>0</v>
      </c>
      <c r="BJ278" s="18" t="s">
        <v>75</v>
      </c>
      <c r="BK278" s="166">
        <f>ROUND(I278*H278,2)</f>
        <v>0</v>
      </c>
      <c r="BL278" s="18" t="s">
        <v>156</v>
      </c>
      <c r="BM278" s="165" t="s">
        <v>1397</v>
      </c>
    </row>
    <row r="279" spans="2:51" s="14" customFormat="1" ht="12">
      <c r="B279" s="175"/>
      <c r="D279" s="168" t="s">
        <v>158</v>
      </c>
      <c r="E279" s="176" t="s">
        <v>0</v>
      </c>
      <c r="F279" s="177" t="s">
        <v>115</v>
      </c>
      <c r="H279" s="178">
        <v>13.803</v>
      </c>
      <c r="I279" s="179"/>
      <c r="L279" s="175"/>
      <c r="M279" s="180"/>
      <c r="N279" s="181"/>
      <c r="O279" s="181"/>
      <c r="P279" s="181"/>
      <c r="Q279" s="181"/>
      <c r="R279" s="181"/>
      <c r="S279" s="181"/>
      <c r="T279" s="182"/>
      <c r="AT279" s="176" t="s">
        <v>158</v>
      </c>
      <c r="AU279" s="176" t="s">
        <v>77</v>
      </c>
      <c r="AV279" s="14" t="s">
        <v>77</v>
      </c>
      <c r="AW279" s="14" t="s">
        <v>30</v>
      </c>
      <c r="AX279" s="14" t="s">
        <v>75</v>
      </c>
      <c r="AY279" s="176" t="s">
        <v>148</v>
      </c>
    </row>
    <row r="280" spans="2:63" s="12" customFormat="1" ht="22.9" customHeight="1">
      <c r="B280" s="140"/>
      <c r="D280" s="141" t="s">
        <v>67</v>
      </c>
      <c r="E280" s="151" t="s">
        <v>956</v>
      </c>
      <c r="F280" s="151" t="s">
        <v>957</v>
      </c>
      <c r="I280" s="143"/>
      <c r="J280" s="152">
        <f>BK280</f>
        <v>0</v>
      </c>
      <c r="L280" s="140"/>
      <c r="M280" s="145"/>
      <c r="N280" s="146"/>
      <c r="O280" s="146"/>
      <c r="P280" s="147">
        <f>P281</f>
        <v>0</v>
      </c>
      <c r="Q280" s="146"/>
      <c r="R280" s="147">
        <f>R281</f>
        <v>0</v>
      </c>
      <c r="S280" s="146"/>
      <c r="T280" s="148">
        <f>T281</f>
        <v>0</v>
      </c>
      <c r="AR280" s="141" t="s">
        <v>75</v>
      </c>
      <c r="AT280" s="149" t="s">
        <v>67</v>
      </c>
      <c r="AU280" s="149" t="s">
        <v>75</v>
      </c>
      <c r="AY280" s="141" t="s">
        <v>148</v>
      </c>
      <c r="BK280" s="150">
        <f>BK281</f>
        <v>0</v>
      </c>
    </row>
    <row r="281" spans="1:65" s="2" customFormat="1" ht="21.75" customHeight="1">
      <c r="A281" s="33"/>
      <c r="B281" s="153"/>
      <c r="C281" s="154" t="s">
        <v>590</v>
      </c>
      <c r="D281" s="154" t="s">
        <v>151</v>
      </c>
      <c r="E281" s="155" t="s">
        <v>959</v>
      </c>
      <c r="F281" s="156" t="s">
        <v>960</v>
      </c>
      <c r="G281" s="157" t="s">
        <v>232</v>
      </c>
      <c r="H281" s="158">
        <v>246.276</v>
      </c>
      <c r="I281" s="159"/>
      <c r="J281" s="160">
        <f>ROUND(I281*H281,2)</f>
        <v>0</v>
      </c>
      <c r="K281" s="156" t="s">
        <v>155</v>
      </c>
      <c r="L281" s="34"/>
      <c r="M281" s="213" t="s">
        <v>0</v>
      </c>
      <c r="N281" s="214" t="s">
        <v>40</v>
      </c>
      <c r="O281" s="215"/>
      <c r="P281" s="216">
        <f>O281*H281</f>
        <v>0</v>
      </c>
      <c r="Q281" s="216">
        <v>0</v>
      </c>
      <c r="R281" s="216">
        <f>Q281*H281</f>
        <v>0</v>
      </c>
      <c r="S281" s="216">
        <v>0</v>
      </c>
      <c r="T281" s="217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5" t="s">
        <v>156</v>
      </c>
      <c r="AT281" s="165" t="s">
        <v>151</v>
      </c>
      <c r="AU281" s="165" t="s">
        <v>77</v>
      </c>
      <c r="AY281" s="18" t="s">
        <v>148</v>
      </c>
      <c r="BE281" s="166">
        <f>IF(N281="základní",J281,0)</f>
        <v>0</v>
      </c>
      <c r="BF281" s="166">
        <f>IF(N281="snížená",J281,0)</f>
        <v>0</v>
      </c>
      <c r="BG281" s="166">
        <f>IF(N281="zákl. přenesená",J281,0)</f>
        <v>0</v>
      </c>
      <c r="BH281" s="166">
        <f>IF(N281="sníž. přenesená",J281,0)</f>
        <v>0</v>
      </c>
      <c r="BI281" s="166">
        <f>IF(N281="nulová",J281,0)</f>
        <v>0</v>
      </c>
      <c r="BJ281" s="18" t="s">
        <v>75</v>
      </c>
      <c r="BK281" s="166">
        <f>ROUND(I281*H281,2)</f>
        <v>0</v>
      </c>
      <c r="BL281" s="18" t="s">
        <v>156</v>
      </c>
      <c r="BM281" s="165" t="s">
        <v>1398</v>
      </c>
    </row>
    <row r="282" spans="1:31" s="2" customFormat="1" ht="6.95" customHeight="1">
      <c r="A282" s="33"/>
      <c r="B282" s="43"/>
      <c r="C282" s="44"/>
      <c r="D282" s="44"/>
      <c r="E282" s="44"/>
      <c r="F282" s="44"/>
      <c r="G282" s="44"/>
      <c r="H282" s="44"/>
      <c r="I282" s="113"/>
      <c r="J282" s="44"/>
      <c r="K282" s="44"/>
      <c r="L282" s="34"/>
      <c r="M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</row>
  </sheetData>
  <autoFilter ref="C87:K281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91"/>
  <sheetViews>
    <sheetView showGridLines="0" workbookViewId="0" topLeftCell="A1">
      <selection activeCell="C4" sqref="C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8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89"/>
      <c r="L2" s="367" t="s">
        <v>3</v>
      </c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8" t="s">
        <v>85</v>
      </c>
      <c r="AZ2" s="90" t="s">
        <v>274</v>
      </c>
      <c r="BA2" s="90" t="s">
        <v>274</v>
      </c>
      <c r="BB2" s="90" t="s">
        <v>0</v>
      </c>
      <c r="BC2" s="90" t="s">
        <v>1399</v>
      </c>
      <c r="BD2" s="90" t="s">
        <v>77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91"/>
      <c r="J3" s="20"/>
      <c r="K3" s="20"/>
      <c r="L3" s="21"/>
      <c r="AT3" s="18" t="s">
        <v>77</v>
      </c>
      <c r="AZ3" s="90" t="s">
        <v>276</v>
      </c>
      <c r="BA3" s="90" t="s">
        <v>276</v>
      </c>
      <c r="BB3" s="90" t="s">
        <v>0</v>
      </c>
      <c r="BC3" s="90" t="s">
        <v>1400</v>
      </c>
      <c r="BD3" s="90" t="s">
        <v>77</v>
      </c>
    </row>
    <row r="4" spans="2:56" s="1" customFormat="1" ht="24.95" customHeight="1">
      <c r="B4" s="21"/>
      <c r="D4" s="22" t="s">
        <v>112</v>
      </c>
      <c r="I4" s="89"/>
      <c r="L4" s="21"/>
      <c r="M4" s="92" t="s">
        <v>7</v>
      </c>
      <c r="AT4" s="18" t="s">
        <v>1</v>
      </c>
      <c r="AZ4" s="90" t="s">
        <v>268</v>
      </c>
      <c r="BA4" s="90" t="s">
        <v>268</v>
      </c>
      <c r="BB4" s="90" t="s">
        <v>0</v>
      </c>
      <c r="BC4" s="90" t="s">
        <v>1401</v>
      </c>
      <c r="BD4" s="90" t="s">
        <v>77</v>
      </c>
    </row>
    <row r="5" spans="2:56" s="1" customFormat="1" ht="6.95" customHeight="1">
      <c r="B5" s="21"/>
      <c r="I5" s="89"/>
      <c r="L5" s="21"/>
      <c r="AZ5" s="90" t="s">
        <v>278</v>
      </c>
      <c r="BA5" s="90" t="s">
        <v>278</v>
      </c>
      <c r="BB5" s="90" t="s">
        <v>0</v>
      </c>
      <c r="BC5" s="90" t="s">
        <v>1402</v>
      </c>
      <c r="BD5" s="90" t="s">
        <v>77</v>
      </c>
    </row>
    <row r="6" spans="2:56" s="1" customFormat="1" ht="12" customHeight="1">
      <c r="B6" s="21"/>
      <c r="D6" s="28" t="s">
        <v>12</v>
      </c>
      <c r="I6" s="89"/>
      <c r="L6" s="21"/>
      <c r="AZ6" s="90" t="s">
        <v>292</v>
      </c>
      <c r="BA6" s="90" t="s">
        <v>292</v>
      </c>
      <c r="BB6" s="90" t="s">
        <v>0</v>
      </c>
      <c r="BC6" s="90" t="s">
        <v>1403</v>
      </c>
      <c r="BD6" s="90" t="s">
        <v>77</v>
      </c>
    </row>
    <row r="7" spans="2:56" s="1" customFormat="1" ht="16.5" customHeight="1">
      <c r="B7" s="21"/>
      <c r="E7" s="365" t="str">
        <f>'Rekapitulace stavby'!K4</f>
        <v>Nová zástavba ZTV Boží Muka IV. etapa Chotěboř</v>
      </c>
      <c r="F7" s="366"/>
      <c r="G7" s="366"/>
      <c r="H7" s="366"/>
      <c r="I7" s="89"/>
      <c r="L7" s="21"/>
      <c r="AZ7" s="90" t="s">
        <v>280</v>
      </c>
      <c r="BA7" s="90" t="s">
        <v>280</v>
      </c>
      <c r="BB7" s="90" t="s">
        <v>0</v>
      </c>
      <c r="BC7" s="90" t="s">
        <v>1404</v>
      </c>
      <c r="BD7" s="90" t="s">
        <v>77</v>
      </c>
    </row>
    <row r="8" spans="1:56" s="2" customFormat="1" ht="12" customHeight="1">
      <c r="A8" s="33"/>
      <c r="B8" s="34"/>
      <c r="C8" s="33"/>
      <c r="D8" s="28" t="s">
        <v>119</v>
      </c>
      <c r="E8" s="33"/>
      <c r="F8" s="33"/>
      <c r="G8" s="33"/>
      <c r="H8" s="33"/>
      <c r="I8" s="93"/>
      <c r="J8" s="33"/>
      <c r="K8" s="33"/>
      <c r="L8" s="94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90" t="s">
        <v>294</v>
      </c>
      <c r="BA8" s="90" t="s">
        <v>294</v>
      </c>
      <c r="BB8" s="90" t="s">
        <v>0</v>
      </c>
      <c r="BC8" s="90" t="s">
        <v>1405</v>
      </c>
      <c r="BD8" s="90" t="s">
        <v>77</v>
      </c>
    </row>
    <row r="9" spans="1:56" s="2" customFormat="1" ht="16.5" customHeight="1">
      <c r="A9" s="33"/>
      <c r="B9" s="34"/>
      <c r="C9" s="33"/>
      <c r="D9" s="33"/>
      <c r="E9" s="330" t="s">
        <v>84</v>
      </c>
      <c r="F9" s="364"/>
      <c r="G9" s="364"/>
      <c r="H9" s="364"/>
      <c r="I9" s="93"/>
      <c r="J9" s="33"/>
      <c r="K9" s="33"/>
      <c r="L9" s="9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90" t="s">
        <v>282</v>
      </c>
      <c r="BA9" s="90" t="s">
        <v>282</v>
      </c>
      <c r="BB9" s="90" t="s">
        <v>0</v>
      </c>
      <c r="BC9" s="90" t="s">
        <v>1406</v>
      </c>
      <c r="BD9" s="90" t="s">
        <v>77</v>
      </c>
    </row>
    <row r="10" spans="1:56" s="2" customFormat="1" ht="12">
      <c r="A10" s="33"/>
      <c r="B10" s="34"/>
      <c r="C10" s="33"/>
      <c r="D10" s="33"/>
      <c r="E10" s="33"/>
      <c r="F10" s="33"/>
      <c r="G10" s="33"/>
      <c r="H10" s="33"/>
      <c r="I10" s="93"/>
      <c r="J10" s="33"/>
      <c r="K10" s="33"/>
      <c r="L10" s="9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90" t="s">
        <v>296</v>
      </c>
      <c r="BA10" s="90" t="s">
        <v>296</v>
      </c>
      <c r="BB10" s="90" t="s">
        <v>0</v>
      </c>
      <c r="BC10" s="90" t="s">
        <v>1407</v>
      </c>
      <c r="BD10" s="90" t="s">
        <v>77</v>
      </c>
    </row>
    <row r="11" spans="1:56" s="2" customFormat="1" ht="12" customHeight="1">
      <c r="A11" s="33"/>
      <c r="B11" s="34"/>
      <c r="C11" s="33"/>
      <c r="D11" s="28" t="s">
        <v>14</v>
      </c>
      <c r="E11" s="33"/>
      <c r="F11" s="26"/>
      <c r="G11" s="33"/>
      <c r="H11" s="33"/>
      <c r="I11" s="95" t="s">
        <v>16</v>
      </c>
      <c r="J11" s="26" t="s">
        <v>0</v>
      </c>
      <c r="K11" s="33"/>
      <c r="L11" s="9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90" t="s">
        <v>300</v>
      </c>
      <c r="BA11" s="90" t="s">
        <v>300</v>
      </c>
      <c r="BB11" s="90" t="s">
        <v>0</v>
      </c>
      <c r="BC11" s="90" t="s">
        <v>1408</v>
      </c>
      <c r="BD11" s="90" t="s">
        <v>77</v>
      </c>
    </row>
    <row r="12" spans="1:5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5" t="s">
        <v>20</v>
      </c>
      <c r="J12" s="51" t="str">
        <f>'Rekapitulace stavby'!AN6</f>
        <v>2. 2. 2021</v>
      </c>
      <c r="K12" s="33"/>
      <c r="L12" s="9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90" t="s">
        <v>304</v>
      </c>
      <c r="BA12" s="90" t="s">
        <v>304</v>
      </c>
      <c r="BB12" s="90" t="s">
        <v>0</v>
      </c>
      <c r="BC12" s="90" t="s">
        <v>1409</v>
      </c>
      <c r="BD12" s="90" t="s">
        <v>77</v>
      </c>
    </row>
    <row r="13" spans="1:5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3"/>
      <c r="J13" s="33"/>
      <c r="K13" s="33"/>
      <c r="L13" s="9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Z13" s="90" t="s">
        <v>1051</v>
      </c>
      <c r="BA13" s="90" t="s">
        <v>1051</v>
      </c>
      <c r="BB13" s="90" t="s">
        <v>0</v>
      </c>
      <c r="BC13" s="90" t="s">
        <v>149</v>
      </c>
      <c r="BD13" s="90" t="s">
        <v>77</v>
      </c>
    </row>
    <row r="14" spans="1:5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5" t="s">
        <v>23</v>
      </c>
      <c r="J14" s="26" t="s">
        <v>0</v>
      </c>
      <c r="K14" s="33"/>
      <c r="L14" s="9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Z14" s="90" t="s">
        <v>113</v>
      </c>
      <c r="BA14" s="90" t="s">
        <v>113</v>
      </c>
      <c r="BB14" s="90" t="s">
        <v>0</v>
      </c>
      <c r="BC14" s="90" t="s">
        <v>1410</v>
      </c>
      <c r="BD14" s="90" t="s">
        <v>77</v>
      </c>
    </row>
    <row r="15" spans="1:5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95" t="s">
        <v>25</v>
      </c>
      <c r="J15" s="26" t="s">
        <v>0</v>
      </c>
      <c r="K15" s="33"/>
      <c r="L15" s="9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Z15" s="90" t="s">
        <v>115</v>
      </c>
      <c r="BA15" s="90" t="s">
        <v>115</v>
      </c>
      <c r="BB15" s="90" t="s">
        <v>0</v>
      </c>
      <c r="BC15" s="90" t="s">
        <v>1411</v>
      </c>
      <c r="BD15" s="90" t="s">
        <v>77</v>
      </c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3"/>
      <c r="J16" s="33"/>
      <c r="K16" s="33"/>
      <c r="L16" s="9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5" t="s">
        <v>23</v>
      </c>
      <c r="J17" s="29" t="str">
        <f>'Rekapitulace stavby'!AN11</f>
        <v>Vyplň údaj</v>
      </c>
      <c r="K17" s="33"/>
      <c r="L17" s="9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68" t="str">
        <f>'Rekapitulace stavby'!E12</f>
        <v>Vyplň údaj</v>
      </c>
      <c r="F18" s="339"/>
      <c r="G18" s="339"/>
      <c r="H18" s="339"/>
      <c r="I18" s="95" t="s">
        <v>25</v>
      </c>
      <c r="J18" s="29" t="str">
        <f>'Rekapitulace stavby'!AN12</f>
        <v>Vyplň údaj</v>
      </c>
      <c r="K18" s="33"/>
      <c r="L18" s="9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3"/>
      <c r="J19" s="33"/>
      <c r="K19" s="33"/>
      <c r="L19" s="9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5" t="s">
        <v>23</v>
      </c>
      <c r="J20" s="26" t="s">
        <v>0</v>
      </c>
      <c r="K20" s="33"/>
      <c r="L20" s="9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95" t="s">
        <v>25</v>
      </c>
      <c r="J21" s="26" t="s">
        <v>0</v>
      </c>
      <c r="K21" s="33"/>
      <c r="L21" s="9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3"/>
      <c r="J22" s="33"/>
      <c r="K22" s="33"/>
      <c r="L22" s="9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95" t="s">
        <v>23</v>
      </c>
      <c r="J23" s="26" t="str">
        <f>IF('Rekapitulace stavby'!AN17="","",'Rekapitulace stavby'!AN17)</f>
        <v/>
      </c>
      <c r="K23" s="33"/>
      <c r="L23" s="9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stavby'!E18="","",'Rekapitulace stavby'!E18)</f>
        <v xml:space="preserve"> </v>
      </c>
      <c r="F24" s="33"/>
      <c r="G24" s="33"/>
      <c r="H24" s="33"/>
      <c r="I24" s="95" t="s">
        <v>25</v>
      </c>
      <c r="J24" s="26" t="str">
        <f>IF('Rekapitulace stavby'!AN18="","",'Rekapitulace stavby'!AN18)</f>
        <v/>
      </c>
      <c r="K24" s="33"/>
      <c r="L24" s="9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3"/>
      <c r="J25" s="33"/>
      <c r="K25" s="33"/>
      <c r="L25" s="9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93"/>
      <c r="J26" s="33"/>
      <c r="K26" s="33"/>
      <c r="L26" s="9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3.25" customHeight="1">
      <c r="A27" s="96"/>
      <c r="B27" s="97"/>
      <c r="C27" s="96"/>
      <c r="D27" s="96"/>
      <c r="E27" s="344" t="s">
        <v>120</v>
      </c>
      <c r="F27" s="344"/>
      <c r="G27" s="344"/>
      <c r="H27" s="344"/>
      <c r="I27" s="98"/>
      <c r="J27" s="96"/>
      <c r="K27" s="96"/>
      <c r="L27" s="99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3"/>
      <c r="J28" s="33"/>
      <c r="K28" s="33"/>
      <c r="L28" s="9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100"/>
      <c r="J29" s="62"/>
      <c r="K29" s="62"/>
      <c r="L29" s="94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1" t="s">
        <v>35</v>
      </c>
      <c r="E30" s="33"/>
      <c r="F30" s="33"/>
      <c r="G30" s="33"/>
      <c r="H30" s="33"/>
      <c r="I30" s="93"/>
      <c r="J30" s="67">
        <f>ROUND(J88,2)</f>
        <v>0</v>
      </c>
      <c r="K30" s="33"/>
      <c r="L30" s="9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100"/>
      <c r="J31" s="62"/>
      <c r="K31" s="62"/>
      <c r="L31" s="9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102" t="s">
        <v>36</v>
      </c>
      <c r="J32" s="37" t="s">
        <v>38</v>
      </c>
      <c r="K32" s="33"/>
      <c r="L32" s="9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3" t="s">
        <v>39</v>
      </c>
      <c r="E33" s="28" t="s">
        <v>40</v>
      </c>
      <c r="F33" s="104">
        <f>ROUND((SUM(BE88:BE490)),2)</f>
        <v>0</v>
      </c>
      <c r="G33" s="33"/>
      <c r="H33" s="33"/>
      <c r="I33" s="105">
        <v>0.21</v>
      </c>
      <c r="J33" s="104">
        <f>ROUND(((SUM(BE88:BE490))*I33),2)</f>
        <v>0</v>
      </c>
      <c r="K33" s="33"/>
      <c r="L33" s="9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4">
        <f>ROUND((SUM(BF88:BF490)),2)</f>
        <v>0</v>
      </c>
      <c r="G34" s="33"/>
      <c r="H34" s="33"/>
      <c r="I34" s="105">
        <v>0.15</v>
      </c>
      <c r="J34" s="104">
        <f>ROUND(((SUM(BF88:BF490))*I34),2)</f>
        <v>0</v>
      </c>
      <c r="K34" s="33"/>
      <c r="L34" s="9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42</v>
      </c>
      <c r="F35" s="104">
        <f>ROUND((SUM(BG88:BG490)),2)</f>
        <v>0</v>
      </c>
      <c r="G35" s="33"/>
      <c r="H35" s="33"/>
      <c r="I35" s="105">
        <v>0.21</v>
      </c>
      <c r="J35" s="104">
        <f>0</f>
        <v>0</v>
      </c>
      <c r="K35" s="33"/>
      <c r="L35" s="9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43</v>
      </c>
      <c r="F36" s="104">
        <f>ROUND((SUM(BH88:BH490)),2)</f>
        <v>0</v>
      </c>
      <c r="G36" s="33"/>
      <c r="H36" s="33"/>
      <c r="I36" s="105">
        <v>0.15</v>
      </c>
      <c r="J36" s="104">
        <f>0</f>
        <v>0</v>
      </c>
      <c r="K36" s="33"/>
      <c r="L36" s="9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04">
        <f>ROUND((SUM(BI88:BI490)),2)</f>
        <v>0</v>
      </c>
      <c r="G37" s="33"/>
      <c r="H37" s="33"/>
      <c r="I37" s="105">
        <v>0</v>
      </c>
      <c r="J37" s="104">
        <f>0</f>
        <v>0</v>
      </c>
      <c r="K37" s="33"/>
      <c r="L37" s="9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3"/>
      <c r="J38" s="33"/>
      <c r="K38" s="33"/>
      <c r="L38" s="9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6"/>
      <c r="D39" s="107" t="s">
        <v>45</v>
      </c>
      <c r="E39" s="56"/>
      <c r="F39" s="56"/>
      <c r="G39" s="108" t="s">
        <v>46</v>
      </c>
      <c r="H39" s="109" t="s">
        <v>47</v>
      </c>
      <c r="I39" s="110"/>
      <c r="J39" s="111">
        <f>SUM(J30:J37)</f>
        <v>0</v>
      </c>
      <c r="K39" s="112"/>
      <c r="L39" s="9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113"/>
      <c r="J40" s="44"/>
      <c r="K40" s="44"/>
      <c r="L40" s="9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114"/>
      <c r="J44" s="46"/>
      <c r="K44" s="46"/>
      <c r="L44" s="9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121</v>
      </c>
      <c r="D45" s="33"/>
      <c r="E45" s="33"/>
      <c r="F45" s="33"/>
      <c r="G45" s="33"/>
      <c r="H45" s="33"/>
      <c r="I45" s="93"/>
      <c r="J45" s="33"/>
      <c r="K45" s="33"/>
      <c r="L45" s="94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93"/>
      <c r="J46" s="33"/>
      <c r="K46" s="33"/>
      <c r="L46" s="94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12</v>
      </c>
      <c r="D47" s="33"/>
      <c r="E47" s="33"/>
      <c r="F47" s="33"/>
      <c r="G47" s="33"/>
      <c r="H47" s="33"/>
      <c r="I47" s="93"/>
      <c r="J47" s="33"/>
      <c r="K47" s="33"/>
      <c r="L47" s="94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65" t="str">
        <f>E7</f>
        <v>Nová zástavba ZTV Boží Muka IV. etapa Chotěboř</v>
      </c>
      <c r="F48" s="366"/>
      <c r="G48" s="366"/>
      <c r="H48" s="366"/>
      <c r="I48" s="93"/>
      <c r="J48" s="33"/>
      <c r="K48" s="33"/>
      <c r="L48" s="94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119</v>
      </c>
      <c r="D49" s="33"/>
      <c r="E49" s="33"/>
      <c r="F49" s="33"/>
      <c r="G49" s="33"/>
      <c r="H49" s="33"/>
      <c r="I49" s="93"/>
      <c r="J49" s="33"/>
      <c r="K49" s="33"/>
      <c r="L49" s="94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30" t="str">
        <f>E9</f>
        <v>SO 05 Kanalizace splaškové</v>
      </c>
      <c r="F50" s="364"/>
      <c r="G50" s="364"/>
      <c r="H50" s="364"/>
      <c r="I50" s="93"/>
      <c r="J50" s="33"/>
      <c r="K50" s="33"/>
      <c r="L50" s="94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93"/>
      <c r="J51" s="33"/>
      <c r="K51" s="33"/>
      <c r="L51" s="94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18</v>
      </c>
      <c r="D52" s="33"/>
      <c r="E52" s="33"/>
      <c r="F52" s="26" t="str">
        <f>F12</f>
        <v>Chotěboř</v>
      </c>
      <c r="G52" s="33"/>
      <c r="H52" s="33"/>
      <c r="I52" s="95" t="s">
        <v>20</v>
      </c>
      <c r="J52" s="51" t="str">
        <f>IF(J12="","",J12)</f>
        <v>2. 2. 2021</v>
      </c>
      <c r="K52" s="33"/>
      <c r="L52" s="94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93"/>
      <c r="J53" s="33"/>
      <c r="K53" s="33"/>
      <c r="L53" s="94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22</v>
      </c>
      <c r="D54" s="33"/>
      <c r="E54" s="33"/>
      <c r="F54" s="26" t="str">
        <f>E15</f>
        <v>Město Chotěboř, Trčků z Lípy 69, Chotěboř</v>
      </c>
      <c r="G54" s="33"/>
      <c r="H54" s="33"/>
      <c r="I54" s="95" t="s">
        <v>28</v>
      </c>
      <c r="J54" s="31" t="str">
        <f>E21</f>
        <v>Profi Jihlava, spol. s.r.o.</v>
      </c>
      <c r="K54" s="33"/>
      <c r="L54" s="94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26</v>
      </c>
      <c r="D55" s="33"/>
      <c r="E55" s="33"/>
      <c r="F55" s="26" t="str">
        <f>IF(E18="","",E18)</f>
        <v>Vyplň údaj</v>
      </c>
      <c r="G55" s="33"/>
      <c r="H55" s="33"/>
      <c r="I55" s="95" t="s">
        <v>31</v>
      </c>
      <c r="J55" s="31" t="str">
        <f>E24</f>
        <v xml:space="preserve"> </v>
      </c>
      <c r="K55" s="33"/>
      <c r="L55" s="94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93"/>
      <c r="J56" s="33"/>
      <c r="K56" s="33"/>
      <c r="L56" s="94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15" t="s">
        <v>122</v>
      </c>
      <c r="D57" s="106"/>
      <c r="E57" s="106"/>
      <c r="F57" s="106"/>
      <c r="G57" s="106"/>
      <c r="H57" s="106"/>
      <c r="I57" s="116"/>
      <c r="J57" s="117" t="s">
        <v>123</v>
      </c>
      <c r="K57" s="106"/>
      <c r="L57" s="94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93"/>
      <c r="J58" s="33"/>
      <c r="K58" s="33"/>
      <c r="L58" s="94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18" t="s">
        <v>66</v>
      </c>
      <c r="D59" s="33"/>
      <c r="E59" s="33"/>
      <c r="F59" s="33"/>
      <c r="G59" s="33"/>
      <c r="H59" s="33"/>
      <c r="I59" s="93"/>
      <c r="J59" s="67">
        <f>J88</f>
        <v>0</v>
      </c>
      <c r="K59" s="33"/>
      <c r="L59" s="94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124</v>
      </c>
    </row>
    <row r="60" spans="2:12" s="9" customFormat="1" ht="24.95" customHeight="1">
      <c r="B60" s="119"/>
      <c r="D60" s="120" t="s">
        <v>125</v>
      </c>
      <c r="E60" s="121"/>
      <c r="F60" s="121"/>
      <c r="G60" s="121"/>
      <c r="H60" s="121"/>
      <c r="I60" s="122"/>
      <c r="J60" s="123">
        <f>J89</f>
        <v>0</v>
      </c>
      <c r="L60" s="119"/>
    </row>
    <row r="61" spans="2:12" s="10" customFormat="1" ht="19.9" customHeight="1">
      <c r="B61" s="124"/>
      <c r="D61" s="125" t="s">
        <v>126</v>
      </c>
      <c r="E61" s="126"/>
      <c r="F61" s="126"/>
      <c r="G61" s="126"/>
      <c r="H61" s="126"/>
      <c r="I61" s="127"/>
      <c r="J61" s="128">
        <f>J90</f>
        <v>0</v>
      </c>
      <c r="L61" s="124"/>
    </row>
    <row r="62" spans="2:12" s="10" customFormat="1" ht="19.9" customHeight="1">
      <c r="B62" s="124"/>
      <c r="D62" s="125" t="s">
        <v>1057</v>
      </c>
      <c r="E62" s="126"/>
      <c r="F62" s="126"/>
      <c r="G62" s="126"/>
      <c r="H62" s="126"/>
      <c r="I62" s="127"/>
      <c r="J62" s="128">
        <f>J97</f>
        <v>0</v>
      </c>
      <c r="L62" s="124"/>
    </row>
    <row r="63" spans="2:12" s="10" customFormat="1" ht="19.9" customHeight="1">
      <c r="B63" s="124"/>
      <c r="D63" s="125" t="s">
        <v>322</v>
      </c>
      <c r="E63" s="126"/>
      <c r="F63" s="126"/>
      <c r="G63" s="126"/>
      <c r="H63" s="126"/>
      <c r="I63" s="127"/>
      <c r="J63" s="128">
        <f>J219</f>
        <v>0</v>
      </c>
      <c r="L63" s="124"/>
    </row>
    <row r="64" spans="2:12" s="10" customFormat="1" ht="19.9" customHeight="1">
      <c r="B64" s="124"/>
      <c r="D64" s="125" t="s">
        <v>1058</v>
      </c>
      <c r="E64" s="126"/>
      <c r="F64" s="126"/>
      <c r="G64" s="126"/>
      <c r="H64" s="126"/>
      <c r="I64" s="127"/>
      <c r="J64" s="128">
        <f>J267</f>
        <v>0</v>
      </c>
      <c r="L64" s="124"/>
    </row>
    <row r="65" spans="2:12" s="10" customFormat="1" ht="19.9" customHeight="1">
      <c r="B65" s="124"/>
      <c r="D65" s="125" t="s">
        <v>324</v>
      </c>
      <c r="E65" s="126"/>
      <c r="F65" s="126"/>
      <c r="G65" s="126"/>
      <c r="H65" s="126"/>
      <c r="I65" s="127"/>
      <c r="J65" s="128">
        <f>J280</f>
        <v>0</v>
      </c>
      <c r="L65" s="124"/>
    </row>
    <row r="66" spans="2:12" s="10" customFormat="1" ht="19.9" customHeight="1">
      <c r="B66" s="124"/>
      <c r="D66" s="125" t="s">
        <v>1059</v>
      </c>
      <c r="E66" s="126"/>
      <c r="F66" s="126"/>
      <c r="G66" s="126"/>
      <c r="H66" s="126"/>
      <c r="I66" s="127"/>
      <c r="J66" s="128">
        <f>J463</f>
        <v>0</v>
      </c>
      <c r="L66" s="124"/>
    </row>
    <row r="67" spans="2:12" s="10" customFormat="1" ht="19.9" customHeight="1">
      <c r="B67" s="124"/>
      <c r="D67" s="125" t="s">
        <v>132</v>
      </c>
      <c r="E67" s="126"/>
      <c r="F67" s="126"/>
      <c r="G67" s="126"/>
      <c r="H67" s="126"/>
      <c r="I67" s="127"/>
      <c r="J67" s="128">
        <f>J472</f>
        <v>0</v>
      </c>
      <c r="L67" s="124"/>
    </row>
    <row r="68" spans="2:12" s="10" customFormat="1" ht="19.9" customHeight="1">
      <c r="B68" s="124"/>
      <c r="D68" s="125" t="s">
        <v>325</v>
      </c>
      <c r="E68" s="126"/>
      <c r="F68" s="126"/>
      <c r="G68" s="126"/>
      <c r="H68" s="126"/>
      <c r="I68" s="127"/>
      <c r="J68" s="128">
        <f>J489</f>
        <v>0</v>
      </c>
      <c r="L68" s="124"/>
    </row>
    <row r="69" spans="1:31" s="2" customFormat="1" ht="21.75" customHeight="1">
      <c r="A69" s="33"/>
      <c r="B69" s="34"/>
      <c r="C69" s="33"/>
      <c r="D69" s="33"/>
      <c r="E69" s="33"/>
      <c r="F69" s="33"/>
      <c r="G69" s="33"/>
      <c r="H69" s="33"/>
      <c r="I69" s="93"/>
      <c r="J69" s="33"/>
      <c r="K69" s="33"/>
      <c r="L69" s="94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43"/>
      <c r="C70" s="44"/>
      <c r="D70" s="44"/>
      <c r="E70" s="44"/>
      <c r="F70" s="44"/>
      <c r="G70" s="44"/>
      <c r="H70" s="44"/>
      <c r="I70" s="113"/>
      <c r="J70" s="44"/>
      <c r="K70" s="44"/>
      <c r="L70" s="94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4" spans="1:31" s="2" customFormat="1" ht="6.95" customHeight="1">
      <c r="A74" s="33"/>
      <c r="B74" s="45"/>
      <c r="C74" s="46"/>
      <c r="D74" s="46"/>
      <c r="E74" s="46"/>
      <c r="F74" s="46"/>
      <c r="G74" s="46"/>
      <c r="H74" s="46"/>
      <c r="I74" s="114"/>
      <c r="J74" s="46"/>
      <c r="K74" s="46"/>
      <c r="L74" s="94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24.95" customHeight="1">
      <c r="A75" s="33"/>
      <c r="B75" s="34"/>
      <c r="C75" s="22" t="s">
        <v>133</v>
      </c>
      <c r="D75" s="33"/>
      <c r="E75" s="33"/>
      <c r="F75" s="33"/>
      <c r="G75" s="33"/>
      <c r="H75" s="33"/>
      <c r="I75" s="93"/>
      <c r="J75" s="33"/>
      <c r="K75" s="33"/>
      <c r="L75" s="94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3"/>
      <c r="D76" s="33"/>
      <c r="E76" s="33"/>
      <c r="F76" s="33"/>
      <c r="G76" s="33"/>
      <c r="H76" s="33"/>
      <c r="I76" s="93"/>
      <c r="J76" s="33"/>
      <c r="K76" s="33"/>
      <c r="L76" s="9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12</v>
      </c>
      <c r="D77" s="33"/>
      <c r="E77" s="33"/>
      <c r="F77" s="33"/>
      <c r="G77" s="33"/>
      <c r="H77" s="33"/>
      <c r="I77" s="93"/>
      <c r="J77" s="33"/>
      <c r="K77" s="33"/>
      <c r="L77" s="9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6.5" customHeight="1">
      <c r="A78" s="33"/>
      <c r="B78" s="34"/>
      <c r="C78" s="33"/>
      <c r="D78" s="33"/>
      <c r="E78" s="365" t="str">
        <f>E7</f>
        <v>Nová zástavba ZTV Boží Muka IV. etapa Chotěboř</v>
      </c>
      <c r="F78" s="366"/>
      <c r="G78" s="366"/>
      <c r="H78" s="366"/>
      <c r="I78" s="93"/>
      <c r="J78" s="33"/>
      <c r="K78" s="33"/>
      <c r="L78" s="94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119</v>
      </c>
      <c r="D79" s="33"/>
      <c r="E79" s="33"/>
      <c r="F79" s="33"/>
      <c r="G79" s="33"/>
      <c r="H79" s="33"/>
      <c r="I79" s="93"/>
      <c r="J79" s="33"/>
      <c r="K79" s="33"/>
      <c r="L79" s="94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6.5" customHeight="1">
      <c r="A80" s="33"/>
      <c r="B80" s="34"/>
      <c r="C80" s="33"/>
      <c r="D80" s="33"/>
      <c r="E80" s="330" t="str">
        <f>E9</f>
        <v>SO 05 Kanalizace splaškové</v>
      </c>
      <c r="F80" s="364"/>
      <c r="G80" s="364"/>
      <c r="H80" s="364"/>
      <c r="I80" s="93"/>
      <c r="J80" s="33"/>
      <c r="K80" s="33"/>
      <c r="L80" s="94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93"/>
      <c r="J81" s="33"/>
      <c r="K81" s="33"/>
      <c r="L81" s="9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18</v>
      </c>
      <c r="D82" s="33"/>
      <c r="E82" s="33"/>
      <c r="F82" s="26" t="str">
        <f>F12</f>
        <v>Chotěboř</v>
      </c>
      <c r="G82" s="33"/>
      <c r="H82" s="33"/>
      <c r="I82" s="95" t="s">
        <v>20</v>
      </c>
      <c r="J82" s="51" t="str">
        <f>IF(J12="","",J12)</f>
        <v>2. 2. 2021</v>
      </c>
      <c r="K82" s="33"/>
      <c r="L82" s="9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3"/>
      <c r="J83" s="33"/>
      <c r="K83" s="33"/>
      <c r="L83" s="9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25.7" customHeight="1">
      <c r="A84" s="33"/>
      <c r="B84" s="34"/>
      <c r="C84" s="28" t="s">
        <v>22</v>
      </c>
      <c r="D84" s="33"/>
      <c r="E84" s="33"/>
      <c r="F84" s="26" t="str">
        <f>E15</f>
        <v>Město Chotěboř, Trčků z Lípy 69, Chotěboř</v>
      </c>
      <c r="G84" s="33"/>
      <c r="H84" s="33"/>
      <c r="I84" s="95" t="s">
        <v>28</v>
      </c>
      <c r="J84" s="31" t="str">
        <f>E21</f>
        <v>Profi Jihlava, spol. s.r.o.</v>
      </c>
      <c r="K84" s="33"/>
      <c r="L84" s="9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5.2" customHeight="1">
      <c r="A85" s="33"/>
      <c r="B85" s="34"/>
      <c r="C85" s="28" t="s">
        <v>26</v>
      </c>
      <c r="D85" s="33"/>
      <c r="E85" s="33"/>
      <c r="F85" s="26" t="str">
        <f>IF(E18="","",E18)</f>
        <v>Vyplň údaj</v>
      </c>
      <c r="G85" s="33"/>
      <c r="H85" s="33"/>
      <c r="I85" s="95" t="s">
        <v>31</v>
      </c>
      <c r="J85" s="31" t="str">
        <f>E24</f>
        <v xml:space="preserve"> </v>
      </c>
      <c r="K85" s="33"/>
      <c r="L85" s="9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0.35" customHeight="1">
      <c r="A86" s="33"/>
      <c r="B86" s="34"/>
      <c r="C86" s="33"/>
      <c r="D86" s="33"/>
      <c r="E86" s="33"/>
      <c r="F86" s="33"/>
      <c r="G86" s="33"/>
      <c r="H86" s="33"/>
      <c r="I86" s="93"/>
      <c r="J86" s="33"/>
      <c r="K86" s="33"/>
      <c r="L86" s="94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11" customFormat="1" ht="29.25" customHeight="1">
      <c r="A87" s="129"/>
      <c r="B87" s="130"/>
      <c r="C87" s="131" t="s">
        <v>134</v>
      </c>
      <c r="D87" s="132" t="s">
        <v>53</v>
      </c>
      <c r="E87" s="132" t="s">
        <v>49</v>
      </c>
      <c r="F87" s="132" t="s">
        <v>50</v>
      </c>
      <c r="G87" s="132" t="s">
        <v>135</v>
      </c>
      <c r="H87" s="132" t="s">
        <v>136</v>
      </c>
      <c r="I87" s="133" t="s">
        <v>137</v>
      </c>
      <c r="J87" s="132" t="s">
        <v>123</v>
      </c>
      <c r="K87" s="134" t="s">
        <v>138</v>
      </c>
      <c r="L87" s="135"/>
      <c r="M87" s="58" t="s">
        <v>0</v>
      </c>
      <c r="N87" s="59" t="s">
        <v>39</v>
      </c>
      <c r="O87" s="59" t="s">
        <v>139</v>
      </c>
      <c r="P87" s="59" t="s">
        <v>140</v>
      </c>
      <c r="Q87" s="59" t="s">
        <v>141</v>
      </c>
      <c r="R87" s="59" t="s">
        <v>142</v>
      </c>
      <c r="S87" s="59" t="s">
        <v>143</v>
      </c>
      <c r="T87" s="60" t="s">
        <v>144</v>
      </c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</row>
    <row r="88" spans="1:63" s="2" customFormat="1" ht="22.9" customHeight="1">
      <c r="A88" s="33"/>
      <c r="B88" s="34"/>
      <c r="C88" s="65" t="s">
        <v>145</v>
      </c>
      <c r="D88" s="33"/>
      <c r="E88" s="33"/>
      <c r="F88" s="33"/>
      <c r="G88" s="33"/>
      <c r="H88" s="33"/>
      <c r="I88" s="93"/>
      <c r="J88" s="136">
        <f>BK88</f>
        <v>0</v>
      </c>
      <c r="K88" s="33"/>
      <c r="L88" s="34"/>
      <c r="M88" s="61"/>
      <c r="N88" s="52"/>
      <c r="O88" s="62"/>
      <c r="P88" s="137">
        <f>P89</f>
        <v>0</v>
      </c>
      <c r="Q88" s="62"/>
      <c r="R88" s="137">
        <f>R89</f>
        <v>452.25541009</v>
      </c>
      <c r="S88" s="62"/>
      <c r="T88" s="138">
        <f>T89</f>
        <v>9.856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67</v>
      </c>
      <c r="AU88" s="18" t="s">
        <v>124</v>
      </c>
      <c r="BK88" s="139">
        <f>BK89</f>
        <v>0</v>
      </c>
    </row>
    <row r="89" spans="2:63" s="12" customFormat="1" ht="25.9" customHeight="1">
      <c r="B89" s="140"/>
      <c r="D89" s="141" t="s">
        <v>67</v>
      </c>
      <c r="E89" s="142" t="s">
        <v>146</v>
      </c>
      <c r="F89" s="142" t="s">
        <v>147</v>
      </c>
      <c r="I89" s="143"/>
      <c r="J89" s="144">
        <f>BK89</f>
        <v>0</v>
      </c>
      <c r="L89" s="140"/>
      <c r="M89" s="145"/>
      <c r="N89" s="146"/>
      <c r="O89" s="146"/>
      <c r="P89" s="147">
        <f>P90+P97+P219+P267+P280+P463+P472+P489</f>
        <v>0</v>
      </c>
      <c r="Q89" s="146"/>
      <c r="R89" s="147">
        <f>R90+R97+R219+R267+R280+R463+R472+R489</f>
        <v>452.25541009</v>
      </c>
      <c r="S89" s="146"/>
      <c r="T89" s="148">
        <f>T90+T97+T219+T267+T280+T463+T472+T489</f>
        <v>9.856</v>
      </c>
      <c r="AR89" s="141" t="s">
        <v>75</v>
      </c>
      <c r="AT89" s="149" t="s">
        <v>67</v>
      </c>
      <c r="AU89" s="149" t="s">
        <v>68</v>
      </c>
      <c r="AY89" s="141" t="s">
        <v>148</v>
      </c>
      <c r="BK89" s="150">
        <f>BK90+BK97+BK219+BK267+BK280+BK463+BK472+BK489</f>
        <v>0</v>
      </c>
    </row>
    <row r="90" spans="2:63" s="12" customFormat="1" ht="22.9" customHeight="1">
      <c r="B90" s="140"/>
      <c r="D90" s="141" t="s">
        <v>67</v>
      </c>
      <c r="E90" s="151" t="s">
        <v>149</v>
      </c>
      <c r="F90" s="151" t="s">
        <v>150</v>
      </c>
      <c r="I90" s="143"/>
      <c r="J90" s="152">
        <f>BK90</f>
        <v>0</v>
      </c>
      <c r="L90" s="140"/>
      <c r="M90" s="145"/>
      <c r="N90" s="146"/>
      <c r="O90" s="146"/>
      <c r="P90" s="147">
        <f>SUM(P91:P96)</f>
        <v>0</v>
      </c>
      <c r="Q90" s="146"/>
      <c r="R90" s="147">
        <f>SUM(R91:R96)</f>
        <v>0</v>
      </c>
      <c r="S90" s="146"/>
      <c r="T90" s="148">
        <f>SUM(T91:T96)</f>
        <v>9.856</v>
      </c>
      <c r="AR90" s="141" t="s">
        <v>75</v>
      </c>
      <c r="AT90" s="149" t="s">
        <v>67</v>
      </c>
      <c r="AU90" s="149" t="s">
        <v>75</v>
      </c>
      <c r="AY90" s="141" t="s">
        <v>148</v>
      </c>
      <c r="BK90" s="150">
        <f>SUM(BK91:BK96)</f>
        <v>0</v>
      </c>
    </row>
    <row r="91" spans="1:65" s="2" customFormat="1" ht="33" customHeight="1">
      <c r="A91" s="33"/>
      <c r="B91" s="153"/>
      <c r="C91" s="154" t="s">
        <v>75</v>
      </c>
      <c r="D91" s="154" t="s">
        <v>151</v>
      </c>
      <c r="E91" s="155" t="s">
        <v>1060</v>
      </c>
      <c r="F91" s="156" t="s">
        <v>1061</v>
      </c>
      <c r="G91" s="157" t="s">
        <v>154</v>
      </c>
      <c r="H91" s="158">
        <v>11</v>
      </c>
      <c r="I91" s="159"/>
      <c r="J91" s="160">
        <f>ROUND(I91*H91,2)</f>
        <v>0</v>
      </c>
      <c r="K91" s="156" t="s">
        <v>155</v>
      </c>
      <c r="L91" s="34"/>
      <c r="M91" s="161" t="s">
        <v>0</v>
      </c>
      <c r="N91" s="162" t="s">
        <v>40</v>
      </c>
      <c r="O91" s="54"/>
      <c r="P91" s="163">
        <f>O91*H91</f>
        <v>0</v>
      </c>
      <c r="Q91" s="163">
        <v>0</v>
      </c>
      <c r="R91" s="163">
        <f>Q91*H91</f>
        <v>0</v>
      </c>
      <c r="S91" s="163">
        <v>0.58</v>
      </c>
      <c r="T91" s="164">
        <f>S91*H91</f>
        <v>6.38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65" t="s">
        <v>156</v>
      </c>
      <c r="AT91" s="165" t="s">
        <v>151</v>
      </c>
      <c r="AU91" s="165" t="s">
        <v>77</v>
      </c>
      <c r="AY91" s="18" t="s">
        <v>148</v>
      </c>
      <c r="BE91" s="166">
        <f>IF(N91="základní",J91,0)</f>
        <v>0</v>
      </c>
      <c r="BF91" s="166">
        <f>IF(N91="snížená",J91,0)</f>
        <v>0</v>
      </c>
      <c r="BG91" s="166">
        <f>IF(N91="zákl. přenesená",J91,0)</f>
        <v>0</v>
      </c>
      <c r="BH91" s="166">
        <f>IF(N91="sníž. přenesená",J91,0)</f>
        <v>0</v>
      </c>
      <c r="BI91" s="166">
        <f>IF(N91="nulová",J91,0)</f>
        <v>0</v>
      </c>
      <c r="BJ91" s="18" t="s">
        <v>75</v>
      </c>
      <c r="BK91" s="166">
        <f>ROUND(I91*H91,2)</f>
        <v>0</v>
      </c>
      <c r="BL91" s="18" t="s">
        <v>156</v>
      </c>
      <c r="BM91" s="165" t="s">
        <v>1412</v>
      </c>
    </row>
    <row r="92" spans="2:51" s="13" customFormat="1" ht="12">
      <c r="B92" s="167"/>
      <c r="D92" s="168" t="s">
        <v>158</v>
      </c>
      <c r="E92" s="169" t="s">
        <v>0</v>
      </c>
      <c r="F92" s="170" t="s">
        <v>1413</v>
      </c>
      <c r="H92" s="169" t="s">
        <v>0</v>
      </c>
      <c r="I92" s="171"/>
      <c r="L92" s="167"/>
      <c r="M92" s="172"/>
      <c r="N92" s="173"/>
      <c r="O92" s="173"/>
      <c r="P92" s="173"/>
      <c r="Q92" s="173"/>
      <c r="R92" s="173"/>
      <c r="S92" s="173"/>
      <c r="T92" s="174"/>
      <c r="AT92" s="169" t="s">
        <v>158</v>
      </c>
      <c r="AU92" s="169" t="s">
        <v>77</v>
      </c>
      <c r="AV92" s="13" t="s">
        <v>75</v>
      </c>
      <c r="AW92" s="13" t="s">
        <v>30</v>
      </c>
      <c r="AX92" s="13" t="s">
        <v>68</v>
      </c>
      <c r="AY92" s="169" t="s">
        <v>148</v>
      </c>
    </row>
    <row r="93" spans="2:51" s="13" customFormat="1" ht="12">
      <c r="B93" s="167"/>
      <c r="D93" s="168" t="s">
        <v>158</v>
      </c>
      <c r="E93" s="169" t="s">
        <v>0</v>
      </c>
      <c r="F93" s="170" t="s">
        <v>1414</v>
      </c>
      <c r="H93" s="169" t="s">
        <v>0</v>
      </c>
      <c r="I93" s="171"/>
      <c r="L93" s="167"/>
      <c r="M93" s="172"/>
      <c r="N93" s="173"/>
      <c r="O93" s="173"/>
      <c r="P93" s="173"/>
      <c r="Q93" s="173"/>
      <c r="R93" s="173"/>
      <c r="S93" s="173"/>
      <c r="T93" s="174"/>
      <c r="AT93" s="169" t="s">
        <v>158</v>
      </c>
      <c r="AU93" s="169" t="s">
        <v>77</v>
      </c>
      <c r="AV93" s="13" t="s">
        <v>75</v>
      </c>
      <c r="AW93" s="13" t="s">
        <v>30</v>
      </c>
      <c r="AX93" s="13" t="s">
        <v>68</v>
      </c>
      <c r="AY93" s="169" t="s">
        <v>148</v>
      </c>
    </row>
    <row r="94" spans="2:51" s="14" customFormat="1" ht="12">
      <c r="B94" s="175"/>
      <c r="D94" s="168" t="s">
        <v>158</v>
      </c>
      <c r="E94" s="176" t="s">
        <v>1051</v>
      </c>
      <c r="F94" s="177" t="s">
        <v>1253</v>
      </c>
      <c r="H94" s="178">
        <v>11</v>
      </c>
      <c r="I94" s="179"/>
      <c r="L94" s="175"/>
      <c r="M94" s="180"/>
      <c r="N94" s="181"/>
      <c r="O94" s="181"/>
      <c r="P94" s="181"/>
      <c r="Q94" s="181"/>
      <c r="R94" s="181"/>
      <c r="S94" s="181"/>
      <c r="T94" s="182"/>
      <c r="AT94" s="176" t="s">
        <v>158</v>
      </c>
      <c r="AU94" s="176" t="s">
        <v>77</v>
      </c>
      <c r="AV94" s="14" t="s">
        <v>77</v>
      </c>
      <c r="AW94" s="14" t="s">
        <v>30</v>
      </c>
      <c r="AX94" s="14" t="s">
        <v>75</v>
      </c>
      <c r="AY94" s="176" t="s">
        <v>148</v>
      </c>
    </row>
    <row r="95" spans="1:65" s="2" customFormat="1" ht="21.75" customHeight="1">
      <c r="A95" s="33"/>
      <c r="B95" s="153"/>
      <c r="C95" s="154" t="s">
        <v>77</v>
      </c>
      <c r="D95" s="154" t="s">
        <v>151</v>
      </c>
      <c r="E95" s="155" t="s">
        <v>1066</v>
      </c>
      <c r="F95" s="156" t="s">
        <v>1067</v>
      </c>
      <c r="G95" s="157" t="s">
        <v>154</v>
      </c>
      <c r="H95" s="158">
        <v>11</v>
      </c>
      <c r="I95" s="159"/>
      <c r="J95" s="160">
        <f>ROUND(I95*H95,2)</f>
        <v>0</v>
      </c>
      <c r="K95" s="156" t="s">
        <v>155</v>
      </c>
      <c r="L95" s="34"/>
      <c r="M95" s="161" t="s">
        <v>0</v>
      </c>
      <c r="N95" s="162" t="s">
        <v>40</v>
      </c>
      <c r="O95" s="54"/>
      <c r="P95" s="163">
        <f>O95*H95</f>
        <v>0</v>
      </c>
      <c r="Q95" s="163">
        <v>0</v>
      </c>
      <c r="R95" s="163">
        <f>Q95*H95</f>
        <v>0</v>
      </c>
      <c r="S95" s="163">
        <v>0.316</v>
      </c>
      <c r="T95" s="164">
        <f>S95*H95</f>
        <v>3.476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65" t="s">
        <v>156</v>
      </c>
      <c r="AT95" s="165" t="s">
        <v>151</v>
      </c>
      <c r="AU95" s="165" t="s">
        <v>77</v>
      </c>
      <c r="AY95" s="18" t="s">
        <v>148</v>
      </c>
      <c r="BE95" s="166">
        <f>IF(N95="základní",J95,0)</f>
        <v>0</v>
      </c>
      <c r="BF95" s="166">
        <f>IF(N95="snížená",J95,0)</f>
        <v>0</v>
      </c>
      <c r="BG95" s="166">
        <f>IF(N95="zákl. přenesená",J95,0)</f>
        <v>0</v>
      </c>
      <c r="BH95" s="166">
        <f>IF(N95="sníž. přenesená",J95,0)</f>
        <v>0</v>
      </c>
      <c r="BI95" s="166">
        <f>IF(N95="nulová",J95,0)</f>
        <v>0</v>
      </c>
      <c r="BJ95" s="18" t="s">
        <v>75</v>
      </c>
      <c r="BK95" s="166">
        <f>ROUND(I95*H95,2)</f>
        <v>0</v>
      </c>
      <c r="BL95" s="18" t="s">
        <v>156</v>
      </c>
      <c r="BM95" s="165" t="s">
        <v>1415</v>
      </c>
    </row>
    <row r="96" spans="2:51" s="14" customFormat="1" ht="12">
      <c r="B96" s="175"/>
      <c r="D96" s="168" t="s">
        <v>158</v>
      </c>
      <c r="E96" s="176" t="s">
        <v>0</v>
      </c>
      <c r="F96" s="177" t="s">
        <v>1051</v>
      </c>
      <c r="H96" s="178">
        <v>11</v>
      </c>
      <c r="I96" s="179"/>
      <c r="L96" s="175"/>
      <c r="M96" s="180"/>
      <c r="N96" s="181"/>
      <c r="O96" s="181"/>
      <c r="P96" s="181"/>
      <c r="Q96" s="181"/>
      <c r="R96" s="181"/>
      <c r="S96" s="181"/>
      <c r="T96" s="182"/>
      <c r="AT96" s="176" t="s">
        <v>158</v>
      </c>
      <c r="AU96" s="176" t="s">
        <v>77</v>
      </c>
      <c r="AV96" s="14" t="s">
        <v>77</v>
      </c>
      <c r="AW96" s="14" t="s">
        <v>30</v>
      </c>
      <c r="AX96" s="14" t="s">
        <v>75</v>
      </c>
      <c r="AY96" s="176" t="s">
        <v>148</v>
      </c>
    </row>
    <row r="97" spans="2:63" s="12" customFormat="1" ht="22.9" customHeight="1">
      <c r="B97" s="140"/>
      <c r="D97" s="141" t="s">
        <v>67</v>
      </c>
      <c r="E97" s="151" t="s">
        <v>219</v>
      </c>
      <c r="F97" s="151" t="s">
        <v>1070</v>
      </c>
      <c r="I97" s="143"/>
      <c r="J97" s="152">
        <f>BK97</f>
        <v>0</v>
      </c>
      <c r="L97" s="140"/>
      <c r="M97" s="145"/>
      <c r="N97" s="146"/>
      <c r="O97" s="146"/>
      <c r="P97" s="147">
        <f>SUM(P98:P218)</f>
        <v>0</v>
      </c>
      <c r="Q97" s="146"/>
      <c r="R97" s="147">
        <f>SUM(R98:R218)</f>
        <v>313.7400867</v>
      </c>
      <c r="S97" s="146"/>
      <c r="T97" s="148">
        <f>SUM(T98:T218)</f>
        <v>0</v>
      </c>
      <c r="AR97" s="141" t="s">
        <v>75</v>
      </c>
      <c r="AT97" s="149" t="s">
        <v>67</v>
      </c>
      <c r="AU97" s="149" t="s">
        <v>75</v>
      </c>
      <c r="AY97" s="141" t="s">
        <v>148</v>
      </c>
      <c r="BK97" s="150">
        <f>SUM(BK98:BK218)</f>
        <v>0</v>
      </c>
    </row>
    <row r="98" spans="1:65" s="2" customFormat="1" ht="44.25" customHeight="1">
      <c r="A98" s="33"/>
      <c r="B98" s="153"/>
      <c r="C98" s="154" t="s">
        <v>165</v>
      </c>
      <c r="D98" s="154" t="s">
        <v>151</v>
      </c>
      <c r="E98" s="155" t="s">
        <v>1071</v>
      </c>
      <c r="F98" s="156" t="s">
        <v>1072</v>
      </c>
      <c r="G98" s="157" t="s">
        <v>226</v>
      </c>
      <c r="H98" s="158">
        <v>4.85</v>
      </c>
      <c r="I98" s="159"/>
      <c r="J98" s="160">
        <f>ROUND(I98*H98,2)</f>
        <v>0</v>
      </c>
      <c r="K98" s="156" t="s">
        <v>155</v>
      </c>
      <c r="L98" s="34"/>
      <c r="M98" s="161" t="s">
        <v>0</v>
      </c>
      <c r="N98" s="162" t="s">
        <v>40</v>
      </c>
      <c r="O98" s="54"/>
      <c r="P98" s="163">
        <f>O98*H98</f>
        <v>0</v>
      </c>
      <c r="Q98" s="163">
        <v>0.0369</v>
      </c>
      <c r="R98" s="163">
        <f>Q98*H98</f>
        <v>0.17896499999999999</v>
      </c>
      <c r="S98" s="163">
        <v>0</v>
      </c>
      <c r="T98" s="164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65" t="s">
        <v>156</v>
      </c>
      <c r="AT98" s="165" t="s">
        <v>151</v>
      </c>
      <c r="AU98" s="165" t="s">
        <v>77</v>
      </c>
      <c r="AY98" s="18" t="s">
        <v>148</v>
      </c>
      <c r="BE98" s="166">
        <f>IF(N98="základní",J98,0)</f>
        <v>0</v>
      </c>
      <c r="BF98" s="166">
        <f>IF(N98="snížená",J98,0)</f>
        <v>0</v>
      </c>
      <c r="BG98" s="166">
        <f>IF(N98="zákl. přenesená",J98,0)</f>
        <v>0</v>
      </c>
      <c r="BH98" s="166">
        <f>IF(N98="sníž. přenesená",J98,0)</f>
        <v>0</v>
      </c>
      <c r="BI98" s="166">
        <f>IF(N98="nulová",J98,0)</f>
        <v>0</v>
      </c>
      <c r="BJ98" s="18" t="s">
        <v>75</v>
      </c>
      <c r="BK98" s="166">
        <f>ROUND(I98*H98,2)</f>
        <v>0</v>
      </c>
      <c r="BL98" s="18" t="s">
        <v>156</v>
      </c>
      <c r="BM98" s="165" t="s">
        <v>1416</v>
      </c>
    </row>
    <row r="99" spans="2:51" s="13" customFormat="1" ht="12">
      <c r="B99" s="167"/>
      <c r="D99" s="168" t="s">
        <v>158</v>
      </c>
      <c r="E99" s="169" t="s">
        <v>0</v>
      </c>
      <c r="F99" s="170" t="s">
        <v>1413</v>
      </c>
      <c r="H99" s="169" t="s">
        <v>0</v>
      </c>
      <c r="I99" s="171"/>
      <c r="L99" s="167"/>
      <c r="M99" s="172"/>
      <c r="N99" s="173"/>
      <c r="O99" s="173"/>
      <c r="P99" s="173"/>
      <c r="Q99" s="173"/>
      <c r="R99" s="173"/>
      <c r="S99" s="173"/>
      <c r="T99" s="174"/>
      <c r="AT99" s="169" t="s">
        <v>158</v>
      </c>
      <c r="AU99" s="169" t="s">
        <v>77</v>
      </c>
      <c r="AV99" s="13" t="s">
        <v>75</v>
      </c>
      <c r="AW99" s="13" t="s">
        <v>30</v>
      </c>
      <c r="AX99" s="13" t="s">
        <v>68</v>
      </c>
      <c r="AY99" s="169" t="s">
        <v>148</v>
      </c>
    </row>
    <row r="100" spans="2:51" s="13" customFormat="1" ht="12">
      <c r="B100" s="167"/>
      <c r="D100" s="168" t="s">
        <v>158</v>
      </c>
      <c r="E100" s="169" t="s">
        <v>0</v>
      </c>
      <c r="F100" s="170" t="s">
        <v>1417</v>
      </c>
      <c r="H100" s="169" t="s">
        <v>0</v>
      </c>
      <c r="I100" s="171"/>
      <c r="L100" s="167"/>
      <c r="M100" s="172"/>
      <c r="N100" s="173"/>
      <c r="O100" s="173"/>
      <c r="P100" s="173"/>
      <c r="Q100" s="173"/>
      <c r="R100" s="173"/>
      <c r="S100" s="173"/>
      <c r="T100" s="174"/>
      <c r="AT100" s="169" t="s">
        <v>158</v>
      </c>
      <c r="AU100" s="169" t="s">
        <v>77</v>
      </c>
      <c r="AV100" s="13" t="s">
        <v>75</v>
      </c>
      <c r="AW100" s="13" t="s">
        <v>30</v>
      </c>
      <c r="AX100" s="13" t="s">
        <v>68</v>
      </c>
      <c r="AY100" s="169" t="s">
        <v>148</v>
      </c>
    </row>
    <row r="101" spans="2:51" s="14" customFormat="1" ht="12">
      <c r="B101" s="175"/>
      <c r="D101" s="168" t="s">
        <v>158</v>
      </c>
      <c r="E101" s="176" t="s">
        <v>0</v>
      </c>
      <c r="F101" s="177" t="s">
        <v>1418</v>
      </c>
      <c r="H101" s="178">
        <v>1.9</v>
      </c>
      <c r="I101" s="179"/>
      <c r="L101" s="175"/>
      <c r="M101" s="180"/>
      <c r="N101" s="181"/>
      <c r="O101" s="181"/>
      <c r="P101" s="181"/>
      <c r="Q101" s="181"/>
      <c r="R101" s="181"/>
      <c r="S101" s="181"/>
      <c r="T101" s="182"/>
      <c r="AT101" s="176" t="s">
        <v>158</v>
      </c>
      <c r="AU101" s="176" t="s">
        <v>77</v>
      </c>
      <c r="AV101" s="14" t="s">
        <v>77</v>
      </c>
      <c r="AW101" s="14" t="s">
        <v>30</v>
      </c>
      <c r="AX101" s="14" t="s">
        <v>68</v>
      </c>
      <c r="AY101" s="176" t="s">
        <v>148</v>
      </c>
    </row>
    <row r="102" spans="2:51" s="13" customFormat="1" ht="12">
      <c r="B102" s="167"/>
      <c r="D102" s="168" t="s">
        <v>158</v>
      </c>
      <c r="E102" s="169" t="s">
        <v>0</v>
      </c>
      <c r="F102" s="170" t="s">
        <v>1419</v>
      </c>
      <c r="H102" s="169" t="s">
        <v>0</v>
      </c>
      <c r="I102" s="171"/>
      <c r="L102" s="167"/>
      <c r="M102" s="172"/>
      <c r="N102" s="173"/>
      <c r="O102" s="173"/>
      <c r="P102" s="173"/>
      <c r="Q102" s="173"/>
      <c r="R102" s="173"/>
      <c r="S102" s="173"/>
      <c r="T102" s="174"/>
      <c r="AT102" s="169" t="s">
        <v>158</v>
      </c>
      <c r="AU102" s="169" t="s">
        <v>77</v>
      </c>
      <c r="AV102" s="13" t="s">
        <v>75</v>
      </c>
      <c r="AW102" s="13" t="s">
        <v>30</v>
      </c>
      <c r="AX102" s="13" t="s">
        <v>68</v>
      </c>
      <c r="AY102" s="169" t="s">
        <v>148</v>
      </c>
    </row>
    <row r="103" spans="2:51" s="14" customFormat="1" ht="12">
      <c r="B103" s="175"/>
      <c r="D103" s="168" t="s">
        <v>158</v>
      </c>
      <c r="E103" s="176" t="s">
        <v>0</v>
      </c>
      <c r="F103" s="177" t="s">
        <v>1420</v>
      </c>
      <c r="H103" s="178">
        <v>0.95</v>
      </c>
      <c r="I103" s="179"/>
      <c r="L103" s="175"/>
      <c r="M103" s="180"/>
      <c r="N103" s="181"/>
      <c r="O103" s="181"/>
      <c r="P103" s="181"/>
      <c r="Q103" s="181"/>
      <c r="R103" s="181"/>
      <c r="S103" s="181"/>
      <c r="T103" s="182"/>
      <c r="AT103" s="176" t="s">
        <v>158</v>
      </c>
      <c r="AU103" s="176" t="s">
        <v>77</v>
      </c>
      <c r="AV103" s="14" t="s">
        <v>77</v>
      </c>
      <c r="AW103" s="14" t="s">
        <v>30</v>
      </c>
      <c r="AX103" s="14" t="s">
        <v>68</v>
      </c>
      <c r="AY103" s="176" t="s">
        <v>148</v>
      </c>
    </row>
    <row r="104" spans="2:51" s="13" customFormat="1" ht="12">
      <c r="B104" s="167"/>
      <c r="D104" s="168" t="s">
        <v>158</v>
      </c>
      <c r="E104" s="169" t="s">
        <v>0</v>
      </c>
      <c r="F104" s="170" t="s">
        <v>1414</v>
      </c>
      <c r="H104" s="169" t="s">
        <v>0</v>
      </c>
      <c r="I104" s="171"/>
      <c r="L104" s="167"/>
      <c r="M104" s="172"/>
      <c r="N104" s="173"/>
      <c r="O104" s="173"/>
      <c r="P104" s="173"/>
      <c r="Q104" s="173"/>
      <c r="R104" s="173"/>
      <c r="S104" s="173"/>
      <c r="T104" s="174"/>
      <c r="AT104" s="169" t="s">
        <v>158</v>
      </c>
      <c r="AU104" s="169" t="s">
        <v>77</v>
      </c>
      <c r="AV104" s="13" t="s">
        <v>75</v>
      </c>
      <c r="AW104" s="13" t="s">
        <v>30</v>
      </c>
      <c r="AX104" s="13" t="s">
        <v>68</v>
      </c>
      <c r="AY104" s="169" t="s">
        <v>148</v>
      </c>
    </row>
    <row r="105" spans="2:51" s="14" customFormat="1" ht="12">
      <c r="B105" s="175"/>
      <c r="D105" s="168" t="s">
        <v>158</v>
      </c>
      <c r="E105" s="176" t="s">
        <v>0</v>
      </c>
      <c r="F105" s="177" t="s">
        <v>77</v>
      </c>
      <c r="H105" s="178">
        <v>2</v>
      </c>
      <c r="I105" s="179"/>
      <c r="L105" s="175"/>
      <c r="M105" s="180"/>
      <c r="N105" s="181"/>
      <c r="O105" s="181"/>
      <c r="P105" s="181"/>
      <c r="Q105" s="181"/>
      <c r="R105" s="181"/>
      <c r="S105" s="181"/>
      <c r="T105" s="182"/>
      <c r="AT105" s="176" t="s">
        <v>158</v>
      </c>
      <c r="AU105" s="176" t="s">
        <v>77</v>
      </c>
      <c r="AV105" s="14" t="s">
        <v>77</v>
      </c>
      <c r="AW105" s="14" t="s">
        <v>30</v>
      </c>
      <c r="AX105" s="14" t="s">
        <v>68</v>
      </c>
      <c r="AY105" s="176" t="s">
        <v>148</v>
      </c>
    </row>
    <row r="106" spans="2:51" s="15" customFormat="1" ht="12">
      <c r="B106" s="183"/>
      <c r="D106" s="168" t="s">
        <v>158</v>
      </c>
      <c r="E106" s="184" t="s">
        <v>0</v>
      </c>
      <c r="F106" s="185" t="s">
        <v>171</v>
      </c>
      <c r="H106" s="186">
        <v>4.85</v>
      </c>
      <c r="I106" s="187"/>
      <c r="L106" s="183"/>
      <c r="M106" s="188"/>
      <c r="N106" s="189"/>
      <c r="O106" s="189"/>
      <c r="P106" s="189"/>
      <c r="Q106" s="189"/>
      <c r="R106" s="189"/>
      <c r="S106" s="189"/>
      <c r="T106" s="190"/>
      <c r="AT106" s="184" t="s">
        <v>158</v>
      </c>
      <c r="AU106" s="184" t="s">
        <v>77</v>
      </c>
      <c r="AV106" s="15" t="s">
        <v>156</v>
      </c>
      <c r="AW106" s="15" t="s">
        <v>30</v>
      </c>
      <c r="AX106" s="15" t="s">
        <v>75</v>
      </c>
      <c r="AY106" s="184" t="s">
        <v>148</v>
      </c>
    </row>
    <row r="107" spans="1:65" s="2" customFormat="1" ht="44.25" customHeight="1">
      <c r="A107" s="33"/>
      <c r="B107" s="153"/>
      <c r="C107" s="154" t="s">
        <v>156</v>
      </c>
      <c r="D107" s="154" t="s">
        <v>151</v>
      </c>
      <c r="E107" s="155" t="s">
        <v>1075</v>
      </c>
      <c r="F107" s="156" t="s">
        <v>1076</v>
      </c>
      <c r="G107" s="157" t="s">
        <v>226</v>
      </c>
      <c r="H107" s="158">
        <v>5.9</v>
      </c>
      <c r="I107" s="159"/>
      <c r="J107" s="160">
        <f>ROUND(I107*H107,2)</f>
        <v>0</v>
      </c>
      <c r="K107" s="156" t="s">
        <v>155</v>
      </c>
      <c r="L107" s="34"/>
      <c r="M107" s="161" t="s">
        <v>0</v>
      </c>
      <c r="N107" s="162" t="s">
        <v>40</v>
      </c>
      <c r="O107" s="54"/>
      <c r="P107" s="163">
        <f>O107*H107</f>
        <v>0</v>
      </c>
      <c r="Q107" s="163">
        <v>0.00868</v>
      </c>
      <c r="R107" s="163">
        <f>Q107*H107</f>
        <v>0.05121200000000001</v>
      </c>
      <c r="S107" s="163">
        <v>0</v>
      </c>
      <c r="T107" s="164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65" t="s">
        <v>156</v>
      </c>
      <c r="AT107" s="165" t="s">
        <v>151</v>
      </c>
      <c r="AU107" s="165" t="s">
        <v>77</v>
      </c>
      <c r="AY107" s="18" t="s">
        <v>148</v>
      </c>
      <c r="BE107" s="166">
        <f>IF(N107="základní",J107,0)</f>
        <v>0</v>
      </c>
      <c r="BF107" s="166">
        <f>IF(N107="snížená",J107,0)</f>
        <v>0</v>
      </c>
      <c r="BG107" s="166">
        <f>IF(N107="zákl. přenesená",J107,0)</f>
        <v>0</v>
      </c>
      <c r="BH107" s="166">
        <f>IF(N107="sníž. přenesená",J107,0)</f>
        <v>0</v>
      </c>
      <c r="BI107" s="166">
        <f>IF(N107="nulová",J107,0)</f>
        <v>0</v>
      </c>
      <c r="BJ107" s="18" t="s">
        <v>75</v>
      </c>
      <c r="BK107" s="166">
        <f>ROUND(I107*H107,2)</f>
        <v>0</v>
      </c>
      <c r="BL107" s="18" t="s">
        <v>156</v>
      </c>
      <c r="BM107" s="165" t="s">
        <v>1421</v>
      </c>
    </row>
    <row r="108" spans="2:51" s="13" customFormat="1" ht="12">
      <c r="B108" s="167"/>
      <c r="D108" s="168" t="s">
        <v>158</v>
      </c>
      <c r="E108" s="169" t="s">
        <v>0</v>
      </c>
      <c r="F108" s="170" t="s">
        <v>1413</v>
      </c>
      <c r="H108" s="169" t="s">
        <v>0</v>
      </c>
      <c r="I108" s="171"/>
      <c r="L108" s="167"/>
      <c r="M108" s="172"/>
      <c r="N108" s="173"/>
      <c r="O108" s="173"/>
      <c r="P108" s="173"/>
      <c r="Q108" s="173"/>
      <c r="R108" s="173"/>
      <c r="S108" s="173"/>
      <c r="T108" s="174"/>
      <c r="AT108" s="169" t="s">
        <v>158</v>
      </c>
      <c r="AU108" s="169" t="s">
        <v>77</v>
      </c>
      <c r="AV108" s="13" t="s">
        <v>75</v>
      </c>
      <c r="AW108" s="13" t="s">
        <v>30</v>
      </c>
      <c r="AX108" s="13" t="s">
        <v>68</v>
      </c>
      <c r="AY108" s="169" t="s">
        <v>148</v>
      </c>
    </row>
    <row r="109" spans="2:51" s="13" customFormat="1" ht="12">
      <c r="B109" s="167"/>
      <c r="D109" s="168" t="s">
        <v>158</v>
      </c>
      <c r="E109" s="169" t="s">
        <v>0</v>
      </c>
      <c r="F109" s="170" t="s">
        <v>1417</v>
      </c>
      <c r="H109" s="169" t="s">
        <v>0</v>
      </c>
      <c r="I109" s="171"/>
      <c r="L109" s="167"/>
      <c r="M109" s="172"/>
      <c r="N109" s="173"/>
      <c r="O109" s="173"/>
      <c r="P109" s="173"/>
      <c r="Q109" s="173"/>
      <c r="R109" s="173"/>
      <c r="S109" s="173"/>
      <c r="T109" s="174"/>
      <c r="AT109" s="169" t="s">
        <v>158</v>
      </c>
      <c r="AU109" s="169" t="s">
        <v>77</v>
      </c>
      <c r="AV109" s="13" t="s">
        <v>75</v>
      </c>
      <c r="AW109" s="13" t="s">
        <v>30</v>
      </c>
      <c r="AX109" s="13" t="s">
        <v>68</v>
      </c>
      <c r="AY109" s="169" t="s">
        <v>148</v>
      </c>
    </row>
    <row r="110" spans="2:51" s="14" customFormat="1" ht="12">
      <c r="B110" s="175"/>
      <c r="D110" s="168" t="s">
        <v>158</v>
      </c>
      <c r="E110" s="176" t="s">
        <v>0</v>
      </c>
      <c r="F110" s="177" t="s">
        <v>1420</v>
      </c>
      <c r="H110" s="178">
        <v>0.95</v>
      </c>
      <c r="I110" s="179"/>
      <c r="L110" s="175"/>
      <c r="M110" s="180"/>
      <c r="N110" s="181"/>
      <c r="O110" s="181"/>
      <c r="P110" s="181"/>
      <c r="Q110" s="181"/>
      <c r="R110" s="181"/>
      <c r="S110" s="181"/>
      <c r="T110" s="182"/>
      <c r="AT110" s="176" t="s">
        <v>158</v>
      </c>
      <c r="AU110" s="176" t="s">
        <v>77</v>
      </c>
      <c r="AV110" s="14" t="s">
        <v>77</v>
      </c>
      <c r="AW110" s="14" t="s">
        <v>30</v>
      </c>
      <c r="AX110" s="14" t="s">
        <v>68</v>
      </c>
      <c r="AY110" s="176" t="s">
        <v>148</v>
      </c>
    </row>
    <row r="111" spans="2:51" s="13" customFormat="1" ht="12">
      <c r="B111" s="167"/>
      <c r="D111" s="168" t="s">
        <v>158</v>
      </c>
      <c r="E111" s="169" t="s">
        <v>0</v>
      </c>
      <c r="F111" s="170" t="s">
        <v>1419</v>
      </c>
      <c r="H111" s="169" t="s">
        <v>0</v>
      </c>
      <c r="I111" s="171"/>
      <c r="L111" s="167"/>
      <c r="M111" s="172"/>
      <c r="N111" s="173"/>
      <c r="O111" s="173"/>
      <c r="P111" s="173"/>
      <c r="Q111" s="173"/>
      <c r="R111" s="173"/>
      <c r="S111" s="173"/>
      <c r="T111" s="174"/>
      <c r="AT111" s="169" t="s">
        <v>158</v>
      </c>
      <c r="AU111" s="169" t="s">
        <v>77</v>
      </c>
      <c r="AV111" s="13" t="s">
        <v>75</v>
      </c>
      <c r="AW111" s="13" t="s">
        <v>30</v>
      </c>
      <c r="AX111" s="13" t="s">
        <v>68</v>
      </c>
      <c r="AY111" s="169" t="s">
        <v>148</v>
      </c>
    </row>
    <row r="112" spans="2:51" s="14" customFormat="1" ht="12">
      <c r="B112" s="175"/>
      <c r="D112" s="168" t="s">
        <v>158</v>
      </c>
      <c r="E112" s="176" t="s">
        <v>0</v>
      </c>
      <c r="F112" s="177" t="s">
        <v>1420</v>
      </c>
      <c r="H112" s="178">
        <v>0.95</v>
      </c>
      <c r="I112" s="179"/>
      <c r="L112" s="175"/>
      <c r="M112" s="180"/>
      <c r="N112" s="181"/>
      <c r="O112" s="181"/>
      <c r="P112" s="181"/>
      <c r="Q112" s="181"/>
      <c r="R112" s="181"/>
      <c r="S112" s="181"/>
      <c r="T112" s="182"/>
      <c r="AT112" s="176" t="s">
        <v>158</v>
      </c>
      <c r="AU112" s="176" t="s">
        <v>77</v>
      </c>
      <c r="AV112" s="14" t="s">
        <v>77</v>
      </c>
      <c r="AW112" s="14" t="s">
        <v>30</v>
      </c>
      <c r="AX112" s="14" t="s">
        <v>68</v>
      </c>
      <c r="AY112" s="176" t="s">
        <v>148</v>
      </c>
    </row>
    <row r="113" spans="2:51" s="13" customFormat="1" ht="12">
      <c r="B113" s="167"/>
      <c r="D113" s="168" t="s">
        <v>158</v>
      </c>
      <c r="E113" s="169" t="s">
        <v>0</v>
      </c>
      <c r="F113" s="170" t="s">
        <v>1414</v>
      </c>
      <c r="H113" s="169" t="s">
        <v>0</v>
      </c>
      <c r="I113" s="171"/>
      <c r="L113" s="167"/>
      <c r="M113" s="172"/>
      <c r="N113" s="173"/>
      <c r="O113" s="173"/>
      <c r="P113" s="173"/>
      <c r="Q113" s="173"/>
      <c r="R113" s="173"/>
      <c r="S113" s="173"/>
      <c r="T113" s="174"/>
      <c r="AT113" s="169" t="s">
        <v>158</v>
      </c>
      <c r="AU113" s="169" t="s">
        <v>77</v>
      </c>
      <c r="AV113" s="13" t="s">
        <v>75</v>
      </c>
      <c r="AW113" s="13" t="s">
        <v>30</v>
      </c>
      <c r="AX113" s="13" t="s">
        <v>68</v>
      </c>
      <c r="AY113" s="169" t="s">
        <v>148</v>
      </c>
    </row>
    <row r="114" spans="2:51" s="14" customFormat="1" ht="12">
      <c r="B114" s="175"/>
      <c r="D114" s="168" t="s">
        <v>158</v>
      </c>
      <c r="E114" s="176" t="s">
        <v>0</v>
      </c>
      <c r="F114" s="177" t="s">
        <v>1422</v>
      </c>
      <c r="H114" s="178">
        <v>4</v>
      </c>
      <c r="I114" s="179"/>
      <c r="L114" s="175"/>
      <c r="M114" s="180"/>
      <c r="N114" s="181"/>
      <c r="O114" s="181"/>
      <c r="P114" s="181"/>
      <c r="Q114" s="181"/>
      <c r="R114" s="181"/>
      <c r="S114" s="181"/>
      <c r="T114" s="182"/>
      <c r="AT114" s="176" t="s">
        <v>158</v>
      </c>
      <c r="AU114" s="176" t="s">
        <v>77</v>
      </c>
      <c r="AV114" s="14" t="s">
        <v>77</v>
      </c>
      <c r="AW114" s="14" t="s">
        <v>30</v>
      </c>
      <c r="AX114" s="14" t="s">
        <v>68</v>
      </c>
      <c r="AY114" s="176" t="s">
        <v>148</v>
      </c>
    </row>
    <row r="115" spans="2:51" s="15" customFormat="1" ht="12">
      <c r="B115" s="183"/>
      <c r="D115" s="168" t="s">
        <v>158</v>
      </c>
      <c r="E115" s="184" t="s">
        <v>0</v>
      </c>
      <c r="F115" s="185" t="s">
        <v>171</v>
      </c>
      <c r="H115" s="186">
        <v>5.9</v>
      </c>
      <c r="I115" s="187"/>
      <c r="L115" s="183"/>
      <c r="M115" s="188"/>
      <c r="N115" s="189"/>
      <c r="O115" s="189"/>
      <c r="P115" s="189"/>
      <c r="Q115" s="189"/>
      <c r="R115" s="189"/>
      <c r="S115" s="189"/>
      <c r="T115" s="190"/>
      <c r="AT115" s="184" t="s">
        <v>158</v>
      </c>
      <c r="AU115" s="184" t="s">
        <v>77</v>
      </c>
      <c r="AV115" s="15" t="s">
        <v>156</v>
      </c>
      <c r="AW115" s="15" t="s">
        <v>30</v>
      </c>
      <c r="AX115" s="15" t="s">
        <v>75</v>
      </c>
      <c r="AY115" s="184" t="s">
        <v>148</v>
      </c>
    </row>
    <row r="116" spans="1:65" s="2" customFormat="1" ht="44.25" customHeight="1">
      <c r="A116" s="33"/>
      <c r="B116" s="153"/>
      <c r="C116" s="154" t="s">
        <v>177</v>
      </c>
      <c r="D116" s="154" t="s">
        <v>151</v>
      </c>
      <c r="E116" s="155" t="s">
        <v>1081</v>
      </c>
      <c r="F116" s="156" t="s">
        <v>1082</v>
      </c>
      <c r="G116" s="157" t="s">
        <v>226</v>
      </c>
      <c r="H116" s="158">
        <v>4.85</v>
      </c>
      <c r="I116" s="159"/>
      <c r="J116" s="160">
        <f>ROUND(I116*H116,2)</f>
        <v>0</v>
      </c>
      <c r="K116" s="156" t="s">
        <v>155</v>
      </c>
      <c r="L116" s="34"/>
      <c r="M116" s="161" t="s">
        <v>0</v>
      </c>
      <c r="N116" s="162" t="s">
        <v>40</v>
      </c>
      <c r="O116" s="54"/>
      <c r="P116" s="163">
        <f>O116*H116</f>
        <v>0</v>
      </c>
      <c r="Q116" s="163">
        <v>0.06053</v>
      </c>
      <c r="R116" s="163">
        <f>Q116*H116</f>
        <v>0.29357049999999996</v>
      </c>
      <c r="S116" s="163">
        <v>0</v>
      </c>
      <c r="T116" s="164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65" t="s">
        <v>156</v>
      </c>
      <c r="AT116" s="165" t="s">
        <v>151</v>
      </c>
      <c r="AU116" s="165" t="s">
        <v>77</v>
      </c>
      <c r="AY116" s="18" t="s">
        <v>148</v>
      </c>
      <c r="BE116" s="166">
        <f>IF(N116="základní",J116,0)</f>
        <v>0</v>
      </c>
      <c r="BF116" s="166">
        <f>IF(N116="snížená",J116,0)</f>
        <v>0</v>
      </c>
      <c r="BG116" s="166">
        <f>IF(N116="zákl. přenesená",J116,0)</f>
        <v>0</v>
      </c>
      <c r="BH116" s="166">
        <f>IF(N116="sníž. přenesená",J116,0)</f>
        <v>0</v>
      </c>
      <c r="BI116" s="166">
        <f>IF(N116="nulová",J116,0)</f>
        <v>0</v>
      </c>
      <c r="BJ116" s="18" t="s">
        <v>75</v>
      </c>
      <c r="BK116" s="166">
        <f>ROUND(I116*H116,2)</f>
        <v>0</v>
      </c>
      <c r="BL116" s="18" t="s">
        <v>156</v>
      </c>
      <c r="BM116" s="165" t="s">
        <v>1423</v>
      </c>
    </row>
    <row r="117" spans="2:51" s="13" customFormat="1" ht="12">
      <c r="B117" s="167"/>
      <c r="D117" s="168" t="s">
        <v>158</v>
      </c>
      <c r="E117" s="169" t="s">
        <v>0</v>
      </c>
      <c r="F117" s="170" t="s">
        <v>1413</v>
      </c>
      <c r="H117" s="169" t="s">
        <v>0</v>
      </c>
      <c r="I117" s="171"/>
      <c r="L117" s="167"/>
      <c r="M117" s="172"/>
      <c r="N117" s="173"/>
      <c r="O117" s="173"/>
      <c r="P117" s="173"/>
      <c r="Q117" s="173"/>
      <c r="R117" s="173"/>
      <c r="S117" s="173"/>
      <c r="T117" s="174"/>
      <c r="AT117" s="169" t="s">
        <v>158</v>
      </c>
      <c r="AU117" s="169" t="s">
        <v>77</v>
      </c>
      <c r="AV117" s="13" t="s">
        <v>75</v>
      </c>
      <c r="AW117" s="13" t="s">
        <v>30</v>
      </c>
      <c r="AX117" s="13" t="s">
        <v>68</v>
      </c>
      <c r="AY117" s="169" t="s">
        <v>148</v>
      </c>
    </row>
    <row r="118" spans="2:51" s="13" customFormat="1" ht="12">
      <c r="B118" s="167"/>
      <c r="D118" s="168" t="s">
        <v>158</v>
      </c>
      <c r="E118" s="169" t="s">
        <v>0</v>
      </c>
      <c r="F118" s="170" t="s">
        <v>1417</v>
      </c>
      <c r="H118" s="169" t="s">
        <v>0</v>
      </c>
      <c r="I118" s="171"/>
      <c r="L118" s="167"/>
      <c r="M118" s="172"/>
      <c r="N118" s="173"/>
      <c r="O118" s="173"/>
      <c r="P118" s="173"/>
      <c r="Q118" s="173"/>
      <c r="R118" s="173"/>
      <c r="S118" s="173"/>
      <c r="T118" s="174"/>
      <c r="AT118" s="169" t="s">
        <v>158</v>
      </c>
      <c r="AU118" s="169" t="s">
        <v>77</v>
      </c>
      <c r="AV118" s="13" t="s">
        <v>75</v>
      </c>
      <c r="AW118" s="13" t="s">
        <v>30</v>
      </c>
      <c r="AX118" s="13" t="s">
        <v>68</v>
      </c>
      <c r="AY118" s="169" t="s">
        <v>148</v>
      </c>
    </row>
    <row r="119" spans="2:51" s="14" customFormat="1" ht="12">
      <c r="B119" s="175"/>
      <c r="D119" s="168" t="s">
        <v>158</v>
      </c>
      <c r="E119" s="176" t="s">
        <v>0</v>
      </c>
      <c r="F119" s="177" t="s">
        <v>1418</v>
      </c>
      <c r="H119" s="178">
        <v>1.9</v>
      </c>
      <c r="I119" s="179"/>
      <c r="L119" s="175"/>
      <c r="M119" s="180"/>
      <c r="N119" s="181"/>
      <c r="O119" s="181"/>
      <c r="P119" s="181"/>
      <c r="Q119" s="181"/>
      <c r="R119" s="181"/>
      <c r="S119" s="181"/>
      <c r="T119" s="182"/>
      <c r="AT119" s="176" t="s">
        <v>158</v>
      </c>
      <c r="AU119" s="176" t="s">
        <v>77</v>
      </c>
      <c r="AV119" s="14" t="s">
        <v>77</v>
      </c>
      <c r="AW119" s="14" t="s">
        <v>30</v>
      </c>
      <c r="AX119" s="14" t="s">
        <v>68</v>
      </c>
      <c r="AY119" s="176" t="s">
        <v>148</v>
      </c>
    </row>
    <row r="120" spans="2:51" s="13" customFormat="1" ht="12">
      <c r="B120" s="167"/>
      <c r="D120" s="168" t="s">
        <v>158</v>
      </c>
      <c r="E120" s="169" t="s">
        <v>0</v>
      </c>
      <c r="F120" s="170" t="s">
        <v>1419</v>
      </c>
      <c r="H120" s="169" t="s">
        <v>0</v>
      </c>
      <c r="I120" s="171"/>
      <c r="L120" s="167"/>
      <c r="M120" s="172"/>
      <c r="N120" s="173"/>
      <c r="O120" s="173"/>
      <c r="P120" s="173"/>
      <c r="Q120" s="173"/>
      <c r="R120" s="173"/>
      <c r="S120" s="173"/>
      <c r="T120" s="174"/>
      <c r="AT120" s="169" t="s">
        <v>158</v>
      </c>
      <c r="AU120" s="169" t="s">
        <v>77</v>
      </c>
      <c r="AV120" s="13" t="s">
        <v>75</v>
      </c>
      <c r="AW120" s="13" t="s">
        <v>30</v>
      </c>
      <c r="AX120" s="13" t="s">
        <v>68</v>
      </c>
      <c r="AY120" s="169" t="s">
        <v>148</v>
      </c>
    </row>
    <row r="121" spans="2:51" s="14" customFormat="1" ht="12">
      <c r="B121" s="175"/>
      <c r="D121" s="168" t="s">
        <v>158</v>
      </c>
      <c r="E121" s="176" t="s">
        <v>0</v>
      </c>
      <c r="F121" s="177" t="s">
        <v>1420</v>
      </c>
      <c r="H121" s="178">
        <v>0.95</v>
      </c>
      <c r="I121" s="179"/>
      <c r="L121" s="175"/>
      <c r="M121" s="180"/>
      <c r="N121" s="181"/>
      <c r="O121" s="181"/>
      <c r="P121" s="181"/>
      <c r="Q121" s="181"/>
      <c r="R121" s="181"/>
      <c r="S121" s="181"/>
      <c r="T121" s="182"/>
      <c r="AT121" s="176" t="s">
        <v>158</v>
      </c>
      <c r="AU121" s="176" t="s">
        <v>77</v>
      </c>
      <c r="AV121" s="14" t="s">
        <v>77</v>
      </c>
      <c r="AW121" s="14" t="s">
        <v>30</v>
      </c>
      <c r="AX121" s="14" t="s">
        <v>68</v>
      </c>
      <c r="AY121" s="176" t="s">
        <v>148</v>
      </c>
    </row>
    <row r="122" spans="2:51" s="13" customFormat="1" ht="12">
      <c r="B122" s="167"/>
      <c r="D122" s="168" t="s">
        <v>158</v>
      </c>
      <c r="E122" s="169" t="s">
        <v>0</v>
      </c>
      <c r="F122" s="170" t="s">
        <v>1414</v>
      </c>
      <c r="H122" s="169" t="s">
        <v>0</v>
      </c>
      <c r="I122" s="171"/>
      <c r="L122" s="167"/>
      <c r="M122" s="172"/>
      <c r="N122" s="173"/>
      <c r="O122" s="173"/>
      <c r="P122" s="173"/>
      <c r="Q122" s="173"/>
      <c r="R122" s="173"/>
      <c r="S122" s="173"/>
      <c r="T122" s="174"/>
      <c r="AT122" s="169" t="s">
        <v>158</v>
      </c>
      <c r="AU122" s="169" t="s">
        <v>77</v>
      </c>
      <c r="AV122" s="13" t="s">
        <v>75</v>
      </c>
      <c r="AW122" s="13" t="s">
        <v>30</v>
      </c>
      <c r="AX122" s="13" t="s">
        <v>68</v>
      </c>
      <c r="AY122" s="169" t="s">
        <v>148</v>
      </c>
    </row>
    <row r="123" spans="2:51" s="14" customFormat="1" ht="12">
      <c r="B123" s="175"/>
      <c r="D123" s="168" t="s">
        <v>158</v>
      </c>
      <c r="E123" s="176" t="s">
        <v>0</v>
      </c>
      <c r="F123" s="177" t="s">
        <v>77</v>
      </c>
      <c r="H123" s="178">
        <v>2</v>
      </c>
      <c r="I123" s="179"/>
      <c r="L123" s="175"/>
      <c r="M123" s="180"/>
      <c r="N123" s="181"/>
      <c r="O123" s="181"/>
      <c r="P123" s="181"/>
      <c r="Q123" s="181"/>
      <c r="R123" s="181"/>
      <c r="S123" s="181"/>
      <c r="T123" s="182"/>
      <c r="AT123" s="176" t="s">
        <v>158</v>
      </c>
      <c r="AU123" s="176" t="s">
        <v>77</v>
      </c>
      <c r="AV123" s="14" t="s">
        <v>77</v>
      </c>
      <c r="AW123" s="14" t="s">
        <v>30</v>
      </c>
      <c r="AX123" s="14" t="s">
        <v>68</v>
      </c>
      <c r="AY123" s="176" t="s">
        <v>148</v>
      </c>
    </row>
    <row r="124" spans="2:51" s="15" customFormat="1" ht="12">
      <c r="B124" s="183"/>
      <c r="D124" s="168" t="s">
        <v>158</v>
      </c>
      <c r="E124" s="184" t="s">
        <v>0</v>
      </c>
      <c r="F124" s="185" t="s">
        <v>171</v>
      </c>
      <c r="H124" s="186">
        <v>4.85</v>
      </c>
      <c r="I124" s="187"/>
      <c r="L124" s="183"/>
      <c r="M124" s="188"/>
      <c r="N124" s="189"/>
      <c r="O124" s="189"/>
      <c r="P124" s="189"/>
      <c r="Q124" s="189"/>
      <c r="R124" s="189"/>
      <c r="S124" s="189"/>
      <c r="T124" s="190"/>
      <c r="AT124" s="184" t="s">
        <v>158</v>
      </c>
      <c r="AU124" s="184" t="s">
        <v>77</v>
      </c>
      <c r="AV124" s="15" t="s">
        <v>156</v>
      </c>
      <c r="AW124" s="15" t="s">
        <v>30</v>
      </c>
      <c r="AX124" s="15" t="s">
        <v>75</v>
      </c>
      <c r="AY124" s="184" t="s">
        <v>148</v>
      </c>
    </row>
    <row r="125" spans="1:65" s="2" customFormat="1" ht="21.75" customHeight="1">
      <c r="A125" s="33"/>
      <c r="B125" s="153"/>
      <c r="C125" s="154" t="s">
        <v>182</v>
      </c>
      <c r="D125" s="154" t="s">
        <v>151</v>
      </c>
      <c r="E125" s="155" t="s">
        <v>348</v>
      </c>
      <c r="F125" s="156" t="s">
        <v>349</v>
      </c>
      <c r="G125" s="157" t="s">
        <v>185</v>
      </c>
      <c r="H125" s="158">
        <v>118.318</v>
      </c>
      <c r="I125" s="159"/>
      <c r="J125" s="160">
        <f>ROUND(I125*H125,2)</f>
        <v>0</v>
      </c>
      <c r="K125" s="156" t="s">
        <v>155</v>
      </c>
      <c r="L125" s="34"/>
      <c r="M125" s="161" t="s">
        <v>0</v>
      </c>
      <c r="N125" s="162" t="s">
        <v>40</v>
      </c>
      <c r="O125" s="54"/>
      <c r="P125" s="163">
        <f>O125*H125</f>
        <v>0</v>
      </c>
      <c r="Q125" s="163">
        <v>0</v>
      </c>
      <c r="R125" s="163">
        <f>Q125*H125</f>
        <v>0</v>
      </c>
      <c r="S125" s="163">
        <v>0</v>
      </c>
      <c r="T125" s="164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5" t="s">
        <v>156</v>
      </c>
      <c r="AT125" s="165" t="s">
        <v>151</v>
      </c>
      <c r="AU125" s="165" t="s">
        <v>77</v>
      </c>
      <c r="AY125" s="18" t="s">
        <v>148</v>
      </c>
      <c r="BE125" s="166">
        <f>IF(N125="základní",J125,0)</f>
        <v>0</v>
      </c>
      <c r="BF125" s="166">
        <f>IF(N125="snížená",J125,0)</f>
        <v>0</v>
      </c>
      <c r="BG125" s="166">
        <f>IF(N125="zákl. přenesená",J125,0)</f>
        <v>0</v>
      </c>
      <c r="BH125" s="166">
        <f>IF(N125="sníž. přenesená",J125,0)</f>
        <v>0</v>
      </c>
      <c r="BI125" s="166">
        <f>IF(N125="nulová",J125,0)</f>
        <v>0</v>
      </c>
      <c r="BJ125" s="18" t="s">
        <v>75</v>
      </c>
      <c r="BK125" s="166">
        <f>ROUND(I125*H125,2)</f>
        <v>0</v>
      </c>
      <c r="BL125" s="18" t="s">
        <v>156</v>
      </c>
      <c r="BM125" s="165" t="s">
        <v>1424</v>
      </c>
    </row>
    <row r="126" spans="2:51" s="14" customFormat="1" ht="12">
      <c r="B126" s="175"/>
      <c r="D126" s="168" t="s">
        <v>158</v>
      </c>
      <c r="E126" s="176" t="s">
        <v>294</v>
      </c>
      <c r="F126" s="177" t="s">
        <v>351</v>
      </c>
      <c r="H126" s="178">
        <v>118.318</v>
      </c>
      <c r="I126" s="179"/>
      <c r="L126" s="175"/>
      <c r="M126" s="180"/>
      <c r="N126" s="181"/>
      <c r="O126" s="181"/>
      <c r="P126" s="181"/>
      <c r="Q126" s="181"/>
      <c r="R126" s="181"/>
      <c r="S126" s="181"/>
      <c r="T126" s="182"/>
      <c r="AT126" s="176" t="s">
        <v>158</v>
      </c>
      <c r="AU126" s="176" t="s">
        <v>77</v>
      </c>
      <c r="AV126" s="14" t="s">
        <v>77</v>
      </c>
      <c r="AW126" s="14" t="s">
        <v>30</v>
      </c>
      <c r="AX126" s="14" t="s">
        <v>75</v>
      </c>
      <c r="AY126" s="176" t="s">
        <v>148</v>
      </c>
    </row>
    <row r="127" spans="1:65" s="2" customFormat="1" ht="21.75" customHeight="1">
      <c r="A127" s="33"/>
      <c r="B127" s="153"/>
      <c r="C127" s="154" t="s">
        <v>187</v>
      </c>
      <c r="D127" s="154" t="s">
        <v>151</v>
      </c>
      <c r="E127" s="155" t="s">
        <v>356</v>
      </c>
      <c r="F127" s="156" t="s">
        <v>357</v>
      </c>
      <c r="G127" s="157" t="s">
        <v>185</v>
      </c>
      <c r="H127" s="158">
        <v>414.113</v>
      </c>
      <c r="I127" s="159"/>
      <c r="J127" s="160">
        <f>ROUND(I127*H127,2)</f>
        <v>0</v>
      </c>
      <c r="K127" s="156" t="s">
        <v>155</v>
      </c>
      <c r="L127" s="34"/>
      <c r="M127" s="161" t="s">
        <v>0</v>
      </c>
      <c r="N127" s="162" t="s">
        <v>40</v>
      </c>
      <c r="O127" s="54"/>
      <c r="P127" s="163">
        <f>O127*H127</f>
        <v>0</v>
      </c>
      <c r="Q127" s="163">
        <v>0</v>
      </c>
      <c r="R127" s="163">
        <f>Q127*H127</f>
        <v>0</v>
      </c>
      <c r="S127" s="163">
        <v>0</v>
      </c>
      <c r="T127" s="164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5" t="s">
        <v>156</v>
      </c>
      <c r="AT127" s="165" t="s">
        <v>151</v>
      </c>
      <c r="AU127" s="165" t="s">
        <v>77</v>
      </c>
      <c r="AY127" s="18" t="s">
        <v>148</v>
      </c>
      <c r="BE127" s="166">
        <f>IF(N127="základní",J127,0)</f>
        <v>0</v>
      </c>
      <c r="BF127" s="166">
        <f>IF(N127="snížená",J127,0)</f>
        <v>0</v>
      </c>
      <c r="BG127" s="166">
        <f>IF(N127="zákl. přenesená",J127,0)</f>
        <v>0</v>
      </c>
      <c r="BH127" s="166">
        <f>IF(N127="sníž. přenesená",J127,0)</f>
        <v>0</v>
      </c>
      <c r="BI127" s="166">
        <f>IF(N127="nulová",J127,0)</f>
        <v>0</v>
      </c>
      <c r="BJ127" s="18" t="s">
        <v>75</v>
      </c>
      <c r="BK127" s="166">
        <f>ROUND(I127*H127,2)</f>
        <v>0</v>
      </c>
      <c r="BL127" s="18" t="s">
        <v>156</v>
      </c>
      <c r="BM127" s="165" t="s">
        <v>1425</v>
      </c>
    </row>
    <row r="128" spans="2:51" s="14" customFormat="1" ht="12">
      <c r="B128" s="175"/>
      <c r="D128" s="168" t="s">
        <v>158</v>
      </c>
      <c r="E128" s="176" t="s">
        <v>276</v>
      </c>
      <c r="F128" s="177" t="s">
        <v>359</v>
      </c>
      <c r="H128" s="178">
        <v>414.113</v>
      </c>
      <c r="I128" s="179"/>
      <c r="L128" s="175"/>
      <c r="M128" s="180"/>
      <c r="N128" s="181"/>
      <c r="O128" s="181"/>
      <c r="P128" s="181"/>
      <c r="Q128" s="181"/>
      <c r="R128" s="181"/>
      <c r="S128" s="181"/>
      <c r="T128" s="182"/>
      <c r="AT128" s="176" t="s">
        <v>158</v>
      </c>
      <c r="AU128" s="176" t="s">
        <v>77</v>
      </c>
      <c r="AV128" s="14" t="s">
        <v>77</v>
      </c>
      <c r="AW128" s="14" t="s">
        <v>30</v>
      </c>
      <c r="AX128" s="14" t="s">
        <v>75</v>
      </c>
      <c r="AY128" s="176" t="s">
        <v>148</v>
      </c>
    </row>
    <row r="129" spans="1:65" s="2" customFormat="1" ht="21.75" customHeight="1">
      <c r="A129" s="33"/>
      <c r="B129" s="153"/>
      <c r="C129" s="154" t="s">
        <v>191</v>
      </c>
      <c r="D129" s="154" t="s">
        <v>151</v>
      </c>
      <c r="E129" s="155" t="s">
        <v>368</v>
      </c>
      <c r="F129" s="156" t="s">
        <v>369</v>
      </c>
      <c r="G129" s="157" t="s">
        <v>185</v>
      </c>
      <c r="H129" s="158">
        <v>59.159</v>
      </c>
      <c r="I129" s="159"/>
      <c r="J129" s="160">
        <f>ROUND(I129*H129,2)</f>
        <v>0</v>
      </c>
      <c r="K129" s="156" t="s">
        <v>155</v>
      </c>
      <c r="L129" s="34"/>
      <c r="M129" s="161" t="s">
        <v>0</v>
      </c>
      <c r="N129" s="162" t="s">
        <v>40</v>
      </c>
      <c r="O129" s="54"/>
      <c r="P129" s="163">
        <f>O129*H129</f>
        <v>0</v>
      </c>
      <c r="Q129" s="163">
        <v>0</v>
      </c>
      <c r="R129" s="163">
        <f>Q129*H129</f>
        <v>0</v>
      </c>
      <c r="S129" s="163">
        <v>0</v>
      </c>
      <c r="T129" s="164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5" t="s">
        <v>156</v>
      </c>
      <c r="AT129" s="165" t="s">
        <v>151</v>
      </c>
      <c r="AU129" s="165" t="s">
        <v>77</v>
      </c>
      <c r="AY129" s="18" t="s">
        <v>148</v>
      </c>
      <c r="BE129" s="166">
        <f>IF(N129="základní",J129,0)</f>
        <v>0</v>
      </c>
      <c r="BF129" s="166">
        <f>IF(N129="snížená",J129,0)</f>
        <v>0</v>
      </c>
      <c r="BG129" s="166">
        <f>IF(N129="zákl. přenesená",J129,0)</f>
        <v>0</v>
      </c>
      <c r="BH129" s="166">
        <f>IF(N129="sníž. přenesená",J129,0)</f>
        <v>0</v>
      </c>
      <c r="BI129" s="166">
        <f>IF(N129="nulová",J129,0)</f>
        <v>0</v>
      </c>
      <c r="BJ129" s="18" t="s">
        <v>75</v>
      </c>
      <c r="BK129" s="166">
        <f>ROUND(I129*H129,2)</f>
        <v>0</v>
      </c>
      <c r="BL129" s="18" t="s">
        <v>156</v>
      </c>
      <c r="BM129" s="165" t="s">
        <v>1426</v>
      </c>
    </row>
    <row r="130" spans="2:51" s="13" customFormat="1" ht="12">
      <c r="B130" s="167"/>
      <c r="D130" s="168" t="s">
        <v>158</v>
      </c>
      <c r="E130" s="169" t="s">
        <v>0</v>
      </c>
      <c r="F130" s="170" t="s">
        <v>1413</v>
      </c>
      <c r="H130" s="169" t="s">
        <v>0</v>
      </c>
      <c r="I130" s="171"/>
      <c r="L130" s="167"/>
      <c r="M130" s="172"/>
      <c r="N130" s="173"/>
      <c r="O130" s="173"/>
      <c r="P130" s="173"/>
      <c r="Q130" s="173"/>
      <c r="R130" s="173"/>
      <c r="S130" s="173"/>
      <c r="T130" s="174"/>
      <c r="AT130" s="169" t="s">
        <v>158</v>
      </c>
      <c r="AU130" s="169" t="s">
        <v>77</v>
      </c>
      <c r="AV130" s="13" t="s">
        <v>75</v>
      </c>
      <c r="AW130" s="13" t="s">
        <v>30</v>
      </c>
      <c r="AX130" s="13" t="s">
        <v>68</v>
      </c>
      <c r="AY130" s="169" t="s">
        <v>148</v>
      </c>
    </row>
    <row r="131" spans="2:51" s="13" customFormat="1" ht="12">
      <c r="B131" s="167"/>
      <c r="D131" s="168" t="s">
        <v>158</v>
      </c>
      <c r="E131" s="169" t="s">
        <v>0</v>
      </c>
      <c r="F131" s="170" t="s">
        <v>1417</v>
      </c>
      <c r="H131" s="169" t="s">
        <v>0</v>
      </c>
      <c r="I131" s="171"/>
      <c r="L131" s="167"/>
      <c r="M131" s="172"/>
      <c r="N131" s="173"/>
      <c r="O131" s="173"/>
      <c r="P131" s="173"/>
      <c r="Q131" s="173"/>
      <c r="R131" s="173"/>
      <c r="S131" s="173"/>
      <c r="T131" s="174"/>
      <c r="AT131" s="169" t="s">
        <v>158</v>
      </c>
      <c r="AU131" s="169" t="s">
        <v>77</v>
      </c>
      <c r="AV131" s="13" t="s">
        <v>75</v>
      </c>
      <c r="AW131" s="13" t="s">
        <v>30</v>
      </c>
      <c r="AX131" s="13" t="s">
        <v>68</v>
      </c>
      <c r="AY131" s="169" t="s">
        <v>148</v>
      </c>
    </row>
    <row r="132" spans="2:51" s="14" customFormat="1" ht="12">
      <c r="B132" s="175"/>
      <c r="D132" s="168" t="s">
        <v>158</v>
      </c>
      <c r="E132" s="176" t="s">
        <v>0</v>
      </c>
      <c r="F132" s="177" t="s">
        <v>1427</v>
      </c>
      <c r="H132" s="178">
        <v>41.96</v>
      </c>
      <c r="I132" s="179"/>
      <c r="L132" s="175"/>
      <c r="M132" s="180"/>
      <c r="N132" s="181"/>
      <c r="O132" s="181"/>
      <c r="P132" s="181"/>
      <c r="Q132" s="181"/>
      <c r="R132" s="181"/>
      <c r="S132" s="181"/>
      <c r="T132" s="182"/>
      <c r="AT132" s="176" t="s">
        <v>158</v>
      </c>
      <c r="AU132" s="176" t="s">
        <v>77</v>
      </c>
      <c r="AV132" s="14" t="s">
        <v>77</v>
      </c>
      <c r="AW132" s="14" t="s">
        <v>30</v>
      </c>
      <c r="AX132" s="14" t="s">
        <v>68</v>
      </c>
      <c r="AY132" s="176" t="s">
        <v>148</v>
      </c>
    </row>
    <row r="133" spans="2:51" s="14" customFormat="1" ht="12">
      <c r="B133" s="175"/>
      <c r="D133" s="168" t="s">
        <v>158</v>
      </c>
      <c r="E133" s="176" t="s">
        <v>0</v>
      </c>
      <c r="F133" s="177" t="s">
        <v>1428</v>
      </c>
      <c r="H133" s="178">
        <v>5.612</v>
      </c>
      <c r="I133" s="179"/>
      <c r="L133" s="175"/>
      <c r="M133" s="180"/>
      <c r="N133" s="181"/>
      <c r="O133" s="181"/>
      <c r="P133" s="181"/>
      <c r="Q133" s="181"/>
      <c r="R133" s="181"/>
      <c r="S133" s="181"/>
      <c r="T133" s="182"/>
      <c r="AT133" s="176" t="s">
        <v>158</v>
      </c>
      <c r="AU133" s="176" t="s">
        <v>77</v>
      </c>
      <c r="AV133" s="14" t="s">
        <v>77</v>
      </c>
      <c r="AW133" s="14" t="s">
        <v>30</v>
      </c>
      <c r="AX133" s="14" t="s">
        <v>68</v>
      </c>
      <c r="AY133" s="176" t="s">
        <v>148</v>
      </c>
    </row>
    <row r="134" spans="2:51" s="13" customFormat="1" ht="12">
      <c r="B134" s="167"/>
      <c r="D134" s="168" t="s">
        <v>158</v>
      </c>
      <c r="E134" s="169" t="s">
        <v>0</v>
      </c>
      <c r="F134" s="170" t="s">
        <v>1419</v>
      </c>
      <c r="H134" s="169" t="s">
        <v>0</v>
      </c>
      <c r="I134" s="171"/>
      <c r="L134" s="167"/>
      <c r="M134" s="172"/>
      <c r="N134" s="173"/>
      <c r="O134" s="173"/>
      <c r="P134" s="173"/>
      <c r="Q134" s="173"/>
      <c r="R134" s="173"/>
      <c r="S134" s="173"/>
      <c r="T134" s="174"/>
      <c r="AT134" s="169" t="s">
        <v>158</v>
      </c>
      <c r="AU134" s="169" t="s">
        <v>77</v>
      </c>
      <c r="AV134" s="13" t="s">
        <v>75</v>
      </c>
      <c r="AW134" s="13" t="s">
        <v>30</v>
      </c>
      <c r="AX134" s="13" t="s">
        <v>68</v>
      </c>
      <c r="AY134" s="169" t="s">
        <v>148</v>
      </c>
    </row>
    <row r="135" spans="2:51" s="14" customFormat="1" ht="12">
      <c r="B135" s="175"/>
      <c r="D135" s="168" t="s">
        <v>158</v>
      </c>
      <c r="E135" s="176" t="s">
        <v>0</v>
      </c>
      <c r="F135" s="177" t="s">
        <v>1429</v>
      </c>
      <c r="H135" s="178">
        <v>4.715</v>
      </c>
      <c r="I135" s="179"/>
      <c r="L135" s="175"/>
      <c r="M135" s="180"/>
      <c r="N135" s="181"/>
      <c r="O135" s="181"/>
      <c r="P135" s="181"/>
      <c r="Q135" s="181"/>
      <c r="R135" s="181"/>
      <c r="S135" s="181"/>
      <c r="T135" s="182"/>
      <c r="AT135" s="176" t="s">
        <v>158</v>
      </c>
      <c r="AU135" s="176" t="s">
        <v>77</v>
      </c>
      <c r="AV135" s="14" t="s">
        <v>77</v>
      </c>
      <c r="AW135" s="14" t="s">
        <v>30</v>
      </c>
      <c r="AX135" s="14" t="s">
        <v>68</v>
      </c>
      <c r="AY135" s="176" t="s">
        <v>148</v>
      </c>
    </row>
    <row r="136" spans="2:51" s="14" customFormat="1" ht="12">
      <c r="B136" s="175"/>
      <c r="D136" s="168" t="s">
        <v>158</v>
      </c>
      <c r="E136" s="176" t="s">
        <v>0</v>
      </c>
      <c r="F136" s="177" t="s">
        <v>1430</v>
      </c>
      <c r="H136" s="178">
        <v>0.8</v>
      </c>
      <c r="I136" s="179"/>
      <c r="L136" s="175"/>
      <c r="M136" s="180"/>
      <c r="N136" s="181"/>
      <c r="O136" s="181"/>
      <c r="P136" s="181"/>
      <c r="Q136" s="181"/>
      <c r="R136" s="181"/>
      <c r="S136" s="181"/>
      <c r="T136" s="182"/>
      <c r="AT136" s="176" t="s">
        <v>158</v>
      </c>
      <c r="AU136" s="176" t="s">
        <v>77</v>
      </c>
      <c r="AV136" s="14" t="s">
        <v>77</v>
      </c>
      <c r="AW136" s="14" t="s">
        <v>30</v>
      </c>
      <c r="AX136" s="14" t="s">
        <v>68</v>
      </c>
      <c r="AY136" s="176" t="s">
        <v>148</v>
      </c>
    </row>
    <row r="137" spans="2:51" s="13" customFormat="1" ht="12">
      <c r="B137" s="167"/>
      <c r="D137" s="168" t="s">
        <v>158</v>
      </c>
      <c r="E137" s="169" t="s">
        <v>0</v>
      </c>
      <c r="F137" s="170" t="s">
        <v>1414</v>
      </c>
      <c r="H137" s="169" t="s">
        <v>0</v>
      </c>
      <c r="I137" s="171"/>
      <c r="L137" s="167"/>
      <c r="M137" s="172"/>
      <c r="N137" s="173"/>
      <c r="O137" s="173"/>
      <c r="P137" s="173"/>
      <c r="Q137" s="173"/>
      <c r="R137" s="173"/>
      <c r="S137" s="173"/>
      <c r="T137" s="174"/>
      <c r="AT137" s="169" t="s">
        <v>158</v>
      </c>
      <c r="AU137" s="169" t="s">
        <v>77</v>
      </c>
      <c r="AV137" s="13" t="s">
        <v>75</v>
      </c>
      <c r="AW137" s="13" t="s">
        <v>30</v>
      </c>
      <c r="AX137" s="13" t="s">
        <v>68</v>
      </c>
      <c r="AY137" s="169" t="s">
        <v>148</v>
      </c>
    </row>
    <row r="138" spans="2:51" s="14" customFormat="1" ht="12">
      <c r="B138" s="175"/>
      <c r="D138" s="168" t="s">
        <v>158</v>
      </c>
      <c r="E138" s="176" t="s">
        <v>0</v>
      </c>
      <c r="F138" s="177" t="s">
        <v>1431</v>
      </c>
      <c r="H138" s="178">
        <v>4.48</v>
      </c>
      <c r="I138" s="179"/>
      <c r="L138" s="175"/>
      <c r="M138" s="180"/>
      <c r="N138" s="181"/>
      <c r="O138" s="181"/>
      <c r="P138" s="181"/>
      <c r="Q138" s="181"/>
      <c r="R138" s="181"/>
      <c r="S138" s="181"/>
      <c r="T138" s="182"/>
      <c r="AT138" s="176" t="s">
        <v>158</v>
      </c>
      <c r="AU138" s="176" t="s">
        <v>77</v>
      </c>
      <c r="AV138" s="14" t="s">
        <v>77</v>
      </c>
      <c r="AW138" s="14" t="s">
        <v>30</v>
      </c>
      <c r="AX138" s="14" t="s">
        <v>68</v>
      </c>
      <c r="AY138" s="176" t="s">
        <v>148</v>
      </c>
    </row>
    <row r="139" spans="2:51" s="14" customFormat="1" ht="12">
      <c r="B139" s="175"/>
      <c r="D139" s="168" t="s">
        <v>158</v>
      </c>
      <c r="E139" s="176" t="s">
        <v>0</v>
      </c>
      <c r="F139" s="177" t="s">
        <v>1432</v>
      </c>
      <c r="H139" s="178">
        <v>1.592</v>
      </c>
      <c r="I139" s="179"/>
      <c r="L139" s="175"/>
      <c r="M139" s="180"/>
      <c r="N139" s="181"/>
      <c r="O139" s="181"/>
      <c r="P139" s="181"/>
      <c r="Q139" s="181"/>
      <c r="R139" s="181"/>
      <c r="S139" s="181"/>
      <c r="T139" s="182"/>
      <c r="AT139" s="176" t="s">
        <v>158</v>
      </c>
      <c r="AU139" s="176" t="s">
        <v>77</v>
      </c>
      <c r="AV139" s="14" t="s">
        <v>77</v>
      </c>
      <c r="AW139" s="14" t="s">
        <v>30</v>
      </c>
      <c r="AX139" s="14" t="s">
        <v>68</v>
      </c>
      <c r="AY139" s="176" t="s">
        <v>148</v>
      </c>
    </row>
    <row r="140" spans="2:51" s="15" customFormat="1" ht="12">
      <c r="B140" s="183"/>
      <c r="D140" s="168" t="s">
        <v>158</v>
      </c>
      <c r="E140" s="184" t="s">
        <v>274</v>
      </c>
      <c r="F140" s="185" t="s">
        <v>171</v>
      </c>
      <c r="H140" s="186">
        <v>59.159</v>
      </c>
      <c r="I140" s="187"/>
      <c r="L140" s="183"/>
      <c r="M140" s="188"/>
      <c r="N140" s="189"/>
      <c r="O140" s="189"/>
      <c r="P140" s="189"/>
      <c r="Q140" s="189"/>
      <c r="R140" s="189"/>
      <c r="S140" s="189"/>
      <c r="T140" s="190"/>
      <c r="AT140" s="184" t="s">
        <v>158</v>
      </c>
      <c r="AU140" s="184" t="s">
        <v>77</v>
      </c>
      <c r="AV140" s="15" t="s">
        <v>156</v>
      </c>
      <c r="AW140" s="15" t="s">
        <v>30</v>
      </c>
      <c r="AX140" s="15" t="s">
        <v>75</v>
      </c>
      <c r="AY140" s="184" t="s">
        <v>148</v>
      </c>
    </row>
    <row r="141" spans="1:65" s="2" customFormat="1" ht="21.75" customHeight="1">
      <c r="A141" s="33"/>
      <c r="B141" s="153"/>
      <c r="C141" s="154" t="s">
        <v>195</v>
      </c>
      <c r="D141" s="154" t="s">
        <v>151</v>
      </c>
      <c r="E141" s="155" t="s">
        <v>1433</v>
      </c>
      <c r="F141" s="156" t="s">
        <v>1434</v>
      </c>
      <c r="G141" s="157" t="s">
        <v>185</v>
      </c>
      <c r="H141" s="158">
        <v>35.559</v>
      </c>
      <c r="I141" s="159"/>
      <c r="J141" s="160">
        <f>ROUND(I141*H141,2)</f>
        <v>0</v>
      </c>
      <c r="K141" s="156" t="s">
        <v>155</v>
      </c>
      <c r="L141" s="34"/>
      <c r="M141" s="161" t="s">
        <v>0</v>
      </c>
      <c r="N141" s="162" t="s">
        <v>40</v>
      </c>
      <c r="O141" s="54"/>
      <c r="P141" s="163">
        <f>O141*H141</f>
        <v>0</v>
      </c>
      <c r="Q141" s="163">
        <v>0</v>
      </c>
      <c r="R141" s="163">
        <f>Q141*H141</f>
        <v>0</v>
      </c>
      <c r="S141" s="163">
        <v>0</v>
      </c>
      <c r="T141" s="164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5" t="s">
        <v>156</v>
      </c>
      <c r="AT141" s="165" t="s">
        <v>151</v>
      </c>
      <c r="AU141" s="165" t="s">
        <v>77</v>
      </c>
      <c r="AY141" s="18" t="s">
        <v>148</v>
      </c>
      <c r="BE141" s="166">
        <f>IF(N141="základní",J141,0)</f>
        <v>0</v>
      </c>
      <c r="BF141" s="166">
        <f>IF(N141="snížená",J141,0)</f>
        <v>0</v>
      </c>
      <c r="BG141" s="166">
        <f>IF(N141="zákl. přenesená",J141,0)</f>
        <v>0</v>
      </c>
      <c r="BH141" s="166">
        <f>IF(N141="sníž. přenesená",J141,0)</f>
        <v>0</v>
      </c>
      <c r="BI141" s="166">
        <f>IF(N141="nulová",J141,0)</f>
        <v>0</v>
      </c>
      <c r="BJ141" s="18" t="s">
        <v>75</v>
      </c>
      <c r="BK141" s="166">
        <f>ROUND(I141*H141,2)</f>
        <v>0</v>
      </c>
      <c r="BL141" s="18" t="s">
        <v>156</v>
      </c>
      <c r="BM141" s="165" t="s">
        <v>1435</v>
      </c>
    </row>
    <row r="142" spans="2:51" s="13" customFormat="1" ht="12">
      <c r="B142" s="167"/>
      <c r="D142" s="168" t="s">
        <v>158</v>
      </c>
      <c r="E142" s="169" t="s">
        <v>0</v>
      </c>
      <c r="F142" s="170" t="s">
        <v>1413</v>
      </c>
      <c r="H142" s="169" t="s">
        <v>0</v>
      </c>
      <c r="I142" s="171"/>
      <c r="L142" s="167"/>
      <c r="M142" s="172"/>
      <c r="N142" s="173"/>
      <c r="O142" s="173"/>
      <c r="P142" s="173"/>
      <c r="Q142" s="173"/>
      <c r="R142" s="173"/>
      <c r="S142" s="173"/>
      <c r="T142" s="174"/>
      <c r="AT142" s="169" t="s">
        <v>158</v>
      </c>
      <c r="AU142" s="169" t="s">
        <v>77</v>
      </c>
      <c r="AV142" s="13" t="s">
        <v>75</v>
      </c>
      <c r="AW142" s="13" t="s">
        <v>30</v>
      </c>
      <c r="AX142" s="13" t="s">
        <v>68</v>
      </c>
      <c r="AY142" s="169" t="s">
        <v>148</v>
      </c>
    </row>
    <row r="143" spans="2:51" s="13" customFormat="1" ht="12">
      <c r="B143" s="167"/>
      <c r="D143" s="168" t="s">
        <v>158</v>
      </c>
      <c r="E143" s="169" t="s">
        <v>0</v>
      </c>
      <c r="F143" s="170" t="s">
        <v>1417</v>
      </c>
      <c r="H143" s="169" t="s">
        <v>0</v>
      </c>
      <c r="I143" s="171"/>
      <c r="L143" s="167"/>
      <c r="M143" s="172"/>
      <c r="N143" s="173"/>
      <c r="O143" s="173"/>
      <c r="P143" s="173"/>
      <c r="Q143" s="173"/>
      <c r="R143" s="173"/>
      <c r="S143" s="173"/>
      <c r="T143" s="174"/>
      <c r="AT143" s="169" t="s">
        <v>158</v>
      </c>
      <c r="AU143" s="169" t="s">
        <v>77</v>
      </c>
      <c r="AV143" s="13" t="s">
        <v>75</v>
      </c>
      <c r="AW143" s="13" t="s">
        <v>30</v>
      </c>
      <c r="AX143" s="13" t="s">
        <v>68</v>
      </c>
      <c r="AY143" s="169" t="s">
        <v>148</v>
      </c>
    </row>
    <row r="144" spans="2:51" s="14" customFormat="1" ht="12">
      <c r="B144" s="175"/>
      <c r="D144" s="168" t="s">
        <v>158</v>
      </c>
      <c r="E144" s="176" t="s">
        <v>0</v>
      </c>
      <c r="F144" s="177" t="s">
        <v>1436</v>
      </c>
      <c r="H144" s="178">
        <v>31.559</v>
      </c>
      <c r="I144" s="179"/>
      <c r="L144" s="175"/>
      <c r="M144" s="180"/>
      <c r="N144" s="181"/>
      <c r="O144" s="181"/>
      <c r="P144" s="181"/>
      <c r="Q144" s="181"/>
      <c r="R144" s="181"/>
      <c r="S144" s="181"/>
      <c r="T144" s="182"/>
      <c r="AT144" s="176" t="s">
        <v>158</v>
      </c>
      <c r="AU144" s="176" t="s">
        <v>77</v>
      </c>
      <c r="AV144" s="14" t="s">
        <v>77</v>
      </c>
      <c r="AW144" s="14" t="s">
        <v>30</v>
      </c>
      <c r="AX144" s="14" t="s">
        <v>68</v>
      </c>
      <c r="AY144" s="176" t="s">
        <v>148</v>
      </c>
    </row>
    <row r="145" spans="2:51" s="14" customFormat="1" ht="12">
      <c r="B145" s="175"/>
      <c r="D145" s="168" t="s">
        <v>158</v>
      </c>
      <c r="E145" s="176" t="s">
        <v>0</v>
      </c>
      <c r="F145" s="177" t="s">
        <v>1437</v>
      </c>
      <c r="H145" s="178">
        <v>4</v>
      </c>
      <c r="I145" s="179"/>
      <c r="L145" s="175"/>
      <c r="M145" s="180"/>
      <c r="N145" s="181"/>
      <c r="O145" s="181"/>
      <c r="P145" s="181"/>
      <c r="Q145" s="181"/>
      <c r="R145" s="181"/>
      <c r="S145" s="181"/>
      <c r="T145" s="182"/>
      <c r="AT145" s="176" t="s">
        <v>158</v>
      </c>
      <c r="AU145" s="176" t="s">
        <v>77</v>
      </c>
      <c r="AV145" s="14" t="s">
        <v>77</v>
      </c>
      <c r="AW145" s="14" t="s">
        <v>30</v>
      </c>
      <c r="AX145" s="14" t="s">
        <v>68</v>
      </c>
      <c r="AY145" s="176" t="s">
        <v>148</v>
      </c>
    </row>
    <row r="146" spans="2:51" s="15" customFormat="1" ht="12">
      <c r="B146" s="183"/>
      <c r="D146" s="168" t="s">
        <v>158</v>
      </c>
      <c r="E146" s="184" t="s">
        <v>268</v>
      </c>
      <c r="F146" s="185" t="s">
        <v>171</v>
      </c>
      <c r="H146" s="186">
        <v>35.559</v>
      </c>
      <c r="I146" s="187"/>
      <c r="L146" s="183"/>
      <c r="M146" s="188"/>
      <c r="N146" s="189"/>
      <c r="O146" s="189"/>
      <c r="P146" s="189"/>
      <c r="Q146" s="189"/>
      <c r="R146" s="189"/>
      <c r="S146" s="189"/>
      <c r="T146" s="190"/>
      <c r="AT146" s="184" t="s">
        <v>158</v>
      </c>
      <c r="AU146" s="184" t="s">
        <v>77</v>
      </c>
      <c r="AV146" s="15" t="s">
        <v>156</v>
      </c>
      <c r="AW146" s="15" t="s">
        <v>30</v>
      </c>
      <c r="AX146" s="15" t="s">
        <v>75</v>
      </c>
      <c r="AY146" s="184" t="s">
        <v>148</v>
      </c>
    </row>
    <row r="147" spans="1:65" s="2" customFormat="1" ht="21.75" customHeight="1">
      <c r="A147" s="33"/>
      <c r="B147" s="153"/>
      <c r="C147" s="154" t="s">
        <v>200</v>
      </c>
      <c r="D147" s="154" t="s">
        <v>151</v>
      </c>
      <c r="E147" s="155" t="s">
        <v>1093</v>
      </c>
      <c r="F147" s="156" t="s">
        <v>1094</v>
      </c>
      <c r="G147" s="157" t="s">
        <v>185</v>
      </c>
      <c r="H147" s="158">
        <v>43.941</v>
      </c>
      <c r="I147" s="159"/>
      <c r="J147" s="160">
        <f>ROUND(I147*H147,2)</f>
        <v>0</v>
      </c>
      <c r="K147" s="156" t="s">
        <v>155</v>
      </c>
      <c r="L147" s="34"/>
      <c r="M147" s="161" t="s">
        <v>0</v>
      </c>
      <c r="N147" s="162" t="s">
        <v>40</v>
      </c>
      <c r="O147" s="54"/>
      <c r="P147" s="163">
        <f>O147*H147</f>
        <v>0</v>
      </c>
      <c r="Q147" s="163">
        <v>0</v>
      </c>
      <c r="R147" s="163">
        <f>Q147*H147</f>
        <v>0</v>
      </c>
      <c r="S147" s="163">
        <v>0</v>
      </c>
      <c r="T147" s="164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5" t="s">
        <v>156</v>
      </c>
      <c r="AT147" s="165" t="s">
        <v>151</v>
      </c>
      <c r="AU147" s="165" t="s">
        <v>77</v>
      </c>
      <c r="AY147" s="18" t="s">
        <v>148</v>
      </c>
      <c r="BE147" s="166">
        <f>IF(N147="základní",J147,0)</f>
        <v>0</v>
      </c>
      <c r="BF147" s="166">
        <f>IF(N147="snížená",J147,0)</f>
        <v>0</v>
      </c>
      <c r="BG147" s="166">
        <f>IF(N147="zákl. přenesená",J147,0)</f>
        <v>0</v>
      </c>
      <c r="BH147" s="166">
        <f>IF(N147="sníž. přenesená",J147,0)</f>
        <v>0</v>
      </c>
      <c r="BI147" s="166">
        <f>IF(N147="nulová",J147,0)</f>
        <v>0</v>
      </c>
      <c r="BJ147" s="18" t="s">
        <v>75</v>
      </c>
      <c r="BK147" s="166">
        <f>ROUND(I147*H147,2)</f>
        <v>0</v>
      </c>
      <c r="BL147" s="18" t="s">
        <v>156</v>
      </c>
      <c r="BM147" s="165" t="s">
        <v>1438</v>
      </c>
    </row>
    <row r="148" spans="2:51" s="13" customFormat="1" ht="12">
      <c r="B148" s="167"/>
      <c r="D148" s="168" t="s">
        <v>158</v>
      </c>
      <c r="E148" s="169" t="s">
        <v>0</v>
      </c>
      <c r="F148" s="170" t="s">
        <v>1413</v>
      </c>
      <c r="H148" s="169" t="s">
        <v>0</v>
      </c>
      <c r="I148" s="171"/>
      <c r="L148" s="167"/>
      <c r="M148" s="172"/>
      <c r="N148" s="173"/>
      <c r="O148" s="173"/>
      <c r="P148" s="173"/>
      <c r="Q148" s="173"/>
      <c r="R148" s="173"/>
      <c r="S148" s="173"/>
      <c r="T148" s="174"/>
      <c r="AT148" s="169" t="s">
        <v>158</v>
      </c>
      <c r="AU148" s="169" t="s">
        <v>77</v>
      </c>
      <c r="AV148" s="13" t="s">
        <v>75</v>
      </c>
      <c r="AW148" s="13" t="s">
        <v>30</v>
      </c>
      <c r="AX148" s="13" t="s">
        <v>68</v>
      </c>
      <c r="AY148" s="169" t="s">
        <v>148</v>
      </c>
    </row>
    <row r="149" spans="2:51" s="13" customFormat="1" ht="12">
      <c r="B149" s="167"/>
      <c r="D149" s="168" t="s">
        <v>158</v>
      </c>
      <c r="E149" s="169" t="s">
        <v>0</v>
      </c>
      <c r="F149" s="170" t="s">
        <v>1417</v>
      </c>
      <c r="H149" s="169" t="s">
        <v>0</v>
      </c>
      <c r="I149" s="171"/>
      <c r="L149" s="167"/>
      <c r="M149" s="172"/>
      <c r="N149" s="173"/>
      <c r="O149" s="173"/>
      <c r="P149" s="173"/>
      <c r="Q149" s="173"/>
      <c r="R149" s="173"/>
      <c r="S149" s="173"/>
      <c r="T149" s="174"/>
      <c r="AT149" s="169" t="s">
        <v>158</v>
      </c>
      <c r="AU149" s="169" t="s">
        <v>77</v>
      </c>
      <c r="AV149" s="13" t="s">
        <v>75</v>
      </c>
      <c r="AW149" s="13" t="s">
        <v>30</v>
      </c>
      <c r="AX149" s="13" t="s">
        <v>68</v>
      </c>
      <c r="AY149" s="169" t="s">
        <v>148</v>
      </c>
    </row>
    <row r="150" spans="2:51" s="14" customFormat="1" ht="12">
      <c r="B150" s="175"/>
      <c r="D150" s="168" t="s">
        <v>158</v>
      </c>
      <c r="E150" s="176" t="s">
        <v>0</v>
      </c>
      <c r="F150" s="177" t="s">
        <v>1439</v>
      </c>
      <c r="H150" s="178">
        <v>14.44</v>
      </c>
      <c r="I150" s="179"/>
      <c r="L150" s="175"/>
      <c r="M150" s="180"/>
      <c r="N150" s="181"/>
      <c r="O150" s="181"/>
      <c r="P150" s="181"/>
      <c r="Q150" s="181"/>
      <c r="R150" s="181"/>
      <c r="S150" s="181"/>
      <c r="T150" s="182"/>
      <c r="AT150" s="176" t="s">
        <v>158</v>
      </c>
      <c r="AU150" s="176" t="s">
        <v>77</v>
      </c>
      <c r="AV150" s="14" t="s">
        <v>77</v>
      </c>
      <c r="AW150" s="14" t="s">
        <v>30</v>
      </c>
      <c r="AX150" s="14" t="s">
        <v>68</v>
      </c>
      <c r="AY150" s="176" t="s">
        <v>148</v>
      </c>
    </row>
    <row r="151" spans="2:51" s="13" customFormat="1" ht="12">
      <c r="B151" s="167"/>
      <c r="D151" s="168" t="s">
        <v>158</v>
      </c>
      <c r="E151" s="169" t="s">
        <v>0</v>
      </c>
      <c r="F151" s="170" t="s">
        <v>1419</v>
      </c>
      <c r="H151" s="169" t="s">
        <v>0</v>
      </c>
      <c r="I151" s="171"/>
      <c r="L151" s="167"/>
      <c r="M151" s="172"/>
      <c r="N151" s="173"/>
      <c r="O151" s="173"/>
      <c r="P151" s="173"/>
      <c r="Q151" s="173"/>
      <c r="R151" s="173"/>
      <c r="S151" s="173"/>
      <c r="T151" s="174"/>
      <c r="AT151" s="169" t="s">
        <v>158</v>
      </c>
      <c r="AU151" s="169" t="s">
        <v>77</v>
      </c>
      <c r="AV151" s="13" t="s">
        <v>75</v>
      </c>
      <c r="AW151" s="13" t="s">
        <v>30</v>
      </c>
      <c r="AX151" s="13" t="s">
        <v>68</v>
      </c>
      <c r="AY151" s="169" t="s">
        <v>148</v>
      </c>
    </row>
    <row r="152" spans="2:51" s="14" customFormat="1" ht="12">
      <c r="B152" s="175"/>
      <c r="D152" s="168" t="s">
        <v>158</v>
      </c>
      <c r="E152" s="176" t="s">
        <v>0</v>
      </c>
      <c r="F152" s="177" t="s">
        <v>1440</v>
      </c>
      <c r="H152" s="178">
        <v>6.071</v>
      </c>
      <c r="I152" s="179"/>
      <c r="L152" s="175"/>
      <c r="M152" s="180"/>
      <c r="N152" s="181"/>
      <c r="O152" s="181"/>
      <c r="P152" s="181"/>
      <c r="Q152" s="181"/>
      <c r="R152" s="181"/>
      <c r="S152" s="181"/>
      <c r="T152" s="182"/>
      <c r="AT152" s="176" t="s">
        <v>158</v>
      </c>
      <c r="AU152" s="176" t="s">
        <v>77</v>
      </c>
      <c r="AV152" s="14" t="s">
        <v>77</v>
      </c>
      <c r="AW152" s="14" t="s">
        <v>30</v>
      </c>
      <c r="AX152" s="14" t="s">
        <v>68</v>
      </c>
      <c r="AY152" s="176" t="s">
        <v>148</v>
      </c>
    </row>
    <row r="153" spans="2:51" s="13" customFormat="1" ht="12">
      <c r="B153" s="167"/>
      <c r="D153" s="168" t="s">
        <v>158</v>
      </c>
      <c r="E153" s="169" t="s">
        <v>0</v>
      </c>
      <c r="F153" s="170" t="s">
        <v>1414</v>
      </c>
      <c r="H153" s="169" t="s">
        <v>0</v>
      </c>
      <c r="I153" s="171"/>
      <c r="L153" s="167"/>
      <c r="M153" s="172"/>
      <c r="N153" s="173"/>
      <c r="O153" s="173"/>
      <c r="P153" s="173"/>
      <c r="Q153" s="173"/>
      <c r="R153" s="173"/>
      <c r="S153" s="173"/>
      <c r="T153" s="174"/>
      <c r="AT153" s="169" t="s">
        <v>158</v>
      </c>
      <c r="AU153" s="169" t="s">
        <v>77</v>
      </c>
      <c r="AV153" s="13" t="s">
        <v>75</v>
      </c>
      <c r="AW153" s="13" t="s">
        <v>30</v>
      </c>
      <c r="AX153" s="13" t="s">
        <v>68</v>
      </c>
      <c r="AY153" s="169" t="s">
        <v>148</v>
      </c>
    </row>
    <row r="154" spans="2:51" s="14" customFormat="1" ht="12">
      <c r="B154" s="175"/>
      <c r="D154" s="168" t="s">
        <v>158</v>
      </c>
      <c r="E154" s="176" t="s">
        <v>0</v>
      </c>
      <c r="F154" s="177" t="s">
        <v>1441</v>
      </c>
      <c r="H154" s="178">
        <v>23.43</v>
      </c>
      <c r="I154" s="179"/>
      <c r="L154" s="175"/>
      <c r="M154" s="180"/>
      <c r="N154" s="181"/>
      <c r="O154" s="181"/>
      <c r="P154" s="181"/>
      <c r="Q154" s="181"/>
      <c r="R154" s="181"/>
      <c r="S154" s="181"/>
      <c r="T154" s="182"/>
      <c r="AT154" s="176" t="s">
        <v>158</v>
      </c>
      <c r="AU154" s="176" t="s">
        <v>77</v>
      </c>
      <c r="AV154" s="14" t="s">
        <v>77</v>
      </c>
      <c r="AW154" s="14" t="s">
        <v>30</v>
      </c>
      <c r="AX154" s="14" t="s">
        <v>68</v>
      </c>
      <c r="AY154" s="176" t="s">
        <v>148</v>
      </c>
    </row>
    <row r="155" spans="2:51" s="15" customFormat="1" ht="12">
      <c r="B155" s="183"/>
      <c r="D155" s="168" t="s">
        <v>158</v>
      </c>
      <c r="E155" s="184" t="s">
        <v>0</v>
      </c>
      <c r="F155" s="185" t="s">
        <v>171</v>
      </c>
      <c r="H155" s="186">
        <v>43.941</v>
      </c>
      <c r="I155" s="187"/>
      <c r="L155" s="183"/>
      <c r="M155" s="188"/>
      <c r="N155" s="189"/>
      <c r="O155" s="189"/>
      <c r="P155" s="189"/>
      <c r="Q155" s="189"/>
      <c r="R155" s="189"/>
      <c r="S155" s="189"/>
      <c r="T155" s="190"/>
      <c r="AT155" s="184" t="s">
        <v>158</v>
      </c>
      <c r="AU155" s="184" t="s">
        <v>77</v>
      </c>
      <c r="AV155" s="15" t="s">
        <v>156</v>
      </c>
      <c r="AW155" s="15" t="s">
        <v>30</v>
      </c>
      <c r="AX155" s="15" t="s">
        <v>75</v>
      </c>
      <c r="AY155" s="184" t="s">
        <v>148</v>
      </c>
    </row>
    <row r="156" spans="1:65" s="2" customFormat="1" ht="21.75" customHeight="1">
      <c r="A156" s="33"/>
      <c r="B156" s="153"/>
      <c r="C156" s="154" t="s">
        <v>149</v>
      </c>
      <c r="D156" s="154" t="s">
        <v>151</v>
      </c>
      <c r="E156" s="155" t="s">
        <v>394</v>
      </c>
      <c r="F156" s="156" t="s">
        <v>395</v>
      </c>
      <c r="G156" s="157" t="s">
        <v>154</v>
      </c>
      <c r="H156" s="158">
        <v>1143.4</v>
      </c>
      <c r="I156" s="159"/>
      <c r="J156" s="160">
        <f>ROUND(I156*H156,2)</f>
        <v>0</v>
      </c>
      <c r="K156" s="156" t="s">
        <v>155</v>
      </c>
      <c r="L156" s="34"/>
      <c r="M156" s="161" t="s">
        <v>0</v>
      </c>
      <c r="N156" s="162" t="s">
        <v>40</v>
      </c>
      <c r="O156" s="54"/>
      <c r="P156" s="163">
        <f>O156*H156</f>
        <v>0</v>
      </c>
      <c r="Q156" s="163">
        <v>0.00058</v>
      </c>
      <c r="R156" s="163">
        <f>Q156*H156</f>
        <v>0.6631720000000001</v>
      </c>
      <c r="S156" s="163">
        <v>0</v>
      </c>
      <c r="T156" s="164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5" t="s">
        <v>156</v>
      </c>
      <c r="AT156" s="165" t="s">
        <v>151</v>
      </c>
      <c r="AU156" s="165" t="s">
        <v>77</v>
      </c>
      <c r="AY156" s="18" t="s">
        <v>148</v>
      </c>
      <c r="BE156" s="166">
        <f>IF(N156="základní",J156,0)</f>
        <v>0</v>
      </c>
      <c r="BF156" s="166">
        <f>IF(N156="snížená",J156,0)</f>
        <v>0</v>
      </c>
      <c r="BG156" s="166">
        <f>IF(N156="zákl. přenesená",J156,0)</f>
        <v>0</v>
      </c>
      <c r="BH156" s="166">
        <f>IF(N156="sníž. přenesená",J156,0)</f>
        <v>0</v>
      </c>
      <c r="BI156" s="166">
        <f>IF(N156="nulová",J156,0)</f>
        <v>0</v>
      </c>
      <c r="BJ156" s="18" t="s">
        <v>75</v>
      </c>
      <c r="BK156" s="166">
        <f>ROUND(I156*H156,2)</f>
        <v>0</v>
      </c>
      <c r="BL156" s="18" t="s">
        <v>156</v>
      </c>
      <c r="BM156" s="165" t="s">
        <v>1442</v>
      </c>
    </row>
    <row r="157" spans="2:51" s="13" customFormat="1" ht="12">
      <c r="B157" s="167"/>
      <c r="D157" s="168" t="s">
        <v>158</v>
      </c>
      <c r="E157" s="169" t="s">
        <v>0</v>
      </c>
      <c r="F157" s="170" t="s">
        <v>1413</v>
      </c>
      <c r="H157" s="169" t="s">
        <v>0</v>
      </c>
      <c r="I157" s="171"/>
      <c r="L157" s="167"/>
      <c r="M157" s="172"/>
      <c r="N157" s="173"/>
      <c r="O157" s="173"/>
      <c r="P157" s="173"/>
      <c r="Q157" s="173"/>
      <c r="R157" s="173"/>
      <c r="S157" s="173"/>
      <c r="T157" s="174"/>
      <c r="AT157" s="169" t="s">
        <v>158</v>
      </c>
      <c r="AU157" s="169" t="s">
        <v>77</v>
      </c>
      <c r="AV157" s="13" t="s">
        <v>75</v>
      </c>
      <c r="AW157" s="13" t="s">
        <v>30</v>
      </c>
      <c r="AX157" s="13" t="s">
        <v>68</v>
      </c>
      <c r="AY157" s="169" t="s">
        <v>148</v>
      </c>
    </row>
    <row r="158" spans="2:51" s="13" customFormat="1" ht="12">
      <c r="B158" s="167"/>
      <c r="D158" s="168" t="s">
        <v>158</v>
      </c>
      <c r="E158" s="169" t="s">
        <v>0</v>
      </c>
      <c r="F158" s="170" t="s">
        <v>1417</v>
      </c>
      <c r="H158" s="169" t="s">
        <v>0</v>
      </c>
      <c r="I158" s="171"/>
      <c r="L158" s="167"/>
      <c r="M158" s="172"/>
      <c r="N158" s="173"/>
      <c r="O158" s="173"/>
      <c r="P158" s="173"/>
      <c r="Q158" s="173"/>
      <c r="R158" s="173"/>
      <c r="S158" s="173"/>
      <c r="T158" s="174"/>
      <c r="AT158" s="169" t="s">
        <v>158</v>
      </c>
      <c r="AU158" s="169" t="s">
        <v>77</v>
      </c>
      <c r="AV158" s="13" t="s">
        <v>75</v>
      </c>
      <c r="AW158" s="13" t="s">
        <v>30</v>
      </c>
      <c r="AX158" s="13" t="s">
        <v>68</v>
      </c>
      <c r="AY158" s="169" t="s">
        <v>148</v>
      </c>
    </row>
    <row r="159" spans="2:51" s="14" customFormat="1" ht="12">
      <c r="B159" s="175"/>
      <c r="D159" s="168" t="s">
        <v>158</v>
      </c>
      <c r="E159" s="176" t="s">
        <v>0</v>
      </c>
      <c r="F159" s="177" t="s">
        <v>1443</v>
      </c>
      <c r="H159" s="178">
        <v>883.376</v>
      </c>
      <c r="I159" s="179"/>
      <c r="L159" s="175"/>
      <c r="M159" s="180"/>
      <c r="N159" s="181"/>
      <c r="O159" s="181"/>
      <c r="P159" s="181"/>
      <c r="Q159" s="181"/>
      <c r="R159" s="181"/>
      <c r="S159" s="181"/>
      <c r="T159" s="182"/>
      <c r="AT159" s="176" t="s">
        <v>158</v>
      </c>
      <c r="AU159" s="176" t="s">
        <v>77</v>
      </c>
      <c r="AV159" s="14" t="s">
        <v>77</v>
      </c>
      <c r="AW159" s="14" t="s">
        <v>30</v>
      </c>
      <c r="AX159" s="14" t="s">
        <v>68</v>
      </c>
      <c r="AY159" s="176" t="s">
        <v>148</v>
      </c>
    </row>
    <row r="160" spans="2:51" s="14" customFormat="1" ht="12">
      <c r="B160" s="175"/>
      <c r="D160" s="168" t="s">
        <v>158</v>
      </c>
      <c r="E160" s="176" t="s">
        <v>0</v>
      </c>
      <c r="F160" s="177" t="s">
        <v>1444</v>
      </c>
      <c r="H160" s="178">
        <v>66.44</v>
      </c>
      <c r="I160" s="179"/>
      <c r="L160" s="175"/>
      <c r="M160" s="180"/>
      <c r="N160" s="181"/>
      <c r="O160" s="181"/>
      <c r="P160" s="181"/>
      <c r="Q160" s="181"/>
      <c r="R160" s="181"/>
      <c r="S160" s="181"/>
      <c r="T160" s="182"/>
      <c r="AT160" s="176" t="s">
        <v>158</v>
      </c>
      <c r="AU160" s="176" t="s">
        <v>77</v>
      </c>
      <c r="AV160" s="14" t="s">
        <v>77</v>
      </c>
      <c r="AW160" s="14" t="s">
        <v>30</v>
      </c>
      <c r="AX160" s="14" t="s">
        <v>68</v>
      </c>
      <c r="AY160" s="176" t="s">
        <v>148</v>
      </c>
    </row>
    <row r="161" spans="2:51" s="13" customFormat="1" ht="12">
      <c r="B161" s="167"/>
      <c r="D161" s="168" t="s">
        <v>158</v>
      </c>
      <c r="E161" s="169" t="s">
        <v>0</v>
      </c>
      <c r="F161" s="170" t="s">
        <v>1419</v>
      </c>
      <c r="H161" s="169" t="s">
        <v>0</v>
      </c>
      <c r="I161" s="171"/>
      <c r="L161" s="167"/>
      <c r="M161" s="172"/>
      <c r="N161" s="173"/>
      <c r="O161" s="173"/>
      <c r="P161" s="173"/>
      <c r="Q161" s="173"/>
      <c r="R161" s="173"/>
      <c r="S161" s="173"/>
      <c r="T161" s="174"/>
      <c r="AT161" s="169" t="s">
        <v>158</v>
      </c>
      <c r="AU161" s="169" t="s">
        <v>77</v>
      </c>
      <c r="AV161" s="13" t="s">
        <v>75</v>
      </c>
      <c r="AW161" s="13" t="s">
        <v>30</v>
      </c>
      <c r="AX161" s="13" t="s">
        <v>68</v>
      </c>
      <c r="AY161" s="169" t="s">
        <v>148</v>
      </c>
    </row>
    <row r="162" spans="2:51" s="14" customFormat="1" ht="12">
      <c r="B162" s="175"/>
      <c r="D162" s="168" t="s">
        <v>158</v>
      </c>
      <c r="E162" s="176" t="s">
        <v>0</v>
      </c>
      <c r="F162" s="177" t="s">
        <v>1445</v>
      </c>
      <c r="H162" s="178">
        <v>99.258</v>
      </c>
      <c r="I162" s="179"/>
      <c r="L162" s="175"/>
      <c r="M162" s="180"/>
      <c r="N162" s="181"/>
      <c r="O162" s="181"/>
      <c r="P162" s="181"/>
      <c r="Q162" s="181"/>
      <c r="R162" s="181"/>
      <c r="S162" s="181"/>
      <c r="T162" s="182"/>
      <c r="AT162" s="176" t="s">
        <v>158</v>
      </c>
      <c r="AU162" s="176" t="s">
        <v>77</v>
      </c>
      <c r="AV162" s="14" t="s">
        <v>77</v>
      </c>
      <c r="AW162" s="14" t="s">
        <v>30</v>
      </c>
      <c r="AX162" s="14" t="s">
        <v>68</v>
      </c>
      <c r="AY162" s="176" t="s">
        <v>148</v>
      </c>
    </row>
    <row r="163" spans="2:51" s="13" customFormat="1" ht="12">
      <c r="B163" s="167"/>
      <c r="D163" s="168" t="s">
        <v>158</v>
      </c>
      <c r="E163" s="169" t="s">
        <v>0</v>
      </c>
      <c r="F163" s="170" t="s">
        <v>1414</v>
      </c>
      <c r="H163" s="169" t="s">
        <v>0</v>
      </c>
      <c r="I163" s="171"/>
      <c r="L163" s="167"/>
      <c r="M163" s="172"/>
      <c r="N163" s="173"/>
      <c r="O163" s="173"/>
      <c r="P163" s="173"/>
      <c r="Q163" s="173"/>
      <c r="R163" s="173"/>
      <c r="S163" s="173"/>
      <c r="T163" s="174"/>
      <c r="AT163" s="169" t="s">
        <v>158</v>
      </c>
      <c r="AU163" s="169" t="s">
        <v>77</v>
      </c>
      <c r="AV163" s="13" t="s">
        <v>75</v>
      </c>
      <c r="AW163" s="13" t="s">
        <v>30</v>
      </c>
      <c r="AX163" s="13" t="s">
        <v>68</v>
      </c>
      <c r="AY163" s="169" t="s">
        <v>148</v>
      </c>
    </row>
    <row r="164" spans="2:51" s="14" customFormat="1" ht="12">
      <c r="B164" s="175"/>
      <c r="D164" s="168" t="s">
        <v>158</v>
      </c>
      <c r="E164" s="176" t="s">
        <v>0</v>
      </c>
      <c r="F164" s="177" t="s">
        <v>1446</v>
      </c>
      <c r="H164" s="178">
        <v>94.326</v>
      </c>
      <c r="I164" s="179"/>
      <c r="L164" s="175"/>
      <c r="M164" s="180"/>
      <c r="N164" s="181"/>
      <c r="O164" s="181"/>
      <c r="P164" s="181"/>
      <c r="Q164" s="181"/>
      <c r="R164" s="181"/>
      <c r="S164" s="181"/>
      <c r="T164" s="182"/>
      <c r="AT164" s="176" t="s">
        <v>158</v>
      </c>
      <c r="AU164" s="176" t="s">
        <v>77</v>
      </c>
      <c r="AV164" s="14" t="s">
        <v>77</v>
      </c>
      <c r="AW164" s="14" t="s">
        <v>30</v>
      </c>
      <c r="AX164" s="14" t="s">
        <v>68</v>
      </c>
      <c r="AY164" s="176" t="s">
        <v>148</v>
      </c>
    </row>
    <row r="165" spans="2:51" s="15" customFormat="1" ht="12">
      <c r="B165" s="183"/>
      <c r="D165" s="168" t="s">
        <v>158</v>
      </c>
      <c r="E165" s="184" t="s">
        <v>278</v>
      </c>
      <c r="F165" s="185" t="s">
        <v>171</v>
      </c>
      <c r="H165" s="186">
        <v>1143.4</v>
      </c>
      <c r="I165" s="187"/>
      <c r="L165" s="183"/>
      <c r="M165" s="188"/>
      <c r="N165" s="189"/>
      <c r="O165" s="189"/>
      <c r="P165" s="189"/>
      <c r="Q165" s="189"/>
      <c r="R165" s="189"/>
      <c r="S165" s="189"/>
      <c r="T165" s="190"/>
      <c r="AT165" s="184" t="s">
        <v>158</v>
      </c>
      <c r="AU165" s="184" t="s">
        <v>77</v>
      </c>
      <c r="AV165" s="15" t="s">
        <v>156</v>
      </c>
      <c r="AW165" s="15" t="s">
        <v>30</v>
      </c>
      <c r="AX165" s="15" t="s">
        <v>75</v>
      </c>
      <c r="AY165" s="184" t="s">
        <v>148</v>
      </c>
    </row>
    <row r="166" spans="1:65" s="2" customFormat="1" ht="21.75" customHeight="1">
      <c r="A166" s="33"/>
      <c r="B166" s="153"/>
      <c r="C166" s="154" t="s">
        <v>175</v>
      </c>
      <c r="D166" s="154" t="s">
        <v>151</v>
      </c>
      <c r="E166" s="155" t="s">
        <v>1447</v>
      </c>
      <c r="F166" s="156" t="s">
        <v>1448</v>
      </c>
      <c r="G166" s="157" t="s">
        <v>154</v>
      </c>
      <c r="H166" s="158">
        <v>168.08</v>
      </c>
      <c r="I166" s="159"/>
      <c r="J166" s="160">
        <f>ROUND(I166*H166,2)</f>
        <v>0</v>
      </c>
      <c r="K166" s="156" t="s">
        <v>155</v>
      </c>
      <c r="L166" s="34"/>
      <c r="M166" s="161" t="s">
        <v>0</v>
      </c>
      <c r="N166" s="162" t="s">
        <v>40</v>
      </c>
      <c r="O166" s="54"/>
      <c r="P166" s="163">
        <f>O166*H166</f>
        <v>0</v>
      </c>
      <c r="Q166" s="163">
        <v>0.00059</v>
      </c>
      <c r="R166" s="163">
        <f>Q166*H166</f>
        <v>0.09916720000000001</v>
      </c>
      <c r="S166" s="163">
        <v>0</v>
      </c>
      <c r="T166" s="164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5" t="s">
        <v>156</v>
      </c>
      <c r="AT166" s="165" t="s">
        <v>151</v>
      </c>
      <c r="AU166" s="165" t="s">
        <v>77</v>
      </c>
      <c r="AY166" s="18" t="s">
        <v>148</v>
      </c>
      <c r="BE166" s="166">
        <f>IF(N166="základní",J166,0)</f>
        <v>0</v>
      </c>
      <c r="BF166" s="166">
        <f>IF(N166="snížená",J166,0)</f>
        <v>0</v>
      </c>
      <c r="BG166" s="166">
        <f>IF(N166="zákl. přenesená",J166,0)</f>
        <v>0</v>
      </c>
      <c r="BH166" s="166">
        <f>IF(N166="sníž. přenesená",J166,0)</f>
        <v>0</v>
      </c>
      <c r="BI166" s="166">
        <f>IF(N166="nulová",J166,0)</f>
        <v>0</v>
      </c>
      <c r="BJ166" s="18" t="s">
        <v>75</v>
      </c>
      <c r="BK166" s="166">
        <f>ROUND(I166*H166,2)</f>
        <v>0</v>
      </c>
      <c r="BL166" s="18" t="s">
        <v>156</v>
      </c>
      <c r="BM166" s="165" t="s">
        <v>1449</v>
      </c>
    </row>
    <row r="167" spans="2:51" s="13" customFormat="1" ht="12">
      <c r="B167" s="167"/>
      <c r="D167" s="168" t="s">
        <v>158</v>
      </c>
      <c r="E167" s="169" t="s">
        <v>0</v>
      </c>
      <c r="F167" s="170" t="s">
        <v>1413</v>
      </c>
      <c r="H167" s="169" t="s">
        <v>0</v>
      </c>
      <c r="I167" s="171"/>
      <c r="L167" s="167"/>
      <c r="M167" s="172"/>
      <c r="N167" s="173"/>
      <c r="O167" s="173"/>
      <c r="P167" s="173"/>
      <c r="Q167" s="173"/>
      <c r="R167" s="173"/>
      <c r="S167" s="173"/>
      <c r="T167" s="174"/>
      <c r="AT167" s="169" t="s">
        <v>158</v>
      </c>
      <c r="AU167" s="169" t="s">
        <v>77</v>
      </c>
      <c r="AV167" s="13" t="s">
        <v>75</v>
      </c>
      <c r="AW167" s="13" t="s">
        <v>30</v>
      </c>
      <c r="AX167" s="13" t="s">
        <v>68</v>
      </c>
      <c r="AY167" s="169" t="s">
        <v>148</v>
      </c>
    </row>
    <row r="168" spans="2:51" s="13" customFormat="1" ht="12">
      <c r="B168" s="167"/>
      <c r="D168" s="168" t="s">
        <v>158</v>
      </c>
      <c r="E168" s="169" t="s">
        <v>0</v>
      </c>
      <c r="F168" s="170" t="s">
        <v>1417</v>
      </c>
      <c r="H168" s="169" t="s">
        <v>0</v>
      </c>
      <c r="I168" s="171"/>
      <c r="L168" s="167"/>
      <c r="M168" s="172"/>
      <c r="N168" s="173"/>
      <c r="O168" s="173"/>
      <c r="P168" s="173"/>
      <c r="Q168" s="173"/>
      <c r="R168" s="173"/>
      <c r="S168" s="173"/>
      <c r="T168" s="174"/>
      <c r="AT168" s="169" t="s">
        <v>158</v>
      </c>
      <c r="AU168" s="169" t="s">
        <v>77</v>
      </c>
      <c r="AV168" s="13" t="s">
        <v>75</v>
      </c>
      <c r="AW168" s="13" t="s">
        <v>30</v>
      </c>
      <c r="AX168" s="13" t="s">
        <v>68</v>
      </c>
      <c r="AY168" s="169" t="s">
        <v>148</v>
      </c>
    </row>
    <row r="169" spans="2:51" s="14" customFormat="1" ht="12">
      <c r="B169" s="175"/>
      <c r="D169" s="168" t="s">
        <v>158</v>
      </c>
      <c r="E169" s="176" t="s">
        <v>0</v>
      </c>
      <c r="F169" s="177" t="s">
        <v>1450</v>
      </c>
      <c r="H169" s="178">
        <v>112.24</v>
      </c>
      <c r="I169" s="179"/>
      <c r="L169" s="175"/>
      <c r="M169" s="180"/>
      <c r="N169" s="181"/>
      <c r="O169" s="181"/>
      <c r="P169" s="181"/>
      <c r="Q169" s="181"/>
      <c r="R169" s="181"/>
      <c r="S169" s="181"/>
      <c r="T169" s="182"/>
      <c r="AT169" s="176" t="s">
        <v>158</v>
      </c>
      <c r="AU169" s="176" t="s">
        <v>77</v>
      </c>
      <c r="AV169" s="14" t="s">
        <v>77</v>
      </c>
      <c r="AW169" s="14" t="s">
        <v>30</v>
      </c>
      <c r="AX169" s="14" t="s">
        <v>68</v>
      </c>
      <c r="AY169" s="176" t="s">
        <v>148</v>
      </c>
    </row>
    <row r="170" spans="2:51" s="14" customFormat="1" ht="12">
      <c r="B170" s="175"/>
      <c r="D170" s="168" t="s">
        <v>158</v>
      </c>
      <c r="E170" s="176" t="s">
        <v>0</v>
      </c>
      <c r="F170" s="177" t="s">
        <v>1451</v>
      </c>
      <c r="H170" s="178">
        <v>8</v>
      </c>
      <c r="I170" s="179"/>
      <c r="L170" s="175"/>
      <c r="M170" s="180"/>
      <c r="N170" s="181"/>
      <c r="O170" s="181"/>
      <c r="P170" s="181"/>
      <c r="Q170" s="181"/>
      <c r="R170" s="181"/>
      <c r="S170" s="181"/>
      <c r="T170" s="182"/>
      <c r="AT170" s="176" t="s">
        <v>158</v>
      </c>
      <c r="AU170" s="176" t="s">
        <v>77</v>
      </c>
      <c r="AV170" s="14" t="s">
        <v>77</v>
      </c>
      <c r="AW170" s="14" t="s">
        <v>30</v>
      </c>
      <c r="AX170" s="14" t="s">
        <v>68</v>
      </c>
      <c r="AY170" s="176" t="s">
        <v>148</v>
      </c>
    </row>
    <row r="171" spans="2:51" s="13" customFormat="1" ht="12">
      <c r="B171" s="167"/>
      <c r="D171" s="168" t="s">
        <v>158</v>
      </c>
      <c r="E171" s="169" t="s">
        <v>0</v>
      </c>
      <c r="F171" s="170" t="s">
        <v>1419</v>
      </c>
      <c r="H171" s="169" t="s">
        <v>0</v>
      </c>
      <c r="I171" s="171"/>
      <c r="L171" s="167"/>
      <c r="M171" s="172"/>
      <c r="N171" s="173"/>
      <c r="O171" s="173"/>
      <c r="P171" s="173"/>
      <c r="Q171" s="173"/>
      <c r="R171" s="173"/>
      <c r="S171" s="173"/>
      <c r="T171" s="174"/>
      <c r="AT171" s="169" t="s">
        <v>158</v>
      </c>
      <c r="AU171" s="169" t="s">
        <v>77</v>
      </c>
      <c r="AV171" s="13" t="s">
        <v>75</v>
      </c>
      <c r="AW171" s="13" t="s">
        <v>30</v>
      </c>
      <c r="AX171" s="13" t="s">
        <v>68</v>
      </c>
      <c r="AY171" s="169" t="s">
        <v>148</v>
      </c>
    </row>
    <row r="172" spans="2:51" s="14" customFormat="1" ht="12">
      <c r="B172" s="175"/>
      <c r="D172" s="168" t="s">
        <v>158</v>
      </c>
      <c r="E172" s="176" t="s">
        <v>0</v>
      </c>
      <c r="F172" s="177" t="s">
        <v>1452</v>
      </c>
      <c r="H172" s="178">
        <v>16</v>
      </c>
      <c r="I172" s="179"/>
      <c r="L172" s="175"/>
      <c r="M172" s="180"/>
      <c r="N172" s="181"/>
      <c r="O172" s="181"/>
      <c r="P172" s="181"/>
      <c r="Q172" s="181"/>
      <c r="R172" s="181"/>
      <c r="S172" s="181"/>
      <c r="T172" s="182"/>
      <c r="AT172" s="176" t="s">
        <v>158</v>
      </c>
      <c r="AU172" s="176" t="s">
        <v>77</v>
      </c>
      <c r="AV172" s="14" t="s">
        <v>77</v>
      </c>
      <c r="AW172" s="14" t="s">
        <v>30</v>
      </c>
      <c r="AX172" s="14" t="s">
        <v>68</v>
      </c>
      <c r="AY172" s="176" t="s">
        <v>148</v>
      </c>
    </row>
    <row r="173" spans="2:51" s="13" customFormat="1" ht="12">
      <c r="B173" s="167"/>
      <c r="D173" s="168" t="s">
        <v>158</v>
      </c>
      <c r="E173" s="169" t="s">
        <v>0</v>
      </c>
      <c r="F173" s="170" t="s">
        <v>1414</v>
      </c>
      <c r="H173" s="169" t="s">
        <v>0</v>
      </c>
      <c r="I173" s="171"/>
      <c r="L173" s="167"/>
      <c r="M173" s="172"/>
      <c r="N173" s="173"/>
      <c r="O173" s="173"/>
      <c r="P173" s="173"/>
      <c r="Q173" s="173"/>
      <c r="R173" s="173"/>
      <c r="S173" s="173"/>
      <c r="T173" s="174"/>
      <c r="AT173" s="169" t="s">
        <v>158</v>
      </c>
      <c r="AU173" s="169" t="s">
        <v>77</v>
      </c>
      <c r="AV173" s="13" t="s">
        <v>75</v>
      </c>
      <c r="AW173" s="13" t="s">
        <v>30</v>
      </c>
      <c r="AX173" s="13" t="s">
        <v>68</v>
      </c>
      <c r="AY173" s="169" t="s">
        <v>148</v>
      </c>
    </row>
    <row r="174" spans="2:51" s="14" customFormat="1" ht="12">
      <c r="B174" s="175"/>
      <c r="D174" s="168" t="s">
        <v>158</v>
      </c>
      <c r="E174" s="176" t="s">
        <v>0</v>
      </c>
      <c r="F174" s="177" t="s">
        <v>1453</v>
      </c>
      <c r="H174" s="178">
        <v>31.84</v>
      </c>
      <c r="I174" s="179"/>
      <c r="L174" s="175"/>
      <c r="M174" s="180"/>
      <c r="N174" s="181"/>
      <c r="O174" s="181"/>
      <c r="P174" s="181"/>
      <c r="Q174" s="181"/>
      <c r="R174" s="181"/>
      <c r="S174" s="181"/>
      <c r="T174" s="182"/>
      <c r="AT174" s="176" t="s">
        <v>158</v>
      </c>
      <c r="AU174" s="176" t="s">
        <v>77</v>
      </c>
      <c r="AV174" s="14" t="s">
        <v>77</v>
      </c>
      <c r="AW174" s="14" t="s">
        <v>30</v>
      </c>
      <c r="AX174" s="14" t="s">
        <v>68</v>
      </c>
      <c r="AY174" s="176" t="s">
        <v>148</v>
      </c>
    </row>
    <row r="175" spans="2:51" s="15" customFormat="1" ht="12">
      <c r="B175" s="183"/>
      <c r="D175" s="168" t="s">
        <v>158</v>
      </c>
      <c r="E175" s="184" t="s">
        <v>292</v>
      </c>
      <c r="F175" s="185" t="s">
        <v>171</v>
      </c>
      <c r="H175" s="186">
        <v>168.08</v>
      </c>
      <c r="I175" s="187"/>
      <c r="L175" s="183"/>
      <c r="M175" s="188"/>
      <c r="N175" s="189"/>
      <c r="O175" s="189"/>
      <c r="P175" s="189"/>
      <c r="Q175" s="189"/>
      <c r="R175" s="189"/>
      <c r="S175" s="189"/>
      <c r="T175" s="190"/>
      <c r="AT175" s="184" t="s">
        <v>158</v>
      </c>
      <c r="AU175" s="184" t="s">
        <v>77</v>
      </c>
      <c r="AV175" s="15" t="s">
        <v>156</v>
      </c>
      <c r="AW175" s="15" t="s">
        <v>30</v>
      </c>
      <c r="AX175" s="15" t="s">
        <v>75</v>
      </c>
      <c r="AY175" s="184" t="s">
        <v>148</v>
      </c>
    </row>
    <row r="176" spans="1:65" s="2" customFormat="1" ht="21.75" customHeight="1">
      <c r="A176" s="33"/>
      <c r="B176" s="153"/>
      <c r="C176" s="154" t="s">
        <v>219</v>
      </c>
      <c r="D176" s="154" t="s">
        <v>151</v>
      </c>
      <c r="E176" s="155" t="s">
        <v>401</v>
      </c>
      <c r="F176" s="156" t="s">
        <v>402</v>
      </c>
      <c r="G176" s="157" t="s">
        <v>154</v>
      </c>
      <c r="H176" s="158">
        <v>1143.4</v>
      </c>
      <c r="I176" s="159"/>
      <c r="J176" s="160">
        <f>ROUND(I176*H176,2)</f>
        <v>0</v>
      </c>
      <c r="K176" s="156" t="s">
        <v>155</v>
      </c>
      <c r="L176" s="34"/>
      <c r="M176" s="161" t="s">
        <v>0</v>
      </c>
      <c r="N176" s="162" t="s">
        <v>40</v>
      </c>
      <c r="O176" s="54"/>
      <c r="P176" s="163">
        <f>O176*H176</f>
        <v>0</v>
      </c>
      <c r="Q176" s="163">
        <v>0</v>
      </c>
      <c r="R176" s="163">
        <f>Q176*H176</f>
        <v>0</v>
      </c>
      <c r="S176" s="163">
        <v>0</v>
      </c>
      <c r="T176" s="164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5" t="s">
        <v>156</v>
      </c>
      <c r="AT176" s="165" t="s">
        <v>151</v>
      </c>
      <c r="AU176" s="165" t="s">
        <v>77</v>
      </c>
      <c r="AY176" s="18" t="s">
        <v>148</v>
      </c>
      <c r="BE176" s="166">
        <f>IF(N176="základní",J176,0)</f>
        <v>0</v>
      </c>
      <c r="BF176" s="166">
        <f>IF(N176="snížená",J176,0)</f>
        <v>0</v>
      </c>
      <c r="BG176" s="166">
        <f>IF(N176="zákl. přenesená",J176,0)</f>
        <v>0</v>
      </c>
      <c r="BH176" s="166">
        <f>IF(N176="sníž. přenesená",J176,0)</f>
        <v>0</v>
      </c>
      <c r="BI176" s="166">
        <f>IF(N176="nulová",J176,0)</f>
        <v>0</v>
      </c>
      <c r="BJ176" s="18" t="s">
        <v>75</v>
      </c>
      <c r="BK176" s="166">
        <f>ROUND(I176*H176,2)</f>
        <v>0</v>
      </c>
      <c r="BL176" s="18" t="s">
        <v>156</v>
      </c>
      <c r="BM176" s="165" t="s">
        <v>1454</v>
      </c>
    </row>
    <row r="177" spans="2:51" s="14" customFormat="1" ht="12">
      <c r="B177" s="175"/>
      <c r="D177" s="168" t="s">
        <v>158</v>
      </c>
      <c r="E177" s="176" t="s">
        <v>0</v>
      </c>
      <c r="F177" s="177" t="s">
        <v>278</v>
      </c>
      <c r="H177" s="178">
        <v>1143.4</v>
      </c>
      <c r="I177" s="179"/>
      <c r="L177" s="175"/>
      <c r="M177" s="180"/>
      <c r="N177" s="181"/>
      <c r="O177" s="181"/>
      <c r="P177" s="181"/>
      <c r="Q177" s="181"/>
      <c r="R177" s="181"/>
      <c r="S177" s="181"/>
      <c r="T177" s="182"/>
      <c r="AT177" s="176" t="s">
        <v>158</v>
      </c>
      <c r="AU177" s="176" t="s">
        <v>77</v>
      </c>
      <c r="AV177" s="14" t="s">
        <v>77</v>
      </c>
      <c r="AW177" s="14" t="s">
        <v>30</v>
      </c>
      <c r="AX177" s="14" t="s">
        <v>75</v>
      </c>
      <c r="AY177" s="176" t="s">
        <v>148</v>
      </c>
    </row>
    <row r="178" spans="1:65" s="2" customFormat="1" ht="21.75" customHeight="1">
      <c r="A178" s="33"/>
      <c r="B178" s="153"/>
      <c r="C178" s="154" t="s">
        <v>223</v>
      </c>
      <c r="D178" s="154" t="s">
        <v>151</v>
      </c>
      <c r="E178" s="155" t="s">
        <v>1455</v>
      </c>
      <c r="F178" s="156" t="s">
        <v>1456</v>
      </c>
      <c r="G178" s="157" t="s">
        <v>154</v>
      </c>
      <c r="H178" s="158">
        <v>168.08</v>
      </c>
      <c r="I178" s="159"/>
      <c r="J178" s="160">
        <f>ROUND(I178*H178,2)</f>
        <v>0</v>
      </c>
      <c r="K178" s="156" t="s">
        <v>155</v>
      </c>
      <c r="L178" s="34"/>
      <c r="M178" s="161" t="s">
        <v>0</v>
      </c>
      <c r="N178" s="162" t="s">
        <v>40</v>
      </c>
      <c r="O178" s="54"/>
      <c r="P178" s="163">
        <f>O178*H178</f>
        <v>0</v>
      </c>
      <c r="Q178" s="163">
        <v>0</v>
      </c>
      <c r="R178" s="163">
        <f>Q178*H178</f>
        <v>0</v>
      </c>
      <c r="S178" s="163">
        <v>0</v>
      </c>
      <c r="T178" s="164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5" t="s">
        <v>156</v>
      </c>
      <c r="AT178" s="165" t="s">
        <v>151</v>
      </c>
      <c r="AU178" s="165" t="s">
        <v>77</v>
      </c>
      <c r="AY178" s="18" t="s">
        <v>148</v>
      </c>
      <c r="BE178" s="166">
        <f>IF(N178="základní",J178,0)</f>
        <v>0</v>
      </c>
      <c r="BF178" s="166">
        <f>IF(N178="snížená",J178,0)</f>
        <v>0</v>
      </c>
      <c r="BG178" s="166">
        <f>IF(N178="zákl. přenesená",J178,0)</f>
        <v>0</v>
      </c>
      <c r="BH178" s="166">
        <f>IF(N178="sníž. přenesená",J178,0)</f>
        <v>0</v>
      </c>
      <c r="BI178" s="166">
        <f>IF(N178="nulová",J178,0)</f>
        <v>0</v>
      </c>
      <c r="BJ178" s="18" t="s">
        <v>75</v>
      </c>
      <c r="BK178" s="166">
        <f>ROUND(I178*H178,2)</f>
        <v>0</v>
      </c>
      <c r="BL178" s="18" t="s">
        <v>156</v>
      </c>
      <c r="BM178" s="165" t="s">
        <v>1457</v>
      </c>
    </row>
    <row r="179" spans="2:51" s="14" customFormat="1" ht="12">
      <c r="B179" s="175"/>
      <c r="D179" s="168" t="s">
        <v>158</v>
      </c>
      <c r="E179" s="176" t="s">
        <v>0</v>
      </c>
      <c r="F179" s="177" t="s">
        <v>292</v>
      </c>
      <c r="H179" s="178">
        <v>168.08</v>
      </c>
      <c r="I179" s="179"/>
      <c r="L179" s="175"/>
      <c r="M179" s="180"/>
      <c r="N179" s="181"/>
      <c r="O179" s="181"/>
      <c r="P179" s="181"/>
      <c r="Q179" s="181"/>
      <c r="R179" s="181"/>
      <c r="S179" s="181"/>
      <c r="T179" s="182"/>
      <c r="AT179" s="176" t="s">
        <v>158</v>
      </c>
      <c r="AU179" s="176" t="s">
        <v>77</v>
      </c>
      <c r="AV179" s="14" t="s">
        <v>77</v>
      </c>
      <c r="AW179" s="14" t="s">
        <v>30</v>
      </c>
      <c r="AX179" s="14" t="s">
        <v>75</v>
      </c>
      <c r="AY179" s="176" t="s">
        <v>148</v>
      </c>
    </row>
    <row r="180" spans="1:65" s="2" customFormat="1" ht="33" customHeight="1">
      <c r="A180" s="33"/>
      <c r="B180" s="153"/>
      <c r="C180" s="154" t="s">
        <v>6</v>
      </c>
      <c r="D180" s="154" t="s">
        <v>151</v>
      </c>
      <c r="E180" s="155" t="s">
        <v>404</v>
      </c>
      <c r="F180" s="156" t="s">
        <v>405</v>
      </c>
      <c r="G180" s="157" t="s">
        <v>185</v>
      </c>
      <c r="H180" s="158">
        <v>184.541</v>
      </c>
      <c r="I180" s="159"/>
      <c r="J180" s="160">
        <f>ROUND(I180*H180,2)</f>
        <v>0</v>
      </c>
      <c r="K180" s="156" t="s">
        <v>155</v>
      </c>
      <c r="L180" s="34"/>
      <c r="M180" s="161" t="s">
        <v>0</v>
      </c>
      <c r="N180" s="162" t="s">
        <v>40</v>
      </c>
      <c r="O180" s="54"/>
      <c r="P180" s="163">
        <f>O180*H180</f>
        <v>0</v>
      </c>
      <c r="Q180" s="163">
        <v>0</v>
      </c>
      <c r="R180" s="163">
        <f>Q180*H180</f>
        <v>0</v>
      </c>
      <c r="S180" s="163">
        <v>0</v>
      </c>
      <c r="T180" s="164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5" t="s">
        <v>156</v>
      </c>
      <c r="AT180" s="165" t="s">
        <v>151</v>
      </c>
      <c r="AU180" s="165" t="s">
        <v>77</v>
      </c>
      <c r="AY180" s="18" t="s">
        <v>148</v>
      </c>
      <c r="BE180" s="166">
        <f>IF(N180="základní",J180,0)</f>
        <v>0</v>
      </c>
      <c r="BF180" s="166">
        <f>IF(N180="snížená",J180,0)</f>
        <v>0</v>
      </c>
      <c r="BG180" s="166">
        <f>IF(N180="zákl. přenesená",J180,0)</f>
        <v>0</v>
      </c>
      <c r="BH180" s="166">
        <f>IF(N180="sníž. přenesená",J180,0)</f>
        <v>0</v>
      </c>
      <c r="BI180" s="166">
        <f>IF(N180="nulová",J180,0)</f>
        <v>0</v>
      </c>
      <c r="BJ180" s="18" t="s">
        <v>75</v>
      </c>
      <c r="BK180" s="166">
        <f>ROUND(I180*H180,2)</f>
        <v>0</v>
      </c>
      <c r="BL180" s="18" t="s">
        <v>156</v>
      </c>
      <c r="BM180" s="165" t="s">
        <v>1458</v>
      </c>
    </row>
    <row r="181" spans="2:51" s="14" customFormat="1" ht="12">
      <c r="B181" s="175"/>
      <c r="D181" s="168" t="s">
        <v>158</v>
      </c>
      <c r="E181" s="176" t="s">
        <v>0</v>
      </c>
      <c r="F181" s="177" t="s">
        <v>274</v>
      </c>
      <c r="H181" s="178">
        <v>59.159</v>
      </c>
      <c r="I181" s="179"/>
      <c r="L181" s="175"/>
      <c r="M181" s="180"/>
      <c r="N181" s="181"/>
      <c r="O181" s="181"/>
      <c r="P181" s="181"/>
      <c r="Q181" s="181"/>
      <c r="R181" s="181"/>
      <c r="S181" s="181"/>
      <c r="T181" s="182"/>
      <c r="AT181" s="176" t="s">
        <v>158</v>
      </c>
      <c r="AU181" s="176" t="s">
        <v>77</v>
      </c>
      <c r="AV181" s="14" t="s">
        <v>77</v>
      </c>
      <c r="AW181" s="14" t="s">
        <v>30</v>
      </c>
      <c r="AX181" s="14" t="s">
        <v>68</v>
      </c>
      <c r="AY181" s="176" t="s">
        <v>148</v>
      </c>
    </row>
    <row r="182" spans="2:51" s="14" customFormat="1" ht="12">
      <c r="B182" s="175"/>
      <c r="D182" s="168" t="s">
        <v>158</v>
      </c>
      <c r="E182" s="176" t="s">
        <v>0</v>
      </c>
      <c r="F182" s="177" t="s">
        <v>276</v>
      </c>
      <c r="H182" s="178">
        <v>414.113</v>
      </c>
      <c r="I182" s="179"/>
      <c r="L182" s="175"/>
      <c r="M182" s="180"/>
      <c r="N182" s="181"/>
      <c r="O182" s="181"/>
      <c r="P182" s="181"/>
      <c r="Q182" s="181"/>
      <c r="R182" s="181"/>
      <c r="S182" s="181"/>
      <c r="T182" s="182"/>
      <c r="AT182" s="176" t="s">
        <v>158</v>
      </c>
      <c r="AU182" s="176" t="s">
        <v>77</v>
      </c>
      <c r="AV182" s="14" t="s">
        <v>77</v>
      </c>
      <c r="AW182" s="14" t="s">
        <v>30</v>
      </c>
      <c r="AX182" s="14" t="s">
        <v>68</v>
      </c>
      <c r="AY182" s="176" t="s">
        <v>148</v>
      </c>
    </row>
    <row r="183" spans="2:51" s="14" customFormat="1" ht="12">
      <c r="B183" s="175"/>
      <c r="D183" s="168" t="s">
        <v>158</v>
      </c>
      <c r="E183" s="176" t="s">
        <v>0</v>
      </c>
      <c r="F183" s="177" t="s">
        <v>1459</v>
      </c>
      <c r="H183" s="178">
        <v>-288.731</v>
      </c>
      <c r="I183" s="179"/>
      <c r="L183" s="175"/>
      <c r="M183" s="180"/>
      <c r="N183" s="181"/>
      <c r="O183" s="181"/>
      <c r="P183" s="181"/>
      <c r="Q183" s="181"/>
      <c r="R183" s="181"/>
      <c r="S183" s="181"/>
      <c r="T183" s="182"/>
      <c r="AT183" s="176" t="s">
        <v>158</v>
      </c>
      <c r="AU183" s="176" t="s">
        <v>77</v>
      </c>
      <c r="AV183" s="14" t="s">
        <v>77</v>
      </c>
      <c r="AW183" s="14" t="s">
        <v>30</v>
      </c>
      <c r="AX183" s="14" t="s">
        <v>68</v>
      </c>
      <c r="AY183" s="176" t="s">
        <v>148</v>
      </c>
    </row>
    <row r="184" spans="2:51" s="15" customFormat="1" ht="12">
      <c r="B184" s="183"/>
      <c r="D184" s="168" t="s">
        <v>158</v>
      </c>
      <c r="E184" s="184" t="s">
        <v>300</v>
      </c>
      <c r="F184" s="185" t="s">
        <v>171</v>
      </c>
      <c r="H184" s="186">
        <v>184.541</v>
      </c>
      <c r="I184" s="187"/>
      <c r="L184" s="183"/>
      <c r="M184" s="188"/>
      <c r="N184" s="189"/>
      <c r="O184" s="189"/>
      <c r="P184" s="189"/>
      <c r="Q184" s="189"/>
      <c r="R184" s="189"/>
      <c r="S184" s="189"/>
      <c r="T184" s="190"/>
      <c r="AT184" s="184" t="s">
        <v>158</v>
      </c>
      <c r="AU184" s="184" t="s">
        <v>77</v>
      </c>
      <c r="AV184" s="15" t="s">
        <v>156</v>
      </c>
      <c r="AW184" s="15" t="s">
        <v>30</v>
      </c>
      <c r="AX184" s="15" t="s">
        <v>75</v>
      </c>
      <c r="AY184" s="184" t="s">
        <v>148</v>
      </c>
    </row>
    <row r="185" spans="1:65" s="2" customFormat="1" ht="33" customHeight="1">
      <c r="A185" s="33"/>
      <c r="B185" s="153"/>
      <c r="C185" s="154" t="s">
        <v>235</v>
      </c>
      <c r="D185" s="154" t="s">
        <v>151</v>
      </c>
      <c r="E185" s="155" t="s">
        <v>409</v>
      </c>
      <c r="F185" s="156" t="s">
        <v>410</v>
      </c>
      <c r="G185" s="157" t="s">
        <v>185</v>
      </c>
      <c r="H185" s="158">
        <v>35.559</v>
      </c>
      <c r="I185" s="159"/>
      <c r="J185" s="160">
        <f>ROUND(I185*H185,2)</f>
        <v>0</v>
      </c>
      <c r="K185" s="156" t="s">
        <v>155</v>
      </c>
      <c r="L185" s="34"/>
      <c r="M185" s="161" t="s">
        <v>0</v>
      </c>
      <c r="N185" s="162" t="s">
        <v>40</v>
      </c>
      <c r="O185" s="54"/>
      <c r="P185" s="163">
        <f>O185*H185</f>
        <v>0</v>
      </c>
      <c r="Q185" s="163">
        <v>0</v>
      </c>
      <c r="R185" s="163">
        <f>Q185*H185</f>
        <v>0</v>
      </c>
      <c r="S185" s="163">
        <v>0</v>
      </c>
      <c r="T185" s="164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5" t="s">
        <v>156</v>
      </c>
      <c r="AT185" s="165" t="s">
        <v>151</v>
      </c>
      <c r="AU185" s="165" t="s">
        <v>77</v>
      </c>
      <c r="AY185" s="18" t="s">
        <v>148</v>
      </c>
      <c r="BE185" s="166">
        <f>IF(N185="základní",J185,0)</f>
        <v>0</v>
      </c>
      <c r="BF185" s="166">
        <f>IF(N185="snížená",J185,0)</f>
        <v>0</v>
      </c>
      <c r="BG185" s="166">
        <f>IF(N185="zákl. přenesená",J185,0)</f>
        <v>0</v>
      </c>
      <c r="BH185" s="166">
        <f>IF(N185="sníž. přenesená",J185,0)</f>
        <v>0</v>
      </c>
      <c r="BI185" s="166">
        <f>IF(N185="nulová",J185,0)</f>
        <v>0</v>
      </c>
      <c r="BJ185" s="18" t="s">
        <v>75</v>
      </c>
      <c r="BK185" s="166">
        <f>ROUND(I185*H185,2)</f>
        <v>0</v>
      </c>
      <c r="BL185" s="18" t="s">
        <v>156</v>
      </c>
      <c r="BM185" s="165" t="s">
        <v>1460</v>
      </c>
    </row>
    <row r="186" spans="2:51" s="14" customFormat="1" ht="12">
      <c r="B186" s="175"/>
      <c r="D186" s="168" t="s">
        <v>158</v>
      </c>
      <c r="E186" s="176" t="s">
        <v>0</v>
      </c>
      <c r="F186" s="177" t="s">
        <v>268</v>
      </c>
      <c r="H186" s="178">
        <v>35.559</v>
      </c>
      <c r="I186" s="179"/>
      <c r="L186" s="175"/>
      <c r="M186" s="180"/>
      <c r="N186" s="181"/>
      <c r="O186" s="181"/>
      <c r="P186" s="181"/>
      <c r="Q186" s="181"/>
      <c r="R186" s="181"/>
      <c r="S186" s="181"/>
      <c r="T186" s="182"/>
      <c r="AT186" s="176" t="s">
        <v>158</v>
      </c>
      <c r="AU186" s="176" t="s">
        <v>77</v>
      </c>
      <c r="AV186" s="14" t="s">
        <v>77</v>
      </c>
      <c r="AW186" s="14" t="s">
        <v>30</v>
      </c>
      <c r="AX186" s="14" t="s">
        <v>75</v>
      </c>
      <c r="AY186" s="176" t="s">
        <v>148</v>
      </c>
    </row>
    <row r="187" spans="1:65" s="2" customFormat="1" ht="21.75" customHeight="1">
      <c r="A187" s="33"/>
      <c r="B187" s="153"/>
      <c r="C187" s="154" t="s">
        <v>240</v>
      </c>
      <c r="D187" s="154" t="s">
        <v>151</v>
      </c>
      <c r="E187" s="155" t="s">
        <v>417</v>
      </c>
      <c r="F187" s="156" t="s">
        <v>266</v>
      </c>
      <c r="G187" s="157" t="s">
        <v>232</v>
      </c>
      <c r="H187" s="158">
        <v>403.292</v>
      </c>
      <c r="I187" s="159"/>
      <c r="J187" s="160">
        <f>ROUND(I187*H187,2)</f>
        <v>0</v>
      </c>
      <c r="K187" s="156" t="s">
        <v>0</v>
      </c>
      <c r="L187" s="34"/>
      <c r="M187" s="161" t="s">
        <v>0</v>
      </c>
      <c r="N187" s="162" t="s">
        <v>40</v>
      </c>
      <c r="O187" s="54"/>
      <c r="P187" s="163">
        <f>O187*H187</f>
        <v>0</v>
      </c>
      <c r="Q187" s="163">
        <v>0</v>
      </c>
      <c r="R187" s="163">
        <f>Q187*H187</f>
        <v>0</v>
      </c>
      <c r="S187" s="163">
        <v>0</v>
      </c>
      <c r="T187" s="164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5" t="s">
        <v>156</v>
      </c>
      <c r="AT187" s="165" t="s">
        <v>151</v>
      </c>
      <c r="AU187" s="165" t="s">
        <v>77</v>
      </c>
      <c r="AY187" s="18" t="s">
        <v>148</v>
      </c>
      <c r="BE187" s="166">
        <f>IF(N187="základní",J187,0)</f>
        <v>0</v>
      </c>
      <c r="BF187" s="166">
        <f>IF(N187="snížená",J187,0)</f>
        <v>0</v>
      </c>
      <c r="BG187" s="166">
        <f>IF(N187="zákl. přenesená",J187,0)</f>
        <v>0</v>
      </c>
      <c r="BH187" s="166">
        <f>IF(N187="sníž. přenesená",J187,0)</f>
        <v>0</v>
      </c>
      <c r="BI187" s="166">
        <f>IF(N187="nulová",J187,0)</f>
        <v>0</v>
      </c>
      <c r="BJ187" s="18" t="s">
        <v>75</v>
      </c>
      <c r="BK187" s="166">
        <f>ROUND(I187*H187,2)</f>
        <v>0</v>
      </c>
      <c r="BL187" s="18" t="s">
        <v>156</v>
      </c>
      <c r="BM187" s="165" t="s">
        <v>1461</v>
      </c>
    </row>
    <row r="188" spans="2:51" s="14" customFormat="1" ht="12">
      <c r="B188" s="175"/>
      <c r="D188" s="168" t="s">
        <v>158</v>
      </c>
      <c r="E188" s="176" t="s">
        <v>0</v>
      </c>
      <c r="F188" s="177" t="s">
        <v>419</v>
      </c>
      <c r="H188" s="178">
        <v>332.174</v>
      </c>
      <c r="I188" s="179"/>
      <c r="L188" s="175"/>
      <c r="M188" s="180"/>
      <c r="N188" s="181"/>
      <c r="O188" s="181"/>
      <c r="P188" s="181"/>
      <c r="Q188" s="181"/>
      <c r="R188" s="181"/>
      <c r="S188" s="181"/>
      <c r="T188" s="182"/>
      <c r="AT188" s="176" t="s">
        <v>158</v>
      </c>
      <c r="AU188" s="176" t="s">
        <v>77</v>
      </c>
      <c r="AV188" s="14" t="s">
        <v>77</v>
      </c>
      <c r="AW188" s="14" t="s">
        <v>30</v>
      </c>
      <c r="AX188" s="14" t="s">
        <v>68</v>
      </c>
      <c r="AY188" s="176" t="s">
        <v>148</v>
      </c>
    </row>
    <row r="189" spans="2:51" s="14" customFormat="1" ht="12">
      <c r="B189" s="175"/>
      <c r="D189" s="168" t="s">
        <v>158</v>
      </c>
      <c r="E189" s="176" t="s">
        <v>0</v>
      </c>
      <c r="F189" s="177" t="s">
        <v>347</v>
      </c>
      <c r="H189" s="178">
        <v>71.118</v>
      </c>
      <c r="I189" s="179"/>
      <c r="L189" s="175"/>
      <c r="M189" s="180"/>
      <c r="N189" s="181"/>
      <c r="O189" s="181"/>
      <c r="P189" s="181"/>
      <c r="Q189" s="181"/>
      <c r="R189" s="181"/>
      <c r="S189" s="181"/>
      <c r="T189" s="182"/>
      <c r="AT189" s="176" t="s">
        <v>158</v>
      </c>
      <c r="AU189" s="176" t="s">
        <v>77</v>
      </c>
      <c r="AV189" s="14" t="s">
        <v>77</v>
      </c>
      <c r="AW189" s="14" t="s">
        <v>30</v>
      </c>
      <c r="AX189" s="14" t="s">
        <v>68</v>
      </c>
      <c r="AY189" s="176" t="s">
        <v>148</v>
      </c>
    </row>
    <row r="190" spans="2:51" s="15" customFormat="1" ht="12">
      <c r="B190" s="183"/>
      <c r="D190" s="168" t="s">
        <v>158</v>
      </c>
      <c r="E190" s="184" t="s">
        <v>0</v>
      </c>
      <c r="F190" s="185" t="s">
        <v>171</v>
      </c>
      <c r="H190" s="186">
        <v>403.292</v>
      </c>
      <c r="I190" s="187"/>
      <c r="L190" s="183"/>
      <c r="M190" s="188"/>
      <c r="N190" s="189"/>
      <c r="O190" s="189"/>
      <c r="P190" s="189"/>
      <c r="Q190" s="189"/>
      <c r="R190" s="189"/>
      <c r="S190" s="189"/>
      <c r="T190" s="190"/>
      <c r="AT190" s="184" t="s">
        <v>158</v>
      </c>
      <c r="AU190" s="184" t="s">
        <v>77</v>
      </c>
      <c r="AV190" s="15" t="s">
        <v>156</v>
      </c>
      <c r="AW190" s="15" t="s">
        <v>30</v>
      </c>
      <c r="AX190" s="15" t="s">
        <v>75</v>
      </c>
      <c r="AY190" s="184" t="s">
        <v>148</v>
      </c>
    </row>
    <row r="191" spans="1:65" s="2" customFormat="1" ht="21.75" customHeight="1">
      <c r="A191" s="33"/>
      <c r="B191" s="153"/>
      <c r="C191" s="154" t="s">
        <v>204</v>
      </c>
      <c r="D191" s="154" t="s">
        <v>151</v>
      </c>
      <c r="E191" s="155" t="s">
        <v>192</v>
      </c>
      <c r="F191" s="156" t="s">
        <v>193</v>
      </c>
      <c r="G191" s="157" t="s">
        <v>185</v>
      </c>
      <c r="H191" s="158">
        <v>220.1</v>
      </c>
      <c r="I191" s="159"/>
      <c r="J191" s="160">
        <f>ROUND(I191*H191,2)</f>
        <v>0</v>
      </c>
      <c r="K191" s="156" t="s">
        <v>155</v>
      </c>
      <c r="L191" s="34"/>
      <c r="M191" s="161" t="s">
        <v>0</v>
      </c>
      <c r="N191" s="162" t="s">
        <v>40</v>
      </c>
      <c r="O191" s="54"/>
      <c r="P191" s="163">
        <f>O191*H191</f>
        <v>0</v>
      </c>
      <c r="Q191" s="163">
        <v>0</v>
      </c>
      <c r="R191" s="163">
        <f>Q191*H191</f>
        <v>0</v>
      </c>
      <c r="S191" s="163">
        <v>0</v>
      </c>
      <c r="T191" s="164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5" t="s">
        <v>156</v>
      </c>
      <c r="AT191" s="165" t="s">
        <v>151</v>
      </c>
      <c r="AU191" s="165" t="s">
        <v>77</v>
      </c>
      <c r="AY191" s="18" t="s">
        <v>148</v>
      </c>
      <c r="BE191" s="166">
        <f>IF(N191="základní",J191,0)</f>
        <v>0</v>
      </c>
      <c r="BF191" s="166">
        <f>IF(N191="snížená",J191,0)</f>
        <v>0</v>
      </c>
      <c r="BG191" s="166">
        <f>IF(N191="zákl. přenesená",J191,0)</f>
        <v>0</v>
      </c>
      <c r="BH191" s="166">
        <f>IF(N191="sníž. přenesená",J191,0)</f>
        <v>0</v>
      </c>
      <c r="BI191" s="166">
        <f>IF(N191="nulová",J191,0)</f>
        <v>0</v>
      </c>
      <c r="BJ191" s="18" t="s">
        <v>75</v>
      </c>
      <c r="BK191" s="166">
        <f>ROUND(I191*H191,2)</f>
        <v>0</v>
      </c>
      <c r="BL191" s="18" t="s">
        <v>156</v>
      </c>
      <c r="BM191" s="165" t="s">
        <v>1462</v>
      </c>
    </row>
    <row r="192" spans="2:51" s="14" customFormat="1" ht="12">
      <c r="B192" s="175"/>
      <c r="D192" s="168" t="s">
        <v>158</v>
      </c>
      <c r="E192" s="176" t="s">
        <v>0</v>
      </c>
      <c r="F192" s="177" t="s">
        <v>300</v>
      </c>
      <c r="H192" s="178">
        <v>184.541</v>
      </c>
      <c r="I192" s="179"/>
      <c r="L192" s="175"/>
      <c r="M192" s="180"/>
      <c r="N192" s="181"/>
      <c r="O192" s="181"/>
      <c r="P192" s="181"/>
      <c r="Q192" s="181"/>
      <c r="R192" s="181"/>
      <c r="S192" s="181"/>
      <c r="T192" s="182"/>
      <c r="AT192" s="176" t="s">
        <v>158</v>
      </c>
      <c r="AU192" s="176" t="s">
        <v>77</v>
      </c>
      <c r="AV192" s="14" t="s">
        <v>77</v>
      </c>
      <c r="AW192" s="14" t="s">
        <v>30</v>
      </c>
      <c r="AX192" s="14" t="s">
        <v>68</v>
      </c>
      <c r="AY192" s="176" t="s">
        <v>148</v>
      </c>
    </row>
    <row r="193" spans="2:51" s="14" customFormat="1" ht="12">
      <c r="B193" s="175"/>
      <c r="D193" s="168" t="s">
        <v>158</v>
      </c>
      <c r="E193" s="176" t="s">
        <v>0</v>
      </c>
      <c r="F193" s="177" t="s">
        <v>268</v>
      </c>
      <c r="H193" s="178">
        <v>35.559</v>
      </c>
      <c r="I193" s="179"/>
      <c r="L193" s="175"/>
      <c r="M193" s="180"/>
      <c r="N193" s="181"/>
      <c r="O193" s="181"/>
      <c r="P193" s="181"/>
      <c r="Q193" s="181"/>
      <c r="R193" s="181"/>
      <c r="S193" s="181"/>
      <c r="T193" s="182"/>
      <c r="AT193" s="176" t="s">
        <v>158</v>
      </c>
      <c r="AU193" s="176" t="s">
        <v>77</v>
      </c>
      <c r="AV193" s="14" t="s">
        <v>77</v>
      </c>
      <c r="AW193" s="14" t="s">
        <v>30</v>
      </c>
      <c r="AX193" s="14" t="s">
        <v>68</v>
      </c>
      <c r="AY193" s="176" t="s">
        <v>148</v>
      </c>
    </row>
    <row r="194" spans="2:51" s="15" customFormat="1" ht="12">
      <c r="B194" s="183"/>
      <c r="D194" s="168" t="s">
        <v>158</v>
      </c>
      <c r="E194" s="184" t="s">
        <v>0</v>
      </c>
      <c r="F194" s="185" t="s">
        <v>171</v>
      </c>
      <c r="H194" s="186">
        <v>220.1</v>
      </c>
      <c r="I194" s="187"/>
      <c r="L194" s="183"/>
      <c r="M194" s="188"/>
      <c r="N194" s="189"/>
      <c r="O194" s="189"/>
      <c r="P194" s="189"/>
      <c r="Q194" s="189"/>
      <c r="R194" s="189"/>
      <c r="S194" s="189"/>
      <c r="T194" s="190"/>
      <c r="AT194" s="184" t="s">
        <v>158</v>
      </c>
      <c r="AU194" s="184" t="s">
        <v>77</v>
      </c>
      <c r="AV194" s="15" t="s">
        <v>156</v>
      </c>
      <c r="AW194" s="15" t="s">
        <v>30</v>
      </c>
      <c r="AX194" s="15" t="s">
        <v>75</v>
      </c>
      <c r="AY194" s="184" t="s">
        <v>148</v>
      </c>
    </row>
    <row r="195" spans="1:65" s="2" customFormat="1" ht="21.75" customHeight="1">
      <c r="A195" s="33"/>
      <c r="B195" s="153"/>
      <c r="C195" s="154" t="s">
        <v>247</v>
      </c>
      <c r="D195" s="154" t="s">
        <v>151</v>
      </c>
      <c r="E195" s="155" t="s">
        <v>422</v>
      </c>
      <c r="F195" s="156" t="s">
        <v>423</v>
      </c>
      <c r="G195" s="157" t="s">
        <v>185</v>
      </c>
      <c r="H195" s="158">
        <v>407.049</v>
      </c>
      <c r="I195" s="159"/>
      <c r="J195" s="160">
        <f>ROUND(I195*H195,2)</f>
        <v>0</v>
      </c>
      <c r="K195" s="156" t="s">
        <v>155</v>
      </c>
      <c r="L195" s="34"/>
      <c r="M195" s="161" t="s">
        <v>0</v>
      </c>
      <c r="N195" s="162" t="s">
        <v>40</v>
      </c>
      <c r="O195" s="54"/>
      <c r="P195" s="163">
        <f>O195*H195</f>
        <v>0</v>
      </c>
      <c r="Q195" s="163">
        <v>0</v>
      </c>
      <c r="R195" s="163">
        <f>Q195*H195</f>
        <v>0</v>
      </c>
      <c r="S195" s="163">
        <v>0</v>
      </c>
      <c r="T195" s="164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5" t="s">
        <v>156</v>
      </c>
      <c r="AT195" s="165" t="s">
        <v>151</v>
      </c>
      <c r="AU195" s="165" t="s">
        <v>77</v>
      </c>
      <c r="AY195" s="18" t="s">
        <v>148</v>
      </c>
      <c r="BE195" s="166">
        <f>IF(N195="základní",J195,0)</f>
        <v>0</v>
      </c>
      <c r="BF195" s="166">
        <f>IF(N195="snížená",J195,0)</f>
        <v>0</v>
      </c>
      <c r="BG195" s="166">
        <f>IF(N195="zákl. přenesená",J195,0)</f>
        <v>0</v>
      </c>
      <c r="BH195" s="166">
        <f>IF(N195="sníž. přenesená",J195,0)</f>
        <v>0</v>
      </c>
      <c r="BI195" s="166">
        <f>IF(N195="nulová",J195,0)</f>
        <v>0</v>
      </c>
      <c r="BJ195" s="18" t="s">
        <v>75</v>
      </c>
      <c r="BK195" s="166">
        <f>ROUND(I195*H195,2)</f>
        <v>0</v>
      </c>
      <c r="BL195" s="18" t="s">
        <v>156</v>
      </c>
      <c r="BM195" s="165" t="s">
        <v>1463</v>
      </c>
    </row>
    <row r="196" spans="2:51" s="14" customFormat="1" ht="12">
      <c r="B196" s="175"/>
      <c r="D196" s="168" t="s">
        <v>158</v>
      </c>
      <c r="E196" s="176" t="s">
        <v>0</v>
      </c>
      <c r="F196" s="177" t="s">
        <v>274</v>
      </c>
      <c r="H196" s="178">
        <v>59.159</v>
      </c>
      <c r="I196" s="179"/>
      <c r="L196" s="175"/>
      <c r="M196" s="180"/>
      <c r="N196" s="181"/>
      <c r="O196" s="181"/>
      <c r="P196" s="181"/>
      <c r="Q196" s="181"/>
      <c r="R196" s="181"/>
      <c r="S196" s="181"/>
      <c r="T196" s="182"/>
      <c r="AT196" s="176" t="s">
        <v>158</v>
      </c>
      <c r="AU196" s="176" t="s">
        <v>77</v>
      </c>
      <c r="AV196" s="14" t="s">
        <v>77</v>
      </c>
      <c r="AW196" s="14" t="s">
        <v>30</v>
      </c>
      <c r="AX196" s="14" t="s">
        <v>68</v>
      </c>
      <c r="AY196" s="176" t="s">
        <v>148</v>
      </c>
    </row>
    <row r="197" spans="2:51" s="14" customFormat="1" ht="12">
      <c r="B197" s="175"/>
      <c r="D197" s="168" t="s">
        <v>158</v>
      </c>
      <c r="E197" s="176" t="s">
        <v>0</v>
      </c>
      <c r="F197" s="177" t="s">
        <v>276</v>
      </c>
      <c r="H197" s="178">
        <v>414.113</v>
      </c>
      <c r="I197" s="179"/>
      <c r="L197" s="175"/>
      <c r="M197" s="180"/>
      <c r="N197" s="181"/>
      <c r="O197" s="181"/>
      <c r="P197" s="181"/>
      <c r="Q197" s="181"/>
      <c r="R197" s="181"/>
      <c r="S197" s="181"/>
      <c r="T197" s="182"/>
      <c r="AT197" s="176" t="s">
        <v>158</v>
      </c>
      <c r="AU197" s="176" t="s">
        <v>77</v>
      </c>
      <c r="AV197" s="14" t="s">
        <v>77</v>
      </c>
      <c r="AW197" s="14" t="s">
        <v>30</v>
      </c>
      <c r="AX197" s="14" t="s">
        <v>68</v>
      </c>
      <c r="AY197" s="176" t="s">
        <v>148</v>
      </c>
    </row>
    <row r="198" spans="2:51" s="14" customFormat="1" ht="12">
      <c r="B198" s="175"/>
      <c r="D198" s="168" t="s">
        <v>158</v>
      </c>
      <c r="E198" s="176" t="s">
        <v>0</v>
      </c>
      <c r="F198" s="177" t="s">
        <v>294</v>
      </c>
      <c r="H198" s="178">
        <v>118.318</v>
      </c>
      <c r="I198" s="179"/>
      <c r="L198" s="175"/>
      <c r="M198" s="180"/>
      <c r="N198" s="181"/>
      <c r="O198" s="181"/>
      <c r="P198" s="181"/>
      <c r="Q198" s="181"/>
      <c r="R198" s="181"/>
      <c r="S198" s="181"/>
      <c r="T198" s="182"/>
      <c r="AT198" s="176" t="s">
        <v>158</v>
      </c>
      <c r="AU198" s="176" t="s">
        <v>77</v>
      </c>
      <c r="AV198" s="14" t="s">
        <v>77</v>
      </c>
      <c r="AW198" s="14" t="s">
        <v>30</v>
      </c>
      <c r="AX198" s="14" t="s">
        <v>68</v>
      </c>
      <c r="AY198" s="176" t="s">
        <v>148</v>
      </c>
    </row>
    <row r="199" spans="2:51" s="14" customFormat="1" ht="12">
      <c r="B199" s="175"/>
      <c r="D199" s="168" t="s">
        <v>158</v>
      </c>
      <c r="E199" s="176" t="s">
        <v>0</v>
      </c>
      <c r="F199" s="177" t="s">
        <v>268</v>
      </c>
      <c r="H199" s="178">
        <v>35.559</v>
      </c>
      <c r="I199" s="179"/>
      <c r="L199" s="175"/>
      <c r="M199" s="180"/>
      <c r="N199" s="181"/>
      <c r="O199" s="181"/>
      <c r="P199" s="181"/>
      <c r="Q199" s="181"/>
      <c r="R199" s="181"/>
      <c r="S199" s="181"/>
      <c r="T199" s="182"/>
      <c r="AT199" s="176" t="s">
        <v>158</v>
      </c>
      <c r="AU199" s="176" t="s">
        <v>77</v>
      </c>
      <c r="AV199" s="14" t="s">
        <v>77</v>
      </c>
      <c r="AW199" s="14" t="s">
        <v>30</v>
      </c>
      <c r="AX199" s="14" t="s">
        <v>68</v>
      </c>
      <c r="AY199" s="176" t="s">
        <v>148</v>
      </c>
    </row>
    <row r="200" spans="2:51" s="14" customFormat="1" ht="12">
      <c r="B200" s="175"/>
      <c r="D200" s="168" t="s">
        <v>158</v>
      </c>
      <c r="E200" s="176" t="s">
        <v>0</v>
      </c>
      <c r="F200" s="177" t="s">
        <v>425</v>
      </c>
      <c r="H200" s="178">
        <v>-156.227</v>
      </c>
      <c r="I200" s="179"/>
      <c r="L200" s="175"/>
      <c r="M200" s="180"/>
      <c r="N200" s="181"/>
      <c r="O200" s="181"/>
      <c r="P200" s="181"/>
      <c r="Q200" s="181"/>
      <c r="R200" s="181"/>
      <c r="S200" s="181"/>
      <c r="T200" s="182"/>
      <c r="AT200" s="176" t="s">
        <v>158</v>
      </c>
      <c r="AU200" s="176" t="s">
        <v>77</v>
      </c>
      <c r="AV200" s="14" t="s">
        <v>77</v>
      </c>
      <c r="AW200" s="14" t="s">
        <v>30</v>
      </c>
      <c r="AX200" s="14" t="s">
        <v>68</v>
      </c>
      <c r="AY200" s="176" t="s">
        <v>148</v>
      </c>
    </row>
    <row r="201" spans="2:51" s="14" customFormat="1" ht="12">
      <c r="B201" s="175"/>
      <c r="D201" s="168" t="s">
        <v>158</v>
      </c>
      <c r="E201" s="176" t="s">
        <v>0</v>
      </c>
      <c r="F201" s="177" t="s">
        <v>426</v>
      </c>
      <c r="H201" s="178">
        <v>-42.607</v>
      </c>
      <c r="I201" s="179"/>
      <c r="L201" s="175"/>
      <c r="M201" s="180"/>
      <c r="N201" s="181"/>
      <c r="O201" s="181"/>
      <c r="P201" s="181"/>
      <c r="Q201" s="181"/>
      <c r="R201" s="181"/>
      <c r="S201" s="181"/>
      <c r="T201" s="182"/>
      <c r="AT201" s="176" t="s">
        <v>158</v>
      </c>
      <c r="AU201" s="176" t="s">
        <v>77</v>
      </c>
      <c r="AV201" s="14" t="s">
        <v>77</v>
      </c>
      <c r="AW201" s="14" t="s">
        <v>30</v>
      </c>
      <c r="AX201" s="14" t="s">
        <v>68</v>
      </c>
      <c r="AY201" s="176" t="s">
        <v>148</v>
      </c>
    </row>
    <row r="202" spans="2:51" s="14" customFormat="1" ht="12">
      <c r="B202" s="175"/>
      <c r="D202" s="168" t="s">
        <v>158</v>
      </c>
      <c r="E202" s="176" t="s">
        <v>0</v>
      </c>
      <c r="F202" s="177" t="s">
        <v>1464</v>
      </c>
      <c r="H202" s="178">
        <v>-16.159</v>
      </c>
      <c r="I202" s="179"/>
      <c r="L202" s="175"/>
      <c r="M202" s="180"/>
      <c r="N202" s="181"/>
      <c r="O202" s="181"/>
      <c r="P202" s="181"/>
      <c r="Q202" s="181"/>
      <c r="R202" s="181"/>
      <c r="S202" s="181"/>
      <c r="T202" s="182"/>
      <c r="AT202" s="176" t="s">
        <v>158</v>
      </c>
      <c r="AU202" s="176" t="s">
        <v>77</v>
      </c>
      <c r="AV202" s="14" t="s">
        <v>77</v>
      </c>
      <c r="AW202" s="14" t="s">
        <v>30</v>
      </c>
      <c r="AX202" s="14" t="s">
        <v>68</v>
      </c>
      <c r="AY202" s="176" t="s">
        <v>148</v>
      </c>
    </row>
    <row r="203" spans="2:51" s="14" customFormat="1" ht="12">
      <c r="B203" s="175"/>
      <c r="D203" s="168" t="s">
        <v>158</v>
      </c>
      <c r="E203" s="176" t="s">
        <v>0</v>
      </c>
      <c r="F203" s="177" t="s">
        <v>1465</v>
      </c>
      <c r="H203" s="178">
        <v>-2.15</v>
      </c>
      <c r="I203" s="179"/>
      <c r="L203" s="175"/>
      <c r="M203" s="180"/>
      <c r="N203" s="181"/>
      <c r="O203" s="181"/>
      <c r="P203" s="181"/>
      <c r="Q203" s="181"/>
      <c r="R203" s="181"/>
      <c r="S203" s="181"/>
      <c r="T203" s="182"/>
      <c r="AT203" s="176" t="s">
        <v>158</v>
      </c>
      <c r="AU203" s="176" t="s">
        <v>77</v>
      </c>
      <c r="AV203" s="14" t="s">
        <v>77</v>
      </c>
      <c r="AW203" s="14" t="s">
        <v>30</v>
      </c>
      <c r="AX203" s="14" t="s">
        <v>68</v>
      </c>
      <c r="AY203" s="176" t="s">
        <v>148</v>
      </c>
    </row>
    <row r="204" spans="2:51" s="14" customFormat="1" ht="12">
      <c r="B204" s="175"/>
      <c r="D204" s="168" t="s">
        <v>158</v>
      </c>
      <c r="E204" s="176" t="s">
        <v>0</v>
      </c>
      <c r="F204" s="177" t="s">
        <v>1466</v>
      </c>
      <c r="H204" s="178">
        <v>-2.957</v>
      </c>
      <c r="I204" s="179"/>
      <c r="L204" s="175"/>
      <c r="M204" s="180"/>
      <c r="N204" s="181"/>
      <c r="O204" s="181"/>
      <c r="P204" s="181"/>
      <c r="Q204" s="181"/>
      <c r="R204" s="181"/>
      <c r="S204" s="181"/>
      <c r="T204" s="182"/>
      <c r="AT204" s="176" t="s">
        <v>158</v>
      </c>
      <c r="AU204" s="176" t="s">
        <v>77</v>
      </c>
      <c r="AV204" s="14" t="s">
        <v>77</v>
      </c>
      <c r="AW204" s="14" t="s">
        <v>30</v>
      </c>
      <c r="AX204" s="14" t="s">
        <v>68</v>
      </c>
      <c r="AY204" s="176" t="s">
        <v>148</v>
      </c>
    </row>
    <row r="205" spans="2:51" s="15" customFormat="1" ht="12">
      <c r="B205" s="183"/>
      <c r="D205" s="168" t="s">
        <v>158</v>
      </c>
      <c r="E205" s="184" t="s">
        <v>296</v>
      </c>
      <c r="F205" s="185" t="s">
        <v>171</v>
      </c>
      <c r="H205" s="186">
        <v>407.049</v>
      </c>
      <c r="I205" s="187"/>
      <c r="L205" s="183"/>
      <c r="M205" s="188"/>
      <c r="N205" s="189"/>
      <c r="O205" s="189"/>
      <c r="P205" s="189"/>
      <c r="Q205" s="189"/>
      <c r="R205" s="189"/>
      <c r="S205" s="189"/>
      <c r="T205" s="190"/>
      <c r="AT205" s="184" t="s">
        <v>158</v>
      </c>
      <c r="AU205" s="184" t="s">
        <v>77</v>
      </c>
      <c r="AV205" s="15" t="s">
        <v>156</v>
      </c>
      <c r="AW205" s="15" t="s">
        <v>30</v>
      </c>
      <c r="AX205" s="15" t="s">
        <v>75</v>
      </c>
      <c r="AY205" s="184" t="s">
        <v>148</v>
      </c>
    </row>
    <row r="206" spans="1:65" s="2" customFormat="1" ht="33" customHeight="1">
      <c r="A206" s="33"/>
      <c r="B206" s="153"/>
      <c r="C206" s="154" t="s">
        <v>252</v>
      </c>
      <c r="D206" s="154" t="s">
        <v>151</v>
      </c>
      <c r="E206" s="155" t="s">
        <v>431</v>
      </c>
      <c r="F206" s="156" t="s">
        <v>432</v>
      </c>
      <c r="G206" s="157" t="s">
        <v>185</v>
      </c>
      <c r="H206" s="158">
        <v>156.227</v>
      </c>
      <c r="I206" s="159"/>
      <c r="J206" s="160">
        <f>ROUND(I206*H206,2)</f>
        <v>0</v>
      </c>
      <c r="K206" s="156" t="s">
        <v>155</v>
      </c>
      <c r="L206" s="34"/>
      <c r="M206" s="161" t="s">
        <v>0</v>
      </c>
      <c r="N206" s="162" t="s">
        <v>40</v>
      </c>
      <c r="O206" s="54"/>
      <c r="P206" s="163">
        <f>O206*H206</f>
        <v>0</v>
      </c>
      <c r="Q206" s="163">
        <v>0</v>
      </c>
      <c r="R206" s="163">
        <f>Q206*H206</f>
        <v>0</v>
      </c>
      <c r="S206" s="163">
        <v>0</v>
      </c>
      <c r="T206" s="164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5" t="s">
        <v>156</v>
      </c>
      <c r="AT206" s="165" t="s">
        <v>151</v>
      </c>
      <c r="AU206" s="165" t="s">
        <v>77</v>
      </c>
      <c r="AY206" s="18" t="s">
        <v>148</v>
      </c>
      <c r="BE206" s="166">
        <f>IF(N206="základní",J206,0)</f>
        <v>0</v>
      </c>
      <c r="BF206" s="166">
        <f>IF(N206="snížená",J206,0)</f>
        <v>0</v>
      </c>
      <c r="BG206" s="166">
        <f>IF(N206="zákl. přenesená",J206,0)</f>
        <v>0</v>
      </c>
      <c r="BH206" s="166">
        <f>IF(N206="sníž. přenesená",J206,0)</f>
        <v>0</v>
      </c>
      <c r="BI206" s="166">
        <f>IF(N206="nulová",J206,0)</f>
        <v>0</v>
      </c>
      <c r="BJ206" s="18" t="s">
        <v>75</v>
      </c>
      <c r="BK206" s="166">
        <f>ROUND(I206*H206,2)</f>
        <v>0</v>
      </c>
      <c r="BL206" s="18" t="s">
        <v>156</v>
      </c>
      <c r="BM206" s="165" t="s">
        <v>1467</v>
      </c>
    </row>
    <row r="207" spans="2:51" s="13" customFormat="1" ht="12">
      <c r="B207" s="167"/>
      <c r="D207" s="168" t="s">
        <v>158</v>
      </c>
      <c r="E207" s="169" t="s">
        <v>0</v>
      </c>
      <c r="F207" s="170" t="s">
        <v>1413</v>
      </c>
      <c r="H207" s="169" t="s">
        <v>0</v>
      </c>
      <c r="I207" s="171"/>
      <c r="L207" s="167"/>
      <c r="M207" s="172"/>
      <c r="N207" s="173"/>
      <c r="O207" s="173"/>
      <c r="P207" s="173"/>
      <c r="Q207" s="173"/>
      <c r="R207" s="173"/>
      <c r="S207" s="173"/>
      <c r="T207" s="174"/>
      <c r="AT207" s="169" t="s">
        <v>158</v>
      </c>
      <c r="AU207" s="169" t="s">
        <v>77</v>
      </c>
      <c r="AV207" s="13" t="s">
        <v>75</v>
      </c>
      <c r="AW207" s="13" t="s">
        <v>30</v>
      </c>
      <c r="AX207" s="13" t="s">
        <v>68</v>
      </c>
      <c r="AY207" s="169" t="s">
        <v>148</v>
      </c>
    </row>
    <row r="208" spans="2:51" s="13" customFormat="1" ht="12">
      <c r="B208" s="167"/>
      <c r="D208" s="168" t="s">
        <v>158</v>
      </c>
      <c r="E208" s="169" t="s">
        <v>0</v>
      </c>
      <c r="F208" s="170" t="s">
        <v>1417</v>
      </c>
      <c r="H208" s="169" t="s">
        <v>0</v>
      </c>
      <c r="I208" s="171"/>
      <c r="L208" s="167"/>
      <c r="M208" s="172"/>
      <c r="N208" s="173"/>
      <c r="O208" s="173"/>
      <c r="P208" s="173"/>
      <c r="Q208" s="173"/>
      <c r="R208" s="173"/>
      <c r="S208" s="173"/>
      <c r="T208" s="174"/>
      <c r="AT208" s="169" t="s">
        <v>158</v>
      </c>
      <c r="AU208" s="169" t="s">
        <v>77</v>
      </c>
      <c r="AV208" s="13" t="s">
        <v>75</v>
      </c>
      <c r="AW208" s="13" t="s">
        <v>30</v>
      </c>
      <c r="AX208" s="13" t="s">
        <v>68</v>
      </c>
      <c r="AY208" s="169" t="s">
        <v>148</v>
      </c>
    </row>
    <row r="209" spans="2:51" s="14" customFormat="1" ht="12">
      <c r="B209" s="175"/>
      <c r="D209" s="168" t="s">
        <v>158</v>
      </c>
      <c r="E209" s="176" t="s">
        <v>0</v>
      </c>
      <c r="F209" s="177" t="s">
        <v>1468</v>
      </c>
      <c r="H209" s="178">
        <v>131.67</v>
      </c>
      <c r="I209" s="179"/>
      <c r="L209" s="175"/>
      <c r="M209" s="180"/>
      <c r="N209" s="181"/>
      <c r="O209" s="181"/>
      <c r="P209" s="181"/>
      <c r="Q209" s="181"/>
      <c r="R209" s="181"/>
      <c r="S209" s="181"/>
      <c r="T209" s="182"/>
      <c r="AT209" s="176" t="s">
        <v>158</v>
      </c>
      <c r="AU209" s="176" t="s">
        <v>77</v>
      </c>
      <c r="AV209" s="14" t="s">
        <v>77</v>
      </c>
      <c r="AW209" s="14" t="s">
        <v>30</v>
      </c>
      <c r="AX209" s="14" t="s">
        <v>68</v>
      </c>
      <c r="AY209" s="176" t="s">
        <v>148</v>
      </c>
    </row>
    <row r="210" spans="2:51" s="13" customFormat="1" ht="12">
      <c r="B210" s="167"/>
      <c r="D210" s="168" t="s">
        <v>158</v>
      </c>
      <c r="E210" s="169" t="s">
        <v>0</v>
      </c>
      <c r="F210" s="170" t="s">
        <v>1419</v>
      </c>
      <c r="H210" s="169" t="s">
        <v>0</v>
      </c>
      <c r="I210" s="171"/>
      <c r="L210" s="167"/>
      <c r="M210" s="172"/>
      <c r="N210" s="173"/>
      <c r="O210" s="173"/>
      <c r="P210" s="173"/>
      <c r="Q210" s="173"/>
      <c r="R210" s="173"/>
      <c r="S210" s="173"/>
      <c r="T210" s="174"/>
      <c r="AT210" s="169" t="s">
        <v>158</v>
      </c>
      <c r="AU210" s="169" t="s">
        <v>77</v>
      </c>
      <c r="AV210" s="13" t="s">
        <v>75</v>
      </c>
      <c r="AW210" s="13" t="s">
        <v>30</v>
      </c>
      <c r="AX210" s="13" t="s">
        <v>68</v>
      </c>
      <c r="AY210" s="169" t="s">
        <v>148</v>
      </c>
    </row>
    <row r="211" spans="2:51" s="14" customFormat="1" ht="12">
      <c r="B211" s="175"/>
      <c r="D211" s="168" t="s">
        <v>158</v>
      </c>
      <c r="E211" s="176" t="s">
        <v>0</v>
      </c>
      <c r="F211" s="177" t="s">
        <v>1469</v>
      </c>
      <c r="H211" s="178">
        <v>12.174</v>
      </c>
      <c r="I211" s="179"/>
      <c r="L211" s="175"/>
      <c r="M211" s="180"/>
      <c r="N211" s="181"/>
      <c r="O211" s="181"/>
      <c r="P211" s="181"/>
      <c r="Q211" s="181"/>
      <c r="R211" s="181"/>
      <c r="S211" s="181"/>
      <c r="T211" s="182"/>
      <c r="AT211" s="176" t="s">
        <v>158</v>
      </c>
      <c r="AU211" s="176" t="s">
        <v>77</v>
      </c>
      <c r="AV211" s="14" t="s">
        <v>77</v>
      </c>
      <c r="AW211" s="14" t="s">
        <v>30</v>
      </c>
      <c r="AX211" s="14" t="s">
        <v>68</v>
      </c>
      <c r="AY211" s="176" t="s">
        <v>148</v>
      </c>
    </row>
    <row r="212" spans="2:51" s="13" customFormat="1" ht="12">
      <c r="B212" s="167"/>
      <c r="D212" s="168" t="s">
        <v>158</v>
      </c>
      <c r="E212" s="169" t="s">
        <v>0</v>
      </c>
      <c r="F212" s="170" t="s">
        <v>1414</v>
      </c>
      <c r="H212" s="169" t="s">
        <v>0</v>
      </c>
      <c r="I212" s="171"/>
      <c r="L212" s="167"/>
      <c r="M212" s="172"/>
      <c r="N212" s="173"/>
      <c r="O212" s="173"/>
      <c r="P212" s="173"/>
      <c r="Q212" s="173"/>
      <c r="R212" s="173"/>
      <c r="S212" s="173"/>
      <c r="T212" s="174"/>
      <c r="AT212" s="169" t="s">
        <v>158</v>
      </c>
      <c r="AU212" s="169" t="s">
        <v>77</v>
      </c>
      <c r="AV212" s="13" t="s">
        <v>75</v>
      </c>
      <c r="AW212" s="13" t="s">
        <v>30</v>
      </c>
      <c r="AX212" s="13" t="s">
        <v>68</v>
      </c>
      <c r="AY212" s="169" t="s">
        <v>148</v>
      </c>
    </row>
    <row r="213" spans="2:51" s="14" customFormat="1" ht="12">
      <c r="B213" s="175"/>
      <c r="D213" s="168" t="s">
        <v>158</v>
      </c>
      <c r="E213" s="176" t="s">
        <v>0</v>
      </c>
      <c r="F213" s="177" t="s">
        <v>1470</v>
      </c>
      <c r="H213" s="178">
        <v>12.383</v>
      </c>
      <c r="I213" s="179"/>
      <c r="L213" s="175"/>
      <c r="M213" s="180"/>
      <c r="N213" s="181"/>
      <c r="O213" s="181"/>
      <c r="P213" s="181"/>
      <c r="Q213" s="181"/>
      <c r="R213" s="181"/>
      <c r="S213" s="181"/>
      <c r="T213" s="182"/>
      <c r="AT213" s="176" t="s">
        <v>158</v>
      </c>
      <c r="AU213" s="176" t="s">
        <v>77</v>
      </c>
      <c r="AV213" s="14" t="s">
        <v>77</v>
      </c>
      <c r="AW213" s="14" t="s">
        <v>30</v>
      </c>
      <c r="AX213" s="14" t="s">
        <v>68</v>
      </c>
      <c r="AY213" s="176" t="s">
        <v>148</v>
      </c>
    </row>
    <row r="214" spans="2:51" s="15" customFormat="1" ht="12">
      <c r="B214" s="183"/>
      <c r="D214" s="168" t="s">
        <v>158</v>
      </c>
      <c r="E214" s="184" t="s">
        <v>280</v>
      </c>
      <c r="F214" s="185" t="s">
        <v>171</v>
      </c>
      <c r="H214" s="186">
        <v>156.227</v>
      </c>
      <c r="I214" s="187"/>
      <c r="L214" s="183"/>
      <c r="M214" s="188"/>
      <c r="N214" s="189"/>
      <c r="O214" s="189"/>
      <c r="P214" s="189"/>
      <c r="Q214" s="189"/>
      <c r="R214" s="189"/>
      <c r="S214" s="189"/>
      <c r="T214" s="190"/>
      <c r="AT214" s="184" t="s">
        <v>158</v>
      </c>
      <c r="AU214" s="184" t="s">
        <v>77</v>
      </c>
      <c r="AV214" s="15" t="s">
        <v>156</v>
      </c>
      <c r="AW214" s="15" t="s">
        <v>30</v>
      </c>
      <c r="AX214" s="15" t="s">
        <v>75</v>
      </c>
      <c r="AY214" s="184" t="s">
        <v>148</v>
      </c>
    </row>
    <row r="215" spans="1:65" s="2" customFormat="1" ht="16.5" customHeight="1">
      <c r="A215" s="33"/>
      <c r="B215" s="153"/>
      <c r="C215" s="203" t="s">
        <v>5</v>
      </c>
      <c r="D215" s="203" t="s">
        <v>438</v>
      </c>
      <c r="E215" s="204" t="s">
        <v>439</v>
      </c>
      <c r="F215" s="205" t="s">
        <v>440</v>
      </c>
      <c r="G215" s="206" t="s">
        <v>232</v>
      </c>
      <c r="H215" s="207">
        <v>312.454</v>
      </c>
      <c r="I215" s="208"/>
      <c r="J215" s="209">
        <f>ROUND(I215*H215,2)</f>
        <v>0</v>
      </c>
      <c r="K215" s="205" t="s">
        <v>155</v>
      </c>
      <c r="L215" s="210"/>
      <c r="M215" s="211" t="s">
        <v>0</v>
      </c>
      <c r="N215" s="212" t="s">
        <v>40</v>
      </c>
      <c r="O215" s="54"/>
      <c r="P215" s="163">
        <f>O215*H215</f>
        <v>0</v>
      </c>
      <c r="Q215" s="163">
        <v>1</v>
      </c>
      <c r="R215" s="163">
        <f>Q215*H215</f>
        <v>312.454</v>
      </c>
      <c r="S215" s="163">
        <v>0</v>
      </c>
      <c r="T215" s="164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5" t="s">
        <v>191</v>
      </c>
      <c r="AT215" s="165" t="s">
        <v>438</v>
      </c>
      <c r="AU215" s="165" t="s">
        <v>77</v>
      </c>
      <c r="AY215" s="18" t="s">
        <v>148</v>
      </c>
      <c r="BE215" s="166">
        <f>IF(N215="základní",J215,0)</f>
        <v>0</v>
      </c>
      <c r="BF215" s="166">
        <f>IF(N215="snížená",J215,0)</f>
        <v>0</v>
      </c>
      <c r="BG215" s="166">
        <f>IF(N215="zákl. přenesená",J215,0)</f>
        <v>0</v>
      </c>
      <c r="BH215" s="166">
        <f>IF(N215="sníž. přenesená",J215,0)</f>
        <v>0</v>
      </c>
      <c r="BI215" s="166">
        <f>IF(N215="nulová",J215,0)</f>
        <v>0</v>
      </c>
      <c r="BJ215" s="18" t="s">
        <v>75</v>
      </c>
      <c r="BK215" s="166">
        <f>ROUND(I215*H215,2)</f>
        <v>0</v>
      </c>
      <c r="BL215" s="18" t="s">
        <v>156</v>
      </c>
      <c r="BM215" s="165" t="s">
        <v>1471</v>
      </c>
    </row>
    <row r="216" spans="2:51" s="14" customFormat="1" ht="12">
      <c r="B216" s="175"/>
      <c r="D216" s="168" t="s">
        <v>158</v>
      </c>
      <c r="E216" s="176" t="s">
        <v>0</v>
      </c>
      <c r="F216" s="177" t="s">
        <v>442</v>
      </c>
      <c r="H216" s="178">
        <v>312.454</v>
      </c>
      <c r="I216" s="179"/>
      <c r="L216" s="175"/>
      <c r="M216" s="180"/>
      <c r="N216" s="181"/>
      <c r="O216" s="181"/>
      <c r="P216" s="181"/>
      <c r="Q216" s="181"/>
      <c r="R216" s="181"/>
      <c r="S216" s="181"/>
      <c r="T216" s="182"/>
      <c r="AT216" s="176" t="s">
        <v>158</v>
      </c>
      <c r="AU216" s="176" t="s">
        <v>77</v>
      </c>
      <c r="AV216" s="14" t="s">
        <v>77</v>
      </c>
      <c r="AW216" s="14" t="s">
        <v>30</v>
      </c>
      <c r="AX216" s="14" t="s">
        <v>75</v>
      </c>
      <c r="AY216" s="176" t="s">
        <v>148</v>
      </c>
    </row>
    <row r="217" spans="1:65" s="2" customFormat="1" ht="16.5" customHeight="1">
      <c r="A217" s="33"/>
      <c r="B217" s="153"/>
      <c r="C217" s="154" t="s">
        <v>260</v>
      </c>
      <c r="D217" s="154" t="s">
        <v>151</v>
      </c>
      <c r="E217" s="155" t="s">
        <v>1113</v>
      </c>
      <c r="F217" s="156" t="s">
        <v>1114</v>
      </c>
      <c r="G217" s="157" t="s">
        <v>154</v>
      </c>
      <c r="H217" s="158">
        <v>11</v>
      </c>
      <c r="I217" s="159"/>
      <c r="J217" s="160">
        <f>ROUND(I217*H217,2)</f>
        <v>0</v>
      </c>
      <c r="K217" s="156" t="s">
        <v>155</v>
      </c>
      <c r="L217" s="34"/>
      <c r="M217" s="161" t="s">
        <v>0</v>
      </c>
      <c r="N217" s="162" t="s">
        <v>40</v>
      </c>
      <c r="O217" s="54"/>
      <c r="P217" s="163">
        <f>O217*H217</f>
        <v>0</v>
      </c>
      <c r="Q217" s="163">
        <v>0</v>
      </c>
      <c r="R217" s="163">
        <f>Q217*H217</f>
        <v>0</v>
      </c>
      <c r="S217" s="163">
        <v>0</v>
      </c>
      <c r="T217" s="164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5" t="s">
        <v>156</v>
      </c>
      <c r="AT217" s="165" t="s">
        <v>151</v>
      </c>
      <c r="AU217" s="165" t="s">
        <v>77</v>
      </c>
      <c r="AY217" s="18" t="s">
        <v>148</v>
      </c>
      <c r="BE217" s="166">
        <f>IF(N217="základní",J217,0)</f>
        <v>0</v>
      </c>
      <c r="BF217" s="166">
        <f>IF(N217="snížená",J217,0)</f>
        <v>0</v>
      </c>
      <c r="BG217" s="166">
        <f>IF(N217="zákl. přenesená",J217,0)</f>
        <v>0</v>
      </c>
      <c r="BH217" s="166">
        <f>IF(N217="sníž. přenesená",J217,0)</f>
        <v>0</v>
      </c>
      <c r="BI217" s="166">
        <f>IF(N217="nulová",J217,0)</f>
        <v>0</v>
      </c>
      <c r="BJ217" s="18" t="s">
        <v>75</v>
      </c>
      <c r="BK217" s="166">
        <f>ROUND(I217*H217,2)</f>
        <v>0</v>
      </c>
      <c r="BL217" s="18" t="s">
        <v>156</v>
      </c>
      <c r="BM217" s="165" t="s">
        <v>1472</v>
      </c>
    </row>
    <row r="218" spans="2:51" s="14" customFormat="1" ht="12">
      <c r="B218" s="175"/>
      <c r="D218" s="168" t="s">
        <v>158</v>
      </c>
      <c r="E218" s="176" t="s">
        <v>0</v>
      </c>
      <c r="F218" s="177" t="s">
        <v>1051</v>
      </c>
      <c r="H218" s="178">
        <v>11</v>
      </c>
      <c r="I218" s="179"/>
      <c r="L218" s="175"/>
      <c r="M218" s="180"/>
      <c r="N218" s="181"/>
      <c r="O218" s="181"/>
      <c r="P218" s="181"/>
      <c r="Q218" s="181"/>
      <c r="R218" s="181"/>
      <c r="S218" s="181"/>
      <c r="T218" s="182"/>
      <c r="AT218" s="176" t="s">
        <v>158</v>
      </c>
      <c r="AU218" s="176" t="s">
        <v>77</v>
      </c>
      <c r="AV218" s="14" t="s">
        <v>77</v>
      </c>
      <c r="AW218" s="14" t="s">
        <v>30</v>
      </c>
      <c r="AX218" s="14" t="s">
        <v>75</v>
      </c>
      <c r="AY218" s="176" t="s">
        <v>148</v>
      </c>
    </row>
    <row r="219" spans="2:63" s="12" customFormat="1" ht="22.9" customHeight="1">
      <c r="B219" s="140"/>
      <c r="D219" s="141" t="s">
        <v>67</v>
      </c>
      <c r="E219" s="151" t="s">
        <v>156</v>
      </c>
      <c r="F219" s="151" t="s">
        <v>499</v>
      </c>
      <c r="I219" s="143"/>
      <c r="J219" s="152">
        <f>BK219</f>
        <v>0</v>
      </c>
      <c r="L219" s="140"/>
      <c r="M219" s="145"/>
      <c r="N219" s="146"/>
      <c r="O219" s="146"/>
      <c r="P219" s="147">
        <f>SUM(P220:P266)</f>
        <v>0</v>
      </c>
      <c r="Q219" s="146"/>
      <c r="R219" s="147">
        <f>SUM(R220:R266)</f>
        <v>82.11283739000001</v>
      </c>
      <c r="S219" s="146"/>
      <c r="T219" s="148">
        <f>SUM(T220:T266)</f>
        <v>0</v>
      </c>
      <c r="AR219" s="141" t="s">
        <v>75</v>
      </c>
      <c r="AT219" s="149" t="s">
        <v>67</v>
      </c>
      <c r="AU219" s="149" t="s">
        <v>75</v>
      </c>
      <c r="AY219" s="141" t="s">
        <v>148</v>
      </c>
      <c r="BK219" s="150">
        <f>SUM(BK220:BK266)</f>
        <v>0</v>
      </c>
    </row>
    <row r="220" spans="1:65" s="2" customFormat="1" ht="16.5" customHeight="1">
      <c r="A220" s="33"/>
      <c r="B220" s="153"/>
      <c r="C220" s="154" t="s">
        <v>264</v>
      </c>
      <c r="D220" s="154" t="s">
        <v>151</v>
      </c>
      <c r="E220" s="155" t="s">
        <v>501</v>
      </c>
      <c r="F220" s="156" t="s">
        <v>502</v>
      </c>
      <c r="G220" s="157" t="s">
        <v>185</v>
      </c>
      <c r="H220" s="158">
        <v>42.607</v>
      </c>
      <c r="I220" s="159"/>
      <c r="J220" s="160">
        <f>ROUND(I220*H220,2)</f>
        <v>0</v>
      </c>
      <c r="K220" s="156" t="s">
        <v>155</v>
      </c>
      <c r="L220" s="34"/>
      <c r="M220" s="161" t="s">
        <v>0</v>
      </c>
      <c r="N220" s="162" t="s">
        <v>40</v>
      </c>
      <c r="O220" s="54"/>
      <c r="P220" s="163">
        <f>O220*H220</f>
        <v>0</v>
      </c>
      <c r="Q220" s="163">
        <v>1.89077</v>
      </c>
      <c r="R220" s="163">
        <f>Q220*H220</f>
        <v>80.56003739</v>
      </c>
      <c r="S220" s="163">
        <v>0</v>
      </c>
      <c r="T220" s="164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5" t="s">
        <v>156</v>
      </c>
      <c r="AT220" s="165" t="s">
        <v>151</v>
      </c>
      <c r="AU220" s="165" t="s">
        <v>77</v>
      </c>
      <c r="AY220" s="18" t="s">
        <v>148</v>
      </c>
      <c r="BE220" s="166">
        <f>IF(N220="základní",J220,0)</f>
        <v>0</v>
      </c>
      <c r="BF220" s="166">
        <f>IF(N220="snížená",J220,0)</f>
        <v>0</v>
      </c>
      <c r="BG220" s="166">
        <f>IF(N220="zákl. přenesená",J220,0)</f>
        <v>0</v>
      </c>
      <c r="BH220" s="166">
        <f>IF(N220="sníž. přenesená",J220,0)</f>
        <v>0</v>
      </c>
      <c r="BI220" s="166">
        <f>IF(N220="nulová",J220,0)</f>
        <v>0</v>
      </c>
      <c r="BJ220" s="18" t="s">
        <v>75</v>
      </c>
      <c r="BK220" s="166">
        <f>ROUND(I220*H220,2)</f>
        <v>0</v>
      </c>
      <c r="BL220" s="18" t="s">
        <v>156</v>
      </c>
      <c r="BM220" s="165" t="s">
        <v>1473</v>
      </c>
    </row>
    <row r="221" spans="2:51" s="13" customFormat="1" ht="12">
      <c r="B221" s="167"/>
      <c r="D221" s="168" t="s">
        <v>158</v>
      </c>
      <c r="E221" s="169" t="s">
        <v>0</v>
      </c>
      <c r="F221" s="170" t="s">
        <v>1413</v>
      </c>
      <c r="H221" s="169" t="s">
        <v>0</v>
      </c>
      <c r="I221" s="171"/>
      <c r="L221" s="167"/>
      <c r="M221" s="172"/>
      <c r="N221" s="173"/>
      <c r="O221" s="173"/>
      <c r="P221" s="173"/>
      <c r="Q221" s="173"/>
      <c r="R221" s="173"/>
      <c r="S221" s="173"/>
      <c r="T221" s="174"/>
      <c r="AT221" s="169" t="s">
        <v>158</v>
      </c>
      <c r="AU221" s="169" t="s">
        <v>77</v>
      </c>
      <c r="AV221" s="13" t="s">
        <v>75</v>
      </c>
      <c r="AW221" s="13" t="s">
        <v>30</v>
      </c>
      <c r="AX221" s="13" t="s">
        <v>68</v>
      </c>
      <c r="AY221" s="169" t="s">
        <v>148</v>
      </c>
    </row>
    <row r="222" spans="2:51" s="13" customFormat="1" ht="12">
      <c r="B222" s="167"/>
      <c r="D222" s="168" t="s">
        <v>158</v>
      </c>
      <c r="E222" s="169" t="s">
        <v>0</v>
      </c>
      <c r="F222" s="170" t="s">
        <v>1417</v>
      </c>
      <c r="H222" s="169" t="s">
        <v>0</v>
      </c>
      <c r="I222" s="171"/>
      <c r="L222" s="167"/>
      <c r="M222" s="172"/>
      <c r="N222" s="173"/>
      <c r="O222" s="173"/>
      <c r="P222" s="173"/>
      <c r="Q222" s="173"/>
      <c r="R222" s="173"/>
      <c r="S222" s="173"/>
      <c r="T222" s="174"/>
      <c r="AT222" s="169" t="s">
        <v>158</v>
      </c>
      <c r="AU222" s="169" t="s">
        <v>77</v>
      </c>
      <c r="AV222" s="13" t="s">
        <v>75</v>
      </c>
      <c r="AW222" s="13" t="s">
        <v>30</v>
      </c>
      <c r="AX222" s="13" t="s">
        <v>68</v>
      </c>
      <c r="AY222" s="169" t="s">
        <v>148</v>
      </c>
    </row>
    <row r="223" spans="2:51" s="14" customFormat="1" ht="12">
      <c r="B223" s="175"/>
      <c r="D223" s="168" t="s">
        <v>158</v>
      </c>
      <c r="E223" s="176" t="s">
        <v>0</v>
      </c>
      <c r="F223" s="177" t="s">
        <v>1474</v>
      </c>
      <c r="H223" s="178">
        <v>35.91</v>
      </c>
      <c r="I223" s="179"/>
      <c r="L223" s="175"/>
      <c r="M223" s="180"/>
      <c r="N223" s="181"/>
      <c r="O223" s="181"/>
      <c r="P223" s="181"/>
      <c r="Q223" s="181"/>
      <c r="R223" s="181"/>
      <c r="S223" s="181"/>
      <c r="T223" s="182"/>
      <c r="AT223" s="176" t="s">
        <v>158</v>
      </c>
      <c r="AU223" s="176" t="s">
        <v>77</v>
      </c>
      <c r="AV223" s="14" t="s">
        <v>77</v>
      </c>
      <c r="AW223" s="14" t="s">
        <v>30</v>
      </c>
      <c r="AX223" s="14" t="s">
        <v>68</v>
      </c>
      <c r="AY223" s="176" t="s">
        <v>148</v>
      </c>
    </row>
    <row r="224" spans="2:51" s="13" customFormat="1" ht="12">
      <c r="B224" s="167"/>
      <c r="D224" s="168" t="s">
        <v>158</v>
      </c>
      <c r="E224" s="169" t="s">
        <v>0</v>
      </c>
      <c r="F224" s="170" t="s">
        <v>1419</v>
      </c>
      <c r="H224" s="169" t="s">
        <v>0</v>
      </c>
      <c r="I224" s="171"/>
      <c r="L224" s="167"/>
      <c r="M224" s="172"/>
      <c r="N224" s="173"/>
      <c r="O224" s="173"/>
      <c r="P224" s="173"/>
      <c r="Q224" s="173"/>
      <c r="R224" s="173"/>
      <c r="S224" s="173"/>
      <c r="T224" s="174"/>
      <c r="AT224" s="169" t="s">
        <v>158</v>
      </c>
      <c r="AU224" s="169" t="s">
        <v>77</v>
      </c>
      <c r="AV224" s="13" t="s">
        <v>75</v>
      </c>
      <c r="AW224" s="13" t="s">
        <v>30</v>
      </c>
      <c r="AX224" s="13" t="s">
        <v>68</v>
      </c>
      <c r="AY224" s="169" t="s">
        <v>148</v>
      </c>
    </row>
    <row r="225" spans="2:51" s="14" customFormat="1" ht="12">
      <c r="B225" s="175"/>
      <c r="D225" s="168" t="s">
        <v>158</v>
      </c>
      <c r="E225" s="176" t="s">
        <v>0</v>
      </c>
      <c r="F225" s="177" t="s">
        <v>1475</v>
      </c>
      <c r="H225" s="178">
        <v>3.32</v>
      </c>
      <c r="I225" s="179"/>
      <c r="L225" s="175"/>
      <c r="M225" s="180"/>
      <c r="N225" s="181"/>
      <c r="O225" s="181"/>
      <c r="P225" s="181"/>
      <c r="Q225" s="181"/>
      <c r="R225" s="181"/>
      <c r="S225" s="181"/>
      <c r="T225" s="182"/>
      <c r="AT225" s="176" t="s">
        <v>158</v>
      </c>
      <c r="AU225" s="176" t="s">
        <v>77</v>
      </c>
      <c r="AV225" s="14" t="s">
        <v>77</v>
      </c>
      <c r="AW225" s="14" t="s">
        <v>30</v>
      </c>
      <c r="AX225" s="14" t="s">
        <v>68</v>
      </c>
      <c r="AY225" s="176" t="s">
        <v>148</v>
      </c>
    </row>
    <row r="226" spans="2:51" s="13" customFormat="1" ht="12">
      <c r="B226" s="167"/>
      <c r="D226" s="168" t="s">
        <v>158</v>
      </c>
      <c r="E226" s="169" t="s">
        <v>0</v>
      </c>
      <c r="F226" s="170" t="s">
        <v>1414</v>
      </c>
      <c r="H226" s="169" t="s">
        <v>0</v>
      </c>
      <c r="I226" s="171"/>
      <c r="L226" s="167"/>
      <c r="M226" s="172"/>
      <c r="N226" s="173"/>
      <c r="O226" s="173"/>
      <c r="P226" s="173"/>
      <c r="Q226" s="173"/>
      <c r="R226" s="173"/>
      <c r="S226" s="173"/>
      <c r="T226" s="174"/>
      <c r="AT226" s="169" t="s">
        <v>158</v>
      </c>
      <c r="AU226" s="169" t="s">
        <v>77</v>
      </c>
      <c r="AV226" s="13" t="s">
        <v>75</v>
      </c>
      <c r="AW226" s="13" t="s">
        <v>30</v>
      </c>
      <c r="AX226" s="13" t="s">
        <v>68</v>
      </c>
      <c r="AY226" s="169" t="s">
        <v>148</v>
      </c>
    </row>
    <row r="227" spans="2:51" s="14" customFormat="1" ht="12">
      <c r="B227" s="175"/>
      <c r="D227" s="168" t="s">
        <v>158</v>
      </c>
      <c r="E227" s="176" t="s">
        <v>0</v>
      </c>
      <c r="F227" s="177" t="s">
        <v>1476</v>
      </c>
      <c r="H227" s="178">
        <v>3.377</v>
      </c>
      <c r="I227" s="179"/>
      <c r="L227" s="175"/>
      <c r="M227" s="180"/>
      <c r="N227" s="181"/>
      <c r="O227" s="181"/>
      <c r="P227" s="181"/>
      <c r="Q227" s="181"/>
      <c r="R227" s="181"/>
      <c r="S227" s="181"/>
      <c r="T227" s="182"/>
      <c r="AT227" s="176" t="s">
        <v>158</v>
      </c>
      <c r="AU227" s="176" t="s">
        <v>77</v>
      </c>
      <c r="AV227" s="14" t="s">
        <v>77</v>
      </c>
      <c r="AW227" s="14" t="s">
        <v>30</v>
      </c>
      <c r="AX227" s="14" t="s">
        <v>68</v>
      </c>
      <c r="AY227" s="176" t="s">
        <v>148</v>
      </c>
    </row>
    <row r="228" spans="2:51" s="15" customFormat="1" ht="12">
      <c r="B228" s="183"/>
      <c r="D228" s="168" t="s">
        <v>158</v>
      </c>
      <c r="E228" s="184" t="s">
        <v>282</v>
      </c>
      <c r="F228" s="185" t="s">
        <v>171</v>
      </c>
      <c r="H228" s="186">
        <v>42.607</v>
      </c>
      <c r="I228" s="187"/>
      <c r="L228" s="183"/>
      <c r="M228" s="188"/>
      <c r="N228" s="189"/>
      <c r="O228" s="189"/>
      <c r="P228" s="189"/>
      <c r="Q228" s="189"/>
      <c r="R228" s="189"/>
      <c r="S228" s="189"/>
      <c r="T228" s="190"/>
      <c r="AT228" s="184" t="s">
        <v>158</v>
      </c>
      <c r="AU228" s="184" t="s">
        <v>77</v>
      </c>
      <c r="AV228" s="15" t="s">
        <v>156</v>
      </c>
      <c r="AW228" s="15" t="s">
        <v>30</v>
      </c>
      <c r="AX228" s="15" t="s">
        <v>75</v>
      </c>
      <c r="AY228" s="184" t="s">
        <v>148</v>
      </c>
    </row>
    <row r="229" spans="1:65" s="2" customFormat="1" ht="16.5" customHeight="1">
      <c r="A229" s="33"/>
      <c r="B229" s="153"/>
      <c r="C229" s="154" t="s">
        <v>430</v>
      </c>
      <c r="D229" s="154" t="s">
        <v>151</v>
      </c>
      <c r="E229" s="155" t="s">
        <v>1477</v>
      </c>
      <c r="F229" s="156" t="s">
        <v>1478</v>
      </c>
      <c r="G229" s="157" t="s">
        <v>215</v>
      </c>
      <c r="H229" s="158">
        <v>17</v>
      </c>
      <c r="I229" s="159"/>
      <c r="J229" s="160">
        <f>ROUND(I229*H229,2)</f>
        <v>0</v>
      </c>
      <c r="K229" s="156" t="s">
        <v>155</v>
      </c>
      <c r="L229" s="34"/>
      <c r="M229" s="161" t="s">
        <v>0</v>
      </c>
      <c r="N229" s="162" t="s">
        <v>40</v>
      </c>
      <c r="O229" s="54"/>
      <c r="P229" s="163">
        <f>O229*H229</f>
        <v>0</v>
      </c>
      <c r="Q229" s="163">
        <v>0.0066</v>
      </c>
      <c r="R229" s="163">
        <f>Q229*H229</f>
        <v>0.1122</v>
      </c>
      <c r="S229" s="163">
        <v>0</v>
      </c>
      <c r="T229" s="164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5" t="s">
        <v>156</v>
      </c>
      <c r="AT229" s="165" t="s">
        <v>151</v>
      </c>
      <c r="AU229" s="165" t="s">
        <v>77</v>
      </c>
      <c r="AY229" s="18" t="s">
        <v>148</v>
      </c>
      <c r="BE229" s="166">
        <f>IF(N229="základní",J229,0)</f>
        <v>0</v>
      </c>
      <c r="BF229" s="166">
        <f>IF(N229="snížená",J229,0)</f>
        <v>0</v>
      </c>
      <c r="BG229" s="166">
        <f>IF(N229="zákl. přenesená",J229,0)</f>
        <v>0</v>
      </c>
      <c r="BH229" s="166">
        <f>IF(N229="sníž. přenesená",J229,0)</f>
        <v>0</v>
      </c>
      <c r="BI229" s="166">
        <f>IF(N229="nulová",J229,0)</f>
        <v>0</v>
      </c>
      <c r="BJ229" s="18" t="s">
        <v>75</v>
      </c>
      <c r="BK229" s="166">
        <f>ROUND(I229*H229,2)</f>
        <v>0</v>
      </c>
      <c r="BL229" s="18" t="s">
        <v>156</v>
      </c>
      <c r="BM229" s="165" t="s">
        <v>1479</v>
      </c>
    </row>
    <row r="230" spans="2:51" s="13" customFormat="1" ht="12">
      <c r="B230" s="167"/>
      <c r="D230" s="168" t="s">
        <v>158</v>
      </c>
      <c r="E230" s="169" t="s">
        <v>0</v>
      </c>
      <c r="F230" s="170" t="s">
        <v>1413</v>
      </c>
      <c r="H230" s="169" t="s">
        <v>0</v>
      </c>
      <c r="I230" s="171"/>
      <c r="L230" s="167"/>
      <c r="M230" s="172"/>
      <c r="N230" s="173"/>
      <c r="O230" s="173"/>
      <c r="P230" s="173"/>
      <c r="Q230" s="173"/>
      <c r="R230" s="173"/>
      <c r="S230" s="173"/>
      <c r="T230" s="174"/>
      <c r="AT230" s="169" t="s">
        <v>158</v>
      </c>
      <c r="AU230" s="169" t="s">
        <v>77</v>
      </c>
      <c r="AV230" s="13" t="s">
        <v>75</v>
      </c>
      <c r="AW230" s="13" t="s">
        <v>30</v>
      </c>
      <c r="AX230" s="13" t="s">
        <v>68</v>
      </c>
      <c r="AY230" s="169" t="s">
        <v>148</v>
      </c>
    </row>
    <row r="231" spans="2:51" s="13" customFormat="1" ht="12">
      <c r="B231" s="167"/>
      <c r="D231" s="168" t="s">
        <v>158</v>
      </c>
      <c r="E231" s="169" t="s">
        <v>0</v>
      </c>
      <c r="F231" s="170" t="s">
        <v>1417</v>
      </c>
      <c r="H231" s="169" t="s">
        <v>0</v>
      </c>
      <c r="I231" s="171"/>
      <c r="L231" s="167"/>
      <c r="M231" s="172"/>
      <c r="N231" s="173"/>
      <c r="O231" s="173"/>
      <c r="P231" s="173"/>
      <c r="Q231" s="173"/>
      <c r="R231" s="173"/>
      <c r="S231" s="173"/>
      <c r="T231" s="174"/>
      <c r="AT231" s="169" t="s">
        <v>158</v>
      </c>
      <c r="AU231" s="169" t="s">
        <v>77</v>
      </c>
      <c r="AV231" s="13" t="s">
        <v>75</v>
      </c>
      <c r="AW231" s="13" t="s">
        <v>30</v>
      </c>
      <c r="AX231" s="13" t="s">
        <v>68</v>
      </c>
      <c r="AY231" s="169" t="s">
        <v>148</v>
      </c>
    </row>
    <row r="232" spans="2:51" s="14" customFormat="1" ht="12">
      <c r="B232" s="175"/>
      <c r="D232" s="168" t="s">
        <v>158</v>
      </c>
      <c r="E232" s="176" t="s">
        <v>0</v>
      </c>
      <c r="F232" s="177" t="s">
        <v>1480</v>
      </c>
      <c r="H232" s="178">
        <v>12</v>
      </c>
      <c r="I232" s="179"/>
      <c r="L232" s="175"/>
      <c r="M232" s="180"/>
      <c r="N232" s="181"/>
      <c r="O232" s="181"/>
      <c r="P232" s="181"/>
      <c r="Q232" s="181"/>
      <c r="R232" s="181"/>
      <c r="S232" s="181"/>
      <c r="T232" s="182"/>
      <c r="AT232" s="176" t="s">
        <v>158</v>
      </c>
      <c r="AU232" s="176" t="s">
        <v>77</v>
      </c>
      <c r="AV232" s="14" t="s">
        <v>77</v>
      </c>
      <c r="AW232" s="14" t="s">
        <v>30</v>
      </c>
      <c r="AX232" s="14" t="s">
        <v>68</v>
      </c>
      <c r="AY232" s="176" t="s">
        <v>148</v>
      </c>
    </row>
    <row r="233" spans="2:51" s="13" customFormat="1" ht="12">
      <c r="B233" s="167"/>
      <c r="D233" s="168" t="s">
        <v>158</v>
      </c>
      <c r="E233" s="169" t="s">
        <v>0</v>
      </c>
      <c r="F233" s="170" t="s">
        <v>1419</v>
      </c>
      <c r="H233" s="169" t="s">
        <v>0</v>
      </c>
      <c r="I233" s="171"/>
      <c r="L233" s="167"/>
      <c r="M233" s="172"/>
      <c r="N233" s="173"/>
      <c r="O233" s="173"/>
      <c r="P233" s="173"/>
      <c r="Q233" s="173"/>
      <c r="R233" s="173"/>
      <c r="S233" s="173"/>
      <c r="T233" s="174"/>
      <c r="AT233" s="169" t="s">
        <v>158</v>
      </c>
      <c r="AU233" s="169" t="s">
        <v>77</v>
      </c>
      <c r="AV233" s="13" t="s">
        <v>75</v>
      </c>
      <c r="AW233" s="13" t="s">
        <v>30</v>
      </c>
      <c r="AX233" s="13" t="s">
        <v>68</v>
      </c>
      <c r="AY233" s="169" t="s">
        <v>148</v>
      </c>
    </row>
    <row r="234" spans="2:51" s="14" customFormat="1" ht="12">
      <c r="B234" s="175"/>
      <c r="D234" s="168" t="s">
        <v>158</v>
      </c>
      <c r="E234" s="176" t="s">
        <v>0</v>
      </c>
      <c r="F234" s="177" t="s">
        <v>779</v>
      </c>
      <c r="H234" s="178">
        <v>2</v>
      </c>
      <c r="I234" s="179"/>
      <c r="L234" s="175"/>
      <c r="M234" s="180"/>
      <c r="N234" s="181"/>
      <c r="O234" s="181"/>
      <c r="P234" s="181"/>
      <c r="Q234" s="181"/>
      <c r="R234" s="181"/>
      <c r="S234" s="181"/>
      <c r="T234" s="182"/>
      <c r="AT234" s="176" t="s">
        <v>158</v>
      </c>
      <c r="AU234" s="176" t="s">
        <v>77</v>
      </c>
      <c r="AV234" s="14" t="s">
        <v>77</v>
      </c>
      <c r="AW234" s="14" t="s">
        <v>30</v>
      </c>
      <c r="AX234" s="14" t="s">
        <v>68</v>
      </c>
      <c r="AY234" s="176" t="s">
        <v>148</v>
      </c>
    </row>
    <row r="235" spans="2:51" s="13" customFormat="1" ht="12">
      <c r="B235" s="167"/>
      <c r="D235" s="168" t="s">
        <v>158</v>
      </c>
      <c r="E235" s="169" t="s">
        <v>0</v>
      </c>
      <c r="F235" s="170" t="s">
        <v>1414</v>
      </c>
      <c r="H235" s="169" t="s">
        <v>0</v>
      </c>
      <c r="I235" s="171"/>
      <c r="L235" s="167"/>
      <c r="M235" s="172"/>
      <c r="N235" s="173"/>
      <c r="O235" s="173"/>
      <c r="P235" s="173"/>
      <c r="Q235" s="173"/>
      <c r="R235" s="173"/>
      <c r="S235" s="173"/>
      <c r="T235" s="174"/>
      <c r="AT235" s="169" t="s">
        <v>158</v>
      </c>
      <c r="AU235" s="169" t="s">
        <v>77</v>
      </c>
      <c r="AV235" s="13" t="s">
        <v>75</v>
      </c>
      <c r="AW235" s="13" t="s">
        <v>30</v>
      </c>
      <c r="AX235" s="13" t="s">
        <v>68</v>
      </c>
      <c r="AY235" s="169" t="s">
        <v>148</v>
      </c>
    </row>
    <row r="236" spans="2:51" s="14" customFormat="1" ht="12">
      <c r="B236" s="175"/>
      <c r="D236" s="168" t="s">
        <v>158</v>
      </c>
      <c r="E236" s="176" t="s">
        <v>0</v>
      </c>
      <c r="F236" s="177" t="s">
        <v>1481</v>
      </c>
      <c r="H236" s="178">
        <v>3</v>
      </c>
      <c r="I236" s="179"/>
      <c r="L236" s="175"/>
      <c r="M236" s="180"/>
      <c r="N236" s="181"/>
      <c r="O236" s="181"/>
      <c r="P236" s="181"/>
      <c r="Q236" s="181"/>
      <c r="R236" s="181"/>
      <c r="S236" s="181"/>
      <c r="T236" s="182"/>
      <c r="AT236" s="176" t="s">
        <v>158</v>
      </c>
      <c r="AU236" s="176" t="s">
        <v>77</v>
      </c>
      <c r="AV236" s="14" t="s">
        <v>77</v>
      </c>
      <c r="AW236" s="14" t="s">
        <v>30</v>
      </c>
      <c r="AX236" s="14" t="s">
        <v>68</v>
      </c>
      <c r="AY236" s="176" t="s">
        <v>148</v>
      </c>
    </row>
    <row r="237" spans="2:51" s="15" customFormat="1" ht="12">
      <c r="B237" s="183"/>
      <c r="D237" s="168" t="s">
        <v>158</v>
      </c>
      <c r="E237" s="184" t="s">
        <v>0</v>
      </c>
      <c r="F237" s="185" t="s">
        <v>171</v>
      </c>
      <c r="H237" s="186">
        <v>17</v>
      </c>
      <c r="I237" s="187"/>
      <c r="L237" s="183"/>
      <c r="M237" s="188"/>
      <c r="N237" s="189"/>
      <c r="O237" s="189"/>
      <c r="P237" s="189"/>
      <c r="Q237" s="189"/>
      <c r="R237" s="189"/>
      <c r="S237" s="189"/>
      <c r="T237" s="190"/>
      <c r="AT237" s="184" t="s">
        <v>158</v>
      </c>
      <c r="AU237" s="184" t="s">
        <v>77</v>
      </c>
      <c r="AV237" s="15" t="s">
        <v>156</v>
      </c>
      <c r="AW237" s="15" t="s">
        <v>30</v>
      </c>
      <c r="AX237" s="15" t="s">
        <v>75</v>
      </c>
      <c r="AY237" s="184" t="s">
        <v>148</v>
      </c>
    </row>
    <row r="238" spans="1:65" s="2" customFormat="1" ht="16.5" customHeight="1">
      <c r="A238" s="33"/>
      <c r="B238" s="153"/>
      <c r="C238" s="203" t="s">
        <v>437</v>
      </c>
      <c r="D238" s="203" t="s">
        <v>438</v>
      </c>
      <c r="E238" s="204" t="s">
        <v>1482</v>
      </c>
      <c r="F238" s="205" t="s">
        <v>1483</v>
      </c>
      <c r="G238" s="206" t="s">
        <v>215</v>
      </c>
      <c r="H238" s="207">
        <v>5</v>
      </c>
      <c r="I238" s="208"/>
      <c r="J238" s="209">
        <f>ROUND(I238*H238,2)</f>
        <v>0</v>
      </c>
      <c r="K238" s="205" t="s">
        <v>155</v>
      </c>
      <c r="L238" s="210"/>
      <c r="M238" s="211" t="s">
        <v>0</v>
      </c>
      <c r="N238" s="212" t="s">
        <v>40</v>
      </c>
      <c r="O238" s="54"/>
      <c r="P238" s="163">
        <f>O238*H238</f>
        <v>0</v>
      </c>
      <c r="Q238" s="163">
        <v>0.04</v>
      </c>
      <c r="R238" s="163">
        <f>Q238*H238</f>
        <v>0.2</v>
      </c>
      <c r="S238" s="163">
        <v>0</v>
      </c>
      <c r="T238" s="164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5" t="s">
        <v>191</v>
      </c>
      <c r="AT238" s="165" t="s">
        <v>438</v>
      </c>
      <c r="AU238" s="165" t="s">
        <v>77</v>
      </c>
      <c r="AY238" s="18" t="s">
        <v>148</v>
      </c>
      <c r="BE238" s="166">
        <f>IF(N238="základní",J238,0)</f>
        <v>0</v>
      </c>
      <c r="BF238" s="166">
        <f>IF(N238="snížená",J238,0)</f>
        <v>0</v>
      </c>
      <c r="BG238" s="166">
        <f>IF(N238="zákl. přenesená",J238,0)</f>
        <v>0</v>
      </c>
      <c r="BH238" s="166">
        <f>IF(N238="sníž. přenesená",J238,0)</f>
        <v>0</v>
      </c>
      <c r="BI238" s="166">
        <f>IF(N238="nulová",J238,0)</f>
        <v>0</v>
      </c>
      <c r="BJ238" s="18" t="s">
        <v>75</v>
      </c>
      <c r="BK238" s="166">
        <f>ROUND(I238*H238,2)</f>
        <v>0</v>
      </c>
      <c r="BL238" s="18" t="s">
        <v>156</v>
      </c>
      <c r="BM238" s="165" t="s">
        <v>1484</v>
      </c>
    </row>
    <row r="239" spans="2:51" s="13" customFormat="1" ht="12">
      <c r="B239" s="167"/>
      <c r="D239" s="168" t="s">
        <v>158</v>
      </c>
      <c r="E239" s="169" t="s">
        <v>0</v>
      </c>
      <c r="F239" s="170" t="s">
        <v>1413</v>
      </c>
      <c r="H239" s="169" t="s">
        <v>0</v>
      </c>
      <c r="I239" s="171"/>
      <c r="L239" s="167"/>
      <c r="M239" s="172"/>
      <c r="N239" s="173"/>
      <c r="O239" s="173"/>
      <c r="P239" s="173"/>
      <c r="Q239" s="173"/>
      <c r="R239" s="173"/>
      <c r="S239" s="173"/>
      <c r="T239" s="174"/>
      <c r="AT239" s="169" t="s">
        <v>158</v>
      </c>
      <c r="AU239" s="169" t="s">
        <v>77</v>
      </c>
      <c r="AV239" s="13" t="s">
        <v>75</v>
      </c>
      <c r="AW239" s="13" t="s">
        <v>30</v>
      </c>
      <c r="AX239" s="13" t="s">
        <v>68</v>
      </c>
      <c r="AY239" s="169" t="s">
        <v>148</v>
      </c>
    </row>
    <row r="240" spans="2:51" s="13" customFormat="1" ht="12">
      <c r="B240" s="167"/>
      <c r="D240" s="168" t="s">
        <v>158</v>
      </c>
      <c r="E240" s="169" t="s">
        <v>0</v>
      </c>
      <c r="F240" s="170" t="s">
        <v>1417</v>
      </c>
      <c r="H240" s="169" t="s">
        <v>0</v>
      </c>
      <c r="I240" s="171"/>
      <c r="L240" s="167"/>
      <c r="M240" s="172"/>
      <c r="N240" s="173"/>
      <c r="O240" s="173"/>
      <c r="P240" s="173"/>
      <c r="Q240" s="173"/>
      <c r="R240" s="173"/>
      <c r="S240" s="173"/>
      <c r="T240" s="174"/>
      <c r="AT240" s="169" t="s">
        <v>158</v>
      </c>
      <c r="AU240" s="169" t="s">
        <v>77</v>
      </c>
      <c r="AV240" s="13" t="s">
        <v>75</v>
      </c>
      <c r="AW240" s="13" t="s">
        <v>30</v>
      </c>
      <c r="AX240" s="13" t="s">
        <v>68</v>
      </c>
      <c r="AY240" s="169" t="s">
        <v>148</v>
      </c>
    </row>
    <row r="241" spans="2:51" s="14" customFormat="1" ht="12">
      <c r="B241" s="175"/>
      <c r="D241" s="168" t="s">
        <v>158</v>
      </c>
      <c r="E241" s="176" t="s">
        <v>0</v>
      </c>
      <c r="F241" s="177" t="s">
        <v>165</v>
      </c>
      <c r="H241" s="178">
        <v>3</v>
      </c>
      <c r="I241" s="179"/>
      <c r="L241" s="175"/>
      <c r="M241" s="180"/>
      <c r="N241" s="181"/>
      <c r="O241" s="181"/>
      <c r="P241" s="181"/>
      <c r="Q241" s="181"/>
      <c r="R241" s="181"/>
      <c r="S241" s="181"/>
      <c r="T241" s="182"/>
      <c r="AT241" s="176" t="s">
        <v>158</v>
      </c>
      <c r="AU241" s="176" t="s">
        <v>77</v>
      </c>
      <c r="AV241" s="14" t="s">
        <v>77</v>
      </c>
      <c r="AW241" s="14" t="s">
        <v>30</v>
      </c>
      <c r="AX241" s="14" t="s">
        <v>68</v>
      </c>
      <c r="AY241" s="176" t="s">
        <v>148</v>
      </c>
    </row>
    <row r="242" spans="2:51" s="13" customFormat="1" ht="12">
      <c r="B242" s="167"/>
      <c r="D242" s="168" t="s">
        <v>158</v>
      </c>
      <c r="E242" s="169" t="s">
        <v>0</v>
      </c>
      <c r="F242" s="170" t="s">
        <v>1419</v>
      </c>
      <c r="H242" s="169" t="s">
        <v>0</v>
      </c>
      <c r="I242" s="171"/>
      <c r="L242" s="167"/>
      <c r="M242" s="172"/>
      <c r="N242" s="173"/>
      <c r="O242" s="173"/>
      <c r="P242" s="173"/>
      <c r="Q242" s="173"/>
      <c r="R242" s="173"/>
      <c r="S242" s="173"/>
      <c r="T242" s="174"/>
      <c r="AT242" s="169" t="s">
        <v>158</v>
      </c>
      <c r="AU242" s="169" t="s">
        <v>77</v>
      </c>
      <c r="AV242" s="13" t="s">
        <v>75</v>
      </c>
      <c r="AW242" s="13" t="s">
        <v>30</v>
      </c>
      <c r="AX242" s="13" t="s">
        <v>68</v>
      </c>
      <c r="AY242" s="169" t="s">
        <v>148</v>
      </c>
    </row>
    <row r="243" spans="2:51" s="14" customFormat="1" ht="12">
      <c r="B243" s="175"/>
      <c r="D243" s="168" t="s">
        <v>158</v>
      </c>
      <c r="E243" s="176" t="s">
        <v>0</v>
      </c>
      <c r="F243" s="177" t="s">
        <v>75</v>
      </c>
      <c r="H243" s="178">
        <v>1</v>
      </c>
      <c r="I243" s="179"/>
      <c r="L243" s="175"/>
      <c r="M243" s="180"/>
      <c r="N243" s="181"/>
      <c r="O243" s="181"/>
      <c r="P243" s="181"/>
      <c r="Q243" s="181"/>
      <c r="R243" s="181"/>
      <c r="S243" s="181"/>
      <c r="T243" s="182"/>
      <c r="AT243" s="176" t="s">
        <v>158</v>
      </c>
      <c r="AU243" s="176" t="s">
        <v>77</v>
      </c>
      <c r="AV243" s="14" t="s">
        <v>77</v>
      </c>
      <c r="AW243" s="14" t="s">
        <v>30</v>
      </c>
      <c r="AX243" s="14" t="s">
        <v>68</v>
      </c>
      <c r="AY243" s="176" t="s">
        <v>148</v>
      </c>
    </row>
    <row r="244" spans="2:51" s="13" customFormat="1" ht="12">
      <c r="B244" s="167"/>
      <c r="D244" s="168" t="s">
        <v>158</v>
      </c>
      <c r="E244" s="169" t="s">
        <v>0</v>
      </c>
      <c r="F244" s="170" t="s">
        <v>1414</v>
      </c>
      <c r="H244" s="169" t="s">
        <v>0</v>
      </c>
      <c r="I244" s="171"/>
      <c r="L244" s="167"/>
      <c r="M244" s="172"/>
      <c r="N244" s="173"/>
      <c r="O244" s="173"/>
      <c r="P244" s="173"/>
      <c r="Q244" s="173"/>
      <c r="R244" s="173"/>
      <c r="S244" s="173"/>
      <c r="T244" s="174"/>
      <c r="AT244" s="169" t="s">
        <v>158</v>
      </c>
      <c r="AU244" s="169" t="s">
        <v>77</v>
      </c>
      <c r="AV244" s="13" t="s">
        <v>75</v>
      </c>
      <c r="AW244" s="13" t="s">
        <v>30</v>
      </c>
      <c r="AX244" s="13" t="s">
        <v>68</v>
      </c>
      <c r="AY244" s="169" t="s">
        <v>148</v>
      </c>
    </row>
    <row r="245" spans="2:51" s="14" customFormat="1" ht="12">
      <c r="B245" s="175"/>
      <c r="D245" s="168" t="s">
        <v>158</v>
      </c>
      <c r="E245" s="176" t="s">
        <v>0</v>
      </c>
      <c r="F245" s="177" t="s">
        <v>75</v>
      </c>
      <c r="H245" s="178">
        <v>1</v>
      </c>
      <c r="I245" s="179"/>
      <c r="L245" s="175"/>
      <c r="M245" s="180"/>
      <c r="N245" s="181"/>
      <c r="O245" s="181"/>
      <c r="P245" s="181"/>
      <c r="Q245" s="181"/>
      <c r="R245" s="181"/>
      <c r="S245" s="181"/>
      <c r="T245" s="182"/>
      <c r="AT245" s="176" t="s">
        <v>158</v>
      </c>
      <c r="AU245" s="176" t="s">
        <v>77</v>
      </c>
      <c r="AV245" s="14" t="s">
        <v>77</v>
      </c>
      <c r="AW245" s="14" t="s">
        <v>30</v>
      </c>
      <c r="AX245" s="14" t="s">
        <v>68</v>
      </c>
      <c r="AY245" s="176" t="s">
        <v>148</v>
      </c>
    </row>
    <row r="246" spans="2:51" s="15" customFormat="1" ht="12">
      <c r="B246" s="183"/>
      <c r="D246" s="168" t="s">
        <v>158</v>
      </c>
      <c r="E246" s="184" t="s">
        <v>0</v>
      </c>
      <c r="F246" s="185" t="s">
        <v>171</v>
      </c>
      <c r="H246" s="186">
        <v>5</v>
      </c>
      <c r="I246" s="187"/>
      <c r="L246" s="183"/>
      <c r="M246" s="188"/>
      <c r="N246" s="189"/>
      <c r="O246" s="189"/>
      <c r="P246" s="189"/>
      <c r="Q246" s="189"/>
      <c r="R246" s="189"/>
      <c r="S246" s="189"/>
      <c r="T246" s="190"/>
      <c r="AT246" s="184" t="s">
        <v>158</v>
      </c>
      <c r="AU246" s="184" t="s">
        <v>77</v>
      </c>
      <c r="AV246" s="15" t="s">
        <v>156</v>
      </c>
      <c r="AW246" s="15" t="s">
        <v>30</v>
      </c>
      <c r="AX246" s="15" t="s">
        <v>75</v>
      </c>
      <c r="AY246" s="184" t="s">
        <v>148</v>
      </c>
    </row>
    <row r="247" spans="1:65" s="2" customFormat="1" ht="16.5" customHeight="1">
      <c r="A247" s="33"/>
      <c r="B247" s="153"/>
      <c r="C247" s="203" t="s">
        <v>443</v>
      </c>
      <c r="D247" s="203" t="s">
        <v>438</v>
      </c>
      <c r="E247" s="204" t="s">
        <v>1485</v>
      </c>
      <c r="F247" s="205" t="s">
        <v>1486</v>
      </c>
      <c r="G247" s="206" t="s">
        <v>215</v>
      </c>
      <c r="H247" s="207">
        <v>1</v>
      </c>
      <c r="I247" s="208"/>
      <c r="J247" s="209">
        <f>ROUND(I247*H247,2)</f>
        <v>0</v>
      </c>
      <c r="K247" s="205" t="s">
        <v>155</v>
      </c>
      <c r="L247" s="210"/>
      <c r="M247" s="211" t="s">
        <v>0</v>
      </c>
      <c r="N247" s="212" t="s">
        <v>40</v>
      </c>
      <c r="O247" s="54"/>
      <c r="P247" s="163">
        <f>O247*H247</f>
        <v>0</v>
      </c>
      <c r="Q247" s="163">
        <v>0.051</v>
      </c>
      <c r="R247" s="163">
        <f>Q247*H247</f>
        <v>0.051</v>
      </c>
      <c r="S247" s="163">
        <v>0</v>
      </c>
      <c r="T247" s="164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5" t="s">
        <v>191</v>
      </c>
      <c r="AT247" s="165" t="s">
        <v>438</v>
      </c>
      <c r="AU247" s="165" t="s">
        <v>77</v>
      </c>
      <c r="AY247" s="18" t="s">
        <v>148</v>
      </c>
      <c r="BE247" s="166">
        <f>IF(N247="základní",J247,0)</f>
        <v>0</v>
      </c>
      <c r="BF247" s="166">
        <f>IF(N247="snížená",J247,0)</f>
        <v>0</v>
      </c>
      <c r="BG247" s="166">
        <f>IF(N247="zákl. přenesená",J247,0)</f>
        <v>0</v>
      </c>
      <c r="BH247" s="166">
        <f>IF(N247="sníž. přenesená",J247,0)</f>
        <v>0</v>
      </c>
      <c r="BI247" s="166">
        <f>IF(N247="nulová",J247,0)</f>
        <v>0</v>
      </c>
      <c r="BJ247" s="18" t="s">
        <v>75</v>
      </c>
      <c r="BK247" s="166">
        <f>ROUND(I247*H247,2)</f>
        <v>0</v>
      </c>
      <c r="BL247" s="18" t="s">
        <v>156</v>
      </c>
      <c r="BM247" s="165" t="s">
        <v>1487</v>
      </c>
    </row>
    <row r="248" spans="2:51" s="13" customFormat="1" ht="12">
      <c r="B248" s="167"/>
      <c r="D248" s="168" t="s">
        <v>158</v>
      </c>
      <c r="E248" s="169" t="s">
        <v>0</v>
      </c>
      <c r="F248" s="170" t="s">
        <v>1413</v>
      </c>
      <c r="H248" s="169" t="s">
        <v>0</v>
      </c>
      <c r="I248" s="171"/>
      <c r="L248" s="167"/>
      <c r="M248" s="172"/>
      <c r="N248" s="173"/>
      <c r="O248" s="173"/>
      <c r="P248" s="173"/>
      <c r="Q248" s="173"/>
      <c r="R248" s="173"/>
      <c r="S248" s="173"/>
      <c r="T248" s="174"/>
      <c r="AT248" s="169" t="s">
        <v>158</v>
      </c>
      <c r="AU248" s="169" t="s">
        <v>77</v>
      </c>
      <c r="AV248" s="13" t="s">
        <v>75</v>
      </c>
      <c r="AW248" s="13" t="s">
        <v>30</v>
      </c>
      <c r="AX248" s="13" t="s">
        <v>68</v>
      </c>
      <c r="AY248" s="169" t="s">
        <v>148</v>
      </c>
    </row>
    <row r="249" spans="2:51" s="13" customFormat="1" ht="12">
      <c r="B249" s="167"/>
      <c r="D249" s="168" t="s">
        <v>158</v>
      </c>
      <c r="E249" s="169" t="s">
        <v>0</v>
      </c>
      <c r="F249" s="170" t="s">
        <v>1417</v>
      </c>
      <c r="H249" s="169" t="s">
        <v>0</v>
      </c>
      <c r="I249" s="171"/>
      <c r="L249" s="167"/>
      <c r="M249" s="172"/>
      <c r="N249" s="173"/>
      <c r="O249" s="173"/>
      <c r="P249" s="173"/>
      <c r="Q249" s="173"/>
      <c r="R249" s="173"/>
      <c r="S249" s="173"/>
      <c r="T249" s="174"/>
      <c r="AT249" s="169" t="s">
        <v>158</v>
      </c>
      <c r="AU249" s="169" t="s">
        <v>77</v>
      </c>
      <c r="AV249" s="13" t="s">
        <v>75</v>
      </c>
      <c r="AW249" s="13" t="s">
        <v>30</v>
      </c>
      <c r="AX249" s="13" t="s">
        <v>68</v>
      </c>
      <c r="AY249" s="169" t="s">
        <v>148</v>
      </c>
    </row>
    <row r="250" spans="2:51" s="14" customFormat="1" ht="12">
      <c r="B250" s="175"/>
      <c r="D250" s="168" t="s">
        <v>158</v>
      </c>
      <c r="E250" s="176" t="s">
        <v>0</v>
      </c>
      <c r="F250" s="177" t="s">
        <v>75</v>
      </c>
      <c r="H250" s="178">
        <v>1</v>
      </c>
      <c r="I250" s="179"/>
      <c r="L250" s="175"/>
      <c r="M250" s="180"/>
      <c r="N250" s="181"/>
      <c r="O250" s="181"/>
      <c r="P250" s="181"/>
      <c r="Q250" s="181"/>
      <c r="R250" s="181"/>
      <c r="S250" s="181"/>
      <c r="T250" s="182"/>
      <c r="AT250" s="176" t="s">
        <v>158</v>
      </c>
      <c r="AU250" s="176" t="s">
        <v>77</v>
      </c>
      <c r="AV250" s="14" t="s">
        <v>77</v>
      </c>
      <c r="AW250" s="14" t="s">
        <v>30</v>
      </c>
      <c r="AX250" s="14" t="s">
        <v>75</v>
      </c>
      <c r="AY250" s="176" t="s">
        <v>148</v>
      </c>
    </row>
    <row r="251" spans="1:65" s="2" customFormat="1" ht="16.5" customHeight="1">
      <c r="A251" s="33"/>
      <c r="B251" s="153"/>
      <c r="C251" s="203" t="s">
        <v>449</v>
      </c>
      <c r="D251" s="203" t="s">
        <v>438</v>
      </c>
      <c r="E251" s="204" t="s">
        <v>1488</v>
      </c>
      <c r="F251" s="205" t="s">
        <v>1489</v>
      </c>
      <c r="G251" s="206" t="s">
        <v>215</v>
      </c>
      <c r="H251" s="207">
        <v>11</v>
      </c>
      <c r="I251" s="208"/>
      <c r="J251" s="209">
        <f>ROUND(I251*H251,2)</f>
        <v>0</v>
      </c>
      <c r="K251" s="205" t="s">
        <v>155</v>
      </c>
      <c r="L251" s="210"/>
      <c r="M251" s="211" t="s">
        <v>0</v>
      </c>
      <c r="N251" s="212" t="s">
        <v>40</v>
      </c>
      <c r="O251" s="54"/>
      <c r="P251" s="163">
        <f>O251*H251</f>
        <v>0</v>
      </c>
      <c r="Q251" s="163">
        <v>0.068</v>
      </c>
      <c r="R251" s="163">
        <f>Q251*H251</f>
        <v>0.748</v>
      </c>
      <c r="S251" s="163">
        <v>0</v>
      </c>
      <c r="T251" s="164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5" t="s">
        <v>191</v>
      </c>
      <c r="AT251" s="165" t="s">
        <v>438</v>
      </c>
      <c r="AU251" s="165" t="s">
        <v>77</v>
      </c>
      <c r="AY251" s="18" t="s">
        <v>148</v>
      </c>
      <c r="BE251" s="166">
        <f>IF(N251="základní",J251,0)</f>
        <v>0</v>
      </c>
      <c r="BF251" s="166">
        <f>IF(N251="snížená",J251,0)</f>
        <v>0</v>
      </c>
      <c r="BG251" s="166">
        <f>IF(N251="zákl. přenesená",J251,0)</f>
        <v>0</v>
      </c>
      <c r="BH251" s="166">
        <f>IF(N251="sníž. přenesená",J251,0)</f>
        <v>0</v>
      </c>
      <c r="BI251" s="166">
        <f>IF(N251="nulová",J251,0)</f>
        <v>0</v>
      </c>
      <c r="BJ251" s="18" t="s">
        <v>75</v>
      </c>
      <c r="BK251" s="166">
        <f>ROUND(I251*H251,2)</f>
        <v>0</v>
      </c>
      <c r="BL251" s="18" t="s">
        <v>156</v>
      </c>
      <c r="BM251" s="165" t="s">
        <v>1490</v>
      </c>
    </row>
    <row r="252" spans="2:51" s="13" customFormat="1" ht="12">
      <c r="B252" s="167"/>
      <c r="D252" s="168" t="s">
        <v>158</v>
      </c>
      <c r="E252" s="169" t="s">
        <v>0</v>
      </c>
      <c r="F252" s="170" t="s">
        <v>1413</v>
      </c>
      <c r="H252" s="169" t="s">
        <v>0</v>
      </c>
      <c r="I252" s="171"/>
      <c r="L252" s="167"/>
      <c r="M252" s="172"/>
      <c r="N252" s="173"/>
      <c r="O252" s="173"/>
      <c r="P252" s="173"/>
      <c r="Q252" s="173"/>
      <c r="R252" s="173"/>
      <c r="S252" s="173"/>
      <c r="T252" s="174"/>
      <c r="AT252" s="169" t="s">
        <v>158</v>
      </c>
      <c r="AU252" s="169" t="s">
        <v>77</v>
      </c>
      <c r="AV252" s="13" t="s">
        <v>75</v>
      </c>
      <c r="AW252" s="13" t="s">
        <v>30</v>
      </c>
      <c r="AX252" s="13" t="s">
        <v>68</v>
      </c>
      <c r="AY252" s="169" t="s">
        <v>148</v>
      </c>
    </row>
    <row r="253" spans="2:51" s="13" customFormat="1" ht="12">
      <c r="B253" s="167"/>
      <c r="D253" s="168" t="s">
        <v>158</v>
      </c>
      <c r="E253" s="169" t="s">
        <v>0</v>
      </c>
      <c r="F253" s="170" t="s">
        <v>1417</v>
      </c>
      <c r="H253" s="169" t="s">
        <v>0</v>
      </c>
      <c r="I253" s="171"/>
      <c r="L253" s="167"/>
      <c r="M253" s="172"/>
      <c r="N253" s="173"/>
      <c r="O253" s="173"/>
      <c r="P253" s="173"/>
      <c r="Q253" s="173"/>
      <c r="R253" s="173"/>
      <c r="S253" s="173"/>
      <c r="T253" s="174"/>
      <c r="AT253" s="169" t="s">
        <v>158</v>
      </c>
      <c r="AU253" s="169" t="s">
        <v>77</v>
      </c>
      <c r="AV253" s="13" t="s">
        <v>75</v>
      </c>
      <c r="AW253" s="13" t="s">
        <v>30</v>
      </c>
      <c r="AX253" s="13" t="s">
        <v>68</v>
      </c>
      <c r="AY253" s="169" t="s">
        <v>148</v>
      </c>
    </row>
    <row r="254" spans="2:51" s="14" customFormat="1" ht="12">
      <c r="B254" s="175"/>
      <c r="D254" s="168" t="s">
        <v>158</v>
      </c>
      <c r="E254" s="176" t="s">
        <v>0</v>
      </c>
      <c r="F254" s="177" t="s">
        <v>191</v>
      </c>
      <c r="H254" s="178">
        <v>8</v>
      </c>
      <c r="I254" s="179"/>
      <c r="L254" s="175"/>
      <c r="M254" s="180"/>
      <c r="N254" s="181"/>
      <c r="O254" s="181"/>
      <c r="P254" s="181"/>
      <c r="Q254" s="181"/>
      <c r="R254" s="181"/>
      <c r="S254" s="181"/>
      <c r="T254" s="182"/>
      <c r="AT254" s="176" t="s">
        <v>158</v>
      </c>
      <c r="AU254" s="176" t="s">
        <v>77</v>
      </c>
      <c r="AV254" s="14" t="s">
        <v>77</v>
      </c>
      <c r="AW254" s="14" t="s">
        <v>30</v>
      </c>
      <c r="AX254" s="14" t="s">
        <v>68</v>
      </c>
      <c r="AY254" s="176" t="s">
        <v>148</v>
      </c>
    </row>
    <row r="255" spans="2:51" s="13" customFormat="1" ht="12">
      <c r="B255" s="167"/>
      <c r="D255" s="168" t="s">
        <v>158</v>
      </c>
      <c r="E255" s="169" t="s">
        <v>0</v>
      </c>
      <c r="F255" s="170" t="s">
        <v>1419</v>
      </c>
      <c r="H255" s="169" t="s">
        <v>0</v>
      </c>
      <c r="I255" s="171"/>
      <c r="L255" s="167"/>
      <c r="M255" s="172"/>
      <c r="N255" s="173"/>
      <c r="O255" s="173"/>
      <c r="P255" s="173"/>
      <c r="Q255" s="173"/>
      <c r="R255" s="173"/>
      <c r="S255" s="173"/>
      <c r="T255" s="174"/>
      <c r="AT255" s="169" t="s">
        <v>158</v>
      </c>
      <c r="AU255" s="169" t="s">
        <v>77</v>
      </c>
      <c r="AV255" s="13" t="s">
        <v>75</v>
      </c>
      <c r="AW255" s="13" t="s">
        <v>30</v>
      </c>
      <c r="AX255" s="13" t="s">
        <v>68</v>
      </c>
      <c r="AY255" s="169" t="s">
        <v>148</v>
      </c>
    </row>
    <row r="256" spans="2:51" s="14" customFormat="1" ht="12">
      <c r="B256" s="175"/>
      <c r="D256" s="168" t="s">
        <v>158</v>
      </c>
      <c r="E256" s="176" t="s">
        <v>0</v>
      </c>
      <c r="F256" s="177" t="s">
        <v>75</v>
      </c>
      <c r="H256" s="178">
        <v>1</v>
      </c>
      <c r="I256" s="179"/>
      <c r="L256" s="175"/>
      <c r="M256" s="180"/>
      <c r="N256" s="181"/>
      <c r="O256" s="181"/>
      <c r="P256" s="181"/>
      <c r="Q256" s="181"/>
      <c r="R256" s="181"/>
      <c r="S256" s="181"/>
      <c r="T256" s="182"/>
      <c r="AT256" s="176" t="s">
        <v>158</v>
      </c>
      <c r="AU256" s="176" t="s">
        <v>77</v>
      </c>
      <c r="AV256" s="14" t="s">
        <v>77</v>
      </c>
      <c r="AW256" s="14" t="s">
        <v>30</v>
      </c>
      <c r="AX256" s="14" t="s">
        <v>68</v>
      </c>
      <c r="AY256" s="176" t="s">
        <v>148</v>
      </c>
    </row>
    <row r="257" spans="2:51" s="13" customFormat="1" ht="12">
      <c r="B257" s="167"/>
      <c r="D257" s="168" t="s">
        <v>158</v>
      </c>
      <c r="E257" s="169" t="s">
        <v>0</v>
      </c>
      <c r="F257" s="170" t="s">
        <v>1414</v>
      </c>
      <c r="H257" s="169" t="s">
        <v>0</v>
      </c>
      <c r="I257" s="171"/>
      <c r="L257" s="167"/>
      <c r="M257" s="172"/>
      <c r="N257" s="173"/>
      <c r="O257" s="173"/>
      <c r="P257" s="173"/>
      <c r="Q257" s="173"/>
      <c r="R257" s="173"/>
      <c r="S257" s="173"/>
      <c r="T257" s="174"/>
      <c r="AT257" s="169" t="s">
        <v>158</v>
      </c>
      <c r="AU257" s="169" t="s">
        <v>77</v>
      </c>
      <c r="AV257" s="13" t="s">
        <v>75</v>
      </c>
      <c r="AW257" s="13" t="s">
        <v>30</v>
      </c>
      <c r="AX257" s="13" t="s">
        <v>68</v>
      </c>
      <c r="AY257" s="169" t="s">
        <v>148</v>
      </c>
    </row>
    <row r="258" spans="2:51" s="14" customFormat="1" ht="12">
      <c r="B258" s="175"/>
      <c r="D258" s="168" t="s">
        <v>158</v>
      </c>
      <c r="E258" s="176" t="s">
        <v>0</v>
      </c>
      <c r="F258" s="177" t="s">
        <v>77</v>
      </c>
      <c r="H258" s="178">
        <v>2</v>
      </c>
      <c r="I258" s="179"/>
      <c r="L258" s="175"/>
      <c r="M258" s="180"/>
      <c r="N258" s="181"/>
      <c r="O258" s="181"/>
      <c r="P258" s="181"/>
      <c r="Q258" s="181"/>
      <c r="R258" s="181"/>
      <c r="S258" s="181"/>
      <c r="T258" s="182"/>
      <c r="AT258" s="176" t="s">
        <v>158</v>
      </c>
      <c r="AU258" s="176" t="s">
        <v>77</v>
      </c>
      <c r="AV258" s="14" t="s">
        <v>77</v>
      </c>
      <c r="AW258" s="14" t="s">
        <v>30</v>
      </c>
      <c r="AX258" s="14" t="s">
        <v>68</v>
      </c>
      <c r="AY258" s="176" t="s">
        <v>148</v>
      </c>
    </row>
    <row r="259" spans="2:51" s="15" customFormat="1" ht="12">
      <c r="B259" s="183"/>
      <c r="D259" s="168" t="s">
        <v>158</v>
      </c>
      <c r="E259" s="184" t="s">
        <v>0</v>
      </c>
      <c r="F259" s="185" t="s">
        <v>171</v>
      </c>
      <c r="H259" s="186">
        <v>11</v>
      </c>
      <c r="I259" s="187"/>
      <c r="L259" s="183"/>
      <c r="M259" s="188"/>
      <c r="N259" s="189"/>
      <c r="O259" s="189"/>
      <c r="P259" s="189"/>
      <c r="Q259" s="189"/>
      <c r="R259" s="189"/>
      <c r="S259" s="189"/>
      <c r="T259" s="190"/>
      <c r="AT259" s="184" t="s">
        <v>158</v>
      </c>
      <c r="AU259" s="184" t="s">
        <v>77</v>
      </c>
      <c r="AV259" s="15" t="s">
        <v>156</v>
      </c>
      <c r="AW259" s="15" t="s">
        <v>30</v>
      </c>
      <c r="AX259" s="15" t="s">
        <v>75</v>
      </c>
      <c r="AY259" s="184" t="s">
        <v>148</v>
      </c>
    </row>
    <row r="260" spans="1:65" s="2" customFormat="1" ht="21.75" customHeight="1">
      <c r="A260" s="33"/>
      <c r="B260" s="153"/>
      <c r="C260" s="154" t="s">
        <v>454</v>
      </c>
      <c r="D260" s="154" t="s">
        <v>151</v>
      </c>
      <c r="E260" s="155" t="s">
        <v>1491</v>
      </c>
      <c r="F260" s="156" t="s">
        <v>1492</v>
      </c>
      <c r="G260" s="157" t="s">
        <v>215</v>
      </c>
      <c r="H260" s="158">
        <v>5</v>
      </c>
      <c r="I260" s="159"/>
      <c r="J260" s="160">
        <f>ROUND(I260*H260,2)</f>
        <v>0</v>
      </c>
      <c r="K260" s="156" t="s">
        <v>155</v>
      </c>
      <c r="L260" s="34"/>
      <c r="M260" s="161" t="s">
        <v>0</v>
      </c>
      <c r="N260" s="162" t="s">
        <v>40</v>
      </c>
      <c r="O260" s="54"/>
      <c r="P260" s="163">
        <f>O260*H260</f>
        <v>0</v>
      </c>
      <c r="Q260" s="163">
        <v>0.08832</v>
      </c>
      <c r="R260" s="163">
        <f>Q260*H260</f>
        <v>0.4416</v>
      </c>
      <c r="S260" s="163">
        <v>0</v>
      </c>
      <c r="T260" s="164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5" t="s">
        <v>156</v>
      </c>
      <c r="AT260" s="165" t="s">
        <v>151</v>
      </c>
      <c r="AU260" s="165" t="s">
        <v>77</v>
      </c>
      <c r="AY260" s="18" t="s">
        <v>148</v>
      </c>
      <c r="BE260" s="166">
        <f>IF(N260="základní",J260,0)</f>
        <v>0</v>
      </c>
      <c r="BF260" s="166">
        <f>IF(N260="snížená",J260,0)</f>
        <v>0</v>
      </c>
      <c r="BG260" s="166">
        <f>IF(N260="zákl. přenesená",J260,0)</f>
        <v>0</v>
      </c>
      <c r="BH260" s="166">
        <f>IF(N260="sníž. přenesená",J260,0)</f>
        <v>0</v>
      </c>
      <c r="BI260" s="166">
        <f>IF(N260="nulová",J260,0)</f>
        <v>0</v>
      </c>
      <c r="BJ260" s="18" t="s">
        <v>75</v>
      </c>
      <c r="BK260" s="166">
        <f>ROUND(I260*H260,2)</f>
        <v>0</v>
      </c>
      <c r="BL260" s="18" t="s">
        <v>156</v>
      </c>
      <c r="BM260" s="165" t="s">
        <v>1493</v>
      </c>
    </row>
    <row r="261" spans="2:51" s="13" customFormat="1" ht="12">
      <c r="B261" s="167"/>
      <c r="D261" s="168" t="s">
        <v>158</v>
      </c>
      <c r="E261" s="169" t="s">
        <v>0</v>
      </c>
      <c r="F261" s="170" t="s">
        <v>1413</v>
      </c>
      <c r="H261" s="169" t="s">
        <v>0</v>
      </c>
      <c r="I261" s="171"/>
      <c r="L261" s="167"/>
      <c r="M261" s="172"/>
      <c r="N261" s="173"/>
      <c r="O261" s="173"/>
      <c r="P261" s="173"/>
      <c r="Q261" s="173"/>
      <c r="R261" s="173"/>
      <c r="S261" s="173"/>
      <c r="T261" s="174"/>
      <c r="AT261" s="169" t="s">
        <v>158</v>
      </c>
      <c r="AU261" s="169" t="s">
        <v>77</v>
      </c>
      <c r="AV261" s="13" t="s">
        <v>75</v>
      </c>
      <c r="AW261" s="13" t="s">
        <v>30</v>
      </c>
      <c r="AX261" s="13" t="s">
        <v>68</v>
      </c>
      <c r="AY261" s="169" t="s">
        <v>148</v>
      </c>
    </row>
    <row r="262" spans="2:51" s="13" customFormat="1" ht="12">
      <c r="B262" s="167"/>
      <c r="D262" s="168" t="s">
        <v>158</v>
      </c>
      <c r="E262" s="169" t="s">
        <v>0</v>
      </c>
      <c r="F262" s="170" t="s">
        <v>1417</v>
      </c>
      <c r="H262" s="169" t="s">
        <v>0</v>
      </c>
      <c r="I262" s="171"/>
      <c r="L262" s="167"/>
      <c r="M262" s="172"/>
      <c r="N262" s="173"/>
      <c r="O262" s="173"/>
      <c r="P262" s="173"/>
      <c r="Q262" s="173"/>
      <c r="R262" s="173"/>
      <c r="S262" s="173"/>
      <c r="T262" s="174"/>
      <c r="AT262" s="169" t="s">
        <v>158</v>
      </c>
      <c r="AU262" s="169" t="s">
        <v>77</v>
      </c>
      <c r="AV262" s="13" t="s">
        <v>75</v>
      </c>
      <c r="AW262" s="13" t="s">
        <v>30</v>
      </c>
      <c r="AX262" s="13" t="s">
        <v>68</v>
      </c>
      <c r="AY262" s="169" t="s">
        <v>148</v>
      </c>
    </row>
    <row r="263" spans="2:51" s="14" customFormat="1" ht="12">
      <c r="B263" s="175"/>
      <c r="D263" s="168" t="s">
        <v>158</v>
      </c>
      <c r="E263" s="176" t="s">
        <v>0</v>
      </c>
      <c r="F263" s="177" t="s">
        <v>156</v>
      </c>
      <c r="H263" s="178">
        <v>4</v>
      </c>
      <c r="I263" s="179"/>
      <c r="L263" s="175"/>
      <c r="M263" s="180"/>
      <c r="N263" s="181"/>
      <c r="O263" s="181"/>
      <c r="P263" s="181"/>
      <c r="Q263" s="181"/>
      <c r="R263" s="181"/>
      <c r="S263" s="181"/>
      <c r="T263" s="182"/>
      <c r="AT263" s="176" t="s">
        <v>158</v>
      </c>
      <c r="AU263" s="176" t="s">
        <v>77</v>
      </c>
      <c r="AV263" s="14" t="s">
        <v>77</v>
      </c>
      <c r="AW263" s="14" t="s">
        <v>30</v>
      </c>
      <c r="AX263" s="14" t="s">
        <v>68</v>
      </c>
      <c r="AY263" s="176" t="s">
        <v>148</v>
      </c>
    </row>
    <row r="264" spans="2:51" s="13" customFormat="1" ht="12">
      <c r="B264" s="167"/>
      <c r="D264" s="168" t="s">
        <v>158</v>
      </c>
      <c r="E264" s="169" t="s">
        <v>0</v>
      </c>
      <c r="F264" s="170" t="s">
        <v>1414</v>
      </c>
      <c r="H264" s="169" t="s">
        <v>0</v>
      </c>
      <c r="I264" s="171"/>
      <c r="L264" s="167"/>
      <c r="M264" s="172"/>
      <c r="N264" s="173"/>
      <c r="O264" s="173"/>
      <c r="P264" s="173"/>
      <c r="Q264" s="173"/>
      <c r="R264" s="173"/>
      <c r="S264" s="173"/>
      <c r="T264" s="174"/>
      <c r="AT264" s="169" t="s">
        <v>158</v>
      </c>
      <c r="AU264" s="169" t="s">
        <v>77</v>
      </c>
      <c r="AV264" s="13" t="s">
        <v>75</v>
      </c>
      <c r="AW264" s="13" t="s">
        <v>30</v>
      </c>
      <c r="AX264" s="13" t="s">
        <v>68</v>
      </c>
      <c r="AY264" s="169" t="s">
        <v>148</v>
      </c>
    </row>
    <row r="265" spans="2:51" s="14" customFormat="1" ht="12">
      <c r="B265" s="175"/>
      <c r="D265" s="168" t="s">
        <v>158</v>
      </c>
      <c r="E265" s="176" t="s">
        <v>0</v>
      </c>
      <c r="F265" s="177" t="s">
        <v>75</v>
      </c>
      <c r="H265" s="178">
        <v>1</v>
      </c>
      <c r="I265" s="179"/>
      <c r="L265" s="175"/>
      <c r="M265" s="180"/>
      <c r="N265" s="181"/>
      <c r="O265" s="181"/>
      <c r="P265" s="181"/>
      <c r="Q265" s="181"/>
      <c r="R265" s="181"/>
      <c r="S265" s="181"/>
      <c r="T265" s="182"/>
      <c r="AT265" s="176" t="s">
        <v>158</v>
      </c>
      <c r="AU265" s="176" t="s">
        <v>77</v>
      </c>
      <c r="AV265" s="14" t="s">
        <v>77</v>
      </c>
      <c r="AW265" s="14" t="s">
        <v>30</v>
      </c>
      <c r="AX265" s="14" t="s">
        <v>68</v>
      </c>
      <c r="AY265" s="176" t="s">
        <v>148</v>
      </c>
    </row>
    <row r="266" spans="2:51" s="15" customFormat="1" ht="12">
      <c r="B266" s="183"/>
      <c r="D266" s="168" t="s">
        <v>158</v>
      </c>
      <c r="E266" s="184" t="s">
        <v>0</v>
      </c>
      <c r="F266" s="185" t="s">
        <v>171</v>
      </c>
      <c r="H266" s="186">
        <v>5</v>
      </c>
      <c r="I266" s="187"/>
      <c r="L266" s="183"/>
      <c r="M266" s="188"/>
      <c r="N266" s="189"/>
      <c r="O266" s="189"/>
      <c r="P266" s="189"/>
      <c r="Q266" s="189"/>
      <c r="R266" s="189"/>
      <c r="S266" s="189"/>
      <c r="T266" s="190"/>
      <c r="AT266" s="184" t="s">
        <v>158</v>
      </c>
      <c r="AU266" s="184" t="s">
        <v>77</v>
      </c>
      <c r="AV266" s="15" t="s">
        <v>156</v>
      </c>
      <c r="AW266" s="15" t="s">
        <v>30</v>
      </c>
      <c r="AX266" s="15" t="s">
        <v>75</v>
      </c>
      <c r="AY266" s="184" t="s">
        <v>148</v>
      </c>
    </row>
    <row r="267" spans="2:63" s="12" customFormat="1" ht="22.9" customHeight="1">
      <c r="B267" s="140"/>
      <c r="D267" s="141" t="s">
        <v>67</v>
      </c>
      <c r="E267" s="151" t="s">
        <v>177</v>
      </c>
      <c r="F267" s="151" t="s">
        <v>1127</v>
      </c>
      <c r="I267" s="143"/>
      <c r="J267" s="152">
        <f>BK267</f>
        <v>0</v>
      </c>
      <c r="L267" s="140"/>
      <c r="M267" s="145"/>
      <c r="N267" s="146"/>
      <c r="O267" s="146"/>
      <c r="P267" s="147">
        <f>SUM(P268:P279)</f>
        <v>0</v>
      </c>
      <c r="Q267" s="146"/>
      <c r="R267" s="147">
        <f>SUM(R268:R279)</f>
        <v>10.282579999999998</v>
      </c>
      <c r="S267" s="146"/>
      <c r="T267" s="148">
        <f>SUM(T268:T279)</f>
        <v>0</v>
      </c>
      <c r="AR267" s="141" t="s">
        <v>75</v>
      </c>
      <c r="AT267" s="149" t="s">
        <v>67</v>
      </c>
      <c r="AU267" s="149" t="s">
        <v>75</v>
      </c>
      <c r="AY267" s="141" t="s">
        <v>148</v>
      </c>
      <c r="BK267" s="150">
        <f>SUM(BK268:BK279)</f>
        <v>0</v>
      </c>
    </row>
    <row r="268" spans="1:65" s="2" customFormat="1" ht="21.75" customHeight="1">
      <c r="A268" s="33"/>
      <c r="B268" s="153"/>
      <c r="C268" s="154" t="s">
        <v>459</v>
      </c>
      <c r="D268" s="154" t="s">
        <v>151</v>
      </c>
      <c r="E268" s="155" t="s">
        <v>1128</v>
      </c>
      <c r="F268" s="156" t="s">
        <v>1129</v>
      </c>
      <c r="G268" s="157" t="s">
        <v>154</v>
      </c>
      <c r="H268" s="158">
        <v>11</v>
      </c>
      <c r="I268" s="159"/>
      <c r="J268" s="160">
        <f>ROUND(I268*H268,2)</f>
        <v>0</v>
      </c>
      <c r="K268" s="156" t="s">
        <v>0</v>
      </c>
      <c r="L268" s="34"/>
      <c r="M268" s="161" t="s">
        <v>0</v>
      </c>
      <c r="N268" s="162" t="s">
        <v>40</v>
      </c>
      <c r="O268" s="54"/>
      <c r="P268" s="163">
        <f>O268*H268</f>
        <v>0</v>
      </c>
      <c r="Q268" s="163">
        <v>0.285</v>
      </c>
      <c r="R268" s="163">
        <f>Q268*H268</f>
        <v>3.135</v>
      </c>
      <c r="S268" s="163">
        <v>0</v>
      </c>
      <c r="T268" s="164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5" t="s">
        <v>156</v>
      </c>
      <c r="AT268" s="165" t="s">
        <v>151</v>
      </c>
      <c r="AU268" s="165" t="s">
        <v>77</v>
      </c>
      <c r="AY268" s="18" t="s">
        <v>148</v>
      </c>
      <c r="BE268" s="166">
        <f>IF(N268="základní",J268,0)</f>
        <v>0</v>
      </c>
      <c r="BF268" s="166">
        <f>IF(N268="snížená",J268,0)</f>
        <v>0</v>
      </c>
      <c r="BG268" s="166">
        <f>IF(N268="zákl. přenesená",J268,0)</f>
        <v>0</v>
      </c>
      <c r="BH268" s="166">
        <f>IF(N268="sníž. přenesená",J268,0)</f>
        <v>0</v>
      </c>
      <c r="BI268" s="166">
        <f>IF(N268="nulová",J268,0)</f>
        <v>0</v>
      </c>
      <c r="BJ268" s="18" t="s">
        <v>75</v>
      </c>
      <c r="BK268" s="166">
        <f>ROUND(I268*H268,2)</f>
        <v>0</v>
      </c>
      <c r="BL268" s="18" t="s">
        <v>156</v>
      </c>
      <c r="BM268" s="165" t="s">
        <v>1494</v>
      </c>
    </row>
    <row r="269" spans="2:51" s="14" customFormat="1" ht="12">
      <c r="B269" s="175"/>
      <c r="D269" s="168" t="s">
        <v>158</v>
      </c>
      <c r="E269" s="176" t="s">
        <v>0</v>
      </c>
      <c r="F269" s="177" t="s">
        <v>1051</v>
      </c>
      <c r="H269" s="178">
        <v>11</v>
      </c>
      <c r="I269" s="179"/>
      <c r="L269" s="175"/>
      <c r="M269" s="180"/>
      <c r="N269" s="181"/>
      <c r="O269" s="181"/>
      <c r="P269" s="181"/>
      <c r="Q269" s="181"/>
      <c r="R269" s="181"/>
      <c r="S269" s="181"/>
      <c r="T269" s="182"/>
      <c r="AT269" s="176" t="s">
        <v>158</v>
      </c>
      <c r="AU269" s="176" t="s">
        <v>77</v>
      </c>
      <c r="AV269" s="14" t="s">
        <v>77</v>
      </c>
      <c r="AW269" s="14" t="s">
        <v>30</v>
      </c>
      <c r="AX269" s="14" t="s">
        <v>75</v>
      </c>
      <c r="AY269" s="176" t="s">
        <v>148</v>
      </c>
    </row>
    <row r="270" spans="1:65" s="2" customFormat="1" ht="21.75" customHeight="1">
      <c r="A270" s="33"/>
      <c r="B270" s="153"/>
      <c r="C270" s="154" t="s">
        <v>464</v>
      </c>
      <c r="D270" s="154" t="s">
        <v>151</v>
      </c>
      <c r="E270" s="155" t="s">
        <v>1131</v>
      </c>
      <c r="F270" s="156" t="s">
        <v>1132</v>
      </c>
      <c r="G270" s="157" t="s">
        <v>154</v>
      </c>
      <c r="H270" s="158">
        <v>11</v>
      </c>
      <c r="I270" s="159"/>
      <c r="J270" s="160">
        <f>ROUND(I270*H270,2)</f>
        <v>0</v>
      </c>
      <c r="K270" s="156" t="s">
        <v>0</v>
      </c>
      <c r="L270" s="34"/>
      <c r="M270" s="161" t="s">
        <v>0</v>
      </c>
      <c r="N270" s="162" t="s">
        <v>40</v>
      </c>
      <c r="O270" s="54"/>
      <c r="P270" s="163">
        <f>O270*H270</f>
        <v>0</v>
      </c>
      <c r="Q270" s="163">
        <v>0.38</v>
      </c>
      <c r="R270" s="163">
        <f>Q270*H270</f>
        <v>4.18</v>
      </c>
      <c r="S270" s="163">
        <v>0</v>
      </c>
      <c r="T270" s="164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5" t="s">
        <v>156</v>
      </c>
      <c r="AT270" s="165" t="s">
        <v>151</v>
      </c>
      <c r="AU270" s="165" t="s">
        <v>77</v>
      </c>
      <c r="AY270" s="18" t="s">
        <v>148</v>
      </c>
      <c r="BE270" s="166">
        <f>IF(N270="základní",J270,0)</f>
        <v>0</v>
      </c>
      <c r="BF270" s="166">
        <f>IF(N270="snížená",J270,0)</f>
        <v>0</v>
      </c>
      <c r="BG270" s="166">
        <f>IF(N270="zákl. přenesená",J270,0)</f>
        <v>0</v>
      </c>
      <c r="BH270" s="166">
        <f>IF(N270="sníž. přenesená",J270,0)</f>
        <v>0</v>
      </c>
      <c r="BI270" s="166">
        <f>IF(N270="nulová",J270,0)</f>
        <v>0</v>
      </c>
      <c r="BJ270" s="18" t="s">
        <v>75</v>
      </c>
      <c r="BK270" s="166">
        <f>ROUND(I270*H270,2)</f>
        <v>0</v>
      </c>
      <c r="BL270" s="18" t="s">
        <v>156</v>
      </c>
      <c r="BM270" s="165" t="s">
        <v>1495</v>
      </c>
    </row>
    <row r="271" spans="2:51" s="14" customFormat="1" ht="12">
      <c r="B271" s="175"/>
      <c r="D271" s="168" t="s">
        <v>158</v>
      </c>
      <c r="E271" s="176" t="s">
        <v>0</v>
      </c>
      <c r="F271" s="177" t="s">
        <v>1051</v>
      </c>
      <c r="H271" s="178">
        <v>11</v>
      </c>
      <c r="I271" s="179"/>
      <c r="L271" s="175"/>
      <c r="M271" s="180"/>
      <c r="N271" s="181"/>
      <c r="O271" s="181"/>
      <c r="P271" s="181"/>
      <c r="Q271" s="181"/>
      <c r="R271" s="181"/>
      <c r="S271" s="181"/>
      <c r="T271" s="182"/>
      <c r="AT271" s="176" t="s">
        <v>158</v>
      </c>
      <c r="AU271" s="176" t="s">
        <v>77</v>
      </c>
      <c r="AV271" s="14" t="s">
        <v>77</v>
      </c>
      <c r="AW271" s="14" t="s">
        <v>30</v>
      </c>
      <c r="AX271" s="14" t="s">
        <v>75</v>
      </c>
      <c r="AY271" s="176" t="s">
        <v>148</v>
      </c>
    </row>
    <row r="272" spans="1:65" s="2" customFormat="1" ht="21.75" customHeight="1">
      <c r="A272" s="33"/>
      <c r="B272" s="153"/>
      <c r="C272" s="154" t="s">
        <v>469</v>
      </c>
      <c r="D272" s="154" t="s">
        <v>151</v>
      </c>
      <c r="E272" s="155" t="s">
        <v>1134</v>
      </c>
      <c r="F272" s="156" t="s">
        <v>1135</v>
      </c>
      <c r="G272" s="157" t="s">
        <v>154</v>
      </c>
      <c r="H272" s="158">
        <v>11</v>
      </c>
      <c r="I272" s="159"/>
      <c r="J272" s="160">
        <f>ROUND(I272*H272,2)</f>
        <v>0</v>
      </c>
      <c r="K272" s="156" t="s">
        <v>0</v>
      </c>
      <c r="L272" s="34"/>
      <c r="M272" s="161" t="s">
        <v>0</v>
      </c>
      <c r="N272" s="162" t="s">
        <v>40</v>
      </c>
      <c r="O272" s="54"/>
      <c r="P272" s="163">
        <f>O272*H272</f>
        <v>0</v>
      </c>
      <c r="Q272" s="163">
        <v>0.13188</v>
      </c>
      <c r="R272" s="163">
        <f>Q272*H272</f>
        <v>1.45068</v>
      </c>
      <c r="S272" s="163">
        <v>0</v>
      </c>
      <c r="T272" s="164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5" t="s">
        <v>156</v>
      </c>
      <c r="AT272" s="165" t="s">
        <v>151</v>
      </c>
      <c r="AU272" s="165" t="s">
        <v>77</v>
      </c>
      <c r="AY272" s="18" t="s">
        <v>148</v>
      </c>
      <c r="BE272" s="166">
        <f>IF(N272="základní",J272,0)</f>
        <v>0</v>
      </c>
      <c r="BF272" s="166">
        <f>IF(N272="snížená",J272,0)</f>
        <v>0</v>
      </c>
      <c r="BG272" s="166">
        <f>IF(N272="zákl. přenesená",J272,0)</f>
        <v>0</v>
      </c>
      <c r="BH272" s="166">
        <f>IF(N272="sníž. přenesená",J272,0)</f>
        <v>0</v>
      </c>
      <c r="BI272" s="166">
        <f>IF(N272="nulová",J272,0)</f>
        <v>0</v>
      </c>
      <c r="BJ272" s="18" t="s">
        <v>75</v>
      </c>
      <c r="BK272" s="166">
        <f>ROUND(I272*H272,2)</f>
        <v>0</v>
      </c>
      <c r="BL272" s="18" t="s">
        <v>156</v>
      </c>
      <c r="BM272" s="165" t="s">
        <v>1496</v>
      </c>
    </row>
    <row r="273" spans="2:51" s="14" customFormat="1" ht="12">
      <c r="B273" s="175"/>
      <c r="D273" s="168" t="s">
        <v>158</v>
      </c>
      <c r="E273" s="176" t="s">
        <v>0</v>
      </c>
      <c r="F273" s="177" t="s">
        <v>1051</v>
      </c>
      <c r="H273" s="178">
        <v>11</v>
      </c>
      <c r="I273" s="179"/>
      <c r="L273" s="175"/>
      <c r="M273" s="180"/>
      <c r="N273" s="181"/>
      <c r="O273" s="181"/>
      <c r="P273" s="181"/>
      <c r="Q273" s="181"/>
      <c r="R273" s="181"/>
      <c r="S273" s="181"/>
      <c r="T273" s="182"/>
      <c r="AT273" s="176" t="s">
        <v>158</v>
      </c>
      <c r="AU273" s="176" t="s">
        <v>77</v>
      </c>
      <c r="AV273" s="14" t="s">
        <v>77</v>
      </c>
      <c r="AW273" s="14" t="s">
        <v>30</v>
      </c>
      <c r="AX273" s="14" t="s">
        <v>75</v>
      </c>
      <c r="AY273" s="176" t="s">
        <v>148</v>
      </c>
    </row>
    <row r="274" spans="1:65" s="2" customFormat="1" ht="21.75" customHeight="1">
      <c r="A274" s="33"/>
      <c r="B274" s="153"/>
      <c r="C274" s="154" t="s">
        <v>474</v>
      </c>
      <c r="D274" s="154" t="s">
        <v>151</v>
      </c>
      <c r="E274" s="155" t="s">
        <v>1137</v>
      </c>
      <c r="F274" s="156" t="s">
        <v>1138</v>
      </c>
      <c r="G274" s="157" t="s">
        <v>154</v>
      </c>
      <c r="H274" s="158">
        <v>11</v>
      </c>
      <c r="I274" s="159"/>
      <c r="J274" s="160">
        <f>ROUND(I274*H274,2)</f>
        <v>0</v>
      </c>
      <c r="K274" s="156" t="s">
        <v>155</v>
      </c>
      <c r="L274" s="34"/>
      <c r="M274" s="161" t="s">
        <v>0</v>
      </c>
      <c r="N274" s="162" t="s">
        <v>40</v>
      </c>
      <c r="O274" s="54"/>
      <c r="P274" s="163">
        <f>O274*H274</f>
        <v>0</v>
      </c>
      <c r="Q274" s="163">
        <v>0.12966</v>
      </c>
      <c r="R274" s="163">
        <f>Q274*H274</f>
        <v>1.42626</v>
      </c>
      <c r="S274" s="163">
        <v>0</v>
      </c>
      <c r="T274" s="164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5" t="s">
        <v>156</v>
      </c>
      <c r="AT274" s="165" t="s">
        <v>151</v>
      </c>
      <c r="AU274" s="165" t="s">
        <v>77</v>
      </c>
      <c r="AY274" s="18" t="s">
        <v>148</v>
      </c>
      <c r="BE274" s="166">
        <f>IF(N274="základní",J274,0)</f>
        <v>0</v>
      </c>
      <c r="BF274" s="166">
        <f>IF(N274="snížená",J274,0)</f>
        <v>0</v>
      </c>
      <c r="BG274" s="166">
        <f>IF(N274="zákl. přenesená",J274,0)</f>
        <v>0</v>
      </c>
      <c r="BH274" s="166">
        <f>IF(N274="sníž. přenesená",J274,0)</f>
        <v>0</v>
      </c>
      <c r="BI274" s="166">
        <f>IF(N274="nulová",J274,0)</f>
        <v>0</v>
      </c>
      <c r="BJ274" s="18" t="s">
        <v>75</v>
      </c>
      <c r="BK274" s="166">
        <f>ROUND(I274*H274,2)</f>
        <v>0</v>
      </c>
      <c r="BL274" s="18" t="s">
        <v>156</v>
      </c>
      <c r="BM274" s="165" t="s">
        <v>1497</v>
      </c>
    </row>
    <row r="275" spans="2:51" s="14" customFormat="1" ht="12">
      <c r="B275" s="175"/>
      <c r="D275" s="168" t="s">
        <v>158</v>
      </c>
      <c r="E275" s="176" t="s">
        <v>0</v>
      </c>
      <c r="F275" s="177" t="s">
        <v>1051</v>
      </c>
      <c r="H275" s="178">
        <v>11</v>
      </c>
      <c r="I275" s="179"/>
      <c r="L275" s="175"/>
      <c r="M275" s="180"/>
      <c r="N275" s="181"/>
      <c r="O275" s="181"/>
      <c r="P275" s="181"/>
      <c r="Q275" s="181"/>
      <c r="R275" s="181"/>
      <c r="S275" s="181"/>
      <c r="T275" s="182"/>
      <c r="AT275" s="176" t="s">
        <v>158</v>
      </c>
      <c r="AU275" s="176" t="s">
        <v>77</v>
      </c>
      <c r="AV275" s="14" t="s">
        <v>77</v>
      </c>
      <c r="AW275" s="14" t="s">
        <v>30</v>
      </c>
      <c r="AX275" s="14" t="s">
        <v>75</v>
      </c>
      <c r="AY275" s="176" t="s">
        <v>148</v>
      </c>
    </row>
    <row r="276" spans="1:65" s="2" customFormat="1" ht="16.5" customHeight="1">
      <c r="A276" s="33"/>
      <c r="B276" s="153"/>
      <c r="C276" s="154" t="s">
        <v>478</v>
      </c>
      <c r="D276" s="154" t="s">
        <v>151</v>
      </c>
      <c r="E276" s="155" t="s">
        <v>1140</v>
      </c>
      <c r="F276" s="156" t="s">
        <v>1141</v>
      </c>
      <c r="G276" s="157" t="s">
        <v>154</v>
      </c>
      <c r="H276" s="158">
        <v>11</v>
      </c>
      <c r="I276" s="159"/>
      <c r="J276" s="160">
        <f>ROUND(I276*H276,2)</f>
        <v>0</v>
      </c>
      <c r="K276" s="156" t="s">
        <v>155</v>
      </c>
      <c r="L276" s="34"/>
      <c r="M276" s="161" t="s">
        <v>0</v>
      </c>
      <c r="N276" s="162" t="s">
        <v>40</v>
      </c>
      <c r="O276" s="54"/>
      <c r="P276" s="163">
        <f>O276*H276</f>
        <v>0</v>
      </c>
      <c r="Q276" s="163">
        <v>0.00753</v>
      </c>
      <c r="R276" s="163">
        <f>Q276*H276</f>
        <v>0.08283</v>
      </c>
      <c r="S276" s="163">
        <v>0</v>
      </c>
      <c r="T276" s="164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5" t="s">
        <v>156</v>
      </c>
      <c r="AT276" s="165" t="s">
        <v>151</v>
      </c>
      <c r="AU276" s="165" t="s">
        <v>77</v>
      </c>
      <c r="AY276" s="18" t="s">
        <v>148</v>
      </c>
      <c r="BE276" s="166">
        <f>IF(N276="základní",J276,0)</f>
        <v>0</v>
      </c>
      <c r="BF276" s="166">
        <f>IF(N276="snížená",J276,0)</f>
        <v>0</v>
      </c>
      <c r="BG276" s="166">
        <f>IF(N276="zákl. přenesená",J276,0)</f>
        <v>0</v>
      </c>
      <c r="BH276" s="166">
        <f>IF(N276="sníž. přenesená",J276,0)</f>
        <v>0</v>
      </c>
      <c r="BI276" s="166">
        <f>IF(N276="nulová",J276,0)</f>
        <v>0</v>
      </c>
      <c r="BJ276" s="18" t="s">
        <v>75</v>
      </c>
      <c r="BK276" s="166">
        <f>ROUND(I276*H276,2)</f>
        <v>0</v>
      </c>
      <c r="BL276" s="18" t="s">
        <v>156</v>
      </c>
      <c r="BM276" s="165" t="s">
        <v>1498</v>
      </c>
    </row>
    <row r="277" spans="2:51" s="14" customFormat="1" ht="12">
      <c r="B277" s="175"/>
      <c r="D277" s="168" t="s">
        <v>158</v>
      </c>
      <c r="E277" s="176" t="s">
        <v>0</v>
      </c>
      <c r="F277" s="177" t="s">
        <v>1051</v>
      </c>
      <c r="H277" s="178">
        <v>11</v>
      </c>
      <c r="I277" s="179"/>
      <c r="L277" s="175"/>
      <c r="M277" s="180"/>
      <c r="N277" s="181"/>
      <c r="O277" s="181"/>
      <c r="P277" s="181"/>
      <c r="Q277" s="181"/>
      <c r="R277" s="181"/>
      <c r="S277" s="181"/>
      <c r="T277" s="182"/>
      <c r="AT277" s="176" t="s">
        <v>158</v>
      </c>
      <c r="AU277" s="176" t="s">
        <v>77</v>
      </c>
      <c r="AV277" s="14" t="s">
        <v>77</v>
      </c>
      <c r="AW277" s="14" t="s">
        <v>30</v>
      </c>
      <c r="AX277" s="14" t="s">
        <v>75</v>
      </c>
      <c r="AY277" s="176" t="s">
        <v>148</v>
      </c>
    </row>
    <row r="278" spans="1:65" s="2" customFormat="1" ht="16.5" customHeight="1">
      <c r="A278" s="33"/>
      <c r="B278" s="153"/>
      <c r="C278" s="154" t="s">
        <v>482</v>
      </c>
      <c r="D278" s="154" t="s">
        <v>151</v>
      </c>
      <c r="E278" s="155" t="s">
        <v>1143</v>
      </c>
      <c r="F278" s="156" t="s">
        <v>1144</v>
      </c>
      <c r="G278" s="157" t="s">
        <v>154</v>
      </c>
      <c r="H278" s="158">
        <v>11</v>
      </c>
      <c r="I278" s="159"/>
      <c r="J278" s="160">
        <f>ROUND(I278*H278,2)</f>
        <v>0</v>
      </c>
      <c r="K278" s="156" t="s">
        <v>155</v>
      </c>
      <c r="L278" s="34"/>
      <c r="M278" s="161" t="s">
        <v>0</v>
      </c>
      <c r="N278" s="162" t="s">
        <v>40</v>
      </c>
      <c r="O278" s="54"/>
      <c r="P278" s="163">
        <f>O278*H278</f>
        <v>0</v>
      </c>
      <c r="Q278" s="163">
        <v>0.00071</v>
      </c>
      <c r="R278" s="163">
        <f>Q278*H278</f>
        <v>0.00781</v>
      </c>
      <c r="S278" s="163">
        <v>0</v>
      </c>
      <c r="T278" s="164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5" t="s">
        <v>156</v>
      </c>
      <c r="AT278" s="165" t="s">
        <v>151</v>
      </c>
      <c r="AU278" s="165" t="s">
        <v>77</v>
      </c>
      <c r="AY278" s="18" t="s">
        <v>148</v>
      </c>
      <c r="BE278" s="166">
        <f>IF(N278="základní",J278,0)</f>
        <v>0</v>
      </c>
      <c r="BF278" s="166">
        <f>IF(N278="snížená",J278,0)</f>
        <v>0</v>
      </c>
      <c r="BG278" s="166">
        <f>IF(N278="zákl. přenesená",J278,0)</f>
        <v>0</v>
      </c>
      <c r="BH278" s="166">
        <f>IF(N278="sníž. přenesená",J278,0)</f>
        <v>0</v>
      </c>
      <c r="BI278" s="166">
        <f>IF(N278="nulová",J278,0)</f>
        <v>0</v>
      </c>
      <c r="BJ278" s="18" t="s">
        <v>75</v>
      </c>
      <c r="BK278" s="166">
        <f>ROUND(I278*H278,2)</f>
        <v>0</v>
      </c>
      <c r="BL278" s="18" t="s">
        <v>156</v>
      </c>
      <c r="BM278" s="165" t="s">
        <v>1499</v>
      </c>
    </row>
    <row r="279" spans="2:51" s="14" customFormat="1" ht="12">
      <c r="B279" s="175"/>
      <c r="D279" s="168" t="s">
        <v>158</v>
      </c>
      <c r="E279" s="176" t="s">
        <v>0</v>
      </c>
      <c r="F279" s="177" t="s">
        <v>1051</v>
      </c>
      <c r="H279" s="178">
        <v>11</v>
      </c>
      <c r="I279" s="179"/>
      <c r="L279" s="175"/>
      <c r="M279" s="180"/>
      <c r="N279" s="181"/>
      <c r="O279" s="181"/>
      <c r="P279" s="181"/>
      <c r="Q279" s="181"/>
      <c r="R279" s="181"/>
      <c r="S279" s="181"/>
      <c r="T279" s="182"/>
      <c r="AT279" s="176" t="s">
        <v>158</v>
      </c>
      <c r="AU279" s="176" t="s">
        <v>77</v>
      </c>
      <c r="AV279" s="14" t="s">
        <v>77</v>
      </c>
      <c r="AW279" s="14" t="s">
        <v>30</v>
      </c>
      <c r="AX279" s="14" t="s">
        <v>75</v>
      </c>
      <c r="AY279" s="176" t="s">
        <v>148</v>
      </c>
    </row>
    <row r="280" spans="2:63" s="12" customFormat="1" ht="22.9" customHeight="1">
      <c r="B280" s="140"/>
      <c r="D280" s="141" t="s">
        <v>67</v>
      </c>
      <c r="E280" s="151" t="s">
        <v>191</v>
      </c>
      <c r="F280" s="151" t="s">
        <v>576</v>
      </c>
      <c r="I280" s="143"/>
      <c r="J280" s="152">
        <f>BK280</f>
        <v>0</v>
      </c>
      <c r="L280" s="140"/>
      <c r="M280" s="145"/>
      <c r="N280" s="146"/>
      <c r="O280" s="146"/>
      <c r="P280" s="147">
        <f>SUM(P281:P462)</f>
        <v>0</v>
      </c>
      <c r="Q280" s="146"/>
      <c r="R280" s="147">
        <f>SUM(R281:R462)</f>
        <v>46.113306</v>
      </c>
      <c r="S280" s="146"/>
      <c r="T280" s="148">
        <f>SUM(T281:T462)</f>
        <v>0</v>
      </c>
      <c r="AR280" s="141" t="s">
        <v>75</v>
      </c>
      <c r="AT280" s="149" t="s">
        <v>67</v>
      </c>
      <c r="AU280" s="149" t="s">
        <v>75</v>
      </c>
      <c r="AY280" s="141" t="s">
        <v>148</v>
      </c>
      <c r="BK280" s="150">
        <f>SUM(BK281:BK462)</f>
        <v>0</v>
      </c>
    </row>
    <row r="281" spans="1:65" s="2" customFormat="1" ht="16.5" customHeight="1">
      <c r="A281" s="33"/>
      <c r="B281" s="153"/>
      <c r="C281" s="154" t="s">
        <v>487</v>
      </c>
      <c r="D281" s="154" t="s">
        <v>151</v>
      </c>
      <c r="E281" s="155" t="s">
        <v>1500</v>
      </c>
      <c r="F281" s="156" t="s">
        <v>1501</v>
      </c>
      <c r="G281" s="157" t="s">
        <v>226</v>
      </c>
      <c r="H281" s="158">
        <v>299</v>
      </c>
      <c r="I281" s="159"/>
      <c r="J281" s="160">
        <f>ROUND(I281*H281,2)</f>
        <v>0</v>
      </c>
      <c r="K281" s="156" t="s">
        <v>155</v>
      </c>
      <c r="L281" s="34"/>
      <c r="M281" s="161" t="s">
        <v>0</v>
      </c>
      <c r="N281" s="162" t="s">
        <v>40</v>
      </c>
      <c r="O281" s="54"/>
      <c r="P281" s="163">
        <f>O281*H281</f>
        <v>0</v>
      </c>
      <c r="Q281" s="163">
        <v>2E-05</v>
      </c>
      <c r="R281" s="163">
        <f>Q281*H281</f>
        <v>0.00598</v>
      </c>
      <c r="S281" s="163">
        <v>0</v>
      </c>
      <c r="T281" s="164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5" t="s">
        <v>156</v>
      </c>
      <c r="AT281" s="165" t="s">
        <v>151</v>
      </c>
      <c r="AU281" s="165" t="s">
        <v>77</v>
      </c>
      <c r="AY281" s="18" t="s">
        <v>148</v>
      </c>
      <c r="BE281" s="166">
        <f>IF(N281="základní",J281,0)</f>
        <v>0</v>
      </c>
      <c r="BF281" s="166">
        <f>IF(N281="snížená",J281,0)</f>
        <v>0</v>
      </c>
      <c r="BG281" s="166">
        <f>IF(N281="zákl. přenesená",J281,0)</f>
        <v>0</v>
      </c>
      <c r="BH281" s="166">
        <f>IF(N281="sníž. přenesená",J281,0)</f>
        <v>0</v>
      </c>
      <c r="BI281" s="166">
        <f>IF(N281="nulová",J281,0)</f>
        <v>0</v>
      </c>
      <c r="BJ281" s="18" t="s">
        <v>75</v>
      </c>
      <c r="BK281" s="166">
        <f>ROUND(I281*H281,2)</f>
        <v>0</v>
      </c>
      <c r="BL281" s="18" t="s">
        <v>156</v>
      </c>
      <c r="BM281" s="165" t="s">
        <v>1502</v>
      </c>
    </row>
    <row r="282" spans="2:51" s="13" customFormat="1" ht="12">
      <c r="B282" s="167"/>
      <c r="D282" s="168" t="s">
        <v>158</v>
      </c>
      <c r="E282" s="169" t="s">
        <v>0</v>
      </c>
      <c r="F282" s="170" t="s">
        <v>1413</v>
      </c>
      <c r="H282" s="169" t="s">
        <v>0</v>
      </c>
      <c r="I282" s="171"/>
      <c r="L282" s="167"/>
      <c r="M282" s="172"/>
      <c r="N282" s="173"/>
      <c r="O282" s="173"/>
      <c r="P282" s="173"/>
      <c r="Q282" s="173"/>
      <c r="R282" s="173"/>
      <c r="S282" s="173"/>
      <c r="T282" s="174"/>
      <c r="AT282" s="169" t="s">
        <v>158</v>
      </c>
      <c r="AU282" s="169" t="s">
        <v>77</v>
      </c>
      <c r="AV282" s="13" t="s">
        <v>75</v>
      </c>
      <c r="AW282" s="13" t="s">
        <v>30</v>
      </c>
      <c r="AX282" s="13" t="s">
        <v>68</v>
      </c>
      <c r="AY282" s="169" t="s">
        <v>148</v>
      </c>
    </row>
    <row r="283" spans="2:51" s="13" customFormat="1" ht="12">
      <c r="B283" s="167"/>
      <c r="D283" s="168" t="s">
        <v>158</v>
      </c>
      <c r="E283" s="169" t="s">
        <v>0</v>
      </c>
      <c r="F283" s="170" t="s">
        <v>1417</v>
      </c>
      <c r="H283" s="169" t="s">
        <v>0</v>
      </c>
      <c r="I283" s="171"/>
      <c r="L283" s="167"/>
      <c r="M283" s="172"/>
      <c r="N283" s="173"/>
      <c r="O283" s="173"/>
      <c r="P283" s="173"/>
      <c r="Q283" s="173"/>
      <c r="R283" s="173"/>
      <c r="S283" s="173"/>
      <c r="T283" s="174"/>
      <c r="AT283" s="169" t="s">
        <v>158</v>
      </c>
      <c r="AU283" s="169" t="s">
        <v>77</v>
      </c>
      <c r="AV283" s="13" t="s">
        <v>75</v>
      </c>
      <c r="AW283" s="13" t="s">
        <v>30</v>
      </c>
      <c r="AX283" s="13" t="s">
        <v>68</v>
      </c>
      <c r="AY283" s="169" t="s">
        <v>148</v>
      </c>
    </row>
    <row r="284" spans="2:51" s="14" customFormat="1" ht="12">
      <c r="B284" s="175"/>
      <c r="D284" s="168" t="s">
        <v>158</v>
      </c>
      <c r="E284" s="176" t="s">
        <v>0</v>
      </c>
      <c r="F284" s="177" t="s">
        <v>1503</v>
      </c>
      <c r="H284" s="178">
        <v>252</v>
      </c>
      <c r="I284" s="179"/>
      <c r="L284" s="175"/>
      <c r="M284" s="180"/>
      <c r="N284" s="181"/>
      <c r="O284" s="181"/>
      <c r="P284" s="181"/>
      <c r="Q284" s="181"/>
      <c r="R284" s="181"/>
      <c r="S284" s="181"/>
      <c r="T284" s="182"/>
      <c r="AT284" s="176" t="s">
        <v>158</v>
      </c>
      <c r="AU284" s="176" t="s">
        <v>77</v>
      </c>
      <c r="AV284" s="14" t="s">
        <v>77</v>
      </c>
      <c r="AW284" s="14" t="s">
        <v>30</v>
      </c>
      <c r="AX284" s="14" t="s">
        <v>68</v>
      </c>
      <c r="AY284" s="176" t="s">
        <v>148</v>
      </c>
    </row>
    <row r="285" spans="2:51" s="13" customFormat="1" ht="12">
      <c r="B285" s="167"/>
      <c r="D285" s="168" t="s">
        <v>158</v>
      </c>
      <c r="E285" s="169" t="s">
        <v>0</v>
      </c>
      <c r="F285" s="170" t="s">
        <v>1419</v>
      </c>
      <c r="H285" s="169" t="s">
        <v>0</v>
      </c>
      <c r="I285" s="171"/>
      <c r="L285" s="167"/>
      <c r="M285" s="172"/>
      <c r="N285" s="173"/>
      <c r="O285" s="173"/>
      <c r="P285" s="173"/>
      <c r="Q285" s="173"/>
      <c r="R285" s="173"/>
      <c r="S285" s="173"/>
      <c r="T285" s="174"/>
      <c r="AT285" s="169" t="s">
        <v>158</v>
      </c>
      <c r="AU285" s="169" t="s">
        <v>77</v>
      </c>
      <c r="AV285" s="13" t="s">
        <v>75</v>
      </c>
      <c r="AW285" s="13" t="s">
        <v>30</v>
      </c>
      <c r="AX285" s="13" t="s">
        <v>68</v>
      </c>
      <c r="AY285" s="169" t="s">
        <v>148</v>
      </c>
    </row>
    <row r="286" spans="2:51" s="14" customFormat="1" ht="12">
      <c r="B286" s="175"/>
      <c r="D286" s="168" t="s">
        <v>158</v>
      </c>
      <c r="E286" s="176" t="s">
        <v>0</v>
      </c>
      <c r="F286" s="177" t="s">
        <v>1504</v>
      </c>
      <c r="H286" s="178">
        <v>23.3</v>
      </c>
      <c r="I286" s="179"/>
      <c r="L286" s="175"/>
      <c r="M286" s="180"/>
      <c r="N286" s="181"/>
      <c r="O286" s="181"/>
      <c r="P286" s="181"/>
      <c r="Q286" s="181"/>
      <c r="R286" s="181"/>
      <c r="S286" s="181"/>
      <c r="T286" s="182"/>
      <c r="AT286" s="176" t="s">
        <v>158</v>
      </c>
      <c r="AU286" s="176" t="s">
        <v>77</v>
      </c>
      <c r="AV286" s="14" t="s">
        <v>77</v>
      </c>
      <c r="AW286" s="14" t="s">
        <v>30</v>
      </c>
      <c r="AX286" s="14" t="s">
        <v>68</v>
      </c>
      <c r="AY286" s="176" t="s">
        <v>148</v>
      </c>
    </row>
    <row r="287" spans="2:51" s="13" customFormat="1" ht="12">
      <c r="B287" s="167"/>
      <c r="D287" s="168" t="s">
        <v>158</v>
      </c>
      <c r="E287" s="169" t="s">
        <v>0</v>
      </c>
      <c r="F287" s="170" t="s">
        <v>1414</v>
      </c>
      <c r="H287" s="169" t="s">
        <v>0</v>
      </c>
      <c r="I287" s="171"/>
      <c r="L287" s="167"/>
      <c r="M287" s="172"/>
      <c r="N287" s="173"/>
      <c r="O287" s="173"/>
      <c r="P287" s="173"/>
      <c r="Q287" s="173"/>
      <c r="R287" s="173"/>
      <c r="S287" s="173"/>
      <c r="T287" s="174"/>
      <c r="AT287" s="169" t="s">
        <v>158</v>
      </c>
      <c r="AU287" s="169" t="s">
        <v>77</v>
      </c>
      <c r="AV287" s="13" t="s">
        <v>75</v>
      </c>
      <c r="AW287" s="13" t="s">
        <v>30</v>
      </c>
      <c r="AX287" s="13" t="s">
        <v>68</v>
      </c>
      <c r="AY287" s="169" t="s">
        <v>148</v>
      </c>
    </row>
    <row r="288" spans="2:51" s="14" customFormat="1" ht="12">
      <c r="B288" s="175"/>
      <c r="D288" s="168" t="s">
        <v>158</v>
      </c>
      <c r="E288" s="176" t="s">
        <v>0</v>
      </c>
      <c r="F288" s="177" t="s">
        <v>1505</v>
      </c>
      <c r="H288" s="178">
        <v>23.7</v>
      </c>
      <c r="I288" s="179"/>
      <c r="L288" s="175"/>
      <c r="M288" s="180"/>
      <c r="N288" s="181"/>
      <c r="O288" s="181"/>
      <c r="P288" s="181"/>
      <c r="Q288" s="181"/>
      <c r="R288" s="181"/>
      <c r="S288" s="181"/>
      <c r="T288" s="182"/>
      <c r="AT288" s="176" t="s">
        <v>158</v>
      </c>
      <c r="AU288" s="176" t="s">
        <v>77</v>
      </c>
      <c r="AV288" s="14" t="s">
        <v>77</v>
      </c>
      <c r="AW288" s="14" t="s">
        <v>30</v>
      </c>
      <c r="AX288" s="14" t="s">
        <v>68</v>
      </c>
      <c r="AY288" s="176" t="s">
        <v>148</v>
      </c>
    </row>
    <row r="289" spans="2:51" s="15" customFormat="1" ht="12">
      <c r="B289" s="183"/>
      <c r="D289" s="168" t="s">
        <v>158</v>
      </c>
      <c r="E289" s="184" t="s">
        <v>304</v>
      </c>
      <c r="F289" s="185" t="s">
        <v>171</v>
      </c>
      <c r="H289" s="186">
        <v>299</v>
      </c>
      <c r="I289" s="187"/>
      <c r="L289" s="183"/>
      <c r="M289" s="188"/>
      <c r="N289" s="189"/>
      <c r="O289" s="189"/>
      <c r="P289" s="189"/>
      <c r="Q289" s="189"/>
      <c r="R289" s="189"/>
      <c r="S289" s="189"/>
      <c r="T289" s="190"/>
      <c r="AT289" s="184" t="s">
        <v>158</v>
      </c>
      <c r="AU289" s="184" t="s">
        <v>77</v>
      </c>
      <c r="AV289" s="15" t="s">
        <v>156</v>
      </c>
      <c r="AW289" s="15" t="s">
        <v>30</v>
      </c>
      <c r="AX289" s="15" t="s">
        <v>75</v>
      </c>
      <c r="AY289" s="184" t="s">
        <v>148</v>
      </c>
    </row>
    <row r="290" spans="1:65" s="2" customFormat="1" ht="16.5" customHeight="1">
      <c r="A290" s="33"/>
      <c r="B290" s="153"/>
      <c r="C290" s="203" t="s">
        <v>491</v>
      </c>
      <c r="D290" s="203" t="s">
        <v>438</v>
      </c>
      <c r="E290" s="204" t="s">
        <v>1506</v>
      </c>
      <c r="F290" s="205" t="s">
        <v>1507</v>
      </c>
      <c r="G290" s="206" t="s">
        <v>226</v>
      </c>
      <c r="H290" s="207">
        <v>326.807</v>
      </c>
      <c r="I290" s="208"/>
      <c r="J290" s="209">
        <f>ROUND(I290*H290,2)</f>
        <v>0</v>
      </c>
      <c r="K290" s="205" t="s">
        <v>155</v>
      </c>
      <c r="L290" s="210"/>
      <c r="M290" s="211" t="s">
        <v>0</v>
      </c>
      <c r="N290" s="212" t="s">
        <v>40</v>
      </c>
      <c r="O290" s="54"/>
      <c r="P290" s="163">
        <f>O290*H290</f>
        <v>0</v>
      </c>
      <c r="Q290" s="163">
        <v>0.008</v>
      </c>
      <c r="R290" s="163">
        <f>Q290*H290</f>
        <v>2.614456</v>
      </c>
      <c r="S290" s="163">
        <v>0</v>
      </c>
      <c r="T290" s="164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5" t="s">
        <v>191</v>
      </c>
      <c r="AT290" s="165" t="s">
        <v>438</v>
      </c>
      <c r="AU290" s="165" t="s">
        <v>77</v>
      </c>
      <c r="AY290" s="18" t="s">
        <v>148</v>
      </c>
      <c r="BE290" s="166">
        <f>IF(N290="základní",J290,0)</f>
        <v>0</v>
      </c>
      <c r="BF290" s="166">
        <f>IF(N290="snížená",J290,0)</f>
        <v>0</v>
      </c>
      <c r="BG290" s="166">
        <f>IF(N290="zákl. přenesená",J290,0)</f>
        <v>0</v>
      </c>
      <c r="BH290" s="166">
        <f>IF(N290="sníž. přenesená",J290,0)</f>
        <v>0</v>
      </c>
      <c r="BI290" s="166">
        <f>IF(N290="nulová",J290,0)</f>
        <v>0</v>
      </c>
      <c r="BJ290" s="18" t="s">
        <v>75</v>
      </c>
      <c r="BK290" s="166">
        <f>ROUND(I290*H290,2)</f>
        <v>0</v>
      </c>
      <c r="BL290" s="18" t="s">
        <v>156</v>
      </c>
      <c r="BM290" s="165" t="s">
        <v>1508</v>
      </c>
    </row>
    <row r="291" spans="2:51" s="14" customFormat="1" ht="12">
      <c r="B291" s="175"/>
      <c r="D291" s="168" t="s">
        <v>158</v>
      </c>
      <c r="E291" s="176" t="s">
        <v>0</v>
      </c>
      <c r="F291" s="177" t="s">
        <v>1173</v>
      </c>
      <c r="H291" s="178">
        <v>326.807</v>
      </c>
      <c r="I291" s="179"/>
      <c r="L291" s="175"/>
      <c r="M291" s="180"/>
      <c r="N291" s="181"/>
      <c r="O291" s="181"/>
      <c r="P291" s="181"/>
      <c r="Q291" s="181"/>
      <c r="R291" s="181"/>
      <c r="S291" s="181"/>
      <c r="T291" s="182"/>
      <c r="AT291" s="176" t="s">
        <v>158</v>
      </c>
      <c r="AU291" s="176" t="s">
        <v>77</v>
      </c>
      <c r="AV291" s="14" t="s">
        <v>77</v>
      </c>
      <c r="AW291" s="14" t="s">
        <v>30</v>
      </c>
      <c r="AX291" s="14" t="s">
        <v>75</v>
      </c>
      <c r="AY291" s="176" t="s">
        <v>148</v>
      </c>
    </row>
    <row r="292" spans="1:65" s="2" customFormat="1" ht="16.5" customHeight="1">
      <c r="A292" s="33"/>
      <c r="B292" s="153"/>
      <c r="C292" s="154" t="s">
        <v>495</v>
      </c>
      <c r="D292" s="154" t="s">
        <v>151</v>
      </c>
      <c r="E292" s="155" t="s">
        <v>1509</v>
      </c>
      <c r="F292" s="156" t="s">
        <v>1510</v>
      </c>
      <c r="G292" s="157" t="s">
        <v>215</v>
      </c>
      <c r="H292" s="158">
        <v>9</v>
      </c>
      <c r="I292" s="159"/>
      <c r="J292" s="160">
        <f>ROUND(I292*H292,2)</f>
        <v>0</v>
      </c>
      <c r="K292" s="156" t="s">
        <v>0</v>
      </c>
      <c r="L292" s="34"/>
      <c r="M292" s="161" t="s">
        <v>0</v>
      </c>
      <c r="N292" s="162" t="s">
        <v>40</v>
      </c>
      <c r="O292" s="54"/>
      <c r="P292" s="163">
        <f>O292*H292</f>
        <v>0</v>
      </c>
      <c r="Q292" s="163">
        <v>8E-05</v>
      </c>
      <c r="R292" s="163">
        <f>Q292*H292</f>
        <v>0.00072</v>
      </c>
      <c r="S292" s="163">
        <v>0</v>
      </c>
      <c r="T292" s="164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65" t="s">
        <v>156</v>
      </c>
      <c r="AT292" s="165" t="s">
        <v>151</v>
      </c>
      <c r="AU292" s="165" t="s">
        <v>77</v>
      </c>
      <c r="AY292" s="18" t="s">
        <v>148</v>
      </c>
      <c r="BE292" s="166">
        <f>IF(N292="základní",J292,0)</f>
        <v>0</v>
      </c>
      <c r="BF292" s="166">
        <f>IF(N292="snížená",J292,0)</f>
        <v>0</v>
      </c>
      <c r="BG292" s="166">
        <f>IF(N292="zákl. přenesená",J292,0)</f>
        <v>0</v>
      </c>
      <c r="BH292" s="166">
        <f>IF(N292="sníž. přenesená",J292,0)</f>
        <v>0</v>
      </c>
      <c r="BI292" s="166">
        <f>IF(N292="nulová",J292,0)</f>
        <v>0</v>
      </c>
      <c r="BJ292" s="18" t="s">
        <v>75</v>
      </c>
      <c r="BK292" s="166">
        <f>ROUND(I292*H292,2)</f>
        <v>0</v>
      </c>
      <c r="BL292" s="18" t="s">
        <v>156</v>
      </c>
      <c r="BM292" s="165" t="s">
        <v>1511</v>
      </c>
    </row>
    <row r="293" spans="2:51" s="13" customFormat="1" ht="12">
      <c r="B293" s="167"/>
      <c r="D293" s="168" t="s">
        <v>158</v>
      </c>
      <c r="E293" s="169" t="s">
        <v>0</v>
      </c>
      <c r="F293" s="170" t="s">
        <v>1413</v>
      </c>
      <c r="H293" s="169" t="s">
        <v>0</v>
      </c>
      <c r="I293" s="171"/>
      <c r="L293" s="167"/>
      <c r="M293" s="172"/>
      <c r="N293" s="173"/>
      <c r="O293" s="173"/>
      <c r="P293" s="173"/>
      <c r="Q293" s="173"/>
      <c r="R293" s="173"/>
      <c r="S293" s="173"/>
      <c r="T293" s="174"/>
      <c r="AT293" s="169" t="s">
        <v>158</v>
      </c>
      <c r="AU293" s="169" t="s">
        <v>77</v>
      </c>
      <c r="AV293" s="13" t="s">
        <v>75</v>
      </c>
      <c r="AW293" s="13" t="s">
        <v>30</v>
      </c>
      <c r="AX293" s="13" t="s">
        <v>68</v>
      </c>
      <c r="AY293" s="169" t="s">
        <v>148</v>
      </c>
    </row>
    <row r="294" spans="2:51" s="13" customFormat="1" ht="12">
      <c r="B294" s="167"/>
      <c r="D294" s="168" t="s">
        <v>158</v>
      </c>
      <c r="E294" s="169" t="s">
        <v>0</v>
      </c>
      <c r="F294" s="170" t="s">
        <v>1417</v>
      </c>
      <c r="H294" s="169" t="s">
        <v>0</v>
      </c>
      <c r="I294" s="171"/>
      <c r="L294" s="167"/>
      <c r="M294" s="172"/>
      <c r="N294" s="173"/>
      <c r="O294" s="173"/>
      <c r="P294" s="173"/>
      <c r="Q294" s="173"/>
      <c r="R294" s="173"/>
      <c r="S294" s="173"/>
      <c r="T294" s="174"/>
      <c r="AT294" s="169" t="s">
        <v>158</v>
      </c>
      <c r="AU294" s="169" t="s">
        <v>77</v>
      </c>
      <c r="AV294" s="13" t="s">
        <v>75</v>
      </c>
      <c r="AW294" s="13" t="s">
        <v>30</v>
      </c>
      <c r="AX294" s="13" t="s">
        <v>68</v>
      </c>
      <c r="AY294" s="169" t="s">
        <v>148</v>
      </c>
    </row>
    <row r="295" spans="2:51" s="14" customFormat="1" ht="12">
      <c r="B295" s="175"/>
      <c r="D295" s="168" t="s">
        <v>158</v>
      </c>
      <c r="E295" s="176" t="s">
        <v>0</v>
      </c>
      <c r="F295" s="177" t="s">
        <v>177</v>
      </c>
      <c r="H295" s="178">
        <v>5</v>
      </c>
      <c r="I295" s="179"/>
      <c r="L295" s="175"/>
      <c r="M295" s="180"/>
      <c r="N295" s="181"/>
      <c r="O295" s="181"/>
      <c r="P295" s="181"/>
      <c r="Q295" s="181"/>
      <c r="R295" s="181"/>
      <c r="S295" s="181"/>
      <c r="T295" s="182"/>
      <c r="AT295" s="176" t="s">
        <v>158</v>
      </c>
      <c r="AU295" s="176" t="s">
        <v>77</v>
      </c>
      <c r="AV295" s="14" t="s">
        <v>77</v>
      </c>
      <c r="AW295" s="14" t="s">
        <v>30</v>
      </c>
      <c r="AX295" s="14" t="s">
        <v>68</v>
      </c>
      <c r="AY295" s="176" t="s">
        <v>148</v>
      </c>
    </row>
    <row r="296" spans="2:51" s="13" customFormat="1" ht="12">
      <c r="B296" s="167"/>
      <c r="D296" s="168" t="s">
        <v>158</v>
      </c>
      <c r="E296" s="169" t="s">
        <v>0</v>
      </c>
      <c r="F296" s="170" t="s">
        <v>1419</v>
      </c>
      <c r="H296" s="169" t="s">
        <v>0</v>
      </c>
      <c r="I296" s="171"/>
      <c r="L296" s="167"/>
      <c r="M296" s="172"/>
      <c r="N296" s="173"/>
      <c r="O296" s="173"/>
      <c r="P296" s="173"/>
      <c r="Q296" s="173"/>
      <c r="R296" s="173"/>
      <c r="S296" s="173"/>
      <c r="T296" s="174"/>
      <c r="AT296" s="169" t="s">
        <v>158</v>
      </c>
      <c r="AU296" s="169" t="s">
        <v>77</v>
      </c>
      <c r="AV296" s="13" t="s">
        <v>75</v>
      </c>
      <c r="AW296" s="13" t="s">
        <v>30</v>
      </c>
      <c r="AX296" s="13" t="s">
        <v>68</v>
      </c>
      <c r="AY296" s="169" t="s">
        <v>148</v>
      </c>
    </row>
    <row r="297" spans="2:51" s="14" customFormat="1" ht="12">
      <c r="B297" s="175"/>
      <c r="D297" s="168" t="s">
        <v>158</v>
      </c>
      <c r="E297" s="176" t="s">
        <v>0</v>
      </c>
      <c r="F297" s="177" t="s">
        <v>77</v>
      </c>
      <c r="H297" s="178">
        <v>2</v>
      </c>
      <c r="I297" s="179"/>
      <c r="L297" s="175"/>
      <c r="M297" s="180"/>
      <c r="N297" s="181"/>
      <c r="O297" s="181"/>
      <c r="P297" s="181"/>
      <c r="Q297" s="181"/>
      <c r="R297" s="181"/>
      <c r="S297" s="181"/>
      <c r="T297" s="182"/>
      <c r="AT297" s="176" t="s">
        <v>158</v>
      </c>
      <c r="AU297" s="176" t="s">
        <v>77</v>
      </c>
      <c r="AV297" s="14" t="s">
        <v>77</v>
      </c>
      <c r="AW297" s="14" t="s">
        <v>30</v>
      </c>
      <c r="AX297" s="14" t="s">
        <v>68</v>
      </c>
      <c r="AY297" s="176" t="s">
        <v>148</v>
      </c>
    </row>
    <row r="298" spans="2:51" s="13" customFormat="1" ht="12">
      <c r="B298" s="167"/>
      <c r="D298" s="168" t="s">
        <v>158</v>
      </c>
      <c r="E298" s="169" t="s">
        <v>0</v>
      </c>
      <c r="F298" s="170" t="s">
        <v>1414</v>
      </c>
      <c r="H298" s="169" t="s">
        <v>0</v>
      </c>
      <c r="I298" s="171"/>
      <c r="L298" s="167"/>
      <c r="M298" s="172"/>
      <c r="N298" s="173"/>
      <c r="O298" s="173"/>
      <c r="P298" s="173"/>
      <c r="Q298" s="173"/>
      <c r="R298" s="173"/>
      <c r="S298" s="173"/>
      <c r="T298" s="174"/>
      <c r="AT298" s="169" t="s">
        <v>158</v>
      </c>
      <c r="AU298" s="169" t="s">
        <v>77</v>
      </c>
      <c r="AV298" s="13" t="s">
        <v>75</v>
      </c>
      <c r="AW298" s="13" t="s">
        <v>30</v>
      </c>
      <c r="AX298" s="13" t="s">
        <v>68</v>
      </c>
      <c r="AY298" s="169" t="s">
        <v>148</v>
      </c>
    </row>
    <row r="299" spans="2:51" s="14" customFormat="1" ht="12">
      <c r="B299" s="175"/>
      <c r="D299" s="168" t="s">
        <v>158</v>
      </c>
      <c r="E299" s="176" t="s">
        <v>0</v>
      </c>
      <c r="F299" s="177" t="s">
        <v>77</v>
      </c>
      <c r="H299" s="178">
        <v>2</v>
      </c>
      <c r="I299" s="179"/>
      <c r="L299" s="175"/>
      <c r="M299" s="180"/>
      <c r="N299" s="181"/>
      <c r="O299" s="181"/>
      <c r="P299" s="181"/>
      <c r="Q299" s="181"/>
      <c r="R299" s="181"/>
      <c r="S299" s="181"/>
      <c r="T299" s="182"/>
      <c r="AT299" s="176" t="s">
        <v>158</v>
      </c>
      <c r="AU299" s="176" t="s">
        <v>77</v>
      </c>
      <c r="AV299" s="14" t="s">
        <v>77</v>
      </c>
      <c r="AW299" s="14" t="s">
        <v>30</v>
      </c>
      <c r="AX299" s="14" t="s">
        <v>68</v>
      </c>
      <c r="AY299" s="176" t="s">
        <v>148</v>
      </c>
    </row>
    <row r="300" spans="2:51" s="15" customFormat="1" ht="12">
      <c r="B300" s="183"/>
      <c r="D300" s="168" t="s">
        <v>158</v>
      </c>
      <c r="E300" s="184" t="s">
        <v>0</v>
      </c>
      <c r="F300" s="185" t="s">
        <v>171</v>
      </c>
      <c r="H300" s="186">
        <v>9</v>
      </c>
      <c r="I300" s="187"/>
      <c r="L300" s="183"/>
      <c r="M300" s="188"/>
      <c r="N300" s="189"/>
      <c r="O300" s="189"/>
      <c r="P300" s="189"/>
      <c r="Q300" s="189"/>
      <c r="R300" s="189"/>
      <c r="S300" s="189"/>
      <c r="T300" s="190"/>
      <c r="AT300" s="184" t="s">
        <v>158</v>
      </c>
      <c r="AU300" s="184" t="s">
        <v>77</v>
      </c>
      <c r="AV300" s="15" t="s">
        <v>156</v>
      </c>
      <c r="AW300" s="15" t="s">
        <v>30</v>
      </c>
      <c r="AX300" s="15" t="s">
        <v>75</v>
      </c>
      <c r="AY300" s="184" t="s">
        <v>148</v>
      </c>
    </row>
    <row r="301" spans="1:65" s="2" customFormat="1" ht="16.5" customHeight="1">
      <c r="A301" s="33"/>
      <c r="B301" s="153"/>
      <c r="C301" s="203" t="s">
        <v>500</v>
      </c>
      <c r="D301" s="203" t="s">
        <v>438</v>
      </c>
      <c r="E301" s="204" t="s">
        <v>1512</v>
      </c>
      <c r="F301" s="205" t="s">
        <v>1513</v>
      </c>
      <c r="G301" s="206" t="s">
        <v>215</v>
      </c>
      <c r="H301" s="207">
        <v>9</v>
      </c>
      <c r="I301" s="208"/>
      <c r="J301" s="209">
        <f>ROUND(I301*H301,2)</f>
        <v>0</v>
      </c>
      <c r="K301" s="205" t="s">
        <v>0</v>
      </c>
      <c r="L301" s="210"/>
      <c r="M301" s="211" t="s">
        <v>0</v>
      </c>
      <c r="N301" s="212" t="s">
        <v>40</v>
      </c>
      <c r="O301" s="54"/>
      <c r="P301" s="163">
        <f>O301*H301</f>
        <v>0</v>
      </c>
      <c r="Q301" s="163">
        <v>0.0005</v>
      </c>
      <c r="R301" s="163">
        <f>Q301*H301</f>
        <v>0.0045000000000000005</v>
      </c>
      <c r="S301" s="163">
        <v>0</v>
      </c>
      <c r="T301" s="164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5" t="s">
        <v>191</v>
      </c>
      <c r="AT301" s="165" t="s">
        <v>438</v>
      </c>
      <c r="AU301" s="165" t="s">
        <v>77</v>
      </c>
      <c r="AY301" s="18" t="s">
        <v>148</v>
      </c>
      <c r="BE301" s="166">
        <f>IF(N301="základní",J301,0)</f>
        <v>0</v>
      </c>
      <c r="BF301" s="166">
        <f>IF(N301="snížená",J301,0)</f>
        <v>0</v>
      </c>
      <c r="BG301" s="166">
        <f>IF(N301="zákl. přenesená",J301,0)</f>
        <v>0</v>
      </c>
      <c r="BH301" s="166">
        <f>IF(N301="sníž. přenesená",J301,0)</f>
        <v>0</v>
      </c>
      <c r="BI301" s="166">
        <f>IF(N301="nulová",J301,0)</f>
        <v>0</v>
      </c>
      <c r="BJ301" s="18" t="s">
        <v>75</v>
      </c>
      <c r="BK301" s="166">
        <f>ROUND(I301*H301,2)</f>
        <v>0</v>
      </c>
      <c r="BL301" s="18" t="s">
        <v>156</v>
      </c>
      <c r="BM301" s="165" t="s">
        <v>1514</v>
      </c>
    </row>
    <row r="302" spans="2:51" s="13" customFormat="1" ht="12">
      <c r="B302" s="167"/>
      <c r="D302" s="168" t="s">
        <v>158</v>
      </c>
      <c r="E302" s="169" t="s">
        <v>0</v>
      </c>
      <c r="F302" s="170" t="s">
        <v>1413</v>
      </c>
      <c r="H302" s="169" t="s">
        <v>0</v>
      </c>
      <c r="I302" s="171"/>
      <c r="L302" s="167"/>
      <c r="M302" s="172"/>
      <c r="N302" s="173"/>
      <c r="O302" s="173"/>
      <c r="P302" s="173"/>
      <c r="Q302" s="173"/>
      <c r="R302" s="173"/>
      <c r="S302" s="173"/>
      <c r="T302" s="174"/>
      <c r="AT302" s="169" t="s">
        <v>158</v>
      </c>
      <c r="AU302" s="169" t="s">
        <v>77</v>
      </c>
      <c r="AV302" s="13" t="s">
        <v>75</v>
      </c>
      <c r="AW302" s="13" t="s">
        <v>30</v>
      </c>
      <c r="AX302" s="13" t="s">
        <v>68</v>
      </c>
      <c r="AY302" s="169" t="s">
        <v>148</v>
      </c>
    </row>
    <row r="303" spans="2:51" s="13" customFormat="1" ht="12">
      <c r="B303" s="167"/>
      <c r="D303" s="168" t="s">
        <v>158</v>
      </c>
      <c r="E303" s="169" t="s">
        <v>0</v>
      </c>
      <c r="F303" s="170" t="s">
        <v>1417</v>
      </c>
      <c r="H303" s="169" t="s">
        <v>0</v>
      </c>
      <c r="I303" s="171"/>
      <c r="L303" s="167"/>
      <c r="M303" s="172"/>
      <c r="N303" s="173"/>
      <c r="O303" s="173"/>
      <c r="P303" s="173"/>
      <c r="Q303" s="173"/>
      <c r="R303" s="173"/>
      <c r="S303" s="173"/>
      <c r="T303" s="174"/>
      <c r="AT303" s="169" t="s">
        <v>158</v>
      </c>
      <c r="AU303" s="169" t="s">
        <v>77</v>
      </c>
      <c r="AV303" s="13" t="s">
        <v>75</v>
      </c>
      <c r="AW303" s="13" t="s">
        <v>30</v>
      </c>
      <c r="AX303" s="13" t="s">
        <v>68</v>
      </c>
      <c r="AY303" s="169" t="s">
        <v>148</v>
      </c>
    </row>
    <row r="304" spans="2:51" s="14" customFormat="1" ht="12">
      <c r="B304" s="175"/>
      <c r="D304" s="168" t="s">
        <v>158</v>
      </c>
      <c r="E304" s="176" t="s">
        <v>0</v>
      </c>
      <c r="F304" s="177" t="s">
        <v>177</v>
      </c>
      <c r="H304" s="178">
        <v>5</v>
      </c>
      <c r="I304" s="179"/>
      <c r="L304" s="175"/>
      <c r="M304" s="180"/>
      <c r="N304" s="181"/>
      <c r="O304" s="181"/>
      <c r="P304" s="181"/>
      <c r="Q304" s="181"/>
      <c r="R304" s="181"/>
      <c r="S304" s="181"/>
      <c r="T304" s="182"/>
      <c r="AT304" s="176" t="s">
        <v>158</v>
      </c>
      <c r="AU304" s="176" t="s">
        <v>77</v>
      </c>
      <c r="AV304" s="14" t="s">
        <v>77</v>
      </c>
      <c r="AW304" s="14" t="s">
        <v>30</v>
      </c>
      <c r="AX304" s="14" t="s">
        <v>68</v>
      </c>
      <c r="AY304" s="176" t="s">
        <v>148</v>
      </c>
    </row>
    <row r="305" spans="2:51" s="13" customFormat="1" ht="12">
      <c r="B305" s="167"/>
      <c r="D305" s="168" t="s">
        <v>158</v>
      </c>
      <c r="E305" s="169" t="s">
        <v>0</v>
      </c>
      <c r="F305" s="170" t="s">
        <v>1419</v>
      </c>
      <c r="H305" s="169" t="s">
        <v>0</v>
      </c>
      <c r="I305" s="171"/>
      <c r="L305" s="167"/>
      <c r="M305" s="172"/>
      <c r="N305" s="173"/>
      <c r="O305" s="173"/>
      <c r="P305" s="173"/>
      <c r="Q305" s="173"/>
      <c r="R305" s="173"/>
      <c r="S305" s="173"/>
      <c r="T305" s="174"/>
      <c r="AT305" s="169" t="s">
        <v>158</v>
      </c>
      <c r="AU305" s="169" t="s">
        <v>77</v>
      </c>
      <c r="AV305" s="13" t="s">
        <v>75</v>
      </c>
      <c r="AW305" s="13" t="s">
        <v>30</v>
      </c>
      <c r="AX305" s="13" t="s">
        <v>68</v>
      </c>
      <c r="AY305" s="169" t="s">
        <v>148</v>
      </c>
    </row>
    <row r="306" spans="2:51" s="14" customFormat="1" ht="12">
      <c r="B306" s="175"/>
      <c r="D306" s="168" t="s">
        <v>158</v>
      </c>
      <c r="E306" s="176" t="s">
        <v>0</v>
      </c>
      <c r="F306" s="177" t="s">
        <v>77</v>
      </c>
      <c r="H306" s="178">
        <v>2</v>
      </c>
      <c r="I306" s="179"/>
      <c r="L306" s="175"/>
      <c r="M306" s="180"/>
      <c r="N306" s="181"/>
      <c r="O306" s="181"/>
      <c r="P306" s="181"/>
      <c r="Q306" s="181"/>
      <c r="R306" s="181"/>
      <c r="S306" s="181"/>
      <c r="T306" s="182"/>
      <c r="AT306" s="176" t="s">
        <v>158</v>
      </c>
      <c r="AU306" s="176" t="s">
        <v>77</v>
      </c>
      <c r="AV306" s="14" t="s">
        <v>77</v>
      </c>
      <c r="AW306" s="14" t="s">
        <v>30</v>
      </c>
      <c r="AX306" s="14" t="s">
        <v>68</v>
      </c>
      <c r="AY306" s="176" t="s">
        <v>148</v>
      </c>
    </row>
    <row r="307" spans="2:51" s="13" customFormat="1" ht="12">
      <c r="B307" s="167"/>
      <c r="D307" s="168" t="s">
        <v>158</v>
      </c>
      <c r="E307" s="169" t="s">
        <v>0</v>
      </c>
      <c r="F307" s="170" t="s">
        <v>1414</v>
      </c>
      <c r="H307" s="169" t="s">
        <v>0</v>
      </c>
      <c r="I307" s="171"/>
      <c r="L307" s="167"/>
      <c r="M307" s="172"/>
      <c r="N307" s="173"/>
      <c r="O307" s="173"/>
      <c r="P307" s="173"/>
      <c r="Q307" s="173"/>
      <c r="R307" s="173"/>
      <c r="S307" s="173"/>
      <c r="T307" s="174"/>
      <c r="AT307" s="169" t="s">
        <v>158</v>
      </c>
      <c r="AU307" s="169" t="s">
        <v>77</v>
      </c>
      <c r="AV307" s="13" t="s">
        <v>75</v>
      </c>
      <c r="AW307" s="13" t="s">
        <v>30</v>
      </c>
      <c r="AX307" s="13" t="s">
        <v>68</v>
      </c>
      <c r="AY307" s="169" t="s">
        <v>148</v>
      </c>
    </row>
    <row r="308" spans="2:51" s="14" customFormat="1" ht="12">
      <c r="B308" s="175"/>
      <c r="D308" s="168" t="s">
        <v>158</v>
      </c>
      <c r="E308" s="176" t="s">
        <v>0</v>
      </c>
      <c r="F308" s="177" t="s">
        <v>77</v>
      </c>
      <c r="H308" s="178">
        <v>2</v>
      </c>
      <c r="I308" s="179"/>
      <c r="L308" s="175"/>
      <c r="M308" s="180"/>
      <c r="N308" s="181"/>
      <c r="O308" s="181"/>
      <c r="P308" s="181"/>
      <c r="Q308" s="181"/>
      <c r="R308" s="181"/>
      <c r="S308" s="181"/>
      <c r="T308" s="182"/>
      <c r="AT308" s="176" t="s">
        <v>158</v>
      </c>
      <c r="AU308" s="176" t="s">
        <v>77</v>
      </c>
      <c r="AV308" s="14" t="s">
        <v>77</v>
      </c>
      <c r="AW308" s="14" t="s">
        <v>30</v>
      </c>
      <c r="AX308" s="14" t="s">
        <v>68</v>
      </c>
      <c r="AY308" s="176" t="s">
        <v>148</v>
      </c>
    </row>
    <row r="309" spans="2:51" s="15" customFormat="1" ht="12">
      <c r="B309" s="183"/>
      <c r="D309" s="168" t="s">
        <v>158</v>
      </c>
      <c r="E309" s="184" t="s">
        <v>0</v>
      </c>
      <c r="F309" s="185" t="s">
        <v>171</v>
      </c>
      <c r="H309" s="186">
        <v>9</v>
      </c>
      <c r="I309" s="187"/>
      <c r="L309" s="183"/>
      <c r="M309" s="188"/>
      <c r="N309" s="189"/>
      <c r="O309" s="189"/>
      <c r="P309" s="189"/>
      <c r="Q309" s="189"/>
      <c r="R309" s="189"/>
      <c r="S309" s="189"/>
      <c r="T309" s="190"/>
      <c r="AT309" s="184" t="s">
        <v>158</v>
      </c>
      <c r="AU309" s="184" t="s">
        <v>77</v>
      </c>
      <c r="AV309" s="15" t="s">
        <v>156</v>
      </c>
      <c r="AW309" s="15" t="s">
        <v>30</v>
      </c>
      <c r="AX309" s="15" t="s">
        <v>75</v>
      </c>
      <c r="AY309" s="184" t="s">
        <v>148</v>
      </c>
    </row>
    <row r="310" spans="1:65" s="2" customFormat="1" ht="16.5" customHeight="1">
      <c r="A310" s="33"/>
      <c r="B310" s="153"/>
      <c r="C310" s="154" t="s">
        <v>507</v>
      </c>
      <c r="D310" s="154" t="s">
        <v>151</v>
      </c>
      <c r="E310" s="155" t="s">
        <v>1515</v>
      </c>
      <c r="F310" s="156" t="s">
        <v>1516</v>
      </c>
      <c r="G310" s="157" t="s">
        <v>215</v>
      </c>
      <c r="H310" s="158">
        <v>1</v>
      </c>
      <c r="I310" s="159"/>
      <c r="J310" s="160">
        <f>ROUND(I310*H310,2)</f>
        <v>0</v>
      </c>
      <c r="K310" s="156" t="s">
        <v>0</v>
      </c>
      <c r="L310" s="34"/>
      <c r="M310" s="161" t="s">
        <v>0</v>
      </c>
      <c r="N310" s="162" t="s">
        <v>40</v>
      </c>
      <c r="O310" s="54"/>
      <c r="P310" s="163">
        <f>O310*H310</f>
        <v>0</v>
      </c>
      <c r="Q310" s="163">
        <v>0.0001</v>
      </c>
      <c r="R310" s="163">
        <f>Q310*H310</f>
        <v>0.0001</v>
      </c>
      <c r="S310" s="163">
        <v>0</v>
      </c>
      <c r="T310" s="164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65" t="s">
        <v>156</v>
      </c>
      <c r="AT310" s="165" t="s">
        <v>151</v>
      </c>
      <c r="AU310" s="165" t="s">
        <v>77</v>
      </c>
      <c r="AY310" s="18" t="s">
        <v>148</v>
      </c>
      <c r="BE310" s="166">
        <f>IF(N310="základní",J310,0)</f>
        <v>0</v>
      </c>
      <c r="BF310" s="166">
        <f>IF(N310="snížená",J310,0)</f>
        <v>0</v>
      </c>
      <c r="BG310" s="166">
        <f>IF(N310="zákl. přenesená",J310,0)</f>
        <v>0</v>
      </c>
      <c r="BH310" s="166">
        <f>IF(N310="sníž. přenesená",J310,0)</f>
        <v>0</v>
      </c>
      <c r="BI310" s="166">
        <f>IF(N310="nulová",J310,0)</f>
        <v>0</v>
      </c>
      <c r="BJ310" s="18" t="s">
        <v>75</v>
      </c>
      <c r="BK310" s="166">
        <f>ROUND(I310*H310,2)</f>
        <v>0</v>
      </c>
      <c r="BL310" s="18" t="s">
        <v>156</v>
      </c>
      <c r="BM310" s="165" t="s">
        <v>1517</v>
      </c>
    </row>
    <row r="311" spans="2:51" s="13" customFormat="1" ht="12">
      <c r="B311" s="167"/>
      <c r="D311" s="168" t="s">
        <v>158</v>
      </c>
      <c r="E311" s="169" t="s">
        <v>0</v>
      </c>
      <c r="F311" s="170" t="s">
        <v>1413</v>
      </c>
      <c r="H311" s="169" t="s">
        <v>0</v>
      </c>
      <c r="I311" s="171"/>
      <c r="L311" s="167"/>
      <c r="M311" s="172"/>
      <c r="N311" s="173"/>
      <c r="O311" s="173"/>
      <c r="P311" s="173"/>
      <c r="Q311" s="173"/>
      <c r="R311" s="173"/>
      <c r="S311" s="173"/>
      <c r="T311" s="174"/>
      <c r="AT311" s="169" t="s">
        <v>158</v>
      </c>
      <c r="AU311" s="169" t="s">
        <v>77</v>
      </c>
      <c r="AV311" s="13" t="s">
        <v>75</v>
      </c>
      <c r="AW311" s="13" t="s">
        <v>30</v>
      </c>
      <c r="AX311" s="13" t="s">
        <v>68</v>
      </c>
      <c r="AY311" s="169" t="s">
        <v>148</v>
      </c>
    </row>
    <row r="312" spans="2:51" s="13" customFormat="1" ht="12">
      <c r="B312" s="167"/>
      <c r="D312" s="168" t="s">
        <v>158</v>
      </c>
      <c r="E312" s="169" t="s">
        <v>0</v>
      </c>
      <c r="F312" s="170" t="s">
        <v>1417</v>
      </c>
      <c r="H312" s="169" t="s">
        <v>0</v>
      </c>
      <c r="I312" s="171"/>
      <c r="L312" s="167"/>
      <c r="M312" s="172"/>
      <c r="N312" s="173"/>
      <c r="O312" s="173"/>
      <c r="P312" s="173"/>
      <c r="Q312" s="173"/>
      <c r="R312" s="173"/>
      <c r="S312" s="173"/>
      <c r="T312" s="174"/>
      <c r="AT312" s="169" t="s">
        <v>158</v>
      </c>
      <c r="AU312" s="169" t="s">
        <v>77</v>
      </c>
      <c r="AV312" s="13" t="s">
        <v>75</v>
      </c>
      <c r="AW312" s="13" t="s">
        <v>30</v>
      </c>
      <c r="AX312" s="13" t="s">
        <v>68</v>
      </c>
      <c r="AY312" s="169" t="s">
        <v>148</v>
      </c>
    </row>
    <row r="313" spans="2:51" s="14" customFormat="1" ht="12">
      <c r="B313" s="175"/>
      <c r="D313" s="168" t="s">
        <v>158</v>
      </c>
      <c r="E313" s="176" t="s">
        <v>0</v>
      </c>
      <c r="F313" s="177" t="s">
        <v>75</v>
      </c>
      <c r="H313" s="178">
        <v>1</v>
      </c>
      <c r="I313" s="179"/>
      <c r="L313" s="175"/>
      <c r="M313" s="180"/>
      <c r="N313" s="181"/>
      <c r="O313" s="181"/>
      <c r="P313" s="181"/>
      <c r="Q313" s="181"/>
      <c r="R313" s="181"/>
      <c r="S313" s="181"/>
      <c r="T313" s="182"/>
      <c r="AT313" s="176" t="s">
        <v>158</v>
      </c>
      <c r="AU313" s="176" t="s">
        <v>77</v>
      </c>
      <c r="AV313" s="14" t="s">
        <v>77</v>
      </c>
      <c r="AW313" s="14" t="s">
        <v>30</v>
      </c>
      <c r="AX313" s="14" t="s">
        <v>75</v>
      </c>
      <c r="AY313" s="176" t="s">
        <v>148</v>
      </c>
    </row>
    <row r="314" spans="1:65" s="2" customFormat="1" ht="16.5" customHeight="1">
      <c r="A314" s="33"/>
      <c r="B314" s="153"/>
      <c r="C314" s="203" t="s">
        <v>513</v>
      </c>
      <c r="D314" s="203" t="s">
        <v>438</v>
      </c>
      <c r="E314" s="204" t="s">
        <v>1518</v>
      </c>
      <c r="F314" s="205" t="s">
        <v>1519</v>
      </c>
      <c r="G314" s="206" t="s">
        <v>215</v>
      </c>
      <c r="H314" s="207">
        <v>1</v>
      </c>
      <c r="I314" s="208"/>
      <c r="J314" s="209">
        <f>ROUND(I314*H314,2)</f>
        <v>0</v>
      </c>
      <c r="K314" s="205" t="s">
        <v>0</v>
      </c>
      <c r="L314" s="210"/>
      <c r="M314" s="211" t="s">
        <v>0</v>
      </c>
      <c r="N314" s="212" t="s">
        <v>40</v>
      </c>
      <c r="O314" s="54"/>
      <c r="P314" s="163">
        <f>O314*H314</f>
        <v>0</v>
      </c>
      <c r="Q314" s="163">
        <v>0.0006</v>
      </c>
      <c r="R314" s="163">
        <f>Q314*H314</f>
        <v>0.0006</v>
      </c>
      <c r="S314" s="163">
        <v>0</v>
      </c>
      <c r="T314" s="164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5" t="s">
        <v>191</v>
      </c>
      <c r="AT314" s="165" t="s">
        <v>438</v>
      </c>
      <c r="AU314" s="165" t="s">
        <v>77</v>
      </c>
      <c r="AY314" s="18" t="s">
        <v>148</v>
      </c>
      <c r="BE314" s="166">
        <f>IF(N314="základní",J314,0)</f>
        <v>0</v>
      </c>
      <c r="BF314" s="166">
        <f>IF(N314="snížená",J314,0)</f>
        <v>0</v>
      </c>
      <c r="BG314" s="166">
        <f>IF(N314="zákl. přenesená",J314,0)</f>
        <v>0</v>
      </c>
      <c r="BH314" s="166">
        <f>IF(N314="sníž. přenesená",J314,0)</f>
        <v>0</v>
      </c>
      <c r="BI314" s="166">
        <f>IF(N314="nulová",J314,0)</f>
        <v>0</v>
      </c>
      <c r="BJ314" s="18" t="s">
        <v>75</v>
      </c>
      <c r="BK314" s="166">
        <f>ROUND(I314*H314,2)</f>
        <v>0</v>
      </c>
      <c r="BL314" s="18" t="s">
        <v>156</v>
      </c>
      <c r="BM314" s="165" t="s">
        <v>1520</v>
      </c>
    </row>
    <row r="315" spans="2:51" s="13" customFormat="1" ht="12">
      <c r="B315" s="167"/>
      <c r="D315" s="168" t="s">
        <v>158</v>
      </c>
      <c r="E315" s="169" t="s">
        <v>0</v>
      </c>
      <c r="F315" s="170" t="s">
        <v>1413</v>
      </c>
      <c r="H315" s="169" t="s">
        <v>0</v>
      </c>
      <c r="I315" s="171"/>
      <c r="L315" s="167"/>
      <c r="M315" s="172"/>
      <c r="N315" s="173"/>
      <c r="O315" s="173"/>
      <c r="P315" s="173"/>
      <c r="Q315" s="173"/>
      <c r="R315" s="173"/>
      <c r="S315" s="173"/>
      <c r="T315" s="174"/>
      <c r="AT315" s="169" t="s">
        <v>158</v>
      </c>
      <c r="AU315" s="169" t="s">
        <v>77</v>
      </c>
      <c r="AV315" s="13" t="s">
        <v>75</v>
      </c>
      <c r="AW315" s="13" t="s">
        <v>30</v>
      </c>
      <c r="AX315" s="13" t="s">
        <v>68</v>
      </c>
      <c r="AY315" s="169" t="s">
        <v>148</v>
      </c>
    </row>
    <row r="316" spans="2:51" s="13" customFormat="1" ht="12">
      <c r="B316" s="167"/>
      <c r="D316" s="168" t="s">
        <v>158</v>
      </c>
      <c r="E316" s="169" t="s">
        <v>0</v>
      </c>
      <c r="F316" s="170" t="s">
        <v>1417</v>
      </c>
      <c r="H316" s="169" t="s">
        <v>0</v>
      </c>
      <c r="I316" s="171"/>
      <c r="L316" s="167"/>
      <c r="M316" s="172"/>
      <c r="N316" s="173"/>
      <c r="O316" s="173"/>
      <c r="P316" s="173"/>
      <c r="Q316" s="173"/>
      <c r="R316" s="173"/>
      <c r="S316" s="173"/>
      <c r="T316" s="174"/>
      <c r="AT316" s="169" t="s">
        <v>158</v>
      </c>
      <c r="AU316" s="169" t="s">
        <v>77</v>
      </c>
      <c r="AV316" s="13" t="s">
        <v>75</v>
      </c>
      <c r="AW316" s="13" t="s">
        <v>30</v>
      </c>
      <c r="AX316" s="13" t="s">
        <v>68</v>
      </c>
      <c r="AY316" s="169" t="s">
        <v>148</v>
      </c>
    </row>
    <row r="317" spans="2:51" s="14" customFormat="1" ht="12">
      <c r="B317" s="175"/>
      <c r="D317" s="168" t="s">
        <v>158</v>
      </c>
      <c r="E317" s="176" t="s">
        <v>0</v>
      </c>
      <c r="F317" s="177" t="s">
        <v>75</v>
      </c>
      <c r="H317" s="178">
        <v>1</v>
      </c>
      <c r="I317" s="179"/>
      <c r="L317" s="175"/>
      <c r="M317" s="180"/>
      <c r="N317" s="181"/>
      <c r="O317" s="181"/>
      <c r="P317" s="181"/>
      <c r="Q317" s="181"/>
      <c r="R317" s="181"/>
      <c r="S317" s="181"/>
      <c r="T317" s="182"/>
      <c r="AT317" s="176" t="s">
        <v>158</v>
      </c>
      <c r="AU317" s="176" t="s">
        <v>77</v>
      </c>
      <c r="AV317" s="14" t="s">
        <v>77</v>
      </c>
      <c r="AW317" s="14" t="s">
        <v>30</v>
      </c>
      <c r="AX317" s="14" t="s">
        <v>75</v>
      </c>
      <c r="AY317" s="176" t="s">
        <v>148</v>
      </c>
    </row>
    <row r="318" spans="1:65" s="2" customFormat="1" ht="21.75" customHeight="1">
      <c r="A318" s="33"/>
      <c r="B318" s="153"/>
      <c r="C318" s="154" t="s">
        <v>520</v>
      </c>
      <c r="D318" s="154" t="s">
        <v>151</v>
      </c>
      <c r="E318" s="155" t="s">
        <v>1521</v>
      </c>
      <c r="F318" s="156" t="s">
        <v>1522</v>
      </c>
      <c r="G318" s="157" t="s">
        <v>215</v>
      </c>
      <c r="H318" s="158">
        <v>16</v>
      </c>
      <c r="I318" s="159"/>
      <c r="J318" s="160">
        <f>ROUND(I318*H318,2)</f>
        <v>0</v>
      </c>
      <c r="K318" s="156" t="s">
        <v>155</v>
      </c>
      <c r="L318" s="34"/>
      <c r="M318" s="161" t="s">
        <v>0</v>
      </c>
      <c r="N318" s="162" t="s">
        <v>40</v>
      </c>
      <c r="O318" s="54"/>
      <c r="P318" s="163">
        <f>O318*H318</f>
        <v>0</v>
      </c>
      <c r="Q318" s="163">
        <v>0</v>
      </c>
      <c r="R318" s="163">
        <f>Q318*H318</f>
        <v>0</v>
      </c>
      <c r="S318" s="163">
        <v>0</v>
      </c>
      <c r="T318" s="164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65" t="s">
        <v>156</v>
      </c>
      <c r="AT318" s="165" t="s">
        <v>151</v>
      </c>
      <c r="AU318" s="165" t="s">
        <v>77</v>
      </c>
      <c r="AY318" s="18" t="s">
        <v>148</v>
      </c>
      <c r="BE318" s="166">
        <f>IF(N318="základní",J318,0)</f>
        <v>0</v>
      </c>
      <c r="BF318" s="166">
        <f>IF(N318="snížená",J318,0)</f>
        <v>0</v>
      </c>
      <c r="BG318" s="166">
        <f>IF(N318="zákl. přenesená",J318,0)</f>
        <v>0</v>
      </c>
      <c r="BH318" s="166">
        <f>IF(N318="sníž. přenesená",J318,0)</f>
        <v>0</v>
      </c>
      <c r="BI318" s="166">
        <f>IF(N318="nulová",J318,0)</f>
        <v>0</v>
      </c>
      <c r="BJ318" s="18" t="s">
        <v>75</v>
      </c>
      <c r="BK318" s="166">
        <f>ROUND(I318*H318,2)</f>
        <v>0</v>
      </c>
      <c r="BL318" s="18" t="s">
        <v>156</v>
      </c>
      <c r="BM318" s="165" t="s">
        <v>1523</v>
      </c>
    </row>
    <row r="319" spans="2:51" s="13" customFormat="1" ht="12">
      <c r="B319" s="167"/>
      <c r="D319" s="168" t="s">
        <v>158</v>
      </c>
      <c r="E319" s="169" t="s">
        <v>0</v>
      </c>
      <c r="F319" s="170" t="s">
        <v>1413</v>
      </c>
      <c r="H319" s="169" t="s">
        <v>0</v>
      </c>
      <c r="I319" s="171"/>
      <c r="L319" s="167"/>
      <c r="M319" s="172"/>
      <c r="N319" s="173"/>
      <c r="O319" s="173"/>
      <c r="P319" s="173"/>
      <c r="Q319" s="173"/>
      <c r="R319" s="173"/>
      <c r="S319" s="173"/>
      <c r="T319" s="174"/>
      <c r="AT319" s="169" t="s">
        <v>158</v>
      </c>
      <c r="AU319" s="169" t="s">
        <v>77</v>
      </c>
      <c r="AV319" s="13" t="s">
        <v>75</v>
      </c>
      <c r="AW319" s="13" t="s">
        <v>30</v>
      </c>
      <c r="AX319" s="13" t="s">
        <v>68</v>
      </c>
      <c r="AY319" s="169" t="s">
        <v>148</v>
      </c>
    </row>
    <row r="320" spans="2:51" s="13" customFormat="1" ht="12">
      <c r="B320" s="167"/>
      <c r="D320" s="168" t="s">
        <v>158</v>
      </c>
      <c r="E320" s="169" t="s">
        <v>0</v>
      </c>
      <c r="F320" s="170" t="s">
        <v>1417</v>
      </c>
      <c r="H320" s="169" t="s">
        <v>0</v>
      </c>
      <c r="I320" s="171"/>
      <c r="L320" s="167"/>
      <c r="M320" s="172"/>
      <c r="N320" s="173"/>
      <c r="O320" s="173"/>
      <c r="P320" s="173"/>
      <c r="Q320" s="173"/>
      <c r="R320" s="173"/>
      <c r="S320" s="173"/>
      <c r="T320" s="174"/>
      <c r="AT320" s="169" t="s">
        <v>158</v>
      </c>
      <c r="AU320" s="169" t="s">
        <v>77</v>
      </c>
      <c r="AV320" s="13" t="s">
        <v>75</v>
      </c>
      <c r="AW320" s="13" t="s">
        <v>30</v>
      </c>
      <c r="AX320" s="13" t="s">
        <v>68</v>
      </c>
      <c r="AY320" s="169" t="s">
        <v>148</v>
      </c>
    </row>
    <row r="321" spans="2:51" s="14" customFormat="1" ht="12">
      <c r="B321" s="175"/>
      <c r="D321" s="168" t="s">
        <v>158</v>
      </c>
      <c r="E321" s="176" t="s">
        <v>0</v>
      </c>
      <c r="F321" s="177" t="s">
        <v>235</v>
      </c>
      <c r="H321" s="178">
        <v>16</v>
      </c>
      <c r="I321" s="179"/>
      <c r="L321" s="175"/>
      <c r="M321" s="180"/>
      <c r="N321" s="181"/>
      <c r="O321" s="181"/>
      <c r="P321" s="181"/>
      <c r="Q321" s="181"/>
      <c r="R321" s="181"/>
      <c r="S321" s="181"/>
      <c r="T321" s="182"/>
      <c r="AT321" s="176" t="s">
        <v>158</v>
      </c>
      <c r="AU321" s="176" t="s">
        <v>77</v>
      </c>
      <c r="AV321" s="14" t="s">
        <v>77</v>
      </c>
      <c r="AW321" s="14" t="s">
        <v>30</v>
      </c>
      <c r="AX321" s="14" t="s">
        <v>75</v>
      </c>
      <c r="AY321" s="176" t="s">
        <v>148</v>
      </c>
    </row>
    <row r="322" spans="1:65" s="2" customFormat="1" ht="16.5" customHeight="1">
      <c r="A322" s="33"/>
      <c r="B322" s="153"/>
      <c r="C322" s="203" t="s">
        <v>527</v>
      </c>
      <c r="D322" s="203" t="s">
        <v>438</v>
      </c>
      <c r="E322" s="204" t="s">
        <v>1524</v>
      </c>
      <c r="F322" s="205" t="s">
        <v>1525</v>
      </c>
      <c r="G322" s="206" t="s">
        <v>215</v>
      </c>
      <c r="H322" s="207">
        <v>16</v>
      </c>
      <c r="I322" s="208"/>
      <c r="J322" s="209">
        <f>ROUND(I322*H322,2)</f>
        <v>0</v>
      </c>
      <c r="K322" s="205" t="s">
        <v>155</v>
      </c>
      <c r="L322" s="210"/>
      <c r="M322" s="211" t="s">
        <v>0</v>
      </c>
      <c r="N322" s="212" t="s">
        <v>40</v>
      </c>
      <c r="O322" s="54"/>
      <c r="P322" s="163">
        <f>O322*H322</f>
        <v>0</v>
      </c>
      <c r="Q322" s="163">
        <v>0.005</v>
      </c>
      <c r="R322" s="163">
        <f>Q322*H322</f>
        <v>0.08</v>
      </c>
      <c r="S322" s="163">
        <v>0</v>
      </c>
      <c r="T322" s="164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65" t="s">
        <v>191</v>
      </c>
      <c r="AT322" s="165" t="s">
        <v>438</v>
      </c>
      <c r="AU322" s="165" t="s">
        <v>77</v>
      </c>
      <c r="AY322" s="18" t="s">
        <v>148</v>
      </c>
      <c r="BE322" s="166">
        <f>IF(N322="základní",J322,0)</f>
        <v>0</v>
      </c>
      <c r="BF322" s="166">
        <f>IF(N322="snížená",J322,0)</f>
        <v>0</v>
      </c>
      <c r="BG322" s="166">
        <f>IF(N322="zákl. přenesená",J322,0)</f>
        <v>0</v>
      </c>
      <c r="BH322" s="166">
        <f>IF(N322="sníž. přenesená",J322,0)</f>
        <v>0</v>
      </c>
      <c r="BI322" s="166">
        <f>IF(N322="nulová",J322,0)</f>
        <v>0</v>
      </c>
      <c r="BJ322" s="18" t="s">
        <v>75</v>
      </c>
      <c r="BK322" s="166">
        <f>ROUND(I322*H322,2)</f>
        <v>0</v>
      </c>
      <c r="BL322" s="18" t="s">
        <v>156</v>
      </c>
      <c r="BM322" s="165" t="s">
        <v>1526</v>
      </c>
    </row>
    <row r="323" spans="2:51" s="13" customFormat="1" ht="12">
      <c r="B323" s="167"/>
      <c r="D323" s="168" t="s">
        <v>158</v>
      </c>
      <c r="E323" s="169" t="s">
        <v>0</v>
      </c>
      <c r="F323" s="170" t="s">
        <v>1413</v>
      </c>
      <c r="H323" s="169" t="s">
        <v>0</v>
      </c>
      <c r="I323" s="171"/>
      <c r="L323" s="167"/>
      <c r="M323" s="172"/>
      <c r="N323" s="173"/>
      <c r="O323" s="173"/>
      <c r="P323" s="173"/>
      <c r="Q323" s="173"/>
      <c r="R323" s="173"/>
      <c r="S323" s="173"/>
      <c r="T323" s="174"/>
      <c r="AT323" s="169" t="s">
        <v>158</v>
      </c>
      <c r="AU323" s="169" t="s">
        <v>77</v>
      </c>
      <c r="AV323" s="13" t="s">
        <v>75</v>
      </c>
      <c r="AW323" s="13" t="s">
        <v>30</v>
      </c>
      <c r="AX323" s="13" t="s">
        <v>68</v>
      </c>
      <c r="AY323" s="169" t="s">
        <v>148</v>
      </c>
    </row>
    <row r="324" spans="2:51" s="13" customFormat="1" ht="12">
      <c r="B324" s="167"/>
      <c r="D324" s="168" t="s">
        <v>158</v>
      </c>
      <c r="E324" s="169" t="s">
        <v>0</v>
      </c>
      <c r="F324" s="170" t="s">
        <v>1417</v>
      </c>
      <c r="H324" s="169" t="s">
        <v>0</v>
      </c>
      <c r="I324" s="171"/>
      <c r="L324" s="167"/>
      <c r="M324" s="172"/>
      <c r="N324" s="173"/>
      <c r="O324" s="173"/>
      <c r="P324" s="173"/>
      <c r="Q324" s="173"/>
      <c r="R324" s="173"/>
      <c r="S324" s="173"/>
      <c r="T324" s="174"/>
      <c r="AT324" s="169" t="s">
        <v>158</v>
      </c>
      <c r="AU324" s="169" t="s">
        <v>77</v>
      </c>
      <c r="AV324" s="13" t="s">
        <v>75</v>
      </c>
      <c r="AW324" s="13" t="s">
        <v>30</v>
      </c>
      <c r="AX324" s="13" t="s">
        <v>68</v>
      </c>
      <c r="AY324" s="169" t="s">
        <v>148</v>
      </c>
    </row>
    <row r="325" spans="2:51" s="14" customFormat="1" ht="12">
      <c r="B325" s="175"/>
      <c r="D325" s="168" t="s">
        <v>158</v>
      </c>
      <c r="E325" s="176" t="s">
        <v>0</v>
      </c>
      <c r="F325" s="177" t="s">
        <v>235</v>
      </c>
      <c r="H325" s="178">
        <v>16</v>
      </c>
      <c r="I325" s="179"/>
      <c r="L325" s="175"/>
      <c r="M325" s="180"/>
      <c r="N325" s="181"/>
      <c r="O325" s="181"/>
      <c r="P325" s="181"/>
      <c r="Q325" s="181"/>
      <c r="R325" s="181"/>
      <c r="S325" s="181"/>
      <c r="T325" s="182"/>
      <c r="AT325" s="176" t="s">
        <v>158</v>
      </c>
      <c r="AU325" s="176" t="s">
        <v>77</v>
      </c>
      <c r="AV325" s="14" t="s">
        <v>77</v>
      </c>
      <c r="AW325" s="14" t="s">
        <v>30</v>
      </c>
      <c r="AX325" s="14" t="s">
        <v>75</v>
      </c>
      <c r="AY325" s="176" t="s">
        <v>148</v>
      </c>
    </row>
    <row r="326" spans="1:65" s="2" customFormat="1" ht="16.5" customHeight="1">
      <c r="A326" s="33"/>
      <c r="B326" s="153"/>
      <c r="C326" s="154" t="s">
        <v>532</v>
      </c>
      <c r="D326" s="154" t="s">
        <v>151</v>
      </c>
      <c r="E326" s="155" t="s">
        <v>1527</v>
      </c>
      <c r="F326" s="156" t="s">
        <v>1528</v>
      </c>
      <c r="G326" s="157" t="s">
        <v>215</v>
      </c>
      <c r="H326" s="158">
        <v>22</v>
      </c>
      <c r="I326" s="159"/>
      <c r="J326" s="160">
        <f>ROUND(I326*H326,2)</f>
        <v>0</v>
      </c>
      <c r="K326" s="156" t="s">
        <v>0</v>
      </c>
      <c r="L326" s="34"/>
      <c r="M326" s="161" t="s">
        <v>0</v>
      </c>
      <c r="N326" s="162" t="s">
        <v>40</v>
      </c>
      <c r="O326" s="54"/>
      <c r="P326" s="163">
        <f>O326*H326</f>
        <v>0</v>
      </c>
      <c r="Q326" s="163">
        <v>0.0001</v>
      </c>
      <c r="R326" s="163">
        <f>Q326*H326</f>
        <v>0.0022</v>
      </c>
      <c r="S326" s="163">
        <v>0</v>
      </c>
      <c r="T326" s="164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5" t="s">
        <v>156</v>
      </c>
      <c r="AT326" s="165" t="s">
        <v>151</v>
      </c>
      <c r="AU326" s="165" t="s">
        <v>77</v>
      </c>
      <c r="AY326" s="18" t="s">
        <v>148</v>
      </c>
      <c r="BE326" s="166">
        <f>IF(N326="základní",J326,0)</f>
        <v>0</v>
      </c>
      <c r="BF326" s="166">
        <f>IF(N326="snížená",J326,0)</f>
        <v>0</v>
      </c>
      <c r="BG326" s="166">
        <f>IF(N326="zákl. přenesená",J326,0)</f>
        <v>0</v>
      </c>
      <c r="BH326" s="166">
        <f>IF(N326="sníž. přenesená",J326,0)</f>
        <v>0</v>
      </c>
      <c r="BI326" s="166">
        <f>IF(N326="nulová",J326,0)</f>
        <v>0</v>
      </c>
      <c r="BJ326" s="18" t="s">
        <v>75</v>
      </c>
      <c r="BK326" s="166">
        <f>ROUND(I326*H326,2)</f>
        <v>0</v>
      </c>
      <c r="BL326" s="18" t="s">
        <v>156</v>
      </c>
      <c r="BM326" s="165" t="s">
        <v>1529</v>
      </c>
    </row>
    <row r="327" spans="2:51" s="13" customFormat="1" ht="12">
      <c r="B327" s="167"/>
      <c r="D327" s="168" t="s">
        <v>158</v>
      </c>
      <c r="E327" s="169" t="s">
        <v>0</v>
      </c>
      <c r="F327" s="170" t="s">
        <v>1413</v>
      </c>
      <c r="H327" s="169" t="s">
        <v>0</v>
      </c>
      <c r="I327" s="171"/>
      <c r="L327" s="167"/>
      <c r="M327" s="172"/>
      <c r="N327" s="173"/>
      <c r="O327" s="173"/>
      <c r="P327" s="173"/>
      <c r="Q327" s="173"/>
      <c r="R327" s="173"/>
      <c r="S327" s="173"/>
      <c r="T327" s="174"/>
      <c r="AT327" s="169" t="s">
        <v>158</v>
      </c>
      <c r="AU327" s="169" t="s">
        <v>77</v>
      </c>
      <c r="AV327" s="13" t="s">
        <v>75</v>
      </c>
      <c r="AW327" s="13" t="s">
        <v>30</v>
      </c>
      <c r="AX327" s="13" t="s">
        <v>68</v>
      </c>
      <c r="AY327" s="169" t="s">
        <v>148</v>
      </c>
    </row>
    <row r="328" spans="2:51" s="13" customFormat="1" ht="12">
      <c r="B328" s="167"/>
      <c r="D328" s="168" t="s">
        <v>158</v>
      </c>
      <c r="E328" s="169" t="s">
        <v>0</v>
      </c>
      <c r="F328" s="170" t="s">
        <v>1417</v>
      </c>
      <c r="H328" s="169" t="s">
        <v>0</v>
      </c>
      <c r="I328" s="171"/>
      <c r="L328" s="167"/>
      <c r="M328" s="172"/>
      <c r="N328" s="173"/>
      <c r="O328" s="173"/>
      <c r="P328" s="173"/>
      <c r="Q328" s="173"/>
      <c r="R328" s="173"/>
      <c r="S328" s="173"/>
      <c r="T328" s="174"/>
      <c r="AT328" s="169" t="s">
        <v>158</v>
      </c>
      <c r="AU328" s="169" t="s">
        <v>77</v>
      </c>
      <c r="AV328" s="13" t="s">
        <v>75</v>
      </c>
      <c r="AW328" s="13" t="s">
        <v>30</v>
      </c>
      <c r="AX328" s="13" t="s">
        <v>68</v>
      </c>
      <c r="AY328" s="169" t="s">
        <v>148</v>
      </c>
    </row>
    <row r="329" spans="2:51" s="14" customFormat="1" ht="12">
      <c r="B329" s="175"/>
      <c r="D329" s="168" t="s">
        <v>158</v>
      </c>
      <c r="E329" s="176" t="s">
        <v>0</v>
      </c>
      <c r="F329" s="177" t="s">
        <v>1530</v>
      </c>
      <c r="H329" s="178">
        <v>16</v>
      </c>
      <c r="I329" s="179"/>
      <c r="L329" s="175"/>
      <c r="M329" s="180"/>
      <c r="N329" s="181"/>
      <c r="O329" s="181"/>
      <c r="P329" s="181"/>
      <c r="Q329" s="181"/>
      <c r="R329" s="181"/>
      <c r="S329" s="181"/>
      <c r="T329" s="182"/>
      <c r="AT329" s="176" t="s">
        <v>158</v>
      </c>
      <c r="AU329" s="176" t="s">
        <v>77</v>
      </c>
      <c r="AV329" s="14" t="s">
        <v>77</v>
      </c>
      <c r="AW329" s="14" t="s">
        <v>30</v>
      </c>
      <c r="AX329" s="14" t="s">
        <v>68</v>
      </c>
      <c r="AY329" s="176" t="s">
        <v>148</v>
      </c>
    </row>
    <row r="330" spans="2:51" s="13" customFormat="1" ht="12">
      <c r="B330" s="167"/>
      <c r="D330" s="168" t="s">
        <v>158</v>
      </c>
      <c r="E330" s="169" t="s">
        <v>0</v>
      </c>
      <c r="F330" s="170" t="s">
        <v>1419</v>
      </c>
      <c r="H330" s="169" t="s">
        <v>0</v>
      </c>
      <c r="I330" s="171"/>
      <c r="L330" s="167"/>
      <c r="M330" s="172"/>
      <c r="N330" s="173"/>
      <c r="O330" s="173"/>
      <c r="P330" s="173"/>
      <c r="Q330" s="173"/>
      <c r="R330" s="173"/>
      <c r="S330" s="173"/>
      <c r="T330" s="174"/>
      <c r="AT330" s="169" t="s">
        <v>158</v>
      </c>
      <c r="AU330" s="169" t="s">
        <v>77</v>
      </c>
      <c r="AV330" s="13" t="s">
        <v>75</v>
      </c>
      <c r="AW330" s="13" t="s">
        <v>30</v>
      </c>
      <c r="AX330" s="13" t="s">
        <v>68</v>
      </c>
      <c r="AY330" s="169" t="s">
        <v>148</v>
      </c>
    </row>
    <row r="331" spans="2:51" s="14" customFormat="1" ht="12">
      <c r="B331" s="175"/>
      <c r="D331" s="168" t="s">
        <v>158</v>
      </c>
      <c r="E331" s="176" t="s">
        <v>0</v>
      </c>
      <c r="F331" s="177" t="s">
        <v>77</v>
      </c>
      <c r="H331" s="178">
        <v>2</v>
      </c>
      <c r="I331" s="179"/>
      <c r="L331" s="175"/>
      <c r="M331" s="180"/>
      <c r="N331" s="181"/>
      <c r="O331" s="181"/>
      <c r="P331" s="181"/>
      <c r="Q331" s="181"/>
      <c r="R331" s="181"/>
      <c r="S331" s="181"/>
      <c r="T331" s="182"/>
      <c r="AT331" s="176" t="s">
        <v>158</v>
      </c>
      <c r="AU331" s="176" t="s">
        <v>77</v>
      </c>
      <c r="AV331" s="14" t="s">
        <v>77</v>
      </c>
      <c r="AW331" s="14" t="s">
        <v>30</v>
      </c>
      <c r="AX331" s="14" t="s">
        <v>68</v>
      </c>
      <c r="AY331" s="176" t="s">
        <v>148</v>
      </c>
    </row>
    <row r="332" spans="2:51" s="13" customFormat="1" ht="12">
      <c r="B332" s="167"/>
      <c r="D332" s="168" t="s">
        <v>158</v>
      </c>
      <c r="E332" s="169" t="s">
        <v>0</v>
      </c>
      <c r="F332" s="170" t="s">
        <v>1414</v>
      </c>
      <c r="H332" s="169" t="s">
        <v>0</v>
      </c>
      <c r="I332" s="171"/>
      <c r="L332" s="167"/>
      <c r="M332" s="172"/>
      <c r="N332" s="173"/>
      <c r="O332" s="173"/>
      <c r="P332" s="173"/>
      <c r="Q332" s="173"/>
      <c r="R332" s="173"/>
      <c r="S332" s="173"/>
      <c r="T332" s="174"/>
      <c r="AT332" s="169" t="s">
        <v>158</v>
      </c>
      <c r="AU332" s="169" t="s">
        <v>77</v>
      </c>
      <c r="AV332" s="13" t="s">
        <v>75</v>
      </c>
      <c r="AW332" s="13" t="s">
        <v>30</v>
      </c>
      <c r="AX332" s="13" t="s">
        <v>68</v>
      </c>
      <c r="AY332" s="169" t="s">
        <v>148</v>
      </c>
    </row>
    <row r="333" spans="2:51" s="14" customFormat="1" ht="12">
      <c r="B333" s="175"/>
      <c r="D333" s="168" t="s">
        <v>158</v>
      </c>
      <c r="E333" s="176" t="s">
        <v>0</v>
      </c>
      <c r="F333" s="177" t="s">
        <v>1236</v>
      </c>
      <c r="H333" s="178">
        <v>4</v>
      </c>
      <c r="I333" s="179"/>
      <c r="L333" s="175"/>
      <c r="M333" s="180"/>
      <c r="N333" s="181"/>
      <c r="O333" s="181"/>
      <c r="P333" s="181"/>
      <c r="Q333" s="181"/>
      <c r="R333" s="181"/>
      <c r="S333" s="181"/>
      <c r="T333" s="182"/>
      <c r="AT333" s="176" t="s">
        <v>158</v>
      </c>
      <c r="AU333" s="176" t="s">
        <v>77</v>
      </c>
      <c r="AV333" s="14" t="s">
        <v>77</v>
      </c>
      <c r="AW333" s="14" t="s">
        <v>30</v>
      </c>
      <c r="AX333" s="14" t="s">
        <v>68</v>
      </c>
      <c r="AY333" s="176" t="s">
        <v>148</v>
      </c>
    </row>
    <row r="334" spans="2:51" s="15" customFormat="1" ht="12">
      <c r="B334" s="183"/>
      <c r="D334" s="168" t="s">
        <v>158</v>
      </c>
      <c r="E334" s="184" t="s">
        <v>0</v>
      </c>
      <c r="F334" s="185" t="s">
        <v>171</v>
      </c>
      <c r="H334" s="186">
        <v>22</v>
      </c>
      <c r="I334" s="187"/>
      <c r="L334" s="183"/>
      <c r="M334" s="188"/>
      <c r="N334" s="189"/>
      <c r="O334" s="189"/>
      <c r="P334" s="189"/>
      <c r="Q334" s="189"/>
      <c r="R334" s="189"/>
      <c r="S334" s="189"/>
      <c r="T334" s="190"/>
      <c r="AT334" s="184" t="s">
        <v>158</v>
      </c>
      <c r="AU334" s="184" t="s">
        <v>77</v>
      </c>
      <c r="AV334" s="15" t="s">
        <v>156</v>
      </c>
      <c r="AW334" s="15" t="s">
        <v>30</v>
      </c>
      <c r="AX334" s="15" t="s">
        <v>75</v>
      </c>
      <c r="AY334" s="184" t="s">
        <v>148</v>
      </c>
    </row>
    <row r="335" spans="1:65" s="2" customFormat="1" ht="16.5" customHeight="1">
      <c r="A335" s="33"/>
      <c r="B335" s="153"/>
      <c r="C335" s="203" t="s">
        <v>536</v>
      </c>
      <c r="D335" s="203" t="s">
        <v>438</v>
      </c>
      <c r="E335" s="204" t="s">
        <v>1531</v>
      </c>
      <c r="F335" s="205" t="s">
        <v>1532</v>
      </c>
      <c r="G335" s="206" t="s">
        <v>215</v>
      </c>
      <c r="H335" s="207">
        <v>22</v>
      </c>
      <c r="I335" s="208"/>
      <c r="J335" s="209">
        <f>ROUND(I335*H335,2)</f>
        <v>0</v>
      </c>
      <c r="K335" s="205" t="s">
        <v>0</v>
      </c>
      <c r="L335" s="210"/>
      <c r="M335" s="211" t="s">
        <v>0</v>
      </c>
      <c r="N335" s="212" t="s">
        <v>40</v>
      </c>
      <c r="O335" s="54"/>
      <c r="P335" s="163">
        <f>O335*H335</f>
        <v>0</v>
      </c>
      <c r="Q335" s="163">
        <v>0.0007</v>
      </c>
      <c r="R335" s="163">
        <f>Q335*H335</f>
        <v>0.0154</v>
      </c>
      <c r="S335" s="163">
        <v>0</v>
      </c>
      <c r="T335" s="164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65" t="s">
        <v>191</v>
      </c>
      <c r="AT335" s="165" t="s">
        <v>438</v>
      </c>
      <c r="AU335" s="165" t="s">
        <v>77</v>
      </c>
      <c r="AY335" s="18" t="s">
        <v>148</v>
      </c>
      <c r="BE335" s="166">
        <f>IF(N335="základní",J335,0)</f>
        <v>0</v>
      </c>
      <c r="BF335" s="166">
        <f>IF(N335="snížená",J335,0)</f>
        <v>0</v>
      </c>
      <c r="BG335" s="166">
        <f>IF(N335="zákl. přenesená",J335,0)</f>
        <v>0</v>
      </c>
      <c r="BH335" s="166">
        <f>IF(N335="sníž. přenesená",J335,0)</f>
        <v>0</v>
      </c>
      <c r="BI335" s="166">
        <f>IF(N335="nulová",J335,0)</f>
        <v>0</v>
      </c>
      <c r="BJ335" s="18" t="s">
        <v>75</v>
      </c>
      <c r="BK335" s="166">
        <f>ROUND(I335*H335,2)</f>
        <v>0</v>
      </c>
      <c r="BL335" s="18" t="s">
        <v>156</v>
      </c>
      <c r="BM335" s="165" t="s">
        <v>1533</v>
      </c>
    </row>
    <row r="336" spans="2:51" s="13" customFormat="1" ht="12">
      <c r="B336" s="167"/>
      <c r="D336" s="168" t="s">
        <v>158</v>
      </c>
      <c r="E336" s="169" t="s">
        <v>0</v>
      </c>
      <c r="F336" s="170" t="s">
        <v>1413</v>
      </c>
      <c r="H336" s="169" t="s">
        <v>0</v>
      </c>
      <c r="I336" s="171"/>
      <c r="L336" s="167"/>
      <c r="M336" s="172"/>
      <c r="N336" s="173"/>
      <c r="O336" s="173"/>
      <c r="P336" s="173"/>
      <c r="Q336" s="173"/>
      <c r="R336" s="173"/>
      <c r="S336" s="173"/>
      <c r="T336" s="174"/>
      <c r="AT336" s="169" t="s">
        <v>158</v>
      </c>
      <c r="AU336" s="169" t="s">
        <v>77</v>
      </c>
      <c r="AV336" s="13" t="s">
        <v>75</v>
      </c>
      <c r="AW336" s="13" t="s">
        <v>30</v>
      </c>
      <c r="AX336" s="13" t="s">
        <v>68</v>
      </c>
      <c r="AY336" s="169" t="s">
        <v>148</v>
      </c>
    </row>
    <row r="337" spans="2:51" s="13" customFormat="1" ht="12">
      <c r="B337" s="167"/>
      <c r="D337" s="168" t="s">
        <v>158</v>
      </c>
      <c r="E337" s="169" t="s">
        <v>0</v>
      </c>
      <c r="F337" s="170" t="s">
        <v>1417</v>
      </c>
      <c r="H337" s="169" t="s">
        <v>0</v>
      </c>
      <c r="I337" s="171"/>
      <c r="L337" s="167"/>
      <c r="M337" s="172"/>
      <c r="N337" s="173"/>
      <c r="O337" s="173"/>
      <c r="P337" s="173"/>
      <c r="Q337" s="173"/>
      <c r="R337" s="173"/>
      <c r="S337" s="173"/>
      <c r="T337" s="174"/>
      <c r="AT337" s="169" t="s">
        <v>158</v>
      </c>
      <c r="AU337" s="169" t="s">
        <v>77</v>
      </c>
      <c r="AV337" s="13" t="s">
        <v>75</v>
      </c>
      <c r="AW337" s="13" t="s">
        <v>30</v>
      </c>
      <c r="AX337" s="13" t="s">
        <v>68</v>
      </c>
      <c r="AY337" s="169" t="s">
        <v>148</v>
      </c>
    </row>
    <row r="338" spans="2:51" s="14" customFormat="1" ht="12">
      <c r="B338" s="175"/>
      <c r="D338" s="168" t="s">
        <v>158</v>
      </c>
      <c r="E338" s="176" t="s">
        <v>0</v>
      </c>
      <c r="F338" s="177" t="s">
        <v>1530</v>
      </c>
      <c r="H338" s="178">
        <v>16</v>
      </c>
      <c r="I338" s="179"/>
      <c r="L338" s="175"/>
      <c r="M338" s="180"/>
      <c r="N338" s="181"/>
      <c r="O338" s="181"/>
      <c r="P338" s="181"/>
      <c r="Q338" s="181"/>
      <c r="R338" s="181"/>
      <c r="S338" s="181"/>
      <c r="T338" s="182"/>
      <c r="AT338" s="176" t="s">
        <v>158</v>
      </c>
      <c r="AU338" s="176" t="s">
        <v>77</v>
      </c>
      <c r="AV338" s="14" t="s">
        <v>77</v>
      </c>
      <c r="AW338" s="14" t="s">
        <v>30</v>
      </c>
      <c r="AX338" s="14" t="s">
        <v>68</v>
      </c>
      <c r="AY338" s="176" t="s">
        <v>148</v>
      </c>
    </row>
    <row r="339" spans="2:51" s="13" customFormat="1" ht="12">
      <c r="B339" s="167"/>
      <c r="D339" s="168" t="s">
        <v>158</v>
      </c>
      <c r="E339" s="169" t="s">
        <v>0</v>
      </c>
      <c r="F339" s="170" t="s">
        <v>1419</v>
      </c>
      <c r="H339" s="169" t="s">
        <v>0</v>
      </c>
      <c r="I339" s="171"/>
      <c r="L339" s="167"/>
      <c r="M339" s="172"/>
      <c r="N339" s="173"/>
      <c r="O339" s="173"/>
      <c r="P339" s="173"/>
      <c r="Q339" s="173"/>
      <c r="R339" s="173"/>
      <c r="S339" s="173"/>
      <c r="T339" s="174"/>
      <c r="AT339" s="169" t="s">
        <v>158</v>
      </c>
      <c r="AU339" s="169" t="s">
        <v>77</v>
      </c>
      <c r="AV339" s="13" t="s">
        <v>75</v>
      </c>
      <c r="AW339" s="13" t="s">
        <v>30</v>
      </c>
      <c r="AX339" s="13" t="s">
        <v>68</v>
      </c>
      <c r="AY339" s="169" t="s">
        <v>148</v>
      </c>
    </row>
    <row r="340" spans="2:51" s="14" customFormat="1" ht="12">
      <c r="B340" s="175"/>
      <c r="D340" s="168" t="s">
        <v>158</v>
      </c>
      <c r="E340" s="176" t="s">
        <v>0</v>
      </c>
      <c r="F340" s="177" t="s">
        <v>77</v>
      </c>
      <c r="H340" s="178">
        <v>2</v>
      </c>
      <c r="I340" s="179"/>
      <c r="L340" s="175"/>
      <c r="M340" s="180"/>
      <c r="N340" s="181"/>
      <c r="O340" s="181"/>
      <c r="P340" s="181"/>
      <c r="Q340" s="181"/>
      <c r="R340" s="181"/>
      <c r="S340" s="181"/>
      <c r="T340" s="182"/>
      <c r="AT340" s="176" t="s">
        <v>158</v>
      </c>
      <c r="AU340" s="176" t="s">
        <v>77</v>
      </c>
      <c r="AV340" s="14" t="s">
        <v>77</v>
      </c>
      <c r="AW340" s="14" t="s">
        <v>30</v>
      </c>
      <c r="AX340" s="14" t="s">
        <v>68</v>
      </c>
      <c r="AY340" s="176" t="s">
        <v>148</v>
      </c>
    </row>
    <row r="341" spans="2:51" s="13" customFormat="1" ht="12">
      <c r="B341" s="167"/>
      <c r="D341" s="168" t="s">
        <v>158</v>
      </c>
      <c r="E341" s="169" t="s">
        <v>0</v>
      </c>
      <c r="F341" s="170" t="s">
        <v>1414</v>
      </c>
      <c r="H341" s="169" t="s">
        <v>0</v>
      </c>
      <c r="I341" s="171"/>
      <c r="L341" s="167"/>
      <c r="M341" s="172"/>
      <c r="N341" s="173"/>
      <c r="O341" s="173"/>
      <c r="P341" s="173"/>
      <c r="Q341" s="173"/>
      <c r="R341" s="173"/>
      <c r="S341" s="173"/>
      <c r="T341" s="174"/>
      <c r="AT341" s="169" t="s">
        <v>158</v>
      </c>
      <c r="AU341" s="169" t="s">
        <v>77</v>
      </c>
      <c r="AV341" s="13" t="s">
        <v>75</v>
      </c>
      <c r="AW341" s="13" t="s">
        <v>30</v>
      </c>
      <c r="AX341" s="13" t="s">
        <v>68</v>
      </c>
      <c r="AY341" s="169" t="s">
        <v>148</v>
      </c>
    </row>
    <row r="342" spans="2:51" s="14" customFormat="1" ht="12">
      <c r="B342" s="175"/>
      <c r="D342" s="168" t="s">
        <v>158</v>
      </c>
      <c r="E342" s="176" t="s">
        <v>0</v>
      </c>
      <c r="F342" s="177" t="s">
        <v>1236</v>
      </c>
      <c r="H342" s="178">
        <v>4</v>
      </c>
      <c r="I342" s="179"/>
      <c r="L342" s="175"/>
      <c r="M342" s="180"/>
      <c r="N342" s="181"/>
      <c r="O342" s="181"/>
      <c r="P342" s="181"/>
      <c r="Q342" s="181"/>
      <c r="R342" s="181"/>
      <c r="S342" s="181"/>
      <c r="T342" s="182"/>
      <c r="AT342" s="176" t="s">
        <v>158</v>
      </c>
      <c r="AU342" s="176" t="s">
        <v>77</v>
      </c>
      <c r="AV342" s="14" t="s">
        <v>77</v>
      </c>
      <c r="AW342" s="14" t="s">
        <v>30</v>
      </c>
      <c r="AX342" s="14" t="s">
        <v>68</v>
      </c>
      <c r="AY342" s="176" t="s">
        <v>148</v>
      </c>
    </row>
    <row r="343" spans="2:51" s="15" customFormat="1" ht="12">
      <c r="B343" s="183"/>
      <c r="D343" s="168" t="s">
        <v>158</v>
      </c>
      <c r="E343" s="184" t="s">
        <v>0</v>
      </c>
      <c r="F343" s="185" t="s">
        <v>171</v>
      </c>
      <c r="H343" s="186">
        <v>22</v>
      </c>
      <c r="I343" s="187"/>
      <c r="L343" s="183"/>
      <c r="M343" s="188"/>
      <c r="N343" s="189"/>
      <c r="O343" s="189"/>
      <c r="P343" s="189"/>
      <c r="Q343" s="189"/>
      <c r="R343" s="189"/>
      <c r="S343" s="189"/>
      <c r="T343" s="190"/>
      <c r="AT343" s="184" t="s">
        <v>158</v>
      </c>
      <c r="AU343" s="184" t="s">
        <v>77</v>
      </c>
      <c r="AV343" s="15" t="s">
        <v>156</v>
      </c>
      <c r="AW343" s="15" t="s">
        <v>30</v>
      </c>
      <c r="AX343" s="15" t="s">
        <v>75</v>
      </c>
      <c r="AY343" s="184" t="s">
        <v>148</v>
      </c>
    </row>
    <row r="344" spans="1:65" s="2" customFormat="1" ht="16.5" customHeight="1">
      <c r="A344" s="33"/>
      <c r="B344" s="153"/>
      <c r="C344" s="154" t="s">
        <v>541</v>
      </c>
      <c r="D344" s="154" t="s">
        <v>151</v>
      </c>
      <c r="E344" s="155" t="s">
        <v>896</v>
      </c>
      <c r="F344" s="156" t="s">
        <v>897</v>
      </c>
      <c r="G344" s="157" t="s">
        <v>215</v>
      </c>
      <c r="H344" s="158">
        <v>24</v>
      </c>
      <c r="I344" s="159"/>
      <c r="J344" s="160">
        <f>ROUND(I344*H344,2)</f>
        <v>0</v>
      </c>
      <c r="K344" s="156" t="s">
        <v>155</v>
      </c>
      <c r="L344" s="34"/>
      <c r="M344" s="161" t="s">
        <v>0</v>
      </c>
      <c r="N344" s="162" t="s">
        <v>40</v>
      </c>
      <c r="O344" s="54"/>
      <c r="P344" s="163">
        <f>O344*H344</f>
        <v>0</v>
      </c>
      <c r="Q344" s="163">
        <v>0.45937</v>
      </c>
      <c r="R344" s="163">
        <f>Q344*H344</f>
        <v>11.02488</v>
      </c>
      <c r="S344" s="163">
        <v>0</v>
      </c>
      <c r="T344" s="164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65" t="s">
        <v>156</v>
      </c>
      <c r="AT344" s="165" t="s">
        <v>151</v>
      </c>
      <c r="AU344" s="165" t="s">
        <v>77</v>
      </c>
      <c r="AY344" s="18" t="s">
        <v>148</v>
      </c>
      <c r="BE344" s="166">
        <f>IF(N344="základní",J344,0)</f>
        <v>0</v>
      </c>
      <c r="BF344" s="166">
        <f>IF(N344="snížená",J344,0)</f>
        <v>0</v>
      </c>
      <c r="BG344" s="166">
        <f>IF(N344="zákl. přenesená",J344,0)</f>
        <v>0</v>
      </c>
      <c r="BH344" s="166">
        <f>IF(N344="sníž. přenesená",J344,0)</f>
        <v>0</v>
      </c>
      <c r="BI344" s="166">
        <f>IF(N344="nulová",J344,0)</f>
        <v>0</v>
      </c>
      <c r="BJ344" s="18" t="s">
        <v>75</v>
      </c>
      <c r="BK344" s="166">
        <f>ROUND(I344*H344,2)</f>
        <v>0</v>
      </c>
      <c r="BL344" s="18" t="s">
        <v>156</v>
      </c>
      <c r="BM344" s="165" t="s">
        <v>1534</v>
      </c>
    </row>
    <row r="345" spans="2:51" s="13" customFormat="1" ht="12">
      <c r="B345" s="167"/>
      <c r="D345" s="168" t="s">
        <v>158</v>
      </c>
      <c r="E345" s="169" t="s">
        <v>0</v>
      </c>
      <c r="F345" s="170" t="s">
        <v>1413</v>
      </c>
      <c r="H345" s="169" t="s">
        <v>0</v>
      </c>
      <c r="I345" s="171"/>
      <c r="L345" s="167"/>
      <c r="M345" s="172"/>
      <c r="N345" s="173"/>
      <c r="O345" s="173"/>
      <c r="P345" s="173"/>
      <c r="Q345" s="173"/>
      <c r="R345" s="173"/>
      <c r="S345" s="173"/>
      <c r="T345" s="174"/>
      <c r="AT345" s="169" t="s">
        <v>158</v>
      </c>
      <c r="AU345" s="169" t="s">
        <v>77</v>
      </c>
      <c r="AV345" s="13" t="s">
        <v>75</v>
      </c>
      <c r="AW345" s="13" t="s">
        <v>30</v>
      </c>
      <c r="AX345" s="13" t="s">
        <v>68</v>
      </c>
      <c r="AY345" s="169" t="s">
        <v>148</v>
      </c>
    </row>
    <row r="346" spans="2:51" s="13" customFormat="1" ht="12">
      <c r="B346" s="167"/>
      <c r="D346" s="168" t="s">
        <v>158</v>
      </c>
      <c r="E346" s="169" t="s">
        <v>0</v>
      </c>
      <c r="F346" s="170" t="s">
        <v>1417</v>
      </c>
      <c r="H346" s="169" t="s">
        <v>0</v>
      </c>
      <c r="I346" s="171"/>
      <c r="L346" s="167"/>
      <c r="M346" s="172"/>
      <c r="N346" s="173"/>
      <c r="O346" s="173"/>
      <c r="P346" s="173"/>
      <c r="Q346" s="173"/>
      <c r="R346" s="173"/>
      <c r="S346" s="173"/>
      <c r="T346" s="174"/>
      <c r="AT346" s="169" t="s">
        <v>158</v>
      </c>
      <c r="AU346" s="169" t="s">
        <v>77</v>
      </c>
      <c r="AV346" s="13" t="s">
        <v>75</v>
      </c>
      <c r="AW346" s="13" t="s">
        <v>30</v>
      </c>
      <c r="AX346" s="13" t="s">
        <v>68</v>
      </c>
      <c r="AY346" s="169" t="s">
        <v>148</v>
      </c>
    </row>
    <row r="347" spans="2:51" s="14" customFormat="1" ht="12">
      <c r="B347" s="175"/>
      <c r="D347" s="168" t="s">
        <v>158</v>
      </c>
      <c r="E347" s="176" t="s">
        <v>0</v>
      </c>
      <c r="F347" s="177" t="s">
        <v>252</v>
      </c>
      <c r="H347" s="178">
        <v>20</v>
      </c>
      <c r="I347" s="179"/>
      <c r="L347" s="175"/>
      <c r="M347" s="180"/>
      <c r="N347" s="181"/>
      <c r="O347" s="181"/>
      <c r="P347" s="181"/>
      <c r="Q347" s="181"/>
      <c r="R347" s="181"/>
      <c r="S347" s="181"/>
      <c r="T347" s="182"/>
      <c r="AT347" s="176" t="s">
        <v>158</v>
      </c>
      <c r="AU347" s="176" t="s">
        <v>77</v>
      </c>
      <c r="AV347" s="14" t="s">
        <v>77</v>
      </c>
      <c r="AW347" s="14" t="s">
        <v>30</v>
      </c>
      <c r="AX347" s="14" t="s">
        <v>68</v>
      </c>
      <c r="AY347" s="176" t="s">
        <v>148</v>
      </c>
    </row>
    <row r="348" spans="2:51" s="13" customFormat="1" ht="12">
      <c r="B348" s="167"/>
      <c r="D348" s="168" t="s">
        <v>158</v>
      </c>
      <c r="E348" s="169" t="s">
        <v>0</v>
      </c>
      <c r="F348" s="170" t="s">
        <v>1419</v>
      </c>
      <c r="H348" s="169" t="s">
        <v>0</v>
      </c>
      <c r="I348" s="171"/>
      <c r="L348" s="167"/>
      <c r="M348" s="172"/>
      <c r="N348" s="173"/>
      <c r="O348" s="173"/>
      <c r="P348" s="173"/>
      <c r="Q348" s="173"/>
      <c r="R348" s="173"/>
      <c r="S348" s="173"/>
      <c r="T348" s="174"/>
      <c r="AT348" s="169" t="s">
        <v>158</v>
      </c>
      <c r="AU348" s="169" t="s">
        <v>77</v>
      </c>
      <c r="AV348" s="13" t="s">
        <v>75</v>
      </c>
      <c r="AW348" s="13" t="s">
        <v>30</v>
      </c>
      <c r="AX348" s="13" t="s">
        <v>68</v>
      </c>
      <c r="AY348" s="169" t="s">
        <v>148</v>
      </c>
    </row>
    <row r="349" spans="2:51" s="14" customFormat="1" ht="12">
      <c r="B349" s="175"/>
      <c r="D349" s="168" t="s">
        <v>158</v>
      </c>
      <c r="E349" s="176" t="s">
        <v>0</v>
      </c>
      <c r="F349" s="177" t="s">
        <v>77</v>
      </c>
      <c r="H349" s="178">
        <v>2</v>
      </c>
      <c r="I349" s="179"/>
      <c r="L349" s="175"/>
      <c r="M349" s="180"/>
      <c r="N349" s="181"/>
      <c r="O349" s="181"/>
      <c r="P349" s="181"/>
      <c r="Q349" s="181"/>
      <c r="R349" s="181"/>
      <c r="S349" s="181"/>
      <c r="T349" s="182"/>
      <c r="AT349" s="176" t="s">
        <v>158</v>
      </c>
      <c r="AU349" s="176" t="s">
        <v>77</v>
      </c>
      <c r="AV349" s="14" t="s">
        <v>77</v>
      </c>
      <c r="AW349" s="14" t="s">
        <v>30</v>
      </c>
      <c r="AX349" s="14" t="s">
        <v>68</v>
      </c>
      <c r="AY349" s="176" t="s">
        <v>148</v>
      </c>
    </row>
    <row r="350" spans="2:51" s="13" customFormat="1" ht="12">
      <c r="B350" s="167"/>
      <c r="D350" s="168" t="s">
        <v>158</v>
      </c>
      <c r="E350" s="169" t="s">
        <v>0</v>
      </c>
      <c r="F350" s="170" t="s">
        <v>1414</v>
      </c>
      <c r="H350" s="169" t="s">
        <v>0</v>
      </c>
      <c r="I350" s="171"/>
      <c r="L350" s="167"/>
      <c r="M350" s="172"/>
      <c r="N350" s="173"/>
      <c r="O350" s="173"/>
      <c r="P350" s="173"/>
      <c r="Q350" s="173"/>
      <c r="R350" s="173"/>
      <c r="S350" s="173"/>
      <c r="T350" s="174"/>
      <c r="AT350" s="169" t="s">
        <v>158</v>
      </c>
      <c r="AU350" s="169" t="s">
        <v>77</v>
      </c>
      <c r="AV350" s="13" t="s">
        <v>75</v>
      </c>
      <c r="AW350" s="13" t="s">
        <v>30</v>
      </c>
      <c r="AX350" s="13" t="s">
        <v>68</v>
      </c>
      <c r="AY350" s="169" t="s">
        <v>148</v>
      </c>
    </row>
    <row r="351" spans="2:51" s="14" customFormat="1" ht="12">
      <c r="B351" s="175"/>
      <c r="D351" s="168" t="s">
        <v>158</v>
      </c>
      <c r="E351" s="176" t="s">
        <v>0</v>
      </c>
      <c r="F351" s="177" t="s">
        <v>77</v>
      </c>
      <c r="H351" s="178">
        <v>2</v>
      </c>
      <c r="I351" s="179"/>
      <c r="L351" s="175"/>
      <c r="M351" s="180"/>
      <c r="N351" s="181"/>
      <c r="O351" s="181"/>
      <c r="P351" s="181"/>
      <c r="Q351" s="181"/>
      <c r="R351" s="181"/>
      <c r="S351" s="181"/>
      <c r="T351" s="182"/>
      <c r="AT351" s="176" t="s">
        <v>158</v>
      </c>
      <c r="AU351" s="176" t="s">
        <v>77</v>
      </c>
      <c r="AV351" s="14" t="s">
        <v>77</v>
      </c>
      <c r="AW351" s="14" t="s">
        <v>30</v>
      </c>
      <c r="AX351" s="14" t="s">
        <v>68</v>
      </c>
      <c r="AY351" s="176" t="s">
        <v>148</v>
      </c>
    </row>
    <row r="352" spans="2:51" s="15" customFormat="1" ht="12">
      <c r="B352" s="183"/>
      <c r="D352" s="168" t="s">
        <v>158</v>
      </c>
      <c r="E352" s="184" t="s">
        <v>0</v>
      </c>
      <c r="F352" s="185" t="s">
        <v>171</v>
      </c>
      <c r="H352" s="186">
        <v>24</v>
      </c>
      <c r="I352" s="187"/>
      <c r="L352" s="183"/>
      <c r="M352" s="188"/>
      <c r="N352" s="189"/>
      <c r="O352" s="189"/>
      <c r="P352" s="189"/>
      <c r="Q352" s="189"/>
      <c r="R352" s="189"/>
      <c r="S352" s="189"/>
      <c r="T352" s="190"/>
      <c r="AT352" s="184" t="s">
        <v>158</v>
      </c>
      <c r="AU352" s="184" t="s">
        <v>77</v>
      </c>
      <c r="AV352" s="15" t="s">
        <v>156</v>
      </c>
      <c r="AW352" s="15" t="s">
        <v>30</v>
      </c>
      <c r="AX352" s="15" t="s">
        <v>75</v>
      </c>
      <c r="AY352" s="184" t="s">
        <v>148</v>
      </c>
    </row>
    <row r="353" spans="1:65" s="2" customFormat="1" ht="16.5" customHeight="1">
      <c r="A353" s="33"/>
      <c r="B353" s="153"/>
      <c r="C353" s="154" t="s">
        <v>545</v>
      </c>
      <c r="D353" s="154" t="s">
        <v>151</v>
      </c>
      <c r="E353" s="155" t="s">
        <v>1535</v>
      </c>
      <c r="F353" s="156" t="s">
        <v>1536</v>
      </c>
      <c r="G353" s="157" t="s">
        <v>226</v>
      </c>
      <c r="H353" s="158">
        <v>299</v>
      </c>
      <c r="I353" s="159"/>
      <c r="J353" s="160">
        <f>ROUND(I353*H353,2)</f>
        <v>0</v>
      </c>
      <c r="K353" s="156" t="s">
        <v>0</v>
      </c>
      <c r="L353" s="34"/>
      <c r="M353" s="161" t="s">
        <v>0</v>
      </c>
      <c r="N353" s="162" t="s">
        <v>40</v>
      </c>
      <c r="O353" s="54"/>
      <c r="P353" s="163">
        <f>O353*H353</f>
        <v>0</v>
      </c>
      <c r="Q353" s="163">
        <v>0</v>
      </c>
      <c r="R353" s="163">
        <f>Q353*H353</f>
        <v>0</v>
      </c>
      <c r="S353" s="163">
        <v>0</v>
      </c>
      <c r="T353" s="164">
        <f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165" t="s">
        <v>156</v>
      </c>
      <c r="AT353" s="165" t="s">
        <v>151</v>
      </c>
      <c r="AU353" s="165" t="s">
        <v>77</v>
      </c>
      <c r="AY353" s="18" t="s">
        <v>148</v>
      </c>
      <c r="BE353" s="166">
        <f>IF(N353="základní",J353,0)</f>
        <v>0</v>
      </c>
      <c r="BF353" s="166">
        <f>IF(N353="snížená",J353,0)</f>
        <v>0</v>
      </c>
      <c r="BG353" s="166">
        <f>IF(N353="zákl. přenesená",J353,0)</f>
        <v>0</v>
      </c>
      <c r="BH353" s="166">
        <f>IF(N353="sníž. přenesená",J353,0)</f>
        <v>0</v>
      </c>
      <c r="BI353" s="166">
        <f>IF(N353="nulová",J353,0)</f>
        <v>0</v>
      </c>
      <c r="BJ353" s="18" t="s">
        <v>75</v>
      </c>
      <c r="BK353" s="166">
        <f>ROUND(I353*H353,2)</f>
        <v>0</v>
      </c>
      <c r="BL353" s="18" t="s">
        <v>156</v>
      </c>
      <c r="BM353" s="165" t="s">
        <v>1537</v>
      </c>
    </row>
    <row r="354" spans="2:51" s="14" customFormat="1" ht="12">
      <c r="B354" s="175"/>
      <c r="D354" s="168" t="s">
        <v>158</v>
      </c>
      <c r="E354" s="176" t="s">
        <v>0</v>
      </c>
      <c r="F354" s="177" t="s">
        <v>304</v>
      </c>
      <c r="H354" s="178">
        <v>299</v>
      </c>
      <c r="I354" s="179"/>
      <c r="L354" s="175"/>
      <c r="M354" s="180"/>
      <c r="N354" s="181"/>
      <c r="O354" s="181"/>
      <c r="P354" s="181"/>
      <c r="Q354" s="181"/>
      <c r="R354" s="181"/>
      <c r="S354" s="181"/>
      <c r="T354" s="182"/>
      <c r="AT354" s="176" t="s">
        <v>158</v>
      </c>
      <c r="AU354" s="176" t="s">
        <v>77</v>
      </c>
      <c r="AV354" s="14" t="s">
        <v>77</v>
      </c>
      <c r="AW354" s="14" t="s">
        <v>30</v>
      </c>
      <c r="AX354" s="14" t="s">
        <v>75</v>
      </c>
      <c r="AY354" s="176" t="s">
        <v>148</v>
      </c>
    </row>
    <row r="355" spans="1:65" s="2" customFormat="1" ht="16.5" customHeight="1">
      <c r="A355" s="33"/>
      <c r="B355" s="153"/>
      <c r="C355" s="154" t="s">
        <v>549</v>
      </c>
      <c r="D355" s="154" t="s">
        <v>151</v>
      </c>
      <c r="E355" s="155" t="s">
        <v>1538</v>
      </c>
      <c r="F355" s="156" t="s">
        <v>1539</v>
      </c>
      <c r="G355" s="157" t="s">
        <v>226</v>
      </c>
      <c r="H355" s="158">
        <v>299</v>
      </c>
      <c r="I355" s="159"/>
      <c r="J355" s="160">
        <f>ROUND(I355*H355,2)</f>
        <v>0</v>
      </c>
      <c r="K355" s="156" t="s">
        <v>155</v>
      </c>
      <c r="L355" s="34"/>
      <c r="M355" s="161" t="s">
        <v>0</v>
      </c>
      <c r="N355" s="162" t="s">
        <v>40</v>
      </c>
      <c r="O355" s="54"/>
      <c r="P355" s="163">
        <f>O355*H355</f>
        <v>0</v>
      </c>
      <c r="Q355" s="163">
        <v>0</v>
      </c>
      <c r="R355" s="163">
        <f>Q355*H355</f>
        <v>0</v>
      </c>
      <c r="S355" s="163">
        <v>0</v>
      </c>
      <c r="T355" s="164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65" t="s">
        <v>156</v>
      </c>
      <c r="AT355" s="165" t="s">
        <v>151</v>
      </c>
      <c r="AU355" s="165" t="s">
        <v>77</v>
      </c>
      <c r="AY355" s="18" t="s">
        <v>148</v>
      </c>
      <c r="BE355" s="166">
        <f>IF(N355="základní",J355,0)</f>
        <v>0</v>
      </c>
      <c r="BF355" s="166">
        <f>IF(N355="snížená",J355,0)</f>
        <v>0</v>
      </c>
      <c r="BG355" s="166">
        <f>IF(N355="zákl. přenesená",J355,0)</f>
        <v>0</v>
      </c>
      <c r="BH355" s="166">
        <f>IF(N355="sníž. přenesená",J355,0)</f>
        <v>0</v>
      </c>
      <c r="BI355" s="166">
        <f>IF(N355="nulová",J355,0)</f>
        <v>0</v>
      </c>
      <c r="BJ355" s="18" t="s">
        <v>75</v>
      </c>
      <c r="BK355" s="166">
        <f>ROUND(I355*H355,2)</f>
        <v>0</v>
      </c>
      <c r="BL355" s="18" t="s">
        <v>156</v>
      </c>
      <c r="BM355" s="165" t="s">
        <v>1540</v>
      </c>
    </row>
    <row r="356" spans="2:51" s="14" customFormat="1" ht="12">
      <c r="B356" s="175"/>
      <c r="D356" s="168" t="s">
        <v>158</v>
      </c>
      <c r="E356" s="176" t="s">
        <v>0</v>
      </c>
      <c r="F356" s="177" t="s">
        <v>304</v>
      </c>
      <c r="H356" s="178">
        <v>299</v>
      </c>
      <c r="I356" s="179"/>
      <c r="L356" s="175"/>
      <c r="M356" s="180"/>
      <c r="N356" s="181"/>
      <c r="O356" s="181"/>
      <c r="P356" s="181"/>
      <c r="Q356" s="181"/>
      <c r="R356" s="181"/>
      <c r="S356" s="181"/>
      <c r="T356" s="182"/>
      <c r="AT356" s="176" t="s">
        <v>158</v>
      </c>
      <c r="AU356" s="176" t="s">
        <v>77</v>
      </c>
      <c r="AV356" s="14" t="s">
        <v>77</v>
      </c>
      <c r="AW356" s="14" t="s">
        <v>30</v>
      </c>
      <c r="AX356" s="14" t="s">
        <v>75</v>
      </c>
      <c r="AY356" s="176" t="s">
        <v>148</v>
      </c>
    </row>
    <row r="357" spans="1:65" s="2" customFormat="1" ht="16.5" customHeight="1">
      <c r="A357" s="33"/>
      <c r="B357" s="153"/>
      <c r="C357" s="154" t="s">
        <v>553</v>
      </c>
      <c r="D357" s="154" t="s">
        <v>151</v>
      </c>
      <c r="E357" s="155" t="s">
        <v>1541</v>
      </c>
      <c r="F357" s="156" t="s">
        <v>1542</v>
      </c>
      <c r="G357" s="157" t="s">
        <v>215</v>
      </c>
      <c r="H357" s="158">
        <v>29</v>
      </c>
      <c r="I357" s="159"/>
      <c r="J357" s="160">
        <f>ROUND(I357*H357,2)</f>
        <v>0</v>
      </c>
      <c r="K357" s="156" t="s">
        <v>155</v>
      </c>
      <c r="L357" s="34"/>
      <c r="M357" s="161" t="s">
        <v>0</v>
      </c>
      <c r="N357" s="162" t="s">
        <v>40</v>
      </c>
      <c r="O357" s="54"/>
      <c r="P357" s="163">
        <f>O357*H357</f>
        <v>0</v>
      </c>
      <c r="Q357" s="163">
        <v>0.01019</v>
      </c>
      <c r="R357" s="163">
        <f>Q357*H357</f>
        <v>0.29551</v>
      </c>
      <c r="S357" s="163">
        <v>0</v>
      </c>
      <c r="T357" s="164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65" t="s">
        <v>156</v>
      </c>
      <c r="AT357" s="165" t="s">
        <v>151</v>
      </c>
      <c r="AU357" s="165" t="s">
        <v>77</v>
      </c>
      <c r="AY357" s="18" t="s">
        <v>148</v>
      </c>
      <c r="BE357" s="166">
        <f>IF(N357="základní",J357,0)</f>
        <v>0</v>
      </c>
      <c r="BF357" s="166">
        <f>IF(N357="snížená",J357,0)</f>
        <v>0</v>
      </c>
      <c r="BG357" s="166">
        <f>IF(N357="zákl. přenesená",J357,0)</f>
        <v>0</v>
      </c>
      <c r="BH357" s="166">
        <f>IF(N357="sníž. přenesená",J357,0)</f>
        <v>0</v>
      </c>
      <c r="BI357" s="166">
        <f>IF(N357="nulová",J357,0)</f>
        <v>0</v>
      </c>
      <c r="BJ357" s="18" t="s">
        <v>75</v>
      </c>
      <c r="BK357" s="166">
        <f>ROUND(I357*H357,2)</f>
        <v>0</v>
      </c>
      <c r="BL357" s="18" t="s">
        <v>156</v>
      </c>
      <c r="BM357" s="165" t="s">
        <v>1543</v>
      </c>
    </row>
    <row r="358" spans="2:51" s="13" customFormat="1" ht="12">
      <c r="B358" s="167"/>
      <c r="D358" s="168" t="s">
        <v>158</v>
      </c>
      <c r="E358" s="169" t="s">
        <v>0</v>
      </c>
      <c r="F358" s="170" t="s">
        <v>1413</v>
      </c>
      <c r="H358" s="169" t="s">
        <v>0</v>
      </c>
      <c r="I358" s="171"/>
      <c r="L358" s="167"/>
      <c r="M358" s="172"/>
      <c r="N358" s="173"/>
      <c r="O358" s="173"/>
      <c r="P358" s="173"/>
      <c r="Q358" s="173"/>
      <c r="R358" s="173"/>
      <c r="S358" s="173"/>
      <c r="T358" s="174"/>
      <c r="AT358" s="169" t="s">
        <v>158</v>
      </c>
      <c r="AU358" s="169" t="s">
        <v>77</v>
      </c>
      <c r="AV358" s="13" t="s">
        <v>75</v>
      </c>
      <c r="AW358" s="13" t="s">
        <v>30</v>
      </c>
      <c r="AX358" s="13" t="s">
        <v>68</v>
      </c>
      <c r="AY358" s="169" t="s">
        <v>148</v>
      </c>
    </row>
    <row r="359" spans="2:51" s="13" customFormat="1" ht="12">
      <c r="B359" s="167"/>
      <c r="D359" s="168" t="s">
        <v>158</v>
      </c>
      <c r="E359" s="169" t="s">
        <v>0</v>
      </c>
      <c r="F359" s="170" t="s">
        <v>1417</v>
      </c>
      <c r="H359" s="169" t="s">
        <v>0</v>
      </c>
      <c r="I359" s="171"/>
      <c r="L359" s="167"/>
      <c r="M359" s="172"/>
      <c r="N359" s="173"/>
      <c r="O359" s="173"/>
      <c r="P359" s="173"/>
      <c r="Q359" s="173"/>
      <c r="R359" s="173"/>
      <c r="S359" s="173"/>
      <c r="T359" s="174"/>
      <c r="AT359" s="169" t="s">
        <v>158</v>
      </c>
      <c r="AU359" s="169" t="s">
        <v>77</v>
      </c>
      <c r="AV359" s="13" t="s">
        <v>75</v>
      </c>
      <c r="AW359" s="13" t="s">
        <v>30</v>
      </c>
      <c r="AX359" s="13" t="s">
        <v>68</v>
      </c>
      <c r="AY359" s="169" t="s">
        <v>148</v>
      </c>
    </row>
    <row r="360" spans="2:51" s="14" customFormat="1" ht="12">
      <c r="B360" s="175"/>
      <c r="D360" s="168" t="s">
        <v>158</v>
      </c>
      <c r="E360" s="176" t="s">
        <v>0</v>
      </c>
      <c r="F360" s="177" t="s">
        <v>264</v>
      </c>
      <c r="H360" s="178">
        <v>23</v>
      </c>
      <c r="I360" s="179"/>
      <c r="L360" s="175"/>
      <c r="M360" s="180"/>
      <c r="N360" s="181"/>
      <c r="O360" s="181"/>
      <c r="P360" s="181"/>
      <c r="Q360" s="181"/>
      <c r="R360" s="181"/>
      <c r="S360" s="181"/>
      <c r="T360" s="182"/>
      <c r="AT360" s="176" t="s">
        <v>158</v>
      </c>
      <c r="AU360" s="176" t="s">
        <v>77</v>
      </c>
      <c r="AV360" s="14" t="s">
        <v>77</v>
      </c>
      <c r="AW360" s="14" t="s">
        <v>30</v>
      </c>
      <c r="AX360" s="14" t="s">
        <v>68</v>
      </c>
      <c r="AY360" s="176" t="s">
        <v>148</v>
      </c>
    </row>
    <row r="361" spans="2:51" s="13" customFormat="1" ht="12">
      <c r="B361" s="167"/>
      <c r="D361" s="168" t="s">
        <v>158</v>
      </c>
      <c r="E361" s="169" t="s">
        <v>0</v>
      </c>
      <c r="F361" s="170" t="s">
        <v>1419</v>
      </c>
      <c r="H361" s="169" t="s">
        <v>0</v>
      </c>
      <c r="I361" s="171"/>
      <c r="L361" s="167"/>
      <c r="M361" s="172"/>
      <c r="N361" s="173"/>
      <c r="O361" s="173"/>
      <c r="P361" s="173"/>
      <c r="Q361" s="173"/>
      <c r="R361" s="173"/>
      <c r="S361" s="173"/>
      <c r="T361" s="174"/>
      <c r="AT361" s="169" t="s">
        <v>158</v>
      </c>
      <c r="AU361" s="169" t="s">
        <v>77</v>
      </c>
      <c r="AV361" s="13" t="s">
        <v>75</v>
      </c>
      <c r="AW361" s="13" t="s">
        <v>30</v>
      </c>
      <c r="AX361" s="13" t="s">
        <v>68</v>
      </c>
      <c r="AY361" s="169" t="s">
        <v>148</v>
      </c>
    </row>
    <row r="362" spans="2:51" s="14" customFormat="1" ht="12">
      <c r="B362" s="175"/>
      <c r="D362" s="168" t="s">
        <v>158</v>
      </c>
      <c r="E362" s="176" t="s">
        <v>0</v>
      </c>
      <c r="F362" s="177" t="s">
        <v>77</v>
      </c>
      <c r="H362" s="178">
        <v>2</v>
      </c>
      <c r="I362" s="179"/>
      <c r="L362" s="175"/>
      <c r="M362" s="180"/>
      <c r="N362" s="181"/>
      <c r="O362" s="181"/>
      <c r="P362" s="181"/>
      <c r="Q362" s="181"/>
      <c r="R362" s="181"/>
      <c r="S362" s="181"/>
      <c r="T362" s="182"/>
      <c r="AT362" s="176" t="s">
        <v>158</v>
      </c>
      <c r="AU362" s="176" t="s">
        <v>77</v>
      </c>
      <c r="AV362" s="14" t="s">
        <v>77</v>
      </c>
      <c r="AW362" s="14" t="s">
        <v>30</v>
      </c>
      <c r="AX362" s="14" t="s">
        <v>68</v>
      </c>
      <c r="AY362" s="176" t="s">
        <v>148</v>
      </c>
    </row>
    <row r="363" spans="2:51" s="13" customFormat="1" ht="12">
      <c r="B363" s="167"/>
      <c r="D363" s="168" t="s">
        <v>158</v>
      </c>
      <c r="E363" s="169" t="s">
        <v>0</v>
      </c>
      <c r="F363" s="170" t="s">
        <v>1414</v>
      </c>
      <c r="H363" s="169" t="s">
        <v>0</v>
      </c>
      <c r="I363" s="171"/>
      <c r="L363" s="167"/>
      <c r="M363" s="172"/>
      <c r="N363" s="173"/>
      <c r="O363" s="173"/>
      <c r="P363" s="173"/>
      <c r="Q363" s="173"/>
      <c r="R363" s="173"/>
      <c r="S363" s="173"/>
      <c r="T363" s="174"/>
      <c r="AT363" s="169" t="s">
        <v>158</v>
      </c>
      <c r="AU363" s="169" t="s">
        <v>77</v>
      </c>
      <c r="AV363" s="13" t="s">
        <v>75</v>
      </c>
      <c r="AW363" s="13" t="s">
        <v>30</v>
      </c>
      <c r="AX363" s="13" t="s">
        <v>68</v>
      </c>
      <c r="AY363" s="169" t="s">
        <v>148</v>
      </c>
    </row>
    <row r="364" spans="2:51" s="14" customFormat="1" ht="12">
      <c r="B364" s="175"/>
      <c r="D364" s="168" t="s">
        <v>158</v>
      </c>
      <c r="E364" s="176" t="s">
        <v>0</v>
      </c>
      <c r="F364" s="177" t="s">
        <v>156</v>
      </c>
      <c r="H364" s="178">
        <v>4</v>
      </c>
      <c r="I364" s="179"/>
      <c r="L364" s="175"/>
      <c r="M364" s="180"/>
      <c r="N364" s="181"/>
      <c r="O364" s="181"/>
      <c r="P364" s="181"/>
      <c r="Q364" s="181"/>
      <c r="R364" s="181"/>
      <c r="S364" s="181"/>
      <c r="T364" s="182"/>
      <c r="AT364" s="176" t="s">
        <v>158</v>
      </c>
      <c r="AU364" s="176" t="s">
        <v>77</v>
      </c>
      <c r="AV364" s="14" t="s">
        <v>77</v>
      </c>
      <c r="AW364" s="14" t="s">
        <v>30</v>
      </c>
      <c r="AX364" s="14" t="s">
        <v>68</v>
      </c>
      <c r="AY364" s="176" t="s">
        <v>148</v>
      </c>
    </row>
    <row r="365" spans="2:51" s="15" customFormat="1" ht="12">
      <c r="B365" s="183"/>
      <c r="D365" s="168" t="s">
        <v>158</v>
      </c>
      <c r="E365" s="184" t="s">
        <v>0</v>
      </c>
      <c r="F365" s="185" t="s">
        <v>171</v>
      </c>
      <c r="H365" s="186">
        <v>29</v>
      </c>
      <c r="I365" s="187"/>
      <c r="L365" s="183"/>
      <c r="M365" s="188"/>
      <c r="N365" s="189"/>
      <c r="O365" s="189"/>
      <c r="P365" s="189"/>
      <c r="Q365" s="189"/>
      <c r="R365" s="189"/>
      <c r="S365" s="189"/>
      <c r="T365" s="190"/>
      <c r="AT365" s="184" t="s">
        <v>158</v>
      </c>
      <c r="AU365" s="184" t="s">
        <v>77</v>
      </c>
      <c r="AV365" s="15" t="s">
        <v>156</v>
      </c>
      <c r="AW365" s="15" t="s">
        <v>30</v>
      </c>
      <c r="AX365" s="15" t="s">
        <v>75</v>
      </c>
      <c r="AY365" s="184" t="s">
        <v>148</v>
      </c>
    </row>
    <row r="366" spans="1:65" s="2" customFormat="1" ht="16.5" customHeight="1">
      <c r="A366" s="33"/>
      <c r="B366" s="153"/>
      <c r="C366" s="203" t="s">
        <v>557</v>
      </c>
      <c r="D366" s="203" t="s">
        <v>438</v>
      </c>
      <c r="E366" s="204" t="s">
        <v>1544</v>
      </c>
      <c r="F366" s="205" t="s">
        <v>1545</v>
      </c>
      <c r="G366" s="206" t="s">
        <v>215</v>
      </c>
      <c r="H366" s="207">
        <v>29</v>
      </c>
      <c r="I366" s="208"/>
      <c r="J366" s="209">
        <f>ROUND(I366*H366,2)</f>
        <v>0</v>
      </c>
      <c r="K366" s="205" t="s">
        <v>0</v>
      </c>
      <c r="L366" s="210"/>
      <c r="M366" s="211" t="s">
        <v>0</v>
      </c>
      <c r="N366" s="212" t="s">
        <v>40</v>
      </c>
      <c r="O366" s="54"/>
      <c r="P366" s="163">
        <f>O366*H366</f>
        <v>0</v>
      </c>
      <c r="Q366" s="163">
        <v>0.254</v>
      </c>
      <c r="R366" s="163">
        <f>Q366*H366</f>
        <v>7.366</v>
      </c>
      <c r="S366" s="163">
        <v>0</v>
      </c>
      <c r="T366" s="164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65" t="s">
        <v>191</v>
      </c>
      <c r="AT366" s="165" t="s">
        <v>438</v>
      </c>
      <c r="AU366" s="165" t="s">
        <v>77</v>
      </c>
      <c r="AY366" s="18" t="s">
        <v>148</v>
      </c>
      <c r="BE366" s="166">
        <f>IF(N366="základní",J366,0)</f>
        <v>0</v>
      </c>
      <c r="BF366" s="166">
        <f>IF(N366="snížená",J366,0)</f>
        <v>0</v>
      </c>
      <c r="BG366" s="166">
        <f>IF(N366="zákl. přenesená",J366,0)</f>
        <v>0</v>
      </c>
      <c r="BH366" s="166">
        <f>IF(N366="sníž. přenesená",J366,0)</f>
        <v>0</v>
      </c>
      <c r="BI366" s="166">
        <f>IF(N366="nulová",J366,0)</f>
        <v>0</v>
      </c>
      <c r="BJ366" s="18" t="s">
        <v>75</v>
      </c>
      <c r="BK366" s="166">
        <f>ROUND(I366*H366,2)</f>
        <v>0</v>
      </c>
      <c r="BL366" s="18" t="s">
        <v>156</v>
      </c>
      <c r="BM366" s="165" t="s">
        <v>1546</v>
      </c>
    </row>
    <row r="367" spans="2:51" s="13" customFormat="1" ht="12">
      <c r="B367" s="167"/>
      <c r="D367" s="168" t="s">
        <v>158</v>
      </c>
      <c r="E367" s="169" t="s">
        <v>0</v>
      </c>
      <c r="F367" s="170" t="s">
        <v>1413</v>
      </c>
      <c r="H367" s="169" t="s">
        <v>0</v>
      </c>
      <c r="I367" s="171"/>
      <c r="L367" s="167"/>
      <c r="M367" s="172"/>
      <c r="N367" s="173"/>
      <c r="O367" s="173"/>
      <c r="P367" s="173"/>
      <c r="Q367" s="173"/>
      <c r="R367" s="173"/>
      <c r="S367" s="173"/>
      <c r="T367" s="174"/>
      <c r="AT367" s="169" t="s">
        <v>158</v>
      </c>
      <c r="AU367" s="169" t="s">
        <v>77</v>
      </c>
      <c r="AV367" s="13" t="s">
        <v>75</v>
      </c>
      <c r="AW367" s="13" t="s">
        <v>30</v>
      </c>
      <c r="AX367" s="13" t="s">
        <v>68</v>
      </c>
      <c r="AY367" s="169" t="s">
        <v>148</v>
      </c>
    </row>
    <row r="368" spans="2:51" s="13" customFormat="1" ht="12">
      <c r="B368" s="167"/>
      <c r="D368" s="168" t="s">
        <v>158</v>
      </c>
      <c r="E368" s="169" t="s">
        <v>0</v>
      </c>
      <c r="F368" s="170" t="s">
        <v>1417</v>
      </c>
      <c r="H368" s="169" t="s">
        <v>0</v>
      </c>
      <c r="I368" s="171"/>
      <c r="L368" s="167"/>
      <c r="M368" s="172"/>
      <c r="N368" s="173"/>
      <c r="O368" s="173"/>
      <c r="P368" s="173"/>
      <c r="Q368" s="173"/>
      <c r="R368" s="173"/>
      <c r="S368" s="173"/>
      <c r="T368" s="174"/>
      <c r="AT368" s="169" t="s">
        <v>158</v>
      </c>
      <c r="AU368" s="169" t="s">
        <v>77</v>
      </c>
      <c r="AV368" s="13" t="s">
        <v>75</v>
      </c>
      <c r="AW368" s="13" t="s">
        <v>30</v>
      </c>
      <c r="AX368" s="13" t="s">
        <v>68</v>
      </c>
      <c r="AY368" s="169" t="s">
        <v>148</v>
      </c>
    </row>
    <row r="369" spans="2:51" s="14" customFormat="1" ht="12">
      <c r="B369" s="175"/>
      <c r="D369" s="168" t="s">
        <v>158</v>
      </c>
      <c r="E369" s="176" t="s">
        <v>0</v>
      </c>
      <c r="F369" s="177" t="s">
        <v>264</v>
      </c>
      <c r="H369" s="178">
        <v>23</v>
      </c>
      <c r="I369" s="179"/>
      <c r="L369" s="175"/>
      <c r="M369" s="180"/>
      <c r="N369" s="181"/>
      <c r="O369" s="181"/>
      <c r="P369" s="181"/>
      <c r="Q369" s="181"/>
      <c r="R369" s="181"/>
      <c r="S369" s="181"/>
      <c r="T369" s="182"/>
      <c r="AT369" s="176" t="s">
        <v>158</v>
      </c>
      <c r="AU369" s="176" t="s">
        <v>77</v>
      </c>
      <c r="AV369" s="14" t="s">
        <v>77</v>
      </c>
      <c r="AW369" s="14" t="s">
        <v>30</v>
      </c>
      <c r="AX369" s="14" t="s">
        <v>68</v>
      </c>
      <c r="AY369" s="176" t="s">
        <v>148</v>
      </c>
    </row>
    <row r="370" spans="2:51" s="13" customFormat="1" ht="12">
      <c r="B370" s="167"/>
      <c r="D370" s="168" t="s">
        <v>158</v>
      </c>
      <c r="E370" s="169" t="s">
        <v>0</v>
      </c>
      <c r="F370" s="170" t="s">
        <v>1419</v>
      </c>
      <c r="H370" s="169" t="s">
        <v>0</v>
      </c>
      <c r="I370" s="171"/>
      <c r="L370" s="167"/>
      <c r="M370" s="172"/>
      <c r="N370" s="173"/>
      <c r="O370" s="173"/>
      <c r="P370" s="173"/>
      <c r="Q370" s="173"/>
      <c r="R370" s="173"/>
      <c r="S370" s="173"/>
      <c r="T370" s="174"/>
      <c r="AT370" s="169" t="s">
        <v>158</v>
      </c>
      <c r="AU370" s="169" t="s">
        <v>77</v>
      </c>
      <c r="AV370" s="13" t="s">
        <v>75</v>
      </c>
      <c r="AW370" s="13" t="s">
        <v>30</v>
      </c>
      <c r="AX370" s="13" t="s">
        <v>68</v>
      </c>
      <c r="AY370" s="169" t="s">
        <v>148</v>
      </c>
    </row>
    <row r="371" spans="2:51" s="14" customFormat="1" ht="12">
      <c r="B371" s="175"/>
      <c r="D371" s="168" t="s">
        <v>158</v>
      </c>
      <c r="E371" s="176" t="s">
        <v>0</v>
      </c>
      <c r="F371" s="177" t="s">
        <v>77</v>
      </c>
      <c r="H371" s="178">
        <v>2</v>
      </c>
      <c r="I371" s="179"/>
      <c r="L371" s="175"/>
      <c r="M371" s="180"/>
      <c r="N371" s="181"/>
      <c r="O371" s="181"/>
      <c r="P371" s="181"/>
      <c r="Q371" s="181"/>
      <c r="R371" s="181"/>
      <c r="S371" s="181"/>
      <c r="T371" s="182"/>
      <c r="AT371" s="176" t="s">
        <v>158</v>
      </c>
      <c r="AU371" s="176" t="s">
        <v>77</v>
      </c>
      <c r="AV371" s="14" t="s">
        <v>77</v>
      </c>
      <c r="AW371" s="14" t="s">
        <v>30</v>
      </c>
      <c r="AX371" s="14" t="s">
        <v>68</v>
      </c>
      <c r="AY371" s="176" t="s">
        <v>148</v>
      </c>
    </row>
    <row r="372" spans="2:51" s="13" customFormat="1" ht="12">
      <c r="B372" s="167"/>
      <c r="D372" s="168" t="s">
        <v>158</v>
      </c>
      <c r="E372" s="169" t="s">
        <v>0</v>
      </c>
      <c r="F372" s="170" t="s">
        <v>1414</v>
      </c>
      <c r="H372" s="169" t="s">
        <v>0</v>
      </c>
      <c r="I372" s="171"/>
      <c r="L372" s="167"/>
      <c r="M372" s="172"/>
      <c r="N372" s="173"/>
      <c r="O372" s="173"/>
      <c r="P372" s="173"/>
      <c r="Q372" s="173"/>
      <c r="R372" s="173"/>
      <c r="S372" s="173"/>
      <c r="T372" s="174"/>
      <c r="AT372" s="169" t="s">
        <v>158</v>
      </c>
      <c r="AU372" s="169" t="s">
        <v>77</v>
      </c>
      <c r="AV372" s="13" t="s">
        <v>75</v>
      </c>
      <c r="AW372" s="13" t="s">
        <v>30</v>
      </c>
      <c r="AX372" s="13" t="s">
        <v>68</v>
      </c>
      <c r="AY372" s="169" t="s">
        <v>148</v>
      </c>
    </row>
    <row r="373" spans="2:51" s="14" customFormat="1" ht="12">
      <c r="B373" s="175"/>
      <c r="D373" s="168" t="s">
        <v>158</v>
      </c>
      <c r="E373" s="176" t="s">
        <v>0</v>
      </c>
      <c r="F373" s="177" t="s">
        <v>156</v>
      </c>
      <c r="H373" s="178">
        <v>4</v>
      </c>
      <c r="I373" s="179"/>
      <c r="L373" s="175"/>
      <c r="M373" s="180"/>
      <c r="N373" s="181"/>
      <c r="O373" s="181"/>
      <c r="P373" s="181"/>
      <c r="Q373" s="181"/>
      <c r="R373" s="181"/>
      <c r="S373" s="181"/>
      <c r="T373" s="182"/>
      <c r="AT373" s="176" t="s">
        <v>158</v>
      </c>
      <c r="AU373" s="176" t="s">
        <v>77</v>
      </c>
      <c r="AV373" s="14" t="s">
        <v>77</v>
      </c>
      <c r="AW373" s="14" t="s">
        <v>30</v>
      </c>
      <c r="AX373" s="14" t="s">
        <v>68</v>
      </c>
      <c r="AY373" s="176" t="s">
        <v>148</v>
      </c>
    </row>
    <row r="374" spans="2:51" s="15" customFormat="1" ht="12">
      <c r="B374" s="183"/>
      <c r="D374" s="168" t="s">
        <v>158</v>
      </c>
      <c r="E374" s="184" t="s">
        <v>0</v>
      </c>
      <c r="F374" s="185" t="s">
        <v>171</v>
      </c>
      <c r="H374" s="186">
        <v>29</v>
      </c>
      <c r="I374" s="187"/>
      <c r="L374" s="183"/>
      <c r="M374" s="188"/>
      <c r="N374" s="189"/>
      <c r="O374" s="189"/>
      <c r="P374" s="189"/>
      <c r="Q374" s="189"/>
      <c r="R374" s="189"/>
      <c r="S374" s="189"/>
      <c r="T374" s="190"/>
      <c r="AT374" s="184" t="s">
        <v>158</v>
      </c>
      <c r="AU374" s="184" t="s">
        <v>77</v>
      </c>
      <c r="AV374" s="15" t="s">
        <v>156</v>
      </c>
      <c r="AW374" s="15" t="s">
        <v>30</v>
      </c>
      <c r="AX374" s="15" t="s">
        <v>75</v>
      </c>
      <c r="AY374" s="184" t="s">
        <v>148</v>
      </c>
    </row>
    <row r="375" spans="1:65" s="2" customFormat="1" ht="16.5" customHeight="1">
      <c r="A375" s="33"/>
      <c r="B375" s="153"/>
      <c r="C375" s="154" t="s">
        <v>564</v>
      </c>
      <c r="D375" s="154" t="s">
        <v>151</v>
      </c>
      <c r="E375" s="155" t="s">
        <v>1547</v>
      </c>
      <c r="F375" s="156" t="s">
        <v>1548</v>
      </c>
      <c r="G375" s="157" t="s">
        <v>215</v>
      </c>
      <c r="H375" s="158">
        <v>11</v>
      </c>
      <c r="I375" s="159"/>
      <c r="J375" s="160">
        <f>ROUND(I375*H375,2)</f>
        <v>0</v>
      </c>
      <c r="K375" s="156" t="s">
        <v>155</v>
      </c>
      <c r="L375" s="34"/>
      <c r="M375" s="161" t="s">
        <v>0</v>
      </c>
      <c r="N375" s="162" t="s">
        <v>40</v>
      </c>
      <c r="O375" s="54"/>
      <c r="P375" s="163">
        <f>O375*H375</f>
        <v>0</v>
      </c>
      <c r="Q375" s="163">
        <v>0.01248</v>
      </c>
      <c r="R375" s="163">
        <f>Q375*H375</f>
        <v>0.13727999999999999</v>
      </c>
      <c r="S375" s="163">
        <v>0</v>
      </c>
      <c r="T375" s="164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65" t="s">
        <v>156</v>
      </c>
      <c r="AT375" s="165" t="s">
        <v>151</v>
      </c>
      <c r="AU375" s="165" t="s">
        <v>77</v>
      </c>
      <c r="AY375" s="18" t="s">
        <v>148</v>
      </c>
      <c r="BE375" s="166">
        <f>IF(N375="základní",J375,0)</f>
        <v>0</v>
      </c>
      <c r="BF375" s="166">
        <f>IF(N375="snížená",J375,0)</f>
        <v>0</v>
      </c>
      <c r="BG375" s="166">
        <f>IF(N375="zákl. přenesená",J375,0)</f>
        <v>0</v>
      </c>
      <c r="BH375" s="166">
        <f>IF(N375="sníž. přenesená",J375,0)</f>
        <v>0</v>
      </c>
      <c r="BI375" s="166">
        <f>IF(N375="nulová",J375,0)</f>
        <v>0</v>
      </c>
      <c r="BJ375" s="18" t="s">
        <v>75</v>
      </c>
      <c r="BK375" s="166">
        <f>ROUND(I375*H375,2)</f>
        <v>0</v>
      </c>
      <c r="BL375" s="18" t="s">
        <v>156</v>
      </c>
      <c r="BM375" s="165" t="s">
        <v>1549</v>
      </c>
    </row>
    <row r="376" spans="2:51" s="13" customFormat="1" ht="12">
      <c r="B376" s="167"/>
      <c r="D376" s="168" t="s">
        <v>158</v>
      </c>
      <c r="E376" s="169" t="s">
        <v>0</v>
      </c>
      <c r="F376" s="170" t="s">
        <v>1413</v>
      </c>
      <c r="H376" s="169" t="s">
        <v>0</v>
      </c>
      <c r="I376" s="171"/>
      <c r="L376" s="167"/>
      <c r="M376" s="172"/>
      <c r="N376" s="173"/>
      <c r="O376" s="173"/>
      <c r="P376" s="173"/>
      <c r="Q376" s="173"/>
      <c r="R376" s="173"/>
      <c r="S376" s="173"/>
      <c r="T376" s="174"/>
      <c r="AT376" s="169" t="s">
        <v>158</v>
      </c>
      <c r="AU376" s="169" t="s">
        <v>77</v>
      </c>
      <c r="AV376" s="13" t="s">
        <v>75</v>
      </c>
      <c r="AW376" s="13" t="s">
        <v>30</v>
      </c>
      <c r="AX376" s="13" t="s">
        <v>68</v>
      </c>
      <c r="AY376" s="169" t="s">
        <v>148</v>
      </c>
    </row>
    <row r="377" spans="2:51" s="13" customFormat="1" ht="12">
      <c r="B377" s="167"/>
      <c r="D377" s="168" t="s">
        <v>158</v>
      </c>
      <c r="E377" s="169" t="s">
        <v>0</v>
      </c>
      <c r="F377" s="170" t="s">
        <v>1417</v>
      </c>
      <c r="H377" s="169" t="s">
        <v>0</v>
      </c>
      <c r="I377" s="171"/>
      <c r="L377" s="167"/>
      <c r="M377" s="172"/>
      <c r="N377" s="173"/>
      <c r="O377" s="173"/>
      <c r="P377" s="173"/>
      <c r="Q377" s="173"/>
      <c r="R377" s="173"/>
      <c r="S377" s="173"/>
      <c r="T377" s="174"/>
      <c r="AT377" s="169" t="s">
        <v>158</v>
      </c>
      <c r="AU377" s="169" t="s">
        <v>77</v>
      </c>
      <c r="AV377" s="13" t="s">
        <v>75</v>
      </c>
      <c r="AW377" s="13" t="s">
        <v>30</v>
      </c>
      <c r="AX377" s="13" t="s">
        <v>68</v>
      </c>
      <c r="AY377" s="169" t="s">
        <v>148</v>
      </c>
    </row>
    <row r="378" spans="2:51" s="14" customFormat="1" ht="12">
      <c r="B378" s="175"/>
      <c r="D378" s="168" t="s">
        <v>158</v>
      </c>
      <c r="E378" s="176" t="s">
        <v>0</v>
      </c>
      <c r="F378" s="177" t="s">
        <v>191</v>
      </c>
      <c r="H378" s="178">
        <v>8</v>
      </c>
      <c r="I378" s="179"/>
      <c r="L378" s="175"/>
      <c r="M378" s="180"/>
      <c r="N378" s="181"/>
      <c r="O378" s="181"/>
      <c r="P378" s="181"/>
      <c r="Q378" s="181"/>
      <c r="R378" s="181"/>
      <c r="S378" s="181"/>
      <c r="T378" s="182"/>
      <c r="AT378" s="176" t="s">
        <v>158</v>
      </c>
      <c r="AU378" s="176" t="s">
        <v>77</v>
      </c>
      <c r="AV378" s="14" t="s">
        <v>77</v>
      </c>
      <c r="AW378" s="14" t="s">
        <v>30</v>
      </c>
      <c r="AX378" s="14" t="s">
        <v>68</v>
      </c>
      <c r="AY378" s="176" t="s">
        <v>148</v>
      </c>
    </row>
    <row r="379" spans="2:51" s="13" customFormat="1" ht="12">
      <c r="B379" s="167"/>
      <c r="D379" s="168" t="s">
        <v>158</v>
      </c>
      <c r="E379" s="169" t="s">
        <v>0</v>
      </c>
      <c r="F379" s="170" t="s">
        <v>1419</v>
      </c>
      <c r="H379" s="169" t="s">
        <v>0</v>
      </c>
      <c r="I379" s="171"/>
      <c r="L379" s="167"/>
      <c r="M379" s="172"/>
      <c r="N379" s="173"/>
      <c r="O379" s="173"/>
      <c r="P379" s="173"/>
      <c r="Q379" s="173"/>
      <c r="R379" s="173"/>
      <c r="S379" s="173"/>
      <c r="T379" s="174"/>
      <c r="AT379" s="169" t="s">
        <v>158</v>
      </c>
      <c r="AU379" s="169" t="s">
        <v>77</v>
      </c>
      <c r="AV379" s="13" t="s">
        <v>75</v>
      </c>
      <c r="AW379" s="13" t="s">
        <v>30</v>
      </c>
      <c r="AX379" s="13" t="s">
        <v>68</v>
      </c>
      <c r="AY379" s="169" t="s">
        <v>148</v>
      </c>
    </row>
    <row r="380" spans="2:51" s="14" customFormat="1" ht="12">
      <c r="B380" s="175"/>
      <c r="D380" s="168" t="s">
        <v>158</v>
      </c>
      <c r="E380" s="176" t="s">
        <v>0</v>
      </c>
      <c r="F380" s="177" t="s">
        <v>75</v>
      </c>
      <c r="H380" s="178">
        <v>1</v>
      </c>
      <c r="I380" s="179"/>
      <c r="L380" s="175"/>
      <c r="M380" s="180"/>
      <c r="N380" s="181"/>
      <c r="O380" s="181"/>
      <c r="P380" s="181"/>
      <c r="Q380" s="181"/>
      <c r="R380" s="181"/>
      <c r="S380" s="181"/>
      <c r="T380" s="182"/>
      <c r="AT380" s="176" t="s">
        <v>158</v>
      </c>
      <c r="AU380" s="176" t="s">
        <v>77</v>
      </c>
      <c r="AV380" s="14" t="s">
        <v>77</v>
      </c>
      <c r="AW380" s="14" t="s">
        <v>30</v>
      </c>
      <c r="AX380" s="14" t="s">
        <v>68</v>
      </c>
      <c r="AY380" s="176" t="s">
        <v>148</v>
      </c>
    </row>
    <row r="381" spans="2:51" s="13" customFormat="1" ht="12">
      <c r="B381" s="167"/>
      <c r="D381" s="168" t="s">
        <v>158</v>
      </c>
      <c r="E381" s="169" t="s">
        <v>0</v>
      </c>
      <c r="F381" s="170" t="s">
        <v>1414</v>
      </c>
      <c r="H381" s="169" t="s">
        <v>0</v>
      </c>
      <c r="I381" s="171"/>
      <c r="L381" s="167"/>
      <c r="M381" s="172"/>
      <c r="N381" s="173"/>
      <c r="O381" s="173"/>
      <c r="P381" s="173"/>
      <c r="Q381" s="173"/>
      <c r="R381" s="173"/>
      <c r="S381" s="173"/>
      <c r="T381" s="174"/>
      <c r="AT381" s="169" t="s">
        <v>158</v>
      </c>
      <c r="AU381" s="169" t="s">
        <v>77</v>
      </c>
      <c r="AV381" s="13" t="s">
        <v>75</v>
      </c>
      <c r="AW381" s="13" t="s">
        <v>30</v>
      </c>
      <c r="AX381" s="13" t="s">
        <v>68</v>
      </c>
      <c r="AY381" s="169" t="s">
        <v>148</v>
      </c>
    </row>
    <row r="382" spans="2:51" s="14" customFormat="1" ht="12">
      <c r="B382" s="175"/>
      <c r="D382" s="168" t="s">
        <v>158</v>
      </c>
      <c r="E382" s="176" t="s">
        <v>0</v>
      </c>
      <c r="F382" s="177" t="s">
        <v>77</v>
      </c>
      <c r="H382" s="178">
        <v>2</v>
      </c>
      <c r="I382" s="179"/>
      <c r="L382" s="175"/>
      <c r="M382" s="180"/>
      <c r="N382" s="181"/>
      <c r="O382" s="181"/>
      <c r="P382" s="181"/>
      <c r="Q382" s="181"/>
      <c r="R382" s="181"/>
      <c r="S382" s="181"/>
      <c r="T382" s="182"/>
      <c r="AT382" s="176" t="s">
        <v>158</v>
      </c>
      <c r="AU382" s="176" t="s">
        <v>77</v>
      </c>
      <c r="AV382" s="14" t="s">
        <v>77</v>
      </c>
      <c r="AW382" s="14" t="s">
        <v>30</v>
      </c>
      <c r="AX382" s="14" t="s">
        <v>68</v>
      </c>
      <c r="AY382" s="176" t="s">
        <v>148</v>
      </c>
    </row>
    <row r="383" spans="2:51" s="15" customFormat="1" ht="12">
      <c r="B383" s="183"/>
      <c r="D383" s="168" t="s">
        <v>158</v>
      </c>
      <c r="E383" s="184" t="s">
        <v>0</v>
      </c>
      <c r="F383" s="185" t="s">
        <v>171</v>
      </c>
      <c r="H383" s="186">
        <v>11</v>
      </c>
      <c r="I383" s="187"/>
      <c r="L383" s="183"/>
      <c r="M383" s="188"/>
      <c r="N383" s="189"/>
      <c r="O383" s="189"/>
      <c r="P383" s="189"/>
      <c r="Q383" s="189"/>
      <c r="R383" s="189"/>
      <c r="S383" s="189"/>
      <c r="T383" s="190"/>
      <c r="AT383" s="184" t="s">
        <v>158</v>
      </c>
      <c r="AU383" s="184" t="s">
        <v>77</v>
      </c>
      <c r="AV383" s="15" t="s">
        <v>156</v>
      </c>
      <c r="AW383" s="15" t="s">
        <v>30</v>
      </c>
      <c r="AX383" s="15" t="s">
        <v>75</v>
      </c>
      <c r="AY383" s="184" t="s">
        <v>148</v>
      </c>
    </row>
    <row r="384" spans="1:65" s="2" customFormat="1" ht="16.5" customHeight="1">
      <c r="A384" s="33"/>
      <c r="B384" s="153"/>
      <c r="C384" s="203" t="s">
        <v>568</v>
      </c>
      <c r="D384" s="203" t="s">
        <v>438</v>
      </c>
      <c r="E384" s="204" t="s">
        <v>1550</v>
      </c>
      <c r="F384" s="205" t="s">
        <v>1551</v>
      </c>
      <c r="G384" s="206" t="s">
        <v>215</v>
      </c>
      <c r="H384" s="207">
        <v>11</v>
      </c>
      <c r="I384" s="208"/>
      <c r="J384" s="209">
        <f>ROUND(I384*H384,2)</f>
        <v>0</v>
      </c>
      <c r="K384" s="205" t="s">
        <v>155</v>
      </c>
      <c r="L384" s="210"/>
      <c r="M384" s="211" t="s">
        <v>0</v>
      </c>
      <c r="N384" s="212" t="s">
        <v>40</v>
      </c>
      <c r="O384" s="54"/>
      <c r="P384" s="163">
        <f>O384*H384</f>
        <v>0</v>
      </c>
      <c r="Q384" s="163">
        <v>0.548</v>
      </c>
      <c r="R384" s="163">
        <f>Q384*H384</f>
        <v>6.0280000000000005</v>
      </c>
      <c r="S384" s="163">
        <v>0</v>
      </c>
      <c r="T384" s="164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65" t="s">
        <v>191</v>
      </c>
      <c r="AT384" s="165" t="s">
        <v>438</v>
      </c>
      <c r="AU384" s="165" t="s">
        <v>77</v>
      </c>
      <c r="AY384" s="18" t="s">
        <v>148</v>
      </c>
      <c r="BE384" s="166">
        <f>IF(N384="základní",J384,0)</f>
        <v>0</v>
      </c>
      <c r="BF384" s="166">
        <f>IF(N384="snížená",J384,0)</f>
        <v>0</v>
      </c>
      <c r="BG384" s="166">
        <f>IF(N384="zákl. přenesená",J384,0)</f>
        <v>0</v>
      </c>
      <c r="BH384" s="166">
        <f>IF(N384="sníž. přenesená",J384,0)</f>
        <v>0</v>
      </c>
      <c r="BI384" s="166">
        <f>IF(N384="nulová",J384,0)</f>
        <v>0</v>
      </c>
      <c r="BJ384" s="18" t="s">
        <v>75</v>
      </c>
      <c r="BK384" s="166">
        <f>ROUND(I384*H384,2)</f>
        <v>0</v>
      </c>
      <c r="BL384" s="18" t="s">
        <v>156</v>
      </c>
      <c r="BM384" s="165" t="s">
        <v>1552</v>
      </c>
    </row>
    <row r="385" spans="2:51" s="13" customFormat="1" ht="12">
      <c r="B385" s="167"/>
      <c r="D385" s="168" t="s">
        <v>158</v>
      </c>
      <c r="E385" s="169" t="s">
        <v>0</v>
      </c>
      <c r="F385" s="170" t="s">
        <v>1413</v>
      </c>
      <c r="H385" s="169" t="s">
        <v>0</v>
      </c>
      <c r="I385" s="171"/>
      <c r="L385" s="167"/>
      <c r="M385" s="172"/>
      <c r="N385" s="173"/>
      <c r="O385" s="173"/>
      <c r="P385" s="173"/>
      <c r="Q385" s="173"/>
      <c r="R385" s="173"/>
      <c r="S385" s="173"/>
      <c r="T385" s="174"/>
      <c r="AT385" s="169" t="s">
        <v>158</v>
      </c>
      <c r="AU385" s="169" t="s">
        <v>77</v>
      </c>
      <c r="AV385" s="13" t="s">
        <v>75</v>
      </c>
      <c r="AW385" s="13" t="s">
        <v>30</v>
      </c>
      <c r="AX385" s="13" t="s">
        <v>68</v>
      </c>
      <c r="AY385" s="169" t="s">
        <v>148</v>
      </c>
    </row>
    <row r="386" spans="2:51" s="13" customFormat="1" ht="12">
      <c r="B386" s="167"/>
      <c r="D386" s="168" t="s">
        <v>158</v>
      </c>
      <c r="E386" s="169" t="s">
        <v>0</v>
      </c>
      <c r="F386" s="170" t="s">
        <v>1417</v>
      </c>
      <c r="H386" s="169" t="s">
        <v>0</v>
      </c>
      <c r="I386" s="171"/>
      <c r="L386" s="167"/>
      <c r="M386" s="172"/>
      <c r="N386" s="173"/>
      <c r="O386" s="173"/>
      <c r="P386" s="173"/>
      <c r="Q386" s="173"/>
      <c r="R386" s="173"/>
      <c r="S386" s="173"/>
      <c r="T386" s="174"/>
      <c r="AT386" s="169" t="s">
        <v>158</v>
      </c>
      <c r="AU386" s="169" t="s">
        <v>77</v>
      </c>
      <c r="AV386" s="13" t="s">
        <v>75</v>
      </c>
      <c r="AW386" s="13" t="s">
        <v>30</v>
      </c>
      <c r="AX386" s="13" t="s">
        <v>68</v>
      </c>
      <c r="AY386" s="169" t="s">
        <v>148</v>
      </c>
    </row>
    <row r="387" spans="2:51" s="14" customFormat="1" ht="12">
      <c r="B387" s="175"/>
      <c r="D387" s="168" t="s">
        <v>158</v>
      </c>
      <c r="E387" s="176" t="s">
        <v>0</v>
      </c>
      <c r="F387" s="177" t="s">
        <v>191</v>
      </c>
      <c r="H387" s="178">
        <v>8</v>
      </c>
      <c r="I387" s="179"/>
      <c r="L387" s="175"/>
      <c r="M387" s="180"/>
      <c r="N387" s="181"/>
      <c r="O387" s="181"/>
      <c r="P387" s="181"/>
      <c r="Q387" s="181"/>
      <c r="R387" s="181"/>
      <c r="S387" s="181"/>
      <c r="T387" s="182"/>
      <c r="AT387" s="176" t="s">
        <v>158</v>
      </c>
      <c r="AU387" s="176" t="s">
        <v>77</v>
      </c>
      <c r="AV387" s="14" t="s">
        <v>77</v>
      </c>
      <c r="AW387" s="14" t="s">
        <v>30</v>
      </c>
      <c r="AX387" s="14" t="s">
        <v>68</v>
      </c>
      <c r="AY387" s="176" t="s">
        <v>148</v>
      </c>
    </row>
    <row r="388" spans="2:51" s="13" customFormat="1" ht="12">
      <c r="B388" s="167"/>
      <c r="D388" s="168" t="s">
        <v>158</v>
      </c>
      <c r="E388" s="169" t="s">
        <v>0</v>
      </c>
      <c r="F388" s="170" t="s">
        <v>1419</v>
      </c>
      <c r="H388" s="169" t="s">
        <v>0</v>
      </c>
      <c r="I388" s="171"/>
      <c r="L388" s="167"/>
      <c r="M388" s="172"/>
      <c r="N388" s="173"/>
      <c r="O388" s="173"/>
      <c r="P388" s="173"/>
      <c r="Q388" s="173"/>
      <c r="R388" s="173"/>
      <c r="S388" s="173"/>
      <c r="T388" s="174"/>
      <c r="AT388" s="169" t="s">
        <v>158</v>
      </c>
      <c r="AU388" s="169" t="s">
        <v>77</v>
      </c>
      <c r="AV388" s="13" t="s">
        <v>75</v>
      </c>
      <c r="AW388" s="13" t="s">
        <v>30</v>
      </c>
      <c r="AX388" s="13" t="s">
        <v>68</v>
      </c>
      <c r="AY388" s="169" t="s">
        <v>148</v>
      </c>
    </row>
    <row r="389" spans="2:51" s="14" customFormat="1" ht="12">
      <c r="B389" s="175"/>
      <c r="D389" s="168" t="s">
        <v>158</v>
      </c>
      <c r="E389" s="176" t="s">
        <v>0</v>
      </c>
      <c r="F389" s="177" t="s">
        <v>75</v>
      </c>
      <c r="H389" s="178">
        <v>1</v>
      </c>
      <c r="I389" s="179"/>
      <c r="L389" s="175"/>
      <c r="M389" s="180"/>
      <c r="N389" s="181"/>
      <c r="O389" s="181"/>
      <c r="P389" s="181"/>
      <c r="Q389" s="181"/>
      <c r="R389" s="181"/>
      <c r="S389" s="181"/>
      <c r="T389" s="182"/>
      <c r="AT389" s="176" t="s">
        <v>158</v>
      </c>
      <c r="AU389" s="176" t="s">
        <v>77</v>
      </c>
      <c r="AV389" s="14" t="s">
        <v>77</v>
      </c>
      <c r="AW389" s="14" t="s">
        <v>30</v>
      </c>
      <c r="AX389" s="14" t="s">
        <v>68</v>
      </c>
      <c r="AY389" s="176" t="s">
        <v>148</v>
      </c>
    </row>
    <row r="390" spans="2:51" s="13" customFormat="1" ht="12">
      <c r="B390" s="167"/>
      <c r="D390" s="168" t="s">
        <v>158</v>
      </c>
      <c r="E390" s="169" t="s">
        <v>0</v>
      </c>
      <c r="F390" s="170" t="s">
        <v>1414</v>
      </c>
      <c r="H390" s="169" t="s">
        <v>0</v>
      </c>
      <c r="I390" s="171"/>
      <c r="L390" s="167"/>
      <c r="M390" s="172"/>
      <c r="N390" s="173"/>
      <c r="O390" s="173"/>
      <c r="P390" s="173"/>
      <c r="Q390" s="173"/>
      <c r="R390" s="173"/>
      <c r="S390" s="173"/>
      <c r="T390" s="174"/>
      <c r="AT390" s="169" t="s">
        <v>158</v>
      </c>
      <c r="AU390" s="169" t="s">
        <v>77</v>
      </c>
      <c r="AV390" s="13" t="s">
        <v>75</v>
      </c>
      <c r="AW390" s="13" t="s">
        <v>30</v>
      </c>
      <c r="AX390" s="13" t="s">
        <v>68</v>
      </c>
      <c r="AY390" s="169" t="s">
        <v>148</v>
      </c>
    </row>
    <row r="391" spans="2:51" s="14" customFormat="1" ht="12">
      <c r="B391" s="175"/>
      <c r="D391" s="168" t="s">
        <v>158</v>
      </c>
      <c r="E391" s="176" t="s">
        <v>0</v>
      </c>
      <c r="F391" s="177" t="s">
        <v>77</v>
      </c>
      <c r="H391" s="178">
        <v>2</v>
      </c>
      <c r="I391" s="179"/>
      <c r="L391" s="175"/>
      <c r="M391" s="180"/>
      <c r="N391" s="181"/>
      <c r="O391" s="181"/>
      <c r="P391" s="181"/>
      <c r="Q391" s="181"/>
      <c r="R391" s="181"/>
      <c r="S391" s="181"/>
      <c r="T391" s="182"/>
      <c r="AT391" s="176" t="s">
        <v>158</v>
      </c>
      <c r="AU391" s="176" t="s">
        <v>77</v>
      </c>
      <c r="AV391" s="14" t="s">
        <v>77</v>
      </c>
      <c r="AW391" s="14" t="s">
        <v>30</v>
      </c>
      <c r="AX391" s="14" t="s">
        <v>68</v>
      </c>
      <c r="AY391" s="176" t="s">
        <v>148</v>
      </c>
    </row>
    <row r="392" spans="2:51" s="15" customFormat="1" ht="12">
      <c r="B392" s="183"/>
      <c r="D392" s="168" t="s">
        <v>158</v>
      </c>
      <c r="E392" s="184" t="s">
        <v>0</v>
      </c>
      <c r="F392" s="185" t="s">
        <v>171</v>
      </c>
      <c r="H392" s="186">
        <v>11</v>
      </c>
      <c r="I392" s="187"/>
      <c r="L392" s="183"/>
      <c r="M392" s="188"/>
      <c r="N392" s="189"/>
      <c r="O392" s="189"/>
      <c r="P392" s="189"/>
      <c r="Q392" s="189"/>
      <c r="R392" s="189"/>
      <c r="S392" s="189"/>
      <c r="T392" s="190"/>
      <c r="AT392" s="184" t="s">
        <v>158</v>
      </c>
      <c r="AU392" s="184" t="s">
        <v>77</v>
      </c>
      <c r="AV392" s="15" t="s">
        <v>156</v>
      </c>
      <c r="AW392" s="15" t="s">
        <v>30</v>
      </c>
      <c r="AX392" s="15" t="s">
        <v>75</v>
      </c>
      <c r="AY392" s="184" t="s">
        <v>148</v>
      </c>
    </row>
    <row r="393" spans="1:65" s="2" customFormat="1" ht="16.5" customHeight="1">
      <c r="A393" s="33"/>
      <c r="B393" s="153"/>
      <c r="C393" s="154" t="s">
        <v>572</v>
      </c>
      <c r="D393" s="154" t="s">
        <v>151</v>
      </c>
      <c r="E393" s="155" t="s">
        <v>1553</v>
      </c>
      <c r="F393" s="156" t="s">
        <v>1554</v>
      </c>
      <c r="G393" s="157" t="s">
        <v>215</v>
      </c>
      <c r="H393" s="158">
        <v>11</v>
      </c>
      <c r="I393" s="159"/>
      <c r="J393" s="160">
        <f>ROUND(I393*H393,2)</f>
        <v>0</v>
      </c>
      <c r="K393" s="156" t="s">
        <v>155</v>
      </c>
      <c r="L393" s="34"/>
      <c r="M393" s="161" t="s">
        <v>0</v>
      </c>
      <c r="N393" s="162" t="s">
        <v>40</v>
      </c>
      <c r="O393" s="54"/>
      <c r="P393" s="163">
        <f>O393*H393</f>
        <v>0</v>
      </c>
      <c r="Q393" s="163">
        <v>0.02854</v>
      </c>
      <c r="R393" s="163">
        <f>Q393*H393</f>
        <v>0.31394</v>
      </c>
      <c r="S393" s="163">
        <v>0</v>
      </c>
      <c r="T393" s="164">
        <f>S393*H393</f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65" t="s">
        <v>156</v>
      </c>
      <c r="AT393" s="165" t="s">
        <v>151</v>
      </c>
      <c r="AU393" s="165" t="s">
        <v>77</v>
      </c>
      <c r="AY393" s="18" t="s">
        <v>148</v>
      </c>
      <c r="BE393" s="166">
        <f>IF(N393="základní",J393,0)</f>
        <v>0</v>
      </c>
      <c r="BF393" s="166">
        <f>IF(N393="snížená",J393,0)</f>
        <v>0</v>
      </c>
      <c r="BG393" s="166">
        <f>IF(N393="zákl. přenesená",J393,0)</f>
        <v>0</v>
      </c>
      <c r="BH393" s="166">
        <f>IF(N393="sníž. přenesená",J393,0)</f>
        <v>0</v>
      </c>
      <c r="BI393" s="166">
        <f>IF(N393="nulová",J393,0)</f>
        <v>0</v>
      </c>
      <c r="BJ393" s="18" t="s">
        <v>75</v>
      </c>
      <c r="BK393" s="166">
        <f>ROUND(I393*H393,2)</f>
        <v>0</v>
      </c>
      <c r="BL393" s="18" t="s">
        <v>156</v>
      </c>
      <c r="BM393" s="165" t="s">
        <v>1555</v>
      </c>
    </row>
    <row r="394" spans="2:51" s="13" customFormat="1" ht="12">
      <c r="B394" s="167"/>
      <c r="D394" s="168" t="s">
        <v>158</v>
      </c>
      <c r="E394" s="169" t="s">
        <v>0</v>
      </c>
      <c r="F394" s="170" t="s">
        <v>1413</v>
      </c>
      <c r="H394" s="169" t="s">
        <v>0</v>
      </c>
      <c r="I394" s="171"/>
      <c r="L394" s="167"/>
      <c r="M394" s="172"/>
      <c r="N394" s="173"/>
      <c r="O394" s="173"/>
      <c r="P394" s="173"/>
      <c r="Q394" s="173"/>
      <c r="R394" s="173"/>
      <c r="S394" s="173"/>
      <c r="T394" s="174"/>
      <c r="AT394" s="169" t="s">
        <v>158</v>
      </c>
      <c r="AU394" s="169" t="s">
        <v>77</v>
      </c>
      <c r="AV394" s="13" t="s">
        <v>75</v>
      </c>
      <c r="AW394" s="13" t="s">
        <v>30</v>
      </c>
      <c r="AX394" s="13" t="s">
        <v>68</v>
      </c>
      <c r="AY394" s="169" t="s">
        <v>148</v>
      </c>
    </row>
    <row r="395" spans="2:51" s="13" customFormat="1" ht="12">
      <c r="B395" s="167"/>
      <c r="D395" s="168" t="s">
        <v>158</v>
      </c>
      <c r="E395" s="169" t="s">
        <v>0</v>
      </c>
      <c r="F395" s="170" t="s">
        <v>1417</v>
      </c>
      <c r="H395" s="169" t="s">
        <v>0</v>
      </c>
      <c r="I395" s="171"/>
      <c r="L395" s="167"/>
      <c r="M395" s="172"/>
      <c r="N395" s="173"/>
      <c r="O395" s="173"/>
      <c r="P395" s="173"/>
      <c r="Q395" s="173"/>
      <c r="R395" s="173"/>
      <c r="S395" s="173"/>
      <c r="T395" s="174"/>
      <c r="AT395" s="169" t="s">
        <v>158</v>
      </c>
      <c r="AU395" s="169" t="s">
        <v>77</v>
      </c>
      <c r="AV395" s="13" t="s">
        <v>75</v>
      </c>
      <c r="AW395" s="13" t="s">
        <v>30</v>
      </c>
      <c r="AX395" s="13" t="s">
        <v>68</v>
      </c>
      <c r="AY395" s="169" t="s">
        <v>148</v>
      </c>
    </row>
    <row r="396" spans="2:51" s="14" customFormat="1" ht="12">
      <c r="B396" s="175"/>
      <c r="D396" s="168" t="s">
        <v>158</v>
      </c>
      <c r="E396" s="176" t="s">
        <v>0</v>
      </c>
      <c r="F396" s="177" t="s">
        <v>191</v>
      </c>
      <c r="H396" s="178">
        <v>8</v>
      </c>
      <c r="I396" s="179"/>
      <c r="L396" s="175"/>
      <c r="M396" s="180"/>
      <c r="N396" s="181"/>
      <c r="O396" s="181"/>
      <c r="P396" s="181"/>
      <c r="Q396" s="181"/>
      <c r="R396" s="181"/>
      <c r="S396" s="181"/>
      <c r="T396" s="182"/>
      <c r="AT396" s="176" t="s">
        <v>158</v>
      </c>
      <c r="AU396" s="176" t="s">
        <v>77</v>
      </c>
      <c r="AV396" s="14" t="s">
        <v>77</v>
      </c>
      <c r="AW396" s="14" t="s">
        <v>30</v>
      </c>
      <c r="AX396" s="14" t="s">
        <v>68</v>
      </c>
      <c r="AY396" s="176" t="s">
        <v>148</v>
      </c>
    </row>
    <row r="397" spans="2:51" s="13" customFormat="1" ht="12">
      <c r="B397" s="167"/>
      <c r="D397" s="168" t="s">
        <v>158</v>
      </c>
      <c r="E397" s="169" t="s">
        <v>0</v>
      </c>
      <c r="F397" s="170" t="s">
        <v>1419</v>
      </c>
      <c r="H397" s="169" t="s">
        <v>0</v>
      </c>
      <c r="I397" s="171"/>
      <c r="L397" s="167"/>
      <c r="M397" s="172"/>
      <c r="N397" s="173"/>
      <c r="O397" s="173"/>
      <c r="P397" s="173"/>
      <c r="Q397" s="173"/>
      <c r="R397" s="173"/>
      <c r="S397" s="173"/>
      <c r="T397" s="174"/>
      <c r="AT397" s="169" t="s">
        <v>158</v>
      </c>
      <c r="AU397" s="169" t="s">
        <v>77</v>
      </c>
      <c r="AV397" s="13" t="s">
        <v>75</v>
      </c>
      <c r="AW397" s="13" t="s">
        <v>30</v>
      </c>
      <c r="AX397" s="13" t="s">
        <v>68</v>
      </c>
      <c r="AY397" s="169" t="s">
        <v>148</v>
      </c>
    </row>
    <row r="398" spans="2:51" s="14" customFormat="1" ht="12">
      <c r="B398" s="175"/>
      <c r="D398" s="168" t="s">
        <v>158</v>
      </c>
      <c r="E398" s="176" t="s">
        <v>0</v>
      </c>
      <c r="F398" s="177" t="s">
        <v>75</v>
      </c>
      <c r="H398" s="178">
        <v>1</v>
      </c>
      <c r="I398" s="179"/>
      <c r="L398" s="175"/>
      <c r="M398" s="180"/>
      <c r="N398" s="181"/>
      <c r="O398" s="181"/>
      <c r="P398" s="181"/>
      <c r="Q398" s="181"/>
      <c r="R398" s="181"/>
      <c r="S398" s="181"/>
      <c r="T398" s="182"/>
      <c r="AT398" s="176" t="s">
        <v>158</v>
      </c>
      <c r="AU398" s="176" t="s">
        <v>77</v>
      </c>
      <c r="AV398" s="14" t="s">
        <v>77</v>
      </c>
      <c r="AW398" s="14" t="s">
        <v>30</v>
      </c>
      <c r="AX398" s="14" t="s">
        <v>68</v>
      </c>
      <c r="AY398" s="176" t="s">
        <v>148</v>
      </c>
    </row>
    <row r="399" spans="2:51" s="13" customFormat="1" ht="12">
      <c r="B399" s="167"/>
      <c r="D399" s="168" t="s">
        <v>158</v>
      </c>
      <c r="E399" s="169" t="s">
        <v>0</v>
      </c>
      <c r="F399" s="170" t="s">
        <v>1414</v>
      </c>
      <c r="H399" s="169" t="s">
        <v>0</v>
      </c>
      <c r="I399" s="171"/>
      <c r="L399" s="167"/>
      <c r="M399" s="172"/>
      <c r="N399" s="173"/>
      <c r="O399" s="173"/>
      <c r="P399" s="173"/>
      <c r="Q399" s="173"/>
      <c r="R399" s="173"/>
      <c r="S399" s="173"/>
      <c r="T399" s="174"/>
      <c r="AT399" s="169" t="s">
        <v>158</v>
      </c>
      <c r="AU399" s="169" t="s">
        <v>77</v>
      </c>
      <c r="AV399" s="13" t="s">
        <v>75</v>
      </c>
      <c r="AW399" s="13" t="s">
        <v>30</v>
      </c>
      <c r="AX399" s="13" t="s">
        <v>68</v>
      </c>
      <c r="AY399" s="169" t="s">
        <v>148</v>
      </c>
    </row>
    <row r="400" spans="2:51" s="14" customFormat="1" ht="12">
      <c r="B400" s="175"/>
      <c r="D400" s="168" t="s">
        <v>158</v>
      </c>
      <c r="E400" s="176" t="s">
        <v>0</v>
      </c>
      <c r="F400" s="177" t="s">
        <v>77</v>
      </c>
      <c r="H400" s="178">
        <v>2</v>
      </c>
      <c r="I400" s="179"/>
      <c r="L400" s="175"/>
      <c r="M400" s="180"/>
      <c r="N400" s="181"/>
      <c r="O400" s="181"/>
      <c r="P400" s="181"/>
      <c r="Q400" s="181"/>
      <c r="R400" s="181"/>
      <c r="S400" s="181"/>
      <c r="T400" s="182"/>
      <c r="AT400" s="176" t="s">
        <v>158</v>
      </c>
      <c r="AU400" s="176" t="s">
        <v>77</v>
      </c>
      <c r="AV400" s="14" t="s">
        <v>77</v>
      </c>
      <c r="AW400" s="14" t="s">
        <v>30</v>
      </c>
      <c r="AX400" s="14" t="s">
        <v>68</v>
      </c>
      <c r="AY400" s="176" t="s">
        <v>148</v>
      </c>
    </row>
    <row r="401" spans="2:51" s="15" customFormat="1" ht="12">
      <c r="B401" s="183"/>
      <c r="D401" s="168" t="s">
        <v>158</v>
      </c>
      <c r="E401" s="184" t="s">
        <v>0</v>
      </c>
      <c r="F401" s="185" t="s">
        <v>171</v>
      </c>
      <c r="H401" s="186">
        <v>11</v>
      </c>
      <c r="I401" s="187"/>
      <c r="L401" s="183"/>
      <c r="M401" s="188"/>
      <c r="N401" s="189"/>
      <c r="O401" s="189"/>
      <c r="P401" s="189"/>
      <c r="Q401" s="189"/>
      <c r="R401" s="189"/>
      <c r="S401" s="189"/>
      <c r="T401" s="190"/>
      <c r="AT401" s="184" t="s">
        <v>158</v>
      </c>
      <c r="AU401" s="184" t="s">
        <v>77</v>
      </c>
      <c r="AV401" s="15" t="s">
        <v>156</v>
      </c>
      <c r="AW401" s="15" t="s">
        <v>30</v>
      </c>
      <c r="AX401" s="15" t="s">
        <v>75</v>
      </c>
      <c r="AY401" s="184" t="s">
        <v>148</v>
      </c>
    </row>
    <row r="402" spans="1:65" s="2" customFormat="1" ht="16.5" customHeight="1">
      <c r="A402" s="33"/>
      <c r="B402" s="153"/>
      <c r="C402" s="203" t="s">
        <v>577</v>
      </c>
      <c r="D402" s="203" t="s">
        <v>438</v>
      </c>
      <c r="E402" s="204" t="s">
        <v>1556</v>
      </c>
      <c r="F402" s="205" t="s">
        <v>1557</v>
      </c>
      <c r="G402" s="206" t="s">
        <v>215</v>
      </c>
      <c r="H402" s="207">
        <v>11</v>
      </c>
      <c r="I402" s="208"/>
      <c r="J402" s="209">
        <f>ROUND(I402*H402,2)</f>
        <v>0</v>
      </c>
      <c r="K402" s="205" t="s">
        <v>0</v>
      </c>
      <c r="L402" s="210"/>
      <c r="M402" s="211" t="s">
        <v>0</v>
      </c>
      <c r="N402" s="212" t="s">
        <v>40</v>
      </c>
      <c r="O402" s="54"/>
      <c r="P402" s="163">
        <f>O402*H402</f>
        <v>0</v>
      </c>
      <c r="Q402" s="163">
        <v>1.229</v>
      </c>
      <c r="R402" s="163">
        <f>Q402*H402</f>
        <v>13.519000000000002</v>
      </c>
      <c r="S402" s="163">
        <v>0</v>
      </c>
      <c r="T402" s="164">
        <f>S402*H402</f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65" t="s">
        <v>191</v>
      </c>
      <c r="AT402" s="165" t="s">
        <v>438</v>
      </c>
      <c r="AU402" s="165" t="s">
        <v>77</v>
      </c>
      <c r="AY402" s="18" t="s">
        <v>148</v>
      </c>
      <c r="BE402" s="166">
        <f>IF(N402="základní",J402,0)</f>
        <v>0</v>
      </c>
      <c r="BF402" s="166">
        <f>IF(N402="snížená",J402,0)</f>
        <v>0</v>
      </c>
      <c r="BG402" s="166">
        <f>IF(N402="zákl. přenesená",J402,0)</f>
        <v>0</v>
      </c>
      <c r="BH402" s="166">
        <f>IF(N402="sníž. přenesená",J402,0)</f>
        <v>0</v>
      </c>
      <c r="BI402" s="166">
        <f>IF(N402="nulová",J402,0)</f>
        <v>0</v>
      </c>
      <c r="BJ402" s="18" t="s">
        <v>75</v>
      </c>
      <c r="BK402" s="166">
        <f>ROUND(I402*H402,2)</f>
        <v>0</v>
      </c>
      <c r="BL402" s="18" t="s">
        <v>156</v>
      </c>
      <c r="BM402" s="165" t="s">
        <v>1558</v>
      </c>
    </row>
    <row r="403" spans="2:51" s="13" customFormat="1" ht="12">
      <c r="B403" s="167"/>
      <c r="D403" s="168" t="s">
        <v>158</v>
      </c>
      <c r="E403" s="169" t="s">
        <v>0</v>
      </c>
      <c r="F403" s="170" t="s">
        <v>1413</v>
      </c>
      <c r="H403" s="169" t="s">
        <v>0</v>
      </c>
      <c r="I403" s="171"/>
      <c r="L403" s="167"/>
      <c r="M403" s="172"/>
      <c r="N403" s="173"/>
      <c r="O403" s="173"/>
      <c r="P403" s="173"/>
      <c r="Q403" s="173"/>
      <c r="R403" s="173"/>
      <c r="S403" s="173"/>
      <c r="T403" s="174"/>
      <c r="AT403" s="169" t="s">
        <v>158</v>
      </c>
      <c r="AU403" s="169" t="s">
        <v>77</v>
      </c>
      <c r="AV403" s="13" t="s">
        <v>75</v>
      </c>
      <c r="AW403" s="13" t="s">
        <v>30</v>
      </c>
      <c r="AX403" s="13" t="s">
        <v>68</v>
      </c>
      <c r="AY403" s="169" t="s">
        <v>148</v>
      </c>
    </row>
    <row r="404" spans="2:51" s="13" customFormat="1" ht="12">
      <c r="B404" s="167"/>
      <c r="D404" s="168" t="s">
        <v>158</v>
      </c>
      <c r="E404" s="169" t="s">
        <v>0</v>
      </c>
      <c r="F404" s="170" t="s">
        <v>1417</v>
      </c>
      <c r="H404" s="169" t="s">
        <v>0</v>
      </c>
      <c r="I404" s="171"/>
      <c r="L404" s="167"/>
      <c r="M404" s="172"/>
      <c r="N404" s="173"/>
      <c r="O404" s="173"/>
      <c r="P404" s="173"/>
      <c r="Q404" s="173"/>
      <c r="R404" s="173"/>
      <c r="S404" s="173"/>
      <c r="T404" s="174"/>
      <c r="AT404" s="169" t="s">
        <v>158</v>
      </c>
      <c r="AU404" s="169" t="s">
        <v>77</v>
      </c>
      <c r="AV404" s="13" t="s">
        <v>75</v>
      </c>
      <c r="AW404" s="13" t="s">
        <v>30</v>
      </c>
      <c r="AX404" s="13" t="s">
        <v>68</v>
      </c>
      <c r="AY404" s="169" t="s">
        <v>148</v>
      </c>
    </row>
    <row r="405" spans="2:51" s="14" customFormat="1" ht="12">
      <c r="B405" s="175"/>
      <c r="D405" s="168" t="s">
        <v>158</v>
      </c>
      <c r="E405" s="176" t="s">
        <v>0</v>
      </c>
      <c r="F405" s="177" t="s">
        <v>191</v>
      </c>
      <c r="H405" s="178">
        <v>8</v>
      </c>
      <c r="I405" s="179"/>
      <c r="L405" s="175"/>
      <c r="M405" s="180"/>
      <c r="N405" s="181"/>
      <c r="O405" s="181"/>
      <c r="P405" s="181"/>
      <c r="Q405" s="181"/>
      <c r="R405" s="181"/>
      <c r="S405" s="181"/>
      <c r="T405" s="182"/>
      <c r="AT405" s="176" t="s">
        <v>158</v>
      </c>
      <c r="AU405" s="176" t="s">
        <v>77</v>
      </c>
      <c r="AV405" s="14" t="s">
        <v>77</v>
      </c>
      <c r="AW405" s="14" t="s">
        <v>30</v>
      </c>
      <c r="AX405" s="14" t="s">
        <v>68</v>
      </c>
      <c r="AY405" s="176" t="s">
        <v>148</v>
      </c>
    </row>
    <row r="406" spans="2:51" s="13" customFormat="1" ht="12">
      <c r="B406" s="167"/>
      <c r="D406" s="168" t="s">
        <v>158</v>
      </c>
      <c r="E406" s="169" t="s">
        <v>0</v>
      </c>
      <c r="F406" s="170" t="s">
        <v>1419</v>
      </c>
      <c r="H406" s="169" t="s">
        <v>0</v>
      </c>
      <c r="I406" s="171"/>
      <c r="L406" s="167"/>
      <c r="M406" s="172"/>
      <c r="N406" s="173"/>
      <c r="O406" s="173"/>
      <c r="P406" s="173"/>
      <c r="Q406" s="173"/>
      <c r="R406" s="173"/>
      <c r="S406" s="173"/>
      <c r="T406" s="174"/>
      <c r="AT406" s="169" t="s">
        <v>158</v>
      </c>
      <c r="AU406" s="169" t="s">
        <v>77</v>
      </c>
      <c r="AV406" s="13" t="s">
        <v>75</v>
      </c>
      <c r="AW406" s="13" t="s">
        <v>30</v>
      </c>
      <c r="AX406" s="13" t="s">
        <v>68</v>
      </c>
      <c r="AY406" s="169" t="s">
        <v>148</v>
      </c>
    </row>
    <row r="407" spans="2:51" s="14" customFormat="1" ht="12">
      <c r="B407" s="175"/>
      <c r="D407" s="168" t="s">
        <v>158</v>
      </c>
      <c r="E407" s="176" t="s">
        <v>0</v>
      </c>
      <c r="F407" s="177" t="s">
        <v>75</v>
      </c>
      <c r="H407" s="178">
        <v>1</v>
      </c>
      <c r="I407" s="179"/>
      <c r="L407" s="175"/>
      <c r="M407" s="180"/>
      <c r="N407" s="181"/>
      <c r="O407" s="181"/>
      <c r="P407" s="181"/>
      <c r="Q407" s="181"/>
      <c r="R407" s="181"/>
      <c r="S407" s="181"/>
      <c r="T407" s="182"/>
      <c r="AT407" s="176" t="s">
        <v>158</v>
      </c>
      <c r="AU407" s="176" t="s">
        <v>77</v>
      </c>
      <c r="AV407" s="14" t="s">
        <v>77</v>
      </c>
      <c r="AW407" s="14" t="s">
        <v>30</v>
      </c>
      <c r="AX407" s="14" t="s">
        <v>68</v>
      </c>
      <c r="AY407" s="176" t="s">
        <v>148</v>
      </c>
    </row>
    <row r="408" spans="2:51" s="13" customFormat="1" ht="12">
      <c r="B408" s="167"/>
      <c r="D408" s="168" t="s">
        <v>158</v>
      </c>
      <c r="E408" s="169" t="s">
        <v>0</v>
      </c>
      <c r="F408" s="170" t="s">
        <v>1414</v>
      </c>
      <c r="H408" s="169" t="s">
        <v>0</v>
      </c>
      <c r="I408" s="171"/>
      <c r="L408" s="167"/>
      <c r="M408" s="172"/>
      <c r="N408" s="173"/>
      <c r="O408" s="173"/>
      <c r="P408" s="173"/>
      <c r="Q408" s="173"/>
      <c r="R408" s="173"/>
      <c r="S408" s="173"/>
      <c r="T408" s="174"/>
      <c r="AT408" s="169" t="s">
        <v>158</v>
      </c>
      <c r="AU408" s="169" t="s">
        <v>77</v>
      </c>
      <c r="AV408" s="13" t="s">
        <v>75</v>
      </c>
      <c r="AW408" s="13" t="s">
        <v>30</v>
      </c>
      <c r="AX408" s="13" t="s">
        <v>68</v>
      </c>
      <c r="AY408" s="169" t="s">
        <v>148</v>
      </c>
    </row>
    <row r="409" spans="2:51" s="14" customFormat="1" ht="12">
      <c r="B409" s="175"/>
      <c r="D409" s="168" t="s">
        <v>158</v>
      </c>
      <c r="E409" s="176" t="s">
        <v>0</v>
      </c>
      <c r="F409" s="177" t="s">
        <v>77</v>
      </c>
      <c r="H409" s="178">
        <v>2</v>
      </c>
      <c r="I409" s="179"/>
      <c r="L409" s="175"/>
      <c r="M409" s="180"/>
      <c r="N409" s="181"/>
      <c r="O409" s="181"/>
      <c r="P409" s="181"/>
      <c r="Q409" s="181"/>
      <c r="R409" s="181"/>
      <c r="S409" s="181"/>
      <c r="T409" s="182"/>
      <c r="AT409" s="176" t="s">
        <v>158</v>
      </c>
      <c r="AU409" s="176" t="s">
        <v>77</v>
      </c>
      <c r="AV409" s="14" t="s">
        <v>77</v>
      </c>
      <c r="AW409" s="14" t="s">
        <v>30</v>
      </c>
      <c r="AX409" s="14" t="s">
        <v>68</v>
      </c>
      <c r="AY409" s="176" t="s">
        <v>148</v>
      </c>
    </row>
    <row r="410" spans="2:51" s="15" customFormat="1" ht="12">
      <c r="B410" s="183"/>
      <c r="D410" s="168" t="s">
        <v>158</v>
      </c>
      <c r="E410" s="184" t="s">
        <v>0</v>
      </c>
      <c r="F410" s="185" t="s">
        <v>171</v>
      </c>
      <c r="H410" s="186">
        <v>11</v>
      </c>
      <c r="I410" s="187"/>
      <c r="L410" s="183"/>
      <c r="M410" s="188"/>
      <c r="N410" s="189"/>
      <c r="O410" s="189"/>
      <c r="P410" s="189"/>
      <c r="Q410" s="189"/>
      <c r="R410" s="189"/>
      <c r="S410" s="189"/>
      <c r="T410" s="190"/>
      <c r="AT410" s="184" t="s">
        <v>158</v>
      </c>
      <c r="AU410" s="184" t="s">
        <v>77</v>
      </c>
      <c r="AV410" s="15" t="s">
        <v>156</v>
      </c>
      <c r="AW410" s="15" t="s">
        <v>30</v>
      </c>
      <c r="AX410" s="15" t="s">
        <v>75</v>
      </c>
      <c r="AY410" s="184" t="s">
        <v>148</v>
      </c>
    </row>
    <row r="411" spans="1:65" s="2" customFormat="1" ht="16.5" customHeight="1">
      <c r="A411" s="33"/>
      <c r="B411" s="153"/>
      <c r="C411" s="154" t="s">
        <v>582</v>
      </c>
      <c r="D411" s="154" t="s">
        <v>151</v>
      </c>
      <c r="E411" s="155" t="s">
        <v>1559</v>
      </c>
      <c r="F411" s="156" t="s">
        <v>1560</v>
      </c>
      <c r="G411" s="157" t="s">
        <v>215</v>
      </c>
      <c r="H411" s="158">
        <v>11</v>
      </c>
      <c r="I411" s="159"/>
      <c r="J411" s="160">
        <f>ROUND(I411*H411,2)</f>
        <v>0</v>
      </c>
      <c r="K411" s="156" t="s">
        <v>155</v>
      </c>
      <c r="L411" s="34"/>
      <c r="M411" s="161" t="s">
        <v>0</v>
      </c>
      <c r="N411" s="162" t="s">
        <v>40</v>
      </c>
      <c r="O411" s="54"/>
      <c r="P411" s="163">
        <f>O411*H411</f>
        <v>0</v>
      </c>
      <c r="Q411" s="163">
        <v>0.21734</v>
      </c>
      <c r="R411" s="163">
        <f>Q411*H411</f>
        <v>2.39074</v>
      </c>
      <c r="S411" s="163">
        <v>0</v>
      </c>
      <c r="T411" s="164">
        <f>S411*H411</f>
        <v>0</v>
      </c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R411" s="165" t="s">
        <v>156</v>
      </c>
      <c r="AT411" s="165" t="s">
        <v>151</v>
      </c>
      <c r="AU411" s="165" t="s">
        <v>77</v>
      </c>
      <c r="AY411" s="18" t="s">
        <v>148</v>
      </c>
      <c r="BE411" s="166">
        <f>IF(N411="základní",J411,0)</f>
        <v>0</v>
      </c>
      <c r="BF411" s="166">
        <f>IF(N411="snížená",J411,0)</f>
        <v>0</v>
      </c>
      <c r="BG411" s="166">
        <f>IF(N411="zákl. přenesená",J411,0)</f>
        <v>0</v>
      </c>
      <c r="BH411" s="166">
        <f>IF(N411="sníž. přenesená",J411,0)</f>
        <v>0</v>
      </c>
      <c r="BI411" s="166">
        <f>IF(N411="nulová",J411,0)</f>
        <v>0</v>
      </c>
      <c r="BJ411" s="18" t="s">
        <v>75</v>
      </c>
      <c r="BK411" s="166">
        <f>ROUND(I411*H411,2)</f>
        <v>0</v>
      </c>
      <c r="BL411" s="18" t="s">
        <v>156</v>
      </c>
      <c r="BM411" s="165" t="s">
        <v>1561</v>
      </c>
    </row>
    <row r="412" spans="2:51" s="13" customFormat="1" ht="12">
      <c r="B412" s="167"/>
      <c r="D412" s="168" t="s">
        <v>158</v>
      </c>
      <c r="E412" s="169" t="s">
        <v>0</v>
      </c>
      <c r="F412" s="170" t="s">
        <v>1413</v>
      </c>
      <c r="H412" s="169" t="s">
        <v>0</v>
      </c>
      <c r="I412" s="171"/>
      <c r="L412" s="167"/>
      <c r="M412" s="172"/>
      <c r="N412" s="173"/>
      <c r="O412" s="173"/>
      <c r="P412" s="173"/>
      <c r="Q412" s="173"/>
      <c r="R412" s="173"/>
      <c r="S412" s="173"/>
      <c r="T412" s="174"/>
      <c r="AT412" s="169" t="s">
        <v>158</v>
      </c>
      <c r="AU412" s="169" t="s">
        <v>77</v>
      </c>
      <c r="AV412" s="13" t="s">
        <v>75</v>
      </c>
      <c r="AW412" s="13" t="s">
        <v>30</v>
      </c>
      <c r="AX412" s="13" t="s">
        <v>68</v>
      </c>
      <c r="AY412" s="169" t="s">
        <v>148</v>
      </c>
    </row>
    <row r="413" spans="2:51" s="13" customFormat="1" ht="12">
      <c r="B413" s="167"/>
      <c r="D413" s="168" t="s">
        <v>158</v>
      </c>
      <c r="E413" s="169" t="s">
        <v>0</v>
      </c>
      <c r="F413" s="170" t="s">
        <v>1417</v>
      </c>
      <c r="H413" s="169" t="s">
        <v>0</v>
      </c>
      <c r="I413" s="171"/>
      <c r="L413" s="167"/>
      <c r="M413" s="172"/>
      <c r="N413" s="173"/>
      <c r="O413" s="173"/>
      <c r="P413" s="173"/>
      <c r="Q413" s="173"/>
      <c r="R413" s="173"/>
      <c r="S413" s="173"/>
      <c r="T413" s="174"/>
      <c r="AT413" s="169" t="s">
        <v>158</v>
      </c>
      <c r="AU413" s="169" t="s">
        <v>77</v>
      </c>
      <c r="AV413" s="13" t="s">
        <v>75</v>
      </c>
      <c r="AW413" s="13" t="s">
        <v>30</v>
      </c>
      <c r="AX413" s="13" t="s">
        <v>68</v>
      </c>
      <c r="AY413" s="169" t="s">
        <v>148</v>
      </c>
    </row>
    <row r="414" spans="2:51" s="14" customFormat="1" ht="12">
      <c r="B414" s="175"/>
      <c r="D414" s="168" t="s">
        <v>158</v>
      </c>
      <c r="E414" s="176" t="s">
        <v>0</v>
      </c>
      <c r="F414" s="177" t="s">
        <v>191</v>
      </c>
      <c r="H414" s="178">
        <v>8</v>
      </c>
      <c r="I414" s="179"/>
      <c r="L414" s="175"/>
      <c r="M414" s="180"/>
      <c r="N414" s="181"/>
      <c r="O414" s="181"/>
      <c r="P414" s="181"/>
      <c r="Q414" s="181"/>
      <c r="R414" s="181"/>
      <c r="S414" s="181"/>
      <c r="T414" s="182"/>
      <c r="AT414" s="176" t="s">
        <v>158</v>
      </c>
      <c r="AU414" s="176" t="s">
        <v>77</v>
      </c>
      <c r="AV414" s="14" t="s">
        <v>77</v>
      </c>
      <c r="AW414" s="14" t="s">
        <v>30</v>
      </c>
      <c r="AX414" s="14" t="s">
        <v>68</v>
      </c>
      <c r="AY414" s="176" t="s">
        <v>148</v>
      </c>
    </row>
    <row r="415" spans="2:51" s="13" customFormat="1" ht="12">
      <c r="B415" s="167"/>
      <c r="D415" s="168" t="s">
        <v>158</v>
      </c>
      <c r="E415" s="169" t="s">
        <v>0</v>
      </c>
      <c r="F415" s="170" t="s">
        <v>1419</v>
      </c>
      <c r="H415" s="169" t="s">
        <v>0</v>
      </c>
      <c r="I415" s="171"/>
      <c r="L415" s="167"/>
      <c r="M415" s="172"/>
      <c r="N415" s="173"/>
      <c r="O415" s="173"/>
      <c r="P415" s="173"/>
      <c r="Q415" s="173"/>
      <c r="R415" s="173"/>
      <c r="S415" s="173"/>
      <c r="T415" s="174"/>
      <c r="AT415" s="169" t="s">
        <v>158</v>
      </c>
      <c r="AU415" s="169" t="s">
        <v>77</v>
      </c>
      <c r="AV415" s="13" t="s">
        <v>75</v>
      </c>
      <c r="AW415" s="13" t="s">
        <v>30</v>
      </c>
      <c r="AX415" s="13" t="s">
        <v>68</v>
      </c>
      <c r="AY415" s="169" t="s">
        <v>148</v>
      </c>
    </row>
    <row r="416" spans="2:51" s="14" customFormat="1" ht="12">
      <c r="B416" s="175"/>
      <c r="D416" s="168" t="s">
        <v>158</v>
      </c>
      <c r="E416" s="176" t="s">
        <v>0</v>
      </c>
      <c r="F416" s="177" t="s">
        <v>75</v>
      </c>
      <c r="H416" s="178">
        <v>1</v>
      </c>
      <c r="I416" s="179"/>
      <c r="L416" s="175"/>
      <c r="M416" s="180"/>
      <c r="N416" s="181"/>
      <c r="O416" s="181"/>
      <c r="P416" s="181"/>
      <c r="Q416" s="181"/>
      <c r="R416" s="181"/>
      <c r="S416" s="181"/>
      <c r="T416" s="182"/>
      <c r="AT416" s="176" t="s">
        <v>158</v>
      </c>
      <c r="AU416" s="176" t="s">
        <v>77</v>
      </c>
      <c r="AV416" s="14" t="s">
        <v>77</v>
      </c>
      <c r="AW416" s="14" t="s">
        <v>30</v>
      </c>
      <c r="AX416" s="14" t="s">
        <v>68</v>
      </c>
      <c r="AY416" s="176" t="s">
        <v>148</v>
      </c>
    </row>
    <row r="417" spans="2:51" s="13" customFormat="1" ht="12">
      <c r="B417" s="167"/>
      <c r="D417" s="168" t="s">
        <v>158</v>
      </c>
      <c r="E417" s="169" t="s">
        <v>0</v>
      </c>
      <c r="F417" s="170" t="s">
        <v>1414</v>
      </c>
      <c r="H417" s="169" t="s">
        <v>0</v>
      </c>
      <c r="I417" s="171"/>
      <c r="L417" s="167"/>
      <c r="M417" s="172"/>
      <c r="N417" s="173"/>
      <c r="O417" s="173"/>
      <c r="P417" s="173"/>
      <c r="Q417" s="173"/>
      <c r="R417" s="173"/>
      <c r="S417" s="173"/>
      <c r="T417" s="174"/>
      <c r="AT417" s="169" t="s">
        <v>158</v>
      </c>
      <c r="AU417" s="169" t="s">
        <v>77</v>
      </c>
      <c r="AV417" s="13" t="s">
        <v>75</v>
      </c>
      <c r="AW417" s="13" t="s">
        <v>30</v>
      </c>
      <c r="AX417" s="13" t="s">
        <v>68</v>
      </c>
      <c r="AY417" s="169" t="s">
        <v>148</v>
      </c>
    </row>
    <row r="418" spans="2:51" s="14" customFormat="1" ht="12">
      <c r="B418" s="175"/>
      <c r="D418" s="168" t="s">
        <v>158</v>
      </c>
      <c r="E418" s="176" t="s">
        <v>0</v>
      </c>
      <c r="F418" s="177" t="s">
        <v>77</v>
      </c>
      <c r="H418" s="178">
        <v>2</v>
      </c>
      <c r="I418" s="179"/>
      <c r="L418" s="175"/>
      <c r="M418" s="180"/>
      <c r="N418" s="181"/>
      <c r="O418" s="181"/>
      <c r="P418" s="181"/>
      <c r="Q418" s="181"/>
      <c r="R418" s="181"/>
      <c r="S418" s="181"/>
      <c r="T418" s="182"/>
      <c r="AT418" s="176" t="s">
        <v>158</v>
      </c>
      <c r="AU418" s="176" t="s">
        <v>77</v>
      </c>
      <c r="AV418" s="14" t="s">
        <v>77</v>
      </c>
      <c r="AW418" s="14" t="s">
        <v>30</v>
      </c>
      <c r="AX418" s="14" t="s">
        <v>68</v>
      </c>
      <c r="AY418" s="176" t="s">
        <v>148</v>
      </c>
    </row>
    <row r="419" spans="2:51" s="15" customFormat="1" ht="12">
      <c r="B419" s="183"/>
      <c r="D419" s="168" t="s">
        <v>158</v>
      </c>
      <c r="E419" s="184" t="s">
        <v>0</v>
      </c>
      <c r="F419" s="185" t="s">
        <v>171</v>
      </c>
      <c r="H419" s="186">
        <v>11</v>
      </c>
      <c r="I419" s="187"/>
      <c r="L419" s="183"/>
      <c r="M419" s="188"/>
      <c r="N419" s="189"/>
      <c r="O419" s="189"/>
      <c r="P419" s="189"/>
      <c r="Q419" s="189"/>
      <c r="R419" s="189"/>
      <c r="S419" s="189"/>
      <c r="T419" s="190"/>
      <c r="AT419" s="184" t="s">
        <v>158</v>
      </c>
      <c r="AU419" s="184" t="s">
        <v>77</v>
      </c>
      <c r="AV419" s="15" t="s">
        <v>156</v>
      </c>
      <c r="AW419" s="15" t="s">
        <v>30</v>
      </c>
      <c r="AX419" s="15" t="s">
        <v>75</v>
      </c>
      <c r="AY419" s="184" t="s">
        <v>148</v>
      </c>
    </row>
    <row r="420" spans="1:65" s="2" customFormat="1" ht="16.5" customHeight="1">
      <c r="A420" s="33"/>
      <c r="B420" s="153"/>
      <c r="C420" s="203" t="s">
        <v>586</v>
      </c>
      <c r="D420" s="203" t="s">
        <v>438</v>
      </c>
      <c r="E420" s="204" t="s">
        <v>1562</v>
      </c>
      <c r="F420" s="205" t="s">
        <v>1563</v>
      </c>
      <c r="G420" s="206" t="s">
        <v>215</v>
      </c>
      <c r="H420" s="207">
        <v>11</v>
      </c>
      <c r="I420" s="208"/>
      <c r="J420" s="209">
        <f>ROUND(I420*H420,2)</f>
        <v>0</v>
      </c>
      <c r="K420" s="205" t="s">
        <v>0</v>
      </c>
      <c r="L420" s="210"/>
      <c r="M420" s="211" t="s">
        <v>0</v>
      </c>
      <c r="N420" s="212" t="s">
        <v>40</v>
      </c>
      <c r="O420" s="54"/>
      <c r="P420" s="163">
        <f>O420*H420</f>
        <v>0</v>
      </c>
      <c r="Q420" s="163">
        <v>0.196</v>
      </c>
      <c r="R420" s="163">
        <f>Q420*H420</f>
        <v>2.156</v>
      </c>
      <c r="S420" s="163">
        <v>0</v>
      </c>
      <c r="T420" s="164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65" t="s">
        <v>191</v>
      </c>
      <c r="AT420" s="165" t="s">
        <v>438</v>
      </c>
      <c r="AU420" s="165" t="s">
        <v>77</v>
      </c>
      <c r="AY420" s="18" t="s">
        <v>148</v>
      </c>
      <c r="BE420" s="166">
        <f>IF(N420="základní",J420,0)</f>
        <v>0</v>
      </c>
      <c r="BF420" s="166">
        <f>IF(N420="snížená",J420,0)</f>
        <v>0</v>
      </c>
      <c r="BG420" s="166">
        <f>IF(N420="zákl. přenesená",J420,0)</f>
        <v>0</v>
      </c>
      <c r="BH420" s="166">
        <f>IF(N420="sníž. přenesená",J420,0)</f>
        <v>0</v>
      </c>
      <c r="BI420" s="166">
        <f>IF(N420="nulová",J420,0)</f>
        <v>0</v>
      </c>
      <c r="BJ420" s="18" t="s">
        <v>75</v>
      </c>
      <c r="BK420" s="166">
        <f>ROUND(I420*H420,2)</f>
        <v>0</v>
      </c>
      <c r="BL420" s="18" t="s">
        <v>156</v>
      </c>
      <c r="BM420" s="165" t="s">
        <v>1564</v>
      </c>
    </row>
    <row r="421" spans="2:51" s="13" customFormat="1" ht="12">
      <c r="B421" s="167"/>
      <c r="D421" s="168" t="s">
        <v>158</v>
      </c>
      <c r="E421" s="169" t="s">
        <v>0</v>
      </c>
      <c r="F421" s="170" t="s">
        <v>1413</v>
      </c>
      <c r="H421" s="169" t="s">
        <v>0</v>
      </c>
      <c r="I421" s="171"/>
      <c r="L421" s="167"/>
      <c r="M421" s="172"/>
      <c r="N421" s="173"/>
      <c r="O421" s="173"/>
      <c r="P421" s="173"/>
      <c r="Q421" s="173"/>
      <c r="R421" s="173"/>
      <c r="S421" s="173"/>
      <c r="T421" s="174"/>
      <c r="AT421" s="169" t="s">
        <v>158</v>
      </c>
      <c r="AU421" s="169" t="s">
        <v>77</v>
      </c>
      <c r="AV421" s="13" t="s">
        <v>75</v>
      </c>
      <c r="AW421" s="13" t="s">
        <v>30</v>
      </c>
      <c r="AX421" s="13" t="s">
        <v>68</v>
      </c>
      <c r="AY421" s="169" t="s">
        <v>148</v>
      </c>
    </row>
    <row r="422" spans="2:51" s="13" customFormat="1" ht="12">
      <c r="B422" s="167"/>
      <c r="D422" s="168" t="s">
        <v>158</v>
      </c>
      <c r="E422" s="169" t="s">
        <v>0</v>
      </c>
      <c r="F422" s="170" t="s">
        <v>1417</v>
      </c>
      <c r="H422" s="169" t="s">
        <v>0</v>
      </c>
      <c r="I422" s="171"/>
      <c r="L422" s="167"/>
      <c r="M422" s="172"/>
      <c r="N422" s="173"/>
      <c r="O422" s="173"/>
      <c r="P422" s="173"/>
      <c r="Q422" s="173"/>
      <c r="R422" s="173"/>
      <c r="S422" s="173"/>
      <c r="T422" s="174"/>
      <c r="AT422" s="169" t="s">
        <v>158</v>
      </c>
      <c r="AU422" s="169" t="s">
        <v>77</v>
      </c>
      <c r="AV422" s="13" t="s">
        <v>75</v>
      </c>
      <c r="AW422" s="13" t="s">
        <v>30</v>
      </c>
      <c r="AX422" s="13" t="s">
        <v>68</v>
      </c>
      <c r="AY422" s="169" t="s">
        <v>148</v>
      </c>
    </row>
    <row r="423" spans="2:51" s="14" customFormat="1" ht="12">
      <c r="B423" s="175"/>
      <c r="D423" s="168" t="s">
        <v>158</v>
      </c>
      <c r="E423" s="176" t="s">
        <v>0</v>
      </c>
      <c r="F423" s="177" t="s">
        <v>191</v>
      </c>
      <c r="H423" s="178">
        <v>8</v>
      </c>
      <c r="I423" s="179"/>
      <c r="L423" s="175"/>
      <c r="M423" s="180"/>
      <c r="N423" s="181"/>
      <c r="O423" s="181"/>
      <c r="P423" s="181"/>
      <c r="Q423" s="181"/>
      <c r="R423" s="181"/>
      <c r="S423" s="181"/>
      <c r="T423" s="182"/>
      <c r="AT423" s="176" t="s">
        <v>158</v>
      </c>
      <c r="AU423" s="176" t="s">
        <v>77</v>
      </c>
      <c r="AV423" s="14" t="s">
        <v>77</v>
      </c>
      <c r="AW423" s="14" t="s">
        <v>30</v>
      </c>
      <c r="AX423" s="14" t="s">
        <v>68</v>
      </c>
      <c r="AY423" s="176" t="s">
        <v>148</v>
      </c>
    </row>
    <row r="424" spans="2:51" s="13" customFormat="1" ht="12">
      <c r="B424" s="167"/>
      <c r="D424" s="168" t="s">
        <v>158</v>
      </c>
      <c r="E424" s="169" t="s">
        <v>0</v>
      </c>
      <c r="F424" s="170" t="s">
        <v>1419</v>
      </c>
      <c r="H424" s="169" t="s">
        <v>0</v>
      </c>
      <c r="I424" s="171"/>
      <c r="L424" s="167"/>
      <c r="M424" s="172"/>
      <c r="N424" s="173"/>
      <c r="O424" s="173"/>
      <c r="P424" s="173"/>
      <c r="Q424" s="173"/>
      <c r="R424" s="173"/>
      <c r="S424" s="173"/>
      <c r="T424" s="174"/>
      <c r="AT424" s="169" t="s">
        <v>158</v>
      </c>
      <c r="AU424" s="169" t="s">
        <v>77</v>
      </c>
      <c r="AV424" s="13" t="s">
        <v>75</v>
      </c>
      <c r="AW424" s="13" t="s">
        <v>30</v>
      </c>
      <c r="AX424" s="13" t="s">
        <v>68</v>
      </c>
      <c r="AY424" s="169" t="s">
        <v>148</v>
      </c>
    </row>
    <row r="425" spans="2:51" s="14" customFormat="1" ht="12">
      <c r="B425" s="175"/>
      <c r="D425" s="168" t="s">
        <v>158</v>
      </c>
      <c r="E425" s="176" t="s">
        <v>0</v>
      </c>
      <c r="F425" s="177" t="s">
        <v>75</v>
      </c>
      <c r="H425" s="178">
        <v>1</v>
      </c>
      <c r="I425" s="179"/>
      <c r="L425" s="175"/>
      <c r="M425" s="180"/>
      <c r="N425" s="181"/>
      <c r="O425" s="181"/>
      <c r="P425" s="181"/>
      <c r="Q425" s="181"/>
      <c r="R425" s="181"/>
      <c r="S425" s="181"/>
      <c r="T425" s="182"/>
      <c r="AT425" s="176" t="s">
        <v>158</v>
      </c>
      <c r="AU425" s="176" t="s">
        <v>77</v>
      </c>
      <c r="AV425" s="14" t="s">
        <v>77</v>
      </c>
      <c r="AW425" s="14" t="s">
        <v>30</v>
      </c>
      <c r="AX425" s="14" t="s">
        <v>68</v>
      </c>
      <c r="AY425" s="176" t="s">
        <v>148</v>
      </c>
    </row>
    <row r="426" spans="2:51" s="13" customFormat="1" ht="12">
      <c r="B426" s="167"/>
      <c r="D426" s="168" t="s">
        <v>158</v>
      </c>
      <c r="E426" s="169" t="s">
        <v>0</v>
      </c>
      <c r="F426" s="170" t="s">
        <v>1414</v>
      </c>
      <c r="H426" s="169" t="s">
        <v>0</v>
      </c>
      <c r="I426" s="171"/>
      <c r="L426" s="167"/>
      <c r="M426" s="172"/>
      <c r="N426" s="173"/>
      <c r="O426" s="173"/>
      <c r="P426" s="173"/>
      <c r="Q426" s="173"/>
      <c r="R426" s="173"/>
      <c r="S426" s="173"/>
      <c r="T426" s="174"/>
      <c r="AT426" s="169" t="s">
        <v>158</v>
      </c>
      <c r="AU426" s="169" t="s">
        <v>77</v>
      </c>
      <c r="AV426" s="13" t="s">
        <v>75</v>
      </c>
      <c r="AW426" s="13" t="s">
        <v>30</v>
      </c>
      <c r="AX426" s="13" t="s">
        <v>68</v>
      </c>
      <c r="AY426" s="169" t="s">
        <v>148</v>
      </c>
    </row>
    <row r="427" spans="2:51" s="14" customFormat="1" ht="12">
      <c r="B427" s="175"/>
      <c r="D427" s="168" t="s">
        <v>158</v>
      </c>
      <c r="E427" s="176" t="s">
        <v>0</v>
      </c>
      <c r="F427" s="177" t="s">
        <v>77</v>
      </c>
      <c r="H427" s="178">
        <v>2</v>
      </c>
      <c r="I427" s="179"/>
      <c r="L427" s="175"/>
      <c r="M427" s="180"/>
      <c r="N427" s="181"/>
      <c r="O427" s="181"/>
      <c r="P427" s="181"/>
      <c r="Q427" s="181"/>
      <c r="R427" s="181"/>
      <c r="S427" s="181"/>
      <c r="T427" s="182"/>
      <c r="AT427" s="176" t="s">
        <v>158</v>
      </c>
      <c r="AU427" s="176" t="s">
        <v>77</v>
      </c>
      <c r="AV427" s="14" t="s">
        <v>77</v>
      </c>
      <c r="AW427" s="14" t="s">
        <v>30</v>
      </c>
      <c r="AX427" s="14" t="s">
        <v>68</v>
      </c>
      <c r="AY427" s="176" t="s">
        <v>148</v>
      </c>
    </row>
    <row r="428" spans="2:51" s="15" customFormat="1" ht="12">
      <c r="B428" s="183"/>
      <c r="D428" s="168" t="s">
        <v>158</v>
      </c>
      <c r="E428" s="184" t="s">
        <v>0</v>
      </c>
      <c r="F428" s="185" t="s">
        <v>171</v>
      </c>
      <c r="H428" s="186">
        <v>11</v>
      </c>
      <c r="I428" s="187"/>
      <c r="L428" s="183"/>
      <c r="M428" s="188"/>
      <c r="N428" s="189"/>
      <c r="O428" s="189"/>
      <c r="P428" s="189"/>
      <c r="Q428" s="189"/>
      <c r="R428" s="189"/>
      <c r="S428" s="189"/>
      <c r="T428" s="190"/>
      <c r="AT428" s="184" t="s">
        <v>158</v>
      </c>
      <c r="AU428" s="184" t="s">
        <v>77</v>
      </c>
      <c r="AV428" s="15" t="s">
        <v>156</v>
      </c>
      <c r="AW428" s="15" t="s">
        <v>30</v>
      </c>
      <c r="AX428" s="15" t="s">
        <v>75</v>
      </c>
      <c r="AY428" s="184" t="s">
        <v>148</v>
      </c>
    </row>
    <row r="429" spans="1:65" s="2" customFormat="1" ht="16.5" customHeight="1">
      <c r="A429" s="33"/>
      <c r="B429" s="153"/>
      <c r="C429" s="154" t="s">
        <v>590</v>
      </c>
      <c r="D429" s="154" t="s">
        <v>151</v>
      </c>
      <c r="E429" s="155" t="s">
        <v>1565</v>
      </c>
      <c r="F429" s="156" t="s">
        <v>1566</v>
      </c>
      <c r="G429" s="157" t="s">
        <v>485</v>
      </c>
      <c r="H429" s="158">
        <v>79</v>
      </c>
      <c r="I429" s="159"/>
      <c r="J429" s="160">
        <f>ROUND(I429*H429,2)</f>
        <v>0</v>
      </c>
      <c r="K429" s="156" t="s">
        <v>0</v>
      </c>
      <c r="L429" s="34"/>
      <c r="M429" s="161" t="s">
        <v>0</v>
      </c>
      <c r="N429" s="162" t="s">
        <v>40</v>
      </c>
      <c r="O429" s="54"/>
      <c r="P429" s="163">
        <f>O429*H429</f>
        <v>0</v>
      </c>
      <c r="Q429" s="163">
        <v>0</v>
      </c>
      <c r="R429" s="163">
        <f>Q429*H429</f>
        <v>0</v>
      </c>
      <c r="S429" s="163">
        <v>0</v>
      </c>
      <c r="T429" s="164">
        <f>S429*H429</f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165" t="s">
        <v>156</v>
      </c>
      <c r="AT429" s="165" t="s">
        <v>151</v>
      </c>
      <c r="AU429" s="165" t="s">
        <v>77</v>
      </c>
      <c r="AY429" s="18" t="s">
        <v>148</v>
      </c>
      <c r="BE429" s="166">
        <f>IF(N429="základní",J429,0)</f>
        <v>0</v>
      </c>
      <c r="BF429" s="166">
        <f>IF(N429="snížená",J429,0)</f>
        <v>0</v>
      </c>
      <c r="BG429" s="166">
        <f>IF(N429="zákl. přenesená",J429,0)</f>
        <v>0</v>
      </c>
      <c r="BH429" s="166">
        <f>IF(N429="sníž. přenesená",J429,0)</f>
        <v>0</v>
      </c>
      <c r="BI429" s="166">
        <f>IF(N429="nulová",J429,0)</f>
        <v>0</v>
      </c>
      <c r="BJ429" s="18" t="s">
        <v>75</v>
      </c>
      <c r="BK429" s="166">
        <f>ROUND(I429*H429,2)</f>
        <v>0</v>
      </c>
      <c r="BL429" s="18" t="s">
        <v>156</v>
      </c>
      <c r="BM429" s="165" t="s">
        <v>1567</v>
      </c>
    </row>
    <row r="430" spans="2:51" s="13" customFormat="1" ht="12">
      <c r="B430" s="167"/>
      <c r="D430" s="168" t="s">
        <v>158</v>
      </c>
      <c r="E430" s="169" t="s">
        <v>0</v>
      </c>
      <c r="F430" s="170" t="s">
        <v>1413</v>
      </c>
      <c r="H430" s="169" t="s">
        <v>0</v>
      </c>
      <c r="I430" s="171"/>
      <c r="L430" s="167"/>
      <c r="M430" s="172"/>
      <c r="N430" s="173"/>
      <c r="O430" s="173"/>
      <c r="P430" s="173"/>
      <c r="Q430" s="173"/>
      <c r="R430" s="173"/>
      <c r="S430" s="173"/>
      <c r="T430" s="174"/>
      <c r="AT430" s="169" t="s">
        <v>158</v>
      </c>
      <c r="AU430" s="169" t="s">
        <v>77</v>
      </c>
      <c r="AV430" s="13" t="s">
        <v>75</v>
      </c>
      <c r="AW430" s="13" t="s">
        <v>30</v>
      </c>
      <c r="AX430" s="13" t="s">
        <v>68</v>
      </c>
      <c r="AY430" s="169" t="s">
        <v>148</v>
      </c>
    </row>
    <row r="431" spans="2:51" s="13" customFormat="1" ht="12">
      <c r="B431" s="167"/>
      <c r="D431" s="168" t="s">
        <v>158</v>
      </c>
      <c r="E431" s="169" t="s">
        <v>0</v>
      </c>
      <c r="F431" s="170" t="s">
        <v>1417</v>
      </c>
      <c r="H431" s="169" t="s">
        <v>0</v>
      </c>
      <c r="I431" s="171"/>
      <c r="L431" s="167"/>
      <c r="M431" s="172"/>
      <c r="N431" s="173"/>
      <c r="O431" s="173"/>
      <c r="P431" s="173"/>
      <c r="Q431" s="173"/>
      <c r="R431" s="173"/>
      <c r="S431" s="173"/>
      <c r="T431" s="174"/>
      <c r="AT431" s="169" t="s">
        <v>158</v>
      </c>
      <c r="AU431" s="169" t="s">
        <v>77</v>
      </c>
      <c r="AV431" s="13" t="s">
        <v>75</v>
      </c>
      <c r="AW431" s="13" t="s">
        <v>30</v>
      </c>
      <c r="AX431" s="13" t="s">
        <v>68</v>
      </c>
      <c r="AY431" s="169" t="s">
        <v>148</v>
      </c>
    </row>
    <row r="432" spans="2:51" s="14" customFormat="1" ht="12">
      <c r="B432" s="175"/>
      <c r="D432" s="168" t="s">
        <v>158</v>
      </c>
      <c r="E432" s="176" t="s">
        <v>0</v>
      </c>
      <c r="F432" s="177" t="s">
        <v>1568</v>
      </c>
      <c r="H432" s="178">
        <v>59</v>
      </c>
      <c r="I432" s="179"/>
      <c r="L432" s="175"/>
      <c r="M432" s="180"/>
      <c r="N432" s="181"/>
      <c r="O432" s="181"/>
      <c r="P432" s="181"/>
      <c r="Q432" s="181"/>
      <c r="R432" s="181"/>
      <c r="S432" s="181"/>
      <c r="T432" s="182"/>
      <c r="AT432" s="176" t="s">
        <v>158</v>
      </c>
      <c r="AU432" s="176" t="s">
        <v>77</v>
      </c>
      <c r="AV432" s="14" t="s">
        <v>77</v>
      </c>
      <c r="AW432" s="14" t="s">
        <v>30</v>
      </c>
      <c r="AX432" s="14" t="s">
        <v>68</v>
      </c>
      <c r="AY432" s="176" t="s">
        <v>148</v>
      </c>
    </row>
    <row r="433" spans="2:51" s="13" customFormat="1" ht="12">
      <c r="B433" s="167"/>
      <c r="D433" s="168" t="s">
        <v>158</v>
      </c>
      <c r="E433" s="169" t="s">
        <v>0</v>
      </c>
      <c r="F433" s="170" t="s">
        <v>1419</v>
      </c>
      <c r="H433" s="169" t="s">
        <v>0</v>
      </c>
      <c r="I433" s="171"/>
      <c r="L433" s="167"/>
      <c r="M433" s="172"/>
      <c r="N433" s="173"/>
      <c r="O433" s="173"/>
      <c r="P433" s="173"/>
      <c r="Q433" s="173"/>
      <c r="R433" s="173"/>
      <c r="S433" s="173"/>
      <c r="T433" s="174"/>
      <c r="AT433" s="169" t="s">
        <v>158</v>
      </c>
      <c r="AU433" s="169" t="s">
        <v>77</v>
      </c>
      <c r="AV433" s="13" t="s">
        <v>75</v>
      </c>
      <c r="AW433" s="13" t="s">
        <v>30</v>
      </c>
      <c r="AX433" s="13" t="s">
        <v>68</v>
      </c>
      <c r="AY433" s="169" t="s">
        <v>148</v>
      </c>
    </row>
    <row r="434" spans="2:51" s="14" customFormat="1" ht="12">
      <c r="B434" s="175"/>
      <c r="D434" s="168" t="s">
        <v>158</v>
      </c>
      <c r="E434" s="176" t="s">
        <v>0</v>
      </c>
      <c r="F434" s="177" t="s">
        <v>1569</v>
      </c>
      <c r="H434" s="178">
        <v>7</v>
      </c>
      <c r="I434" s="179"/>
      <c r="L434" s="175"/>
      <c r="M434" s="180"/>
      <c r="N434" s="181"/>
      <c r="O434" s="181"/>
      <c r="P434" s="181"/>
      <c r="Q434" s="181"/>
      <c r="R434" s="181"/>
      <c r="S434" s="181"/>
      <c r="T434" s="182"/>
      <c r="AT434" s="176" t="s">
        <v>158</v>
      </c>
      <c r="AU434" s="176" t="s">
        <v>77</v>
      </c>
      <c r="AV434" s="14" t="s">
        <v>77</v>
      </c>
      <c r="AW434" s="14" t="s">
        <v>30</v>
      </c>
      <c r="AX434" s="14" t="s">
        <v>68</v>
      </c>
      <c r="AY434" s="176" t="s">
        <v>148</v>
      </c>
    </row>
    <row r="435" spans="2:51" s="13" customFormat="1" ht="12">
      <c r="B435" s="167"/>
      <c r="D435" s="168" t="s">
        <v>158</v>
      </c>
      <c r="E435" s="169" t="s">
        <v>0</v>
      </c>
      <c r="F435" s="170" t="s">
        <v>1414</v>
      </c>
      <c r="H435" s="169" t="s">
        <v>0</v>
      </c>
      <c r="I435" s="171"/>
      <c r="L435" s="167"/>
      <c r="M435" s="172"/>
      <c r="N435" s="173"/>
      <c r="O435" s="173"/>
      <c r="P435" s="173"/>
      <c r="Q435" s="173"/>
      <c r="R435" s="173"/>
      <c r="S435" s="173"/>
      <c r="T435" s="174"/>
      <c r="AT435" s="169" t="s">
        <v>158</v>
      </c>
      <c r="AU435" s="169" t="s">
        <v>77</v>
      </c>
      <c r="AV435" s="13" t="s">
        <v>75</v>
      </c>
      <c r="AW435" s="13" t="s">
        <v>30</v>
      </c>
      <c r="AX435" s="13" t="s">
        <v>68</v>
      </c>
      <c r="AY435" s="169" t="s">
        <v>148</v>
      </c>
    </row>
    <row r="436" spans="2:51" s="14" customFormat="1" ht="12">
      <c r="B436" s="175"/>
      <c r="D436" s="168" t="s">
        <v>158</v>
      </c>
      <c r="E436" s="176" t="s">
        <v>0</v>
      </c>
      <c r="F436" s="177" t="s">
        <v>1570</v>
      </c>
      <c r="H436" s="178">
        <v>13</v>
      </c>
      <c r="I436" s="179"/>
      <c r="L436" s="175"/>
      <c r="M436" s="180"/>
      <c r="N436" s="181"/>
      <c r="O436" s="181"/>
      <c r="P436" s="181"/>
      <c r="Q436" s="181"/>
      <c r="R436" s="181"/>
      <c r="S436" s="181"/>
      <c r="T436" s="182"/>
      <c r="AT436" s="176" t="s">
        <v>158</v>
      </c>
      <c r="AU436" s="176" t="s">
        <v>77</v>
      </c>
      <c r="AV436" s="14" t="s">
        <v>77</v>
      </c>
      <c r="AW436" s="14" t="s">
        <v>30</v>
      </c>
      <c r="AX436" s="14" t="s">
        <v>68</v>
      </c>
      <c r="AY436" s="176" t="s">
        <v>148</v>
      </c>
    </row>
    <row r="437" spans="2:51" s="15" customFormat="1" ht="12">
      <c r="B437" s="183"/>
      <c r="D437" s="168" t="s">
        <v>158</v>
      </c>
      <c r="E437" s="184" t="s">
        <v>0</v>
      </c>
      <c r="F437" s="185" t="s">
        <v>171</v>
      </c>
      <c r="H437" s="186">
        <v>79</v>
      </c>
      <c r="I437" s="187"/>
      <c r="L437" s="183"/>
      <c r="M437" s="188"/>
      <c r="N437" s="189"/>
      <c r="O437" s="189"/>
      <c r="P437" s="189"/>
      <c r="Q437" s="189"/>
      <c r="R437" s="189"/>
      <c r="S437" s="189"/>
      <c r="T437" s="190"/>
      <c r="AT437" s="184" t="s">
        <v>158</v>
      </c>
      <c r="AU437" s="184" t="s">
        <v>77</v>
      </c>
      <c r="AV437" s="15" t="s">
        <v>156</v>
      </c>
      <c r="AW437" s="15" t="s">
        <v>30</v>
      </c>
      <c r="AX437" s="15" t="s">
        <v>75</v>
      </c>
      <c r="AY437" s="184" t="s">
        <v>148</v>
      </c>
    </row>
    <row r="438" spans="1:65" s="2" customFormat="1" ht="16.5" customHeight="1">
      <c r="A438" s="33"/>
      <c r="B438" s="153"/>
      <c r="C438" s="203" t="s">
        <v>594</v>
      </c>
      <c r="D438" s="203" t="s">
        <v>438</v>
      </c>
      <c r="E438" s="204" t="s">
        <v>1571</v>
      </c>
      <c r="F438" s="205" t="s">
        <v>1572</v>
      </c>
      <c r="G438" s="206" t="s">
        <v>215</v>
      </c>
      <c r="H438" s="207">
        <v>79</v>
      </c>
      <c r="I438" s="208"/>
      <c r="J438" s="209">
        <f>ROUND(I438*H438,2)</f>
        <v>0</v>
      </c>
      <c r="K438" s="205" t="s">
        <v>0</v>
      </c>
      <c r="L438" s="210"/>
      <c r="M438" s="211" t="s">
        <v>0</v>
      </c>
      <c r="N438" s="212" t="s">
        <v>40</v>
      </c>
      <c r="O438" s="54"/>
      <c r="P438" s="163">
        <f>O438*H438</f>
        <v>0</v>
      </c>
      <c r="Q438" s="163">
        <v>0.002</v>
      </c>
      <c r="R438" s="163">
        <f>Q438*H438</f>
        <v>0.158</v>
      </c>
      <c r="S438" s="163">
        <v>0</v>
      </c>
      <c r="T438" s="164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65" t="s">
        <v>191</v>
      </c>
      <c r="AT438" s="165" t="s">
        <v>438</v>
      </c>
      <c r="AU438" s="165" t="s">
        <v>77</v>
      </c>
      <c r="AY438" s="18" t="s">
        <v>148</v>
      </c>
      <c r="BE438" s="166">
        <f>IF(N438="základní",J438,0)</f>
        <v>0</v>
      </c>
      <c r="BF438" s="166">
        <f>IF(N438="snížená",J438,0)</f>
        <v>0</v>
      </c>
      <c r="BG438" s="166">
        <f>IF(N438="zákl. přenesená",J438,0)</f>
        <v>0</v>
      </c>
      <c r="BH438" s="166">
        <f>IF(N438="sníž. přenesená",J438,0)</f>
        <v>0</v>
      </c>
      <c r="BI438" s="166">
        <f>IF(N438="nulová",J438,0)</f>
        <v>0</v>
      </c>
      <c r="BJ438" s="18" t="s">
        <v>75</v>
      </c>
      <c r="BK438" s="166">
        <f>ROUND(I438*H438,2)</f>
        <v>0</v>
      </c>
      <c r="BL438" s="18" t="s">
        <v>156</v>
      </c>
      <c r="BM438" s="165" t="s">
        <v>1573</v>
      </c>
    </row>
    <row r="439" spans="2:51" s="13" customFormat="1" ht="12">
      <c r="B439" s="167"/>
      <c r="D439" s="168" t="s">
        <v>158</v>
      </c>
      <c r="E439" s="169" t="s">
        <v>0</v>
      </c>
      <c r="F439" s="170" t="s">
        <v>1413</v>
      </c>
      <c r="H439" s="169" t="s">
        <v>0</v>
      </c>
      <c r="I439" s="171"/>
      <c r="L439" s="167"/>
      <c r="M439" s="172"/>
      <c r="N439" s="173"/>
      <c r="O439" s="173"/>
      <c r="P439" s="173"/>
      <c r="Q439" s="173"/>
      <c r="R439" s="173"/>
      <c r="S439" s="173"/>
      <c r="T439" s="174"/>
      <c r="AT439" s="169" t="s">
        <v>158</v>
      </c>
      <c r="AU439" s="169" t="s">
        <v>77</v>
      </c>
      <c r="AV439" s="13" t="s">
        <v>75</v>
      </c>
      <c r="AW439" s="13" t="s">
        <v>30</v>
      </c>
      <c r="AX439" s="13" t="s">
        <v>68</v>
      </c>
      <c r="AY439" s="169" t="s">
        <v>148</v>
      </c>
    </row>
    <row r="440" spans="2:51" s="13" customFormat="1" ht="12">
      <c r="B440" s="167"/>
      <c r="D440" s="168" t="s">
        <v>158</v>
      </c>
      <c r="E440" s="169" t="s">
        <v>0</v>
      </c>
      <c r="F440" s="170" t="s">
        <v>1417</v>
      </c>
      <c r="H440" s="169" t="s">
        <v>0</v>
      </c>
      <c r="I440" s="171"/>
      <c r="L440" s="167"/>
      <c r="M440" s="172"/>
      <c r="N440" s="173"/>
      <c r="O440" s="173"/>
      <c r="P440" s="173"/>
      <c r="Q440" s="173"/>
      <c r="R440" s="173"/>
      <c r="S440" s="173"/>
      <c r="T440" s="174"/>
      <c r="AT440" s="169" t="s">
        <v>158</v>
      </c>
      <c r="AU440" s="169" t="s">
        <v>77</v>
      </c>
      <c r="AV440" s="13" t="s">
        <v>75</v>
      </c>
      <c r="AW440" s="13" t="s">
        <v>30</v>
      </c>
      <c r="AX440" s="13" t="s">
        <v>68</v>
      </c>
      <c r="AY440" s="169" t="s">
        <v>148</v>
      </c>
    </row>
    <row r="441" spans="2:51" s="14" customFormat="1" ht="12">
      <c r="B441" s="175"/>
      <c r="D441" s="168" t="s">
        <v>158</v>
      </c>
      <c r="E441" s="176" t="s">
        <v>0</v>
      </c>
      <c r="F441" s="177" t="s">
        <v>1568</v>
      </c>
      <c r="H441" s="178">
        <v>59</v>
      </c>
      <c r="I441" s="179"/>
      <c r="L441" s="175"/>
      <c r="M441" s="180"/>
      <c r="N441" s="181"/>
      <c r="O441" s="181"/>
      <c r="P441" s="181"/>
      <c r="Q441" s="181"/>
      <c r="R441" s="181"/>
      <c r="S441" s="181"/>
      <c r="T441" s="182"/>
      <c r="AT441" s="176" t="s">
        <v>158</v>
      </c>
      <c r="AU441" s="176" t="s">
        <v>77</v>
      </c>
      <c r="AV441" s="14" t="s">
        <v>77</v>
      </c>
      <c r="AW441" s="14" t="s">
        <v>30</v>
      </c>
      <c r="AX441" s="14" t="s">
        <v>68</v>
      </c>
      <c r="AY441" s="176" t="s">
        <v>148</v>
      </c>
    </row>
    <row r="442" spans="2:51" s="13" customFormat="1" ht="12">
      <c r="B442" s="167"/>
      <c r="D442" s="168" t="s">
        <v>158</v>
      </c>
      <c r="E442" s="169" t="s">
        <v>0</v>
      </c>
      <c r="F442" s="170" t="s">
        <v>1419</v>
      </c>
      <c r="H442" s="169" t="s">
        <v>0</v>
      </c>
      <c r="I442" s="171"/>
      <c r="L442" s="167"/>
      <c r="M442" s="172"/>
      <c r="N442" s="173"/>
      <c r="O442" s="173"/>
      <c r="P442" s="173"/>
      <c r="Q442" s="173"/>
      <c r="R442" s="173"/>
      <c r="S442" s="173"/>
      <c r="T442" s="174"/>
      <c r="AT442" s="169" t="s">
        <v>158</v>
      </c>
      <c r="AU442" s="169" t="s">
        <v>77</v>
      </c>
      <c r="AV442" s="13" t="s">
        <v>75</v>
      </c>
      <c r="AW442" s="13" t="s">
        <v>30</v>
      </c>
      <c r="AX442" s="13" t="s">
        <v>68</v>
      </c>
      <c r="AY442" s="169" t="s">
        <v>148</v>
      </c>
    </row>
    <row r="443" spans="2:51" s="14" customFormat="1" ht="12">
      <c r="B443" s="175"/>
      <c r="D443" s="168" t="s">
        <v>158</v>
      </c>
      <c r="E443" s="176" t="s">
        <v>0</v>
      </c>
      <c r="F443" s="177" t="s">
        <v>1569</v>
      </c>
      <c r="H443" s="178">
        <v>7</v>
      </c>
      <c r="I443" s="179"/>
      <c r="L443" s="175"/>
      <c r="M443" s="180"/>
      <c r="N443" s="181"/>
      <c r="O443" s="181"/>
      <c r="P443" s="181"/>
      <c r="Q443" s="181"/>
      <c r="R443" s="181"/>
      <c r="S443" s="181"/>
      <c r="T443" s="182"/>
      <c r="AT443" s="176" t="s">
        <v>158</v>
      </c>
      <c r="AU443" s="176" t="s">
        <v>77</v>
      </c>
      <c r="AV443" s="14" t="s">
        <v>77</v>
      </c>
      <c r="AW443" s="14" t="s">
        <v>30</v>
      </c>
      <c r="AX443" s="14" t="s">
        <v>68</v>
      </c>
      <c r="AY443" s="176" t="s">
        <v>148</v>
      </c>
    </row>
    <row r="444" spans="2:51" s="13" customFormat="1" ht="12">
      <c r="B444" s="167"/>
      <c r="D444" s="168" t="s">
        <v>158</v>
      </c>
      <c r="E444" s="169" t="s">
        <v>0</v>
      </c>
      <c r="F444" s="170" t="s">
        <v>1414</v>
      </c>
      <c r="H444" s="169" t="s">
        <v>0</v>
      </c>
      <c r="I444" s="171"/>
      <c r="L444" s="167"/>
      <c r="M444" s="172"/>
      <c r="N444" s="173"/>
      <c r="O444" s="173"/>
      <c r="P444" s="173"/>
      <c r="Q444" s="173"/>
      <c r="R444" s="173"/>
      <c r="S444" s="173"/>
      <c r="T444" s="174"/>
      <c r="AT444" s="169" t="s">
        <v>158</v>
      </c>
      <c r="AU444" s="169" t="s">
        <v>77</v>
      </c>
      <c r="AV444" s="13" t="s">
        <v>75</v>
      </c>
      <c r="AW444" s="13" t="s">
        <v>30</v>
      </c>
      <c r="AX444" s="13" t="s">
        <v>68</v>
      </c>
      <c r="AY444" s="169" t="s">
        <v>148</v>
      </c>
    </row>
    <row r="445" spans="2:51" s="14" customFormat="1" ht="12">
      <c r="B445" s="175"/>
      <c r="D445" s="168" t="s">
        <v>158</v>
      </c>
      <c r="E445" s="176" t="s">
        <v>0</v>
      </c>
      <c r="F445" s="177" t="s">
        <v>1570</v>
      </c>
      <c r="H445" s="178">
        <v>13</v>
      </c>
      <c r="I445" s="179"/>
      <c r="L445" s="175"/>
      <c r="M445" s="180"/>
      <c r="N445" s="181"/>
      <c r="O445" s="181"/>
      <c r="P445" s="181"/>
      <c r="Q445" s="181"/>
      <c r="R445" s="181"/>
      <c r="S445" s="181"/>
      <c r="T445" s="182"/>
      <c r="AT445" s="176" t="s">
        <v>158</v>
      </c>
      <c r="AU445" s="176" t="s">
        <v>77</v>
      </c>
      <c r="AV445" s="14" t="s">
        <v>77</v>
      </c>
      <c r="AW445" s="14" t="s">
        <v>30</v>
      </c>
      <c r="AX445" s="14" t="s">
        <v>68</v>
      </c>
      <c r="AY445" s="176" t="s">
        <v>148</v>
      </c>
    </row>
    <row r="446" spans="2:51" s="15" customFormat="1" ht="12">
      <c r="B446" s="183"/>
      <c r="D446" s="168" t="s">
        <v>158</v>
      </c>
      <c r="E446" s="184" t="s">
        <v>0</v>
      </c>
      <c r="F446" s="185" t="s">
        <v>171</v>
      </c>
      <c r="H446" s="186">
        <v>79</v>
      </c>
      <c r="I446" s="187"/>
      <c r="L446" s="183"/>
      <c r="M446" s="188"/>
      <c r="N446" s="189"/>
      <c r="O446" s="189"/>
      <c r="P446" s="189"/>
      <c r="Q446" s="189"/>
      <c r="R446" s="189"/>
      <c r="S446" s="189"/>
      <c r="T446" s="190"/>
      <c r="AT446" s="184" t="s">
        <v>158</v>
      </c>
      <c r="AU446" s="184" t="s">
        <v>77</v>
      </c>
      <c r="AV446" s="15" t="s">
        <v>156</v>
      </c>
      <c r="AW446" s="15" t="s">
        <v>30</v>
      </c>
      <c r="AX446" s="15" t="s">
        <v>75</v>
      </c>
      <c r="AY446" s="184" t="s">
        <v>148</v>
      </c>
    </row>
    <row r="447" spans="1:65" s="2" customFormat="1" ht="16.5" customHeight="1">
      <c r="A447" s="33"/>
      <c r="B447" s="153"/>
      <c r="C447" s="154" t="s">
        <v>599</v>
      </c>
      <c r="D447" s="154" t="s">
        <v>151</v>
      </c>
      <c r="E447" s="155" t="s">
        <v>1574</v>
      </c>
      <c r="F447" s="156" t="s">
        <v>1575</v>
      </c>
      <c r="G447" s="157" t="s">
        <v>485</v>
      </c>
      <c r="H447" s="158">
        <v>1</v>
      </c>
      <c r="I447" s="159"/>
      <c r="J447" s="160">
        <f>ROUND(I447*H447,2)</f>
        <v>0</v>
      </c>
      <c r="K447" s="156" t="s">
        <v>0</v>
      </c>
      <c r="L447" s="34"/>
      <c r="M447" s="161" t="s">
        <v>0</v>
      </c>
      <c r="N447" s="162" t="s">
        <v>40</v>
      </c>
      <c r="O447" s="54"/>
      <c r="P447" s="163">
        <f>O447*H447</f>
        <v>0</v>
      </c>
      <c r="Q447" s="163">
        <v>0</v>
      </c>
      <c r="R447" s="163">
        <f>Q447*H447</f>
        <v>0</v>
      </c>
      <c r="S447" s="163">
        <v>0</v>
      </c>
      <c r="T447" s="164">
        <f>S447*H447</f>
        <v>0</v>
      </c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R447" s="165" t="s">
        <v>156</v>
      </c>
      <c r="AT447" s="165" t="s">
        <v>151</v>
      </c>
      <c r="AU447" s="165" t="s">
        <v>77</v>
      </c>
      <c r="AY447" s="18" t="s">
        <v>148</v>
      </c>
      <c r="BE447" s="166">
        <f>IF(N447="základní",J447,0)</f>
        <v>0</v>
      </c>
      <c r="BF447" s="166">
        <f>IF(N447="snížená",J447,0)</f>
        <v>0</v>
      </c>
      <c r="BG447" s="166">
        <f>IF(N447="zákl. přenesená",J447,0)</f>
        <v>0</v>
      </c>
      <c r="BH447" s="166">
        <f>IF(N447="sníž. přenesená",J447,0)</f>
        <v>0</v>
      </c>
      <c r="BI447" s="166">
        <f>IF(N447="nulová",J447,0)</f>
        <v>0</v>
      </c>
      <c r="BJ447" s="18" t="s">
        <v>75</v>
      </c>
      <c r="BK447" s="166">
        <f>ROUND(I447*H447,2)</f>
        <v>0</v>
      </c>
      <c r="BL447" s="18" t="s">
        <v>156</v>
      </c>
      <c r="BM447" s="165" t="s">
        <v>1576</v>
      </c>
    </row>
    <row r="448" spans="2:51" s="13" customFormat="1" ht="12">
      <c r="B448" s="167"/>
      <c r="D448" s="168" t="s">
        <v>158</v>
      </c>
      <c r="E448" s="169" t="s">
        <v>0</v>
      </c>
      <c r="F448" s="170" t="s">
        <v>1413</v>
      </c>
      <c r="H448" s="169" t="s">
        <v>0</v>
      </c>
      <c r="I448" s="171"/>
      <c r="L448" s="167"/>
      <c r="M448" s="172"/>
      <c r="N448" s="173"/>
      <c r="O448" s="173"/>
      <c r="P448" s="173"/>
      <c r="Q448" s="173"/>
      <c r="R448" s="173"/>
      <c r="S448" s="173"/>
      <c r="T448" s="174"/>
      <c r="AT448" s="169" t="s">
        <v>158</v>
      </c>
      <c r="AU448" s="169" t="s">
        <v>77</v>
      </c>
      <c r="AV448" s="13" t="s">
        <v>75</v>
      </c>
      <c r="AW448" s="13" t="s">
        <v>30</v>
      </c>
      <c r="AX448" s="13" t="s">
        <v>68</v>
      </c>
      <c r="AY448" s="169" t="s">
        <v>148</v>
      </c>
    </row>
    <row r="449" spans="2:51" s="13" customFormat="1" ht="12">
      <c r="B449" s="167"/>
      <c r="D449" s="168" t="s">
        <v>158</v>
      </c>
      <c r="E449" s="169" t="s">
        <v>0</v>
      </c>
      <c r="F449" s="170" t="s">
        <v>1414</v>
      </c>
      <c r="H449" s="169" t="s">
        <v>0</v>
      </c>
      <c r="I449" s="171"/>
      <c r="L449" s="167"/>
      <c r="M449" s="172"/>
      <c r="N449" s="173"/>
      <c r="O449" s="173"/>
      <c r="P449" s="173"/>
      <c r="Q449" s="173"/>
      <c r="R449" s="173"/>
      <c r="S449" s="173"/>
      <c r="T449" s="174"/>
      <c r="AT449" s="169" t="s">
        <v>158</v>
      </c>
      <c r="AU449" s="169" t="s">
        <v>77</v>
      </c>
      <c r="AV449" s="13" t="s">
        <v>75</v>
      </c>
      <c r="AW449" s="13" t="s">
        <v>30</v>
      </c>
      <c r="AX449" s="13" t="s">
        <v>68</v>
      </c>
      <c r="AY449" s="169" t="s">
        <v>148</v>
      </c>
    </row>
    <row r="450" spans="2:51" s="14" customFormat="1" ht="12">
      <c r="B450" s="175"/>
      <c r="D450" s="168" t="s">
        <v>158</v>
      </c>
      <c r="E450" s="176" t="s">
        <v>0</v>
      </c>
      <c r="F450" s="177" t="s">
        <v>75</v>
      </c>
      <c r="H450" s="178">
        <v>1</v>
      </c>
      <c r="I450" s="179"/>
      <c r="L450" s="175"/>
      <c r="M450" s="180"/>
      <c r="N450" s="181"/>
      <c r="O450" s="181"/>
      <c r="P450" s="181"/>
      <c r="Q450" s="181"/>
      <c r="R450" s="181"/>
      <c r="S450" s="181"/>
      <c r="T450" s="182"/>
      <c r="AT450" s="176" t="s">
        <v>158</v>
      </c>
      <c r="AU450" s="176" t="s">
        <v>77</v>
      </c>
      <c r="AV450" s="14" t="s">
        <v>77</v>
      </c>
      <c r="AW450" s="14" t="s">
        <v>30</v>
      </c>
      <c r="AX450" s="14" t="s">
        <v>75</v>
      </c>
      <c r="AY450" s="176" t="s">
        <v>148</v>
      </c>
    </row>
    <row r="451" spans="1:65" s="2" customFormat="1" ht="16.5" customHeight="1">
      <c r="A451" s="33"/>
      <c r="B451" s="153"/>
      <c r="C451" s="154" t="s">
        <v>603</v>
      </c>
      <c r="D451" s="154" t="s">
        <v>151</v>
      </c>
      <c r="E451" s="155" t="s">
        <v>1577</v>
      </c>
      <c r="F451" s="156" t="s">
        <v>1578</v>
      </c>
      <c r="G451" s="157" t="s">
        <v>485</v>
      </c>
      <c r="H451" s="158">
        <v>2</v>
      </c>
      <c r="I451" s="159"/>
      <c r="J451" s="160">
        <f>ROUND(I451*H451,2)</f>
        <v>0</v>
      </c>
      <c r="K451" s="156" t="s">
        <v>0</v>
      </c>
      <c r="L451" s="34"/>
      <c r="M451" s="161" t="s">
        <v>0</v>
      </c>
      <c r="N451" s="162" t="s">
        <v>40</v>
      </c>
      <c r="O451" s="54"/>
      <c r="P451" s="163">
        <f>O451*H451</f>
        <v>0</v>
      </c>
      <c r="Q451" s="163">
        <v>0</v>
      </c>
      <c r="R451" s="163">
        <f>Q451*H451</f>
        <v>0</v>
      </c>
      <c r="S451" s="163">
        <v>0</v>
      </c>
      <c r="T451" s="164">
        <f>S451*H451</f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65" t="s">
        <v>156</v>
      </c>
      <c r="AT451" s="165" t="s">
        <v>151</v>
      </c>
      <c r="AU451" s="165" t="s">
        <v>77</v>
      </c>
      <c r="AY451" s="18" t="s">
        <v>148</v>
      </c>
      <c r="BE451" s="166">
        <f>IF(N451="základní",J451,0)</f>
        <v>0</v>
      </c>
      <c r="BF451" s="166">
        <f>IF(N451="snížená",J451,0)</f>
        <v>0</v>
      </c>
      <c r="BG451" s="166">
        <f>IF(N451="zákl. přenesená",J451,0)</f>
        <v>0</v>
      </c>
      <c r="BH451" s="166">
        <f>IF(N451="sníž. přenesená",J451,0)</f>
        <v>0</v>
      </c>
      <c r="BI451" s="166">
        <f>IF(N451="nulová",J451,0)</f>
        <v>0</v>
      </c>
      <c r="BJ451" s="18" t="s">
        <v>75</v>
      </c>
      <c r="BK451" s="166">
        <f>ROUND(I451*H451,2)</f>
        <v>0</v>
      </c>
      <c r="BL451" s="18" t="s">
        <v>156</v>
      </c>
      <c r="BM451" s="165" t="s">
        <v>1579</v>
      </c>
    </row>
    <row r="452" spans="2:51" s="13" customFormat="1" ht="12">
      <c r="B452" s="167"/>
      <c r="D452" s="168" t="s">
        <v>158</v>
      </c>
      <c r="E452" s="169" t="s">
        <v>0</v>
      </c>
      <c r="F452" s="170" t="s">
        <v>1413</v>
      </c>
      <c r="H452" s="169" t="s">
        <v>0</v>
      </c>
      <c r="I452" s="171"/>
      <c r="L452" s="167"/>
      <c r="M452" s="172"/>
      <c r="N452" s="173"/>
      <c r="O452" s="173"/>
      <c r="P452" s="173"/>
      <c r="Q452" s="173"/>
      <c r="R452" s="173"/>
      <c r="S452" s="173"/>
      <c r="T452" s="174"/>
      <c r="AT452" s="169" t="s">
        <v>158</v>
      </c>
      <c r="AU452" s="169" t="s">
        <v>77</v>
      </c>
      <c r="AV452" s="13" t="s">
        <v>75</v>
      </c>
      <c r="AW452" s="13" t="s">
        <v>30</v>
      </c>
      <c r="AX452" s="13" t="s">
        <v>68</v>
      </c>
      <c r="AY452" s="169" t="s">
        <v>148</v>
      </c>
    </row>
    <row r="453" spans="2:51" s="13" customFormat="1" ht="12">
      <c r="B453" s="167"/>
      <c r="D453" s="168" t="s">
        <v>158</v>
      </c>
      <c r="E453" s="169" t="s">
        <v>0</v>
      </c>
      <c r="F453" s="170" t="s">
        <v>1414</v>
      </c>
      <c r="H453" s="169" t="s">
        <v>0</v>
      </c>
      <c r="I453" s="171"/>
      <c r="L453" s="167"/>
      <c r="M453" s="172"/>
      <c r="N453" s="173"/>
      <c r="O453" s="173"/>
      <c r="P453" s="173"/>
      <c r="Q453" s="173"/>
      <c r="R453" s="173"/>
      <c r="S453" s="173"/>
      <c r="T453" s="174"/>
      <c r="AT453" s="169" t="s">
        <v>158</v>
      </c>
      <c r="AU453" s="169" t="s">
        <v>77</v>
      </c>
      <c r="AV453" s="13" t="s">
        <v>75</v>
      </c>
      <c r="AW453" s="13" t="s">
        <v>30</v>
      </c>
      <c r="AX453" s="13" t="s">
        <v>68</v>
      </c>
      <c r="AY453" s="169" t="s">
        <v>148</v>
      </c>
    </row>
    <row r="454" spans="2:51" s="14" customFormat="1" ht="12">
      <c r="B454" s="175"/>
      <c r="D454" s="168" t="s">
        <v>158</v>
      </c>
      <c r="E454" s="176" t="s">
        <v>0</v>
      </c>
      <c r="F454" s="177" t="s">
        <v>77</v>
      </c>
      <c r="H454" s="178">
        <v>2</v>
      </c>
      <c r="I454" s="179"/>
      <c r="L454" s="175"/>
      <c r="M454" s="180"/>
      <c r="N454" s="181"/>
      <c r="O454" s="181"/>
      <c r="P454" s="181"/>
      <c r="Q454" s="181"/>
      <c r="R454" s="181"/>
      <c r="S454" s="181"/>
      <c r="T454" s="182"/>
      <c r="AT454" s="176" t="s">
        <v>158</v>
      </c>
      <c r="AU454" s="176" t="s">
        <v>77</v>
      </c>
      <c r="AV454" s="14" t="s">
        <v>77</v>
      </c>
      <c r="AW454" s="14" t="s">
        <v>30</v>
      </c>
      <c r="AX454" s="14" t="s">
        <v>75</v>
      </c>
      <c r="AY454" s="176" t="s">
        <v>148</v>
      </c>
    </row>
    <row r="455" spans="1:65" s="2" customFormat="1" ht="16.5" customHeight="1">
      <c r="A455" s="33"/>
      <c r="B455" s="153"/>
      <c r="C455" s="154" t="s">
        <v>607</v>
      </c>
      <c r="D455" s="154" t="s">
        <v>151</v>
      </c>
      <c r="E455" s="155" t="s">
        <v>1580</v>
      </c>
      <c r="F455" s="156" t="s">
        <v>1581</v>
      </c>
      <c r="G455" s="157" t="s">
        <v>485</v>
      </c>
      <c r="H455" s="158">
        <v>1</v>
      </c>
      <c r="I455" s="159"/>
      <c r="J455" s="160">
        <f>ROUND(I455*H455,2)</f>
        <v>0</v>
      </c>
      <c r="K455" s="156" t="s">
        <v>0</v>
      </c>
      <c r="L455" s="34"/>
      <c r="M455" s="161" t="s">
        <v>0</v>
      </c>
      <c r="N455" s="162" t="s">
        <v>40</v>
      </c>
      <c r="O455" s="54"/>
      <c r="P455" s="163">
        <f>O455*H455</f>
        <v>0</v>
      </c>
      <c r="Q455" s="163">
        <v>0</v>
      </c>
      <c r="R455" s="163">
        <f>Q455*H455</f>
        <v>0</v>
      </c>
      <c r="S455" s="163">
        <v>0</v>
      </c>
      <c r="T455" s="164">
        <f>S455*H455</f>
        <v>0</v>
      </c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R455" s="165" t="s">
        <v>156</v>
      </c>
      <c r="AT455" s="165" t="s">
        <v>151</v>
      </c>
      <c r="AU455" s="165" t="s">
        <v>77</v>
      </c>
      <c r="AY455" s="18" t="s">
        <v>148</v>
      </c>
      <c r="BE455" s="166">
        <f>IF(N455="základní",J455,0)</f>
        <v>0</v>
      </c>
      <c r="BF455" s="166">
        <f>IF(N455="snížená",J455,0)</f>
        <v>0</v>
      </c>
      <c r="BG455" s="166">
        <f>IF(N455="zákl. přenesená",J455,0)</f>
        <v>0</v>
      </c>
      <c r="BH455" s="166">
        <f>IF(N455="sníž. přenesená",J455,0)</f>
        <v>0</v>
      </c>
      <c r="BI455" s="166">
        <f>IF(N455="nulová",J455,0)</f>
        <v>0</v>
      </c>
      <c r="BJ455" s="18" t="s">
        <v>75</v>
      </c>
      <c r="BK455" s="166">
        <f>ROUND(I455*H455,2)</f>
        <v>0</v>
      </c>
      <c r="BL455" s="18" t="s">
        <v>156</v>
      </c>
      <c r="BM455" s="165" t="s">
        <v>1582</v>
      </c>
    </row>
    <row r="456" spans="2:51" s="13" customFormat="1" ht="12">
      <c r="B456" s="167"/>
      <c r="D456" s="168" t="s">
        <v>158</v>
      </c>
      <c r="E456" s="169" t="s">
        <v>0</v>
      </c>
      <c r="F456" s="170" t="s">
        <v>1413</v>
      </c>
      <c r="H456" s="169" t="s">
        <v>0</v>
      </c>
      <c r="I456" s="171"/>
      <c r="L456" s="167"/>
      <c r="M456" s="172"/>
      <c r="N456" s="173"/>
      <c r="O456" s="173"/>
      <c r="P456" s="173"/>
      <c r="Q456" s="173"/>
      <c r="R456" s="173"/>
      <c r="S456" s="173"/>
      <c r="T456" s="174"/>
      <c r="AT456" s="169" t="s">
        <v>158</v>
      </c>
      <c r="AU456" s="169" t="s">
        <v>77</v>
      </c>
      <c r="AV456" s="13" t="s">
        <v>75</v>
      </c>
      <c r="AW456" s="13" t="s">
        <v>30</v>
      </c>
      <c r="AX456" s="13" t="s">
        <v>68</v>
      </c>
      <c r="AY456" s="169" t="s">
        <v>148</v>
      </c>
    </row>
    <row r="457" spans="2:51" s="13" customFormat="1" ht="12">
      <c r="B457" s="167"/>
      <c r="D457" s="168" t="s">
        <v>158</v>
      </c>
      <c r="E457" s="169" t="s">
        <v>0</v>
      </c>
      <c r="F457" s="170" t="s">
        <v>1417</v>
      </c>
      <c r="H457" s="169" t="s">
        <v>0</v>
      </c>
      <c r="I457" s="171"/>
      <c r="L457" s="167"/>
      <c r="M457" s="172"/>
      <c r="N457" s="173"/>
      <c r="O457" s="173"/>
      <c r="P457" s="173"/>
      <c r="Q457" s="173"/>
      <c r="R457" s="173"/>
      <c r="S457" s="173"/>
      <c r="T457" s="174"/>
      <c r="AT457" s="169" t="s">
        <v>158</v>
      </c>
      <c r="AU457" s="169" t="s">
        <v>77</v>
      </c>
      <c r="AV457" s="13" t="s">
        <v>75</v>
      </c>
      <c r="AW457" s="13" t="s">
        <v>30</v>
      </c>
      <c r="AX457" s="13" t="s">
        <v>68</v>
      </c>
      <c r="AY457" s="169" t="s">
        <v>148</v>
      </c>
    </row>
    <row r="458" spans="2:51" s="14" customFormat="1" ht="12">
      <c r="B458" s="175"/>
      <c r="D458" s="168" t="s">
        <v>158</v>
      </c>
      <c r="E458" s="176" t="s">
        <v>0</v>
      </c>
      <c r="F458" s="177" t="s">
        <v>75</v>
      </c>
      <c r="H458" s="178">
        <v>1</v>
      </c>
      <c r="I458" s="179"/>
      <c r="L458" s="175"/>
      <c r="M458" s="180"/>
      <c r="N458" s="181"/>
      <c r="O458" s="181"/>
      <c r="P458" s="181"/>
      <c r="Q458" s="181"/>
      <c r="R458" s="181"/>
      <c r="S458" s="181"/>
      <c r="T458" s="182"/>
      <c r="AT458" s="176" t="s">
        <v>158</v>
      </c>
      <c r="AU458" s="176" t="s">
        <v>77</v>
      </c>
      <c r="AV458" s="14" t="s">
        <v>77</v>
      </c>
      <c r="AW458" s="14" t="s">
        <v>30</v>
      </c>
      <c r="AX458" s="14" t="s">
        <v>75</v>
      </c>
      <c r="AY458" s="176" t="s">
        <v>148</v>
      </c>
    </row>
    <row r="459" spans="1:65" s="2" customFormat="1" ht="16.5" customHeight="1">
      <c r="A459" s="33"/>
      <c r="B459" s="153"/>
      <c r="C459" s="154" t="s">
        <v>611</v>
      </c>
      <c r="D459" s="154" t="s">
        <v>151</v>
      </c>
      <c r="E459" s="155" t="s">
        <v>1583</v>
      </c>
      <c r="F459" s="156" t="s">
        <v>1584</v>
      </c>
      <c r="G459" s="157" t="s">
        <v>485</v>
      </c>
      <c r="H459" s="158">
        <v>1</v>
      </c>
      <c r="I459" s="159"/>
      <c r="J459" s="160">
        <f>ROUND(I459*H459,2)</f>
        <v>0</v>
      </c>
      <c r="K459" s="156" t="s">
        <v>0</v>
      </c>
      <c r="L459" s="34"/>
      <c r="M459" s="161" t="s">
        <v>0</v>
      </c>
      <c r="N459" s="162" t="s">
        <v>40</v>
      </c>
      <c r="O459" s="54"/>
      <c r="P459" s="163">
        <f>O459*H459</f>
        <v>0</v>
      </c>
      <c r="Q459" s="163">
        <v>0</v>
      </c>
      <c r="R459" s="163">
        <f>Q459*H459</f>
        <v>0</v>
      </c>
      <c r="S459" s="163">
        <v>0</v>
      </c>
      <c r="T459" s="164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65" t="s">
        <v>156</v>
      </c>
      <c r="AT459" s="165" t="s">
        <v>151</v>
      </c>
      <c r="AU459" s="165" t="s">
        <v>77</v>
      </c>
      <c r="AY459" s="18" t="s">
        <v>148</v>
      </c>
      <c r="BE459" s="166">
        <f>IF(N459="základní",J459,0)</f>
        <v>0</v>
      </c>
      <c r="BF459" s="166">
        <f>IF(N459="snížená",J459,0)</f>
        <v>0</v>
      </c>
      <c r="BG459" s="166">
        <f>IF(N459="zákl. přenesená",J459,0)</f>
        <v>0</v>
      </c>
      <c r="BH459" s="166">
        <f>IF(N459="sníž. přenesená",J459,0)</f>
        <v>0</v>
      </c>
      <c r="BI459" s="166">
        <f>IF(N459="nulová",J459,0)</f>
        <v>0</v>
      </c>
      <c r="BJ459" s="18" t="s">
        <v>75</v>
      </c>
      <c r="BK459" s="166">
        <f>ROUND(I459*H459,2)</f>
        <v>0</v>
      </c>
      <c r="BL459" s="18" t="s">
        <v>156</v>
      </c>
      <c r="BM459" s="165" t="s">
        <v>1585</v>
      </c>
    </row>
    <row r="460" spans="2:51" s="13" customFormat="1" ht="12">
      <c r="B460" s="167"/>
      <c r="D460" s="168" t="s">
        <v>158</v>
      </c>
      <c r="E460" s="169" t="s">
        <v>0</v>
      </c>
      <c r="F460" s="170" t="s">
        <v>1413</v>
      </c>
      <c r="H460" s="169" t="s">
        <v>0</v>
      </c>
      <c r="I460" s="171"/>
      <c r="L460" s="167"/>
      <c r="M460" s="172"/>
      <c r="N460" s="173"/>
      <c r="O460" s="173"/>
      <c r="P460" s="173"/>
      <c r="Q460" s="173"/>
      <c r="R460" s="173"/>
      <c r="S460" s="173"/>
      <c r="T460" s="174"/>
      <c r="AT460" s="169" t="s">
        <v>158</v>
      </c>
      <c r="AU460" s="169" t="s">
        <v>77</v>
      </c>
      <c r="AV460" s="13" t="s">
        <v>75</v>
      </c>
      <c r="AW460" s="13" t="s">
        <v>30</v>
      </c>
      <c r="AX460" s="13" t="s">
        <v>68</v>
      </c>
      <c r="AY460" s="169" t="s">
        <v>148</v>
      </c>
    </row>
    <row r="461" spans="2:51" s="13" customFormat="1" ht="12">
      <c r="B461" s="167"/>
      <c r="D461" s="168" t="s">
        <v>158</v>
      </c>
      <c r="E461" s="169" t="s">
        <v>0</v>
      </c>
      <c r="F461" s="170" t="s">
        <v>1417</v>
      </c>
      <c r="H461" s="169" t="s">
        <v>0</v>
      </c>
      <c r="I461" s="171"/>
      <c r="L461" s="167"/>
      <c r="M461" s="172"/>
      <c r="N461" s="173"/>
      <c r="O461" s="173"/>
      <c r="P461" s="173"/>
      <c r="Q461" s="173"/>
      <c r="R461" s="173"/>
      <c r="S461" s="173"/>
      <c r="T461" s="174"/>
      <c r="AT461" s="169" t="s">
        <v>158</v>
      </c>
      <c r="AU461" s="169" t="s">
        <v>77</v>
      </c>
      <c r="AV461" s="13" t="s">
        <v>75</v>
      </c>
      <c r="AW461" s="13" t="s">
        <v>30</v>
      </c>
      <c r="AX461" s="13" t="s">
        <v>68</v>
      </c>
      <c r="AY461" s="169" t="s">
        <v>148</v>
      </c>
    </row>
    <row r="462" spans="2:51" s="14" customFormat="1" ht="12">
      <c r="B462" s="175"/>
      <c r="D462" s="168" t="s">
        <v>158</v>
      </c>
      <c r="E462" s="176" t="s">
        <v>0</v>
      </c>
      <c r="F462" s="177" t="s">
        <v>75</v>
      </c>
      <c r="H462" s="178">
        <v>1</v>
      </c>
      <c r="I462" s="179"/>
      <c r="L462" s="175"/>
      <c r="M462" s="180"/>
      <c r="N462" s="181"/>
      <c r="O462" s="181"/>
      <c r="P462" s="181"/>
      <c r="Q462" s="181"/>
      <c r="R462" s="181"/>
      <c r="S462" s="181"/>
      <c r="T462" s="182"/>
      <c r="AT462" s="176" t="s">
        <v>158</v>
      </c>
      <c r="AU462" s="176" t="s">
        <v>77</v>
      </c>
      <c r="AV462" s="14" t="s">
        <v>77</v>
      </c>
      <c r="AW462" s="14" t="s">
        <v>30</v>
      </c>
      <c r="AX462" s="14" t="s">
        <v>75</v>
      </c>
      <c r="AY462" s="176" t="s">
        <v>148</v>
      </c>
    </row>
    <row r="463" spans="2:63" s="12" customFormat="1" ht="22.9" customHeight="1">
      <c r="B463" s="140"/>
      <c r="D463" s="141" t="s">
        <v>67</v>
      </c>
      <c r="E463" s="151" t="s">
        <v>211</v>
      </c>
      <c r="F463" s="151" t="s">
        <v>212</v>
      </c>
      <c r="I463" s="143"/>
      <c r="J463" s="152">
        <f>BK463</f>
        <v>0</v>
      </c>
      <c r="L463" s="140"/>
      <c r="M463" s="145"/>
      <c r="N463" s="146"/>
      <c r="O463" s="146"/>
      <c r="P463" s="147">
        <f>SUM(P464:P471)</f>
        <v>0</v>
      </c>
      <c r="Q463" s="146"/>
      <c r="R463" s="147">
        <f>SUM(R464:R471)</f>
        <v>0.006599999999999999</v>
      </c>
      <c r="S463" s="146"/>
      <c r="T463" s="148">
        <f>SUM(T464:T471)</f>
        <v>0</v>
      </c>
      <c r="AR463" s="141" t="s">
        <v>75</v>
      </c>
      <c r="AT463" s="149" t="s">
        <v>67</v>
      </c>
      <c r="AU463" s="149" t="s">
        <v>75</v>
      </c>
      <c r="AY463" s="141" t="s">
        <v>148</v>
      </c>
      <c r="BK463" s="150">
        <f>SUM(BK464:BK471)</f>
        <v>0</v>
      </c>
    </row>
    <row r="464" spans="1:65" s="2" customFormat="1" ht="21.75" customHeight="1">
      <c r="A464" s="33"/>
      <c r="B464" s="153"/>
      <c r="C464" s="154" t="s">
        <v>615</v>
      </c>
      <c r="D464" s="154" t="s">
        <v>151</v>
      </c>
      <c r="E464" s="155" t="s">
        <v>1247</v>
      </c>
      <c r="F464" s="156" t="s">
        <v>1248</v>
      </c>
      <c r="G464" s="157" t="s">
        <v>226</v>
      </c>
      <c r="H464" s="158">
        <v>11</v>
      </c>
      <c r="I464" s="159"/>
      <c r="J464" s="160">
        <f>ROUND(I464*H464,2)</f>
        <v>0</v>
      </c>
      <c r="K464" s="156" t="s">
        <v>155</v>
      </c>
      <c r="L464" s="34"/>
      <c r="M464" s="161" t="s">
        <v>0</v>
      </c>
      <c r="N464" s="162" t="s">
        <v>40</v>
      </c>
      <c r="O464" s="54"/>
      <c r="P464" s="163">
        <f>O464*H464</f>
        <v>0</v>
      </c>
      <c r="Q464" s="163">
        <v>0.0006</v>
      </c>
      <c r="R464" s="163">
        <f>Q464*H464</f>
        <v>0.006599999999999999</v>
      </c>
      <c r="S464" s="163">
        <v>0</v>
      </c>
      <c r="T464" s="164">
        <f>S464*H464</f>
        <v>0</v>
      </c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R464" s="165" t="s">
        <v>156</v>
      </c>
      <c r="AT464" s="165" t="s">
        <v>151</v>
      </c>
      <c r="AU464" s="165" t="s">
        <v>77</v>
      </c>
      <c r="AY464" s="18" t="s">
        <v>148</v>
      </c>
      <c r="BE464" s="166">
        <f>IF(N464="základní",J464,0)</f>
        <v>0</v>
      </c>
      <c r="BF464" s="166">
        <f>IF(N464="snížená",J464,0)</f>
        <v>0</v>
      </c>
      <c r="BG464" s="166">
        <f>IF(N464="zákl. přenesená",J464,0)</f>
        <v>0</v>
      </c>
      <c r="BH464" s="166">
        <f>IF(N464="sníž. přenesená",J464,0)</f>
        <v>0</v>
      </c>
      <c r="BI464" s="166">
        <f>IF(N464="nulová",J464,0)</f>
        <v>0</v>
      </c>
      <c r="BJ464" s="18" t="s">
        <v>75</v>
      </c>
      <c r="BK464" s="166">
        <f>ROUND(I464*H464,2)</f>
        <v>0</v>
      </c>
      <c r="BL464" s="18" t="s">
        <v>156</v>
      </c>
      <c r="BM464" s="165" t="s">
        <v>1586</v>
      </c>
    </row>
    <row r="465" spans="2:51" s="13" customFormat="1" ht="12">
      <c r="B465" s="167"/>
      <c r="D465" s="168" t="s">
        <v>158</v>
      </c>
      <c r="E465" s="169" t="s">
        <v>0</v>
      </c>
      <c r="F465" s="170" t="s">
        <v>1413</v>
      </c>
      <c r="H465" s="169" t="s">
        <v>0</v>
      </c>
      <c r="I465" s="171"/>
      <c r="L465" s="167"/>
      <c r="M465" s="172"/>
      <c r="N465" s="173"/>
      <c r="O465" s="173"/>
      <c r="P465" s="173"/>
      <c r="Q465" s="173"/>
      <c r="R465" s="173"/>
      <c r="S465" s="173"/>
      <c r="T465" s="174"/>
      <c r="AT465" s="169" t="s">
        <v>158</v>
      </c>
      <c r="AU465" s="169" t="s">
        <v>77</v>
      </c>
      <c r="AV465" s="13" t="s">
        <v>75</v>
      </c>
      <c r="AW465" s="13" t="s">
        <v>30</v>
      </c>
      <c r="AX465" s="13" t="s">
        <v>68</v>
      </c>
      <c r="AY465" s="169" t="s">
        <v>148</v>
      </c>
    </row>
    <row r="466" spans="2:51" s="13" customFormat="1" ht="12">
      <c r="B466" s="167"/>
      <c r="D466" s="168" t="s">
        <v>158</v>
      </c>
      <c r="E466" s="169" t="s">
        <v>0</v>
      </c>
      <c r="F466" s="170" t="s">
        <v>1414</v>
      </c>
      <c r="H466" s="169" t="s">
        <v>0</v>
      </c>
      <c r="I466" s="171"/>
      <c r="L466" s="167"/>
      <c r="M466" s="172"/>
      <c r="N466" s="173"/>
      <c r="O466" s="173"/>
      <c r="P466" s="173"/>
      <c r="Q466" s="173"/>
      <c r="R466" s="173"/>
      <c r="S466" s="173"/>
      <c r="T466" s="174"/>
      <c r="AT466" s="169" t="s">
        <v>158</v>
      </c>
      <c r="AU466" s="169" t="s">
        <v>77</v>
      </c>
      <c r="AV466" s="13" t="s">
        <v>75</v>
      </c>
      <c r="AW466" s="13" t="s">
        <v>30</v>
      </c>
      <c r="AX466" s="13" t="s">
        <v>68</v>
      </c>
      <c r="AY466" s="169" t="s">
        <v>148</v>
      </c>
    </row>
    <row r="467" spans="2:51" s="14" customFormat="1" ht="12">
      <c r="B467" s="175"/>
      <c r="D467" s="168" t="s">
        <v>158</v>
      </c>
      <c r="E467" s="176" t="s">
        <v>0</v>
      </c>
      <c r="F467" s="177" t="s">
        <v>1253</v>
      </c>
      <c r="H467" s="178">
        <v>11</v>
      </c>
      <c r="I467" s="179"/>
      <c r="L467" s="175"/>
      <c r="M467" s="180"/>
      <c r="N467" s="181"/>
      <c r="O467" s="181"/>
      <c r="P467" s="181"/>
      <c r="Q467" s="181"/>
      <c r="R467" s="181"/>
      <c r="S467" s="181"/>
      <c r="T467" s="182"/>
      <c r="AT467" s="176" t="s">
        <v>158</v>
      </c>
      <c r="AU467" s="176" t="s">
        <v>77</v>
      </c>
      <c r="AV467" s="14" t="s">
        <v>77</v>
      </c>
      <c r="AW467" s="14" t="s">
        <v>30</v>
      </c>
      <c r="AX467" s="14" t="s">
        <v>75</v>
      </c>
      <c r="AY467" s="176" t="s">
        <v>148</v>
      </c>
    </row>
    <row r="468" spans="1:65" s="2" customFormat="1" ht="16.5" customHeight="1">
      <c r="A468" s="33"/>
      <c r="B468" s="153"/>
      <c r="C468" s="154" t="s">
        <v>619</v>
      </c>
      <c r="D468" s="154" t="s">
        <v>151</v>
      </c>
      <c r="E468" s="155" t="s">
        <v>1250</v>
      </c>
      <c r="F468" s="156" t="s">
        <v>1251</v>
      </c>
      <c r="G468" s="157" t="s">
        <v>226</v>
      </c>
      <c r="H468" s="158">
        <v>11</v>
      </c>
      <c r="I468" s="159"/>
      <c r="J468" s="160">
        <f>ROUND(I468*H468,2)</f>
        <v>0</v>
      </c>
      <c r="K468" s="156" t="s">
        <v>155</v>
      </c>
      <c r="L468" s="34"/>
      <c r="M468" s="161" t="s">
        <v>0</v>
      </c>
      <c r="N468" s="162" t="s">
        <v>40</v>
      </c>
      <c r="O468" s="54"/>
      <c r="P468" s="163">
        <f>O468*H468</f>
        <v>0</v>
      </c>
      <c r="Q468" s="163">
        <v>0</v>
      </c>
      <c r="R468" s="163">
        <f>Q468*H468</f>
        <v>0</v>
      </c>
      <c r="S468" s="163">
        <v>0</v>
      </c>
      <c r="T468" s="164">
        <f>S468*H468</f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165" t="s">
        <v>156</v>
      </c>
      <c r="AT468" s="165" t="s">
        <v>151</v>
      </c>
      <c r="AU468" s="165" t="s">
        <v>77</v>
      </c>
      <c r="AY468" s="18" t="s">
        <v>148</v>
      </c>
      <c r="BE468" s="166">
        <f>IF(N468="základní",J468,0)</f>
        <v>0</v>
      </c>
      <c r="BF468" s="166">
        <f>IF(N468="snížená",J468,0)</f>
        <v>0</v>
      </c>
      <c r="BG468" s="166">
        <f>IF(N468="zákl. přenesená",J468,0)</f>
        <v>0</v>
      </c>
      <c r="BH468" s="166">
        <f>IF(N468="sníž. přenesená",J468,0)</f>
        <v>0</v>
      </c>
      <c r="BI468" s="166">
        <f>IF(N468="nulová",J468,0)</f>
        <v>0</v>
      </c>
      <c r="BJ468" s="18" t="s">
        <v>75</v>
      </c>
      <c r="BK468" s="166">
        <f>ROUND(I468*H468,2)</f>
        <v>0</v>
      </c>
      <c r="BL468" s="18" t="s">
        <v>156</v>
      </c>
      <c r="BM468" s="165" t="s">
        <v>1587</v>
      </c>
    </row>
    <row r="469" spans="2:51" s="13" customFormat="1" ht="12">
      <c r="B469" s="167"/>
      <c r="D469" s="168" t="s">
        <v>158</v>
      </c>
      <c r="E469" s="169" t="s">
        <v>0</v>
      </c>
      <c r="F469" s="170" t="s">
        <v>1413</v>
      </c>
      <c r="H469" s="169" t="s">
        <v>0</v>
      </c>
      <c r="I469" s="171"/>
      <c r="L469" s="167"/>
      <c r="M469" s="172"/>
      <c r="N469" s="173"/>
      <c r="O469" s="173"/>
      <c r="P469" s="173"/>
      <c r="Q469" s="173"/>
      <c r="R469" s="173"/>
      <c r="S469" s="173"/>
      <c r="T469" s="174"/>
      <c r="AT469" s="169" t="s">
        <v>158</v>
      </c>
      <c r="AU469" s="169" t="s">
        <v>77</v>
      </c>
      <c r="AV469" s="13" t="s">
        <v>75</v>
      </c>
      <c r="AW469" s="13" t="s">
        <v>30</v>
      </c>
      <c r="AX469" s="13" t="s">
        <v>68</v>
      </c>
      <c r="AY469" s="169" t="s">
        <v>148</v>
      </c>
    </row>
    <row r="470" spans="2:51" s="13" customFormat="1" ht="12">
      <c r="B470" s="167"/>
      <c r="D470" s="168" t="s">
        <v>158</v>
      </c>
      <c r="E470" s="169" t="s">
        <v>0</v>
      </c>
      <c r="F470" s="170" t="s">
        <v>1414</v>
      </c>
      <c r="H470" s="169" t="s">
        <v>0</v>
      </c>
      <c r="I470" s="171"/>
      <c r="L470" s="167"/>
      <c r="M470" s="172"/>
      <c r="N470" s="173"/>
      <c r="O470" s="173"/>
      <c r="P470" s="173"/>
      <c r="Q470" s="173"/>
      <c r="R470" s="173"/>
      <c r="S470" s="173"/>
      <c r="T470" s="174"/>
      <c r="AT470" s="169" t="s">
        <v>158</v>
      </c>
      <c r="AU470" s="169" t="s">
        <v>77</v>
      </c>
      <c r="AV470" s="13" t="s">
        <v>75</v>
      </c>
      <c r="AW470" s="13" t="s">
        <v>30</v>
      </c>
      <c r="AX470" s="13" t="s">
        <v>68</v>
      </c>
      <c r="AY470" s="169" t="s">
        <v>148</v>
      </c>
    </row>
    <row r="471" spans="2:51" s="14" customFormat="1" ht="12">
      <c r="B471" s="175"/>
      <c r="D471" s="168" t="s">
        <v>158</v>
      </c>
      <c r="E471" s="176" t="s">
        <v>0</v>
      </c>
      <c r="F471" s="177" t="s">
        <v>1253</v>
      </c>
      <c r="H471" s="178">
        <v>11</v>
      </c>
      <c r="I471" s="179"/>
      <c r="L471" s="175"/>
      <c r="M471" s="180"/>
      <c r="N471" s="181"/>
      <c r="O471" s="181"/>
      <c r="P471" s="181"/>
      <c r="Q471" s="181"/>
      <c r="R471" s="181"/>
      <c r="S471" s="181"/>
      <c r="T471" s="182"/>
      <c r="AT471" s="176" t="s">
        <v>158</v>
      </c>
      <c r="AU471" s="176" t="s">
        <v>77</v>
      </c>
      <c r="AV471" s="14" t="s">
        <v>77</v>
      </c>
      <c r="AW471" s="14" t="s">
        <v>30</v>
      </c>
      <c r="AX471" s="14" t="s">
        <v>75</v>
      </c>
      <c r="AY471" s="176" t="s">
        <v>148</v>
      </c>
    </row>
    <row r="472" spans="2:63" s="12" customFormat="1" ht="22.9" customHeight="1">
      <c r="B472" s="140"/>
      <c r="D472" s="141" t="s">
        <v>67</v>
      </c>
      <c r="E472" s="151" t="s">
        <v>228</v>
      </c>
      <c r="F472" s="151" t="s">
        <v>229</v>
      </c>
      <c r="I472" s="143"/>
      <c r="J472" s="152">
        <f>BK472</f>
        <v>0</v>
      </c>
      <c r="L472" s="140"/>
      <c r="M472" s="145"/>
      <c r="N472" s="146"/>
      <c r="O472" s="146"/>
      <c r="P472" s="147">
        <f>SUM(P473:P488)</f>
        <v>0</v>
      </c>
      <c r="Q472" s="146"/>
      <c r="R472" s="147">
        <f>SUM(R473:R488)</f>
        <v>0</v>
      </c>
      <c r="S472" s="146"/>
      <c r="T472" s="148">
        <f>SUM(T473:T488)</f>
        <v>0</v>
      </c>
      <c r="AR472" s="141" t="s">
        <v>75</v>
      </c>
      <c r="AT472" s="149" t="s">
        <v>67</v>
      </c>
      <c r="AU472" s="149" t="s">
        <v>75</v>
      </c>
      <c r="AY472" s="141" t="s">
        <v>148</v>
      </c>
      <c r="BK472" s="150">
        <f>SUM(BK473:BK488)</f>
        <v>0</v>
      </c>
    </row>
    <row r="473" spans="1:65" s="2" customFormat="1" ht="21.75" customHeight="1">
      <c r="A473" s="33"/>
      <c r="B473" s="153"/>
      <c r="C473" s="154" t="s">
        <v>623</v>
      </c>
      <c r="D473" s="154" t="s">
        <v>151</v>
      </c>
      <c r="E473" s="155" t="s">
        <v>230</v>
      </c>
      <c r="F473" s="156" t="s">
        <v>231</v>
      </c>
      <c r="G473" s="157" t="s">
        <v>232</v>
      </c>
      <c r="H473" s="158">
        <v>6.38</v>
      </c>
      <c r="I473" s="159"/>
      <c r="J473" s="160">
        <f>ROUND(I473*H473,2)</f>
        <v>0</v>
      </c>
      <c r="K473" s="156" t="s">
        <v>155</v>
      </c>
      <c r="L473" s="34"/>
      <c r="M473" s="161" t="s">
        <v>0</v>
      </c>
      <c r="N473" s="162" t="s">
        <v>40</v>
      </c>
      <c r="O473" s="54"/>
      <c r="P473" s="163">
        <f>O473*H473</f>
        <v>0</v>
      </c>
      <c r="Q473" s="163">
        <v>0</v>
      </c>
      <c r="R473" s="163">
        <f>Q473*H473</f>
        <v>0</v>
      </c>
      <c r="S473" s="163">
        <v>0</v>
      </c>
      <c r="T473" s="164">
        <f>S473*H473</f>
        <v>0</v>
      </c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R473" s="165" t="s">
        <v>156</v>
      </c>
      <c r="AT473" s="165" t="s">
        <v>151</v>
      </c>
      <c r="AU473" s="165" t="s">
        <v>77</v>
      </c>
      <c r="AY473" s="18" t="s">
        <v>148</v>
      </c>
      <c r="BE473" s="166">
        <f>IF(N473="základní",J473,0)</f>
        <v>0</v>
      </c>
      <c r="BF473" s="166">
        <f>IF(N473="snížená",J473,0)</f>
        <v>0</v>
      </c>
      <c r="BG473" s="166">
        <f>IF(N473="zákl. přenesená",J473,0)</f>
        <v>0</v>
      </c>
      <c r="BH473" s="166">
        <f>IF(N473="sníž. přenesená",J473,0)</f>
        <v>0</v>
      </c>
      <c r="BI473" s="166">
        <f>IF(N473="nulová",J473,0)</f>
        <v>0</v>
      </c>
      <c r="BJ473" s="18" t="s">
        <v>75</v>
      </c>
      <c r="BK473" s="166">
        <f>ROUND(I473*H473,2)</f>
        <v>0</v>
      </c>
      <c r="BL473" s="18" t="s">
        <v>156</v>
      </c>
      <c r="BM473" s="165" t="s">
        <v>1588</v>
      </c>
    </row>
    <row r="474" spans="2:51" s="14" customFormat="1" ht="12">
      <c r="B474" s="175"/>
      <c r="D474" s="168" t="s">
        <v>158</v>
      </c>
      <c r="E474" s="176" t="s">
        <v>113</v>
      </c>
      <c r="F474" s="177" t="s">
        <v>1410</v>
      </c>
      <c r="H474" s="178">
        <v>6.38</v>
      </c>
      <c r="I474" s="179"/>
      <c r="L474" s="175"/>
      <c r="M474" s="180"/>
      <c r="N474" s="181"/>
      <c r="O474" s="181"/>
      <c r="P474" s="181"/>
      <c r="Q474" s="181"/>
      <c r="R474" s="181"/>
      <c r="S474" s="181"/>
      <c r="T474" s="182"/>
      <c r="AT474" s="176" t="s">
        <v>158</v>
      </c>
      <c r="AU474" s="176" t="s">
        <v>77</v>
      </c>
      <c r="AV474" s="14" t="s">
        <v>77</v>
      </c>
      <c r="AW474" s="14" t="s">
        <v>30</v>
      </c>
      <c r="AX474" s="14" t="s">
        <v>75</v>
      </c>
      <c r="AY474" s="176" t="s">
        <v>148</v>
      </c>
    </row>
    <row r="475" spans="1:65" s="2" customFormat="1" ht="21.75" customHeight="1">
      <c r="A475" s="33"/>
      <c r="B475" s="153"/>
      <c r="C475" s="154" t="s">
        <v>627</v>
      </c>
      <c r="D475" s="154" t="s">
        <v>151</v>
      </c>
      <c r="E475" s="155" t="s">
        <v>236</v>
      </c>
      <c r="F475" s="156" t="s">
        <v>237</v>
      </c>
      <c r="G475" s="157" t="s">
        <v>232</v>
      </c>
      <c r="H475" s="158">
        <v>25.52</v>
      </c>
      <c r="I475" s="159"/>
      <c r="J475" s="160">
        <f>ROUND(I475*H475,2)</f>
        <v>0</v>
      </c>
      <c r="K475" s="156" t="s">
        <v>155</v>
      </c>
      <c r="L475" s="34"/>
      <c r="M475" s="161" t="s">
        <v>0</v>
      </c>
      <c r="N475" s="162" t="s">
        <v>40</v>
      </c>
      <c r="O475" s="54"/>
      <c r="P475" s="163">
        <f>O475*H475</f>
        <v>0</v>
      </c>
      <c r="Q475" s="163">
        <v>0</v>
      </c>
      <c r="R475" s="163">
        <f>Q475*H475</f>
        <v>0</v>
      </c>
      <c r="S475" s="163">
        <v>0</v>
      </c>
      <c r="T475" s="164">
        <f>S475*H475</f>
        <v>0</v>
      </c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R475" s="165" t="s">
        <v>156</v>
      </c>
      <c r="AT475" s="165" t="s">
        <v>151</v>
      </c>
      <c r="AU475" s="165" t="s">
        <v>77</v>
      </c>
      <c r="AY475" s="18" t="s">
        <v>148</v>
      </c>
      <c r="BE475" s="166">
        <f>IF(N475="základní",J475,0)</f>
        <v>0</v>
      </c>
      <c r="BF475" s="166">
        <f>IF(N475="snížená",J475,0)</f>
        <v>0</v>
      </c>
      <c r="BG475" s="166">
        <f>IF(N475="zákl. přenesená",J475,0)</f>
        <v>0</v>
      </c>
      <c r="BH475" s="166">
        <f>IF(N475="sníž. přenesená",J475,0)</f>
        <v>0</v>
      </c>
      <c r="BI475" s="166">
        <f>IF(N475="nulová",J475,0)</f>
        <v>0</v>
      </c>
      <c r="BJ475" s="18" t="s">
        <v>75</v>
      </c>
      <c r="BK475" s="166">
        <f>ROUND(I475*H475,2)</f>
        <v>0</v>
      </c>
      <c r="BL475" s="18" t="s">
        <v>156</v>
      </c>
      <c r="BM475" s="165" t="s">
        <v>1589</v>
      </c>
    </row>
    <row r="476" spans="2:51" s="14" customFormat="1" ht="12">
      <c r="B476" s="175"/>
      <c r="D476" s="168" t="s">
        <v>158</v>
      </c>
      <c r="E476" s="176" t="s">
        <v>0</v>
      </c>
      <c r="F476" s="177" t="s">
        <v>239</v>
      </c>
      <c r="H476" s="178">
        <v>25.52</v>
      </c>
      <c r="I476" s="179"/>
      <c r="L476" s="175"/>
      <c r="M476" s="180"/>
      <c r="N476" s="181"/>
      <c r="O476" s="181"/>
      <c r="P476" s="181"/>
      <c r="Q476" s="181"/>
      <c r="R476" s="181"/>
      <c r="S476" s="181"/>
      <c r="T476" s="182"/>
      <c r="AT476" s="176" t="s">
        <v>158</v>
      </c>
      <c r="AU476" s="176" t="s">
        <v>77</v>
      </c>
      <c r="AV476" s="14" t="s">
        <v>77</v>
      </c>
      <c r="AW476" s="14" t="s">
        <v>30</v>
      </c>
      <c r="AX476" s="14" t="s">
        <v>75</v>
      </c>
      <c r="AY476" s="176" t="s">
        <v>148</v>
      </c>
    </row>
    <row r="477" spans="1:65" s="2" customFormat="1" ht="21.75" customHeight="1">
      <c r="A477" s="33"/>
      <c r="B477" s="153"/>
      <c r="C477" s="154" t="s">
        <v>632</v>
      </c>
      <c r="D477" s="154" t="s">
        <v>151</v>
      </c>
      <c r="E477" s="155" t="s">
        <v>241</v>
      </c>
      <c r="F477" s="156" t="s">
        <v>242</v>
      </c>
      <c r="G477" s="157" t="s">
        <v>232</v>
      </c>
      <c r="H477" s="158">
        <v>3.476</v>
      </c>
      <c r="I477" s="159"/>
      <c r="J477" s="160">
        <f>ROUND(I477*H477,2)</f>
        <v>0</v>
      </c>
      <c r="K477" s="156" t="s">
        <v>155</v>
      </c>
      <c r="L477" s="34"/>
      <c r="M477" s="161" t="s">
        <v>0</v>
      </c>
      <c r="N477" s="162" t="s">
        <v>40</v>
      </c>
      <c r="O477" s="54"/>
      <c r="P477" s="163">
        <f>O477*H477</f>
        <v>0</v>
      </c>
      <c r="Q477" s="163">
        <v>0</v>
      </c>
      <c r="R477" s="163">
        <f>Q477*H477</f>
        <v>0</v>
      </c>
      <c r="S477" s="163">
        <v>0</v>
      </c>
      <c r="T477" s="164">
        <f>S477*H477</f>
        <v>0</v>
      </c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R477" s="165" t="s">
        <v>156</v>
      </c>
      <c r="AT477" s="165" t="s">
        <v>151</v>
      </c>
      <c r="AU477" s="165" t="s">
        <v>77</v>
      </c>
      <c r="AY477" s="18" t="s">
        <v>148</v>
      </c>
      <c r="BE477" s="166">
        <f>IF(N477="základní",J477,0)</f>
        <v>0</v>
      </c>
      <c r="BF477" s="166">
        <f>IF(N477="snížená",J477,0)</f>
        <v>0</v>
      </c>
      <c r="BG477" s="166">
        <f>IF(N477="zákl. přenesená",J477,0)</f>
        <v>0</v>
      </c>
      <c r="BH477" s="166">
        <f>IF(N477="sníž. přenesená",J477,0)</f>
        <v>0</v>
      </c>
      <c r="BI477" s="166">
        <f>IF(N477="nulová",J477,0)</f>
        <v>0</v>
      </c>
      <c r="BJ477" s="18" t="s">
        <v>75</v>
      </c>
      <c r="BK477" s="166">
        <f>ROUND(I477*H477,2)</f>
        <v>0</v>
      </c>
      <c r="BL477" s="18" t="s">
        <v>156</v>
      </c>
      <c r="BM477" s="165" t="s">
        <v>1590</v>
      </c>
    </row>
    <row r="478" spans="2:51" s="14" customFormat="1" ht="12">
      <c r="B478" s="175"/>
      <c r="D478" s="168" t="s">
        <v>158</v>
      </c>
      <c r="E478" s="176" t="s">
        <v>115</v>
      </c>
      <c r="F478" s="177" t="s">
        <v>1411</v>
      </c>
      <c r="H478" s="178">
        <v>3.476</v>
      </c>
      <c r="I478" s="179"/>
      <c r="L478" s="175"/>
      <c r="M478" s="180"/>
      <c r="N478" s="181"/>
      <c r="O478" s="181"/>
      <c r="P478" s="181"/>
      <c r="Q478" s="181"/>
      <c r="R478" s="181"/>
      <c r="S478" s="181"/>
      <c r="T478" s="182"/>
      <c r="AT478" s="176" t="s">
        <v>158</v>
      </c>
      <c r="AU478" s="176" t="s">
        <v>77</v>
      </c>
      <c r="AV478" s="14" t="s">
        <v>77</v>
      </c>
      <c r="AW478" s="14" t="s">
        <v>30</v>
      </c>
      <c r="AX478" s="14" t="s">
        <v>75</v>
      </c>
      <c r="AY478" s="176" t="s">
        <v>148</v>
      </c>
    </row>
    <row r="479" spans="1:65" s="2" customFormat="1" ht="21.75" customHeight="1">
      <c r="A479" s="33"/>
      <c r="B479" s="153"/>
      <c r="C479" s="154" t="s">
        <v>636</v>
      </c>
      <c r="D479" s="154" t="s">
        <v>151</v>
      </c>
      <c r="E479" s="155" t="s">
        <v>244</v>
      </c>
      <c r="F479" s="156" t="s">
        <v>237</v>
      </c>
      <c r="G479" s="157" t="s">
        <v>232</v>
      </c>
      <c r="H479" s="158">
        <v>69.52</v>
      </c>
      <c r="I479" s="159"/>
      <c r="J479" s="160">
        <f>ROUND(I479*H479,2)</f>
        <v>0</v>
      </c>
      <c r="K479" s="156" t="s">
        <v>155</v>
      </c>
      <c r="L479" s="34"/>
      <c r="M479" s="161" t="s">
        <v>0</v>
      </c>
      <c r="N479" s="162" t="s">
        <v>40</v>
      </c>
      <c r="O479" s="54"/>
      <c r="P479" s="163">
        <f>O479*H479</f>
        <v>0</v>
      </c>
      <c r="Q479" s="163">
        <v>0</v>
      </c>
      <c r="R479" s="163">
        <f>Q479*H479</f>
        <v>0</v>
      </c>
      <c r="S479" s="163">
        <v>0</v>
      </c>
      <c r="T479" s="164">
        <f>S479*H479</f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165" t="s">
        <v>156</v>
      </c>
      <c r="AT479" s="165" t="s">
        <v>151</v>
      </c>
      <c r="AU479" s="165" t="s">
        <v>77</v>
      </c>
      <c r="AY479" s="18" t="s">
        <v>148</v>
      </c>
      <c r="BE479" s="166">
        <f>IF(N479="základní",J479,0)</f>
        <v>0</v>
      </c>
      <c r="BF479" s="166">
        <f>IF(N479="snížená",J479,0)</f>
        <v>0</v>
      </c>
      <c r="BG479" s="166">
        <f>IF(N479="zákl. přenesená",J479,0)</f>
        <v>0</v>
      </c>
      <c r="BH479" s="166">
        <f>IF(N479="sníž. přenesená",J479,0)</f>
        <v>0</v>
      </c>
      <c r="BI479" s="166">
        <f>IF(N479="nulová",J479,0)</f>
        <v>0</v>
      </c>
      <c r="BJ479" s="18" t="s">
        <v>75</v>
      </c>
      <c r="BK479" s="166">
        <f>ROUND(I479*H479,2)</f>
        <v>0</v>
      </c>
      <c r="BL479" s="18" t="s">
        <v>156</v>
      </c>
      <c r="BM479" s="165" t="s">
        <v>1591</v>
      </c>
    </row>
    <row r="480" spans="2:51" s="14" customFormat="1" ht="12">
      <c r="B480" s="175"/>
      <c r="D480" s="168" t="s">
        <v>158</v>
      </c>
      <c r="E480" s="176" t="s">
        <v>0</v>
      </c>
      <c r="F480" s="177" t="s">
        <v>1592</v>
      </c>
      <c r="H480" s="178">
        <v>69.52</v>
      </c>
      <c r="I480" s="179"/>
      <c r="L480" s="175"/>
      <c r="M480" s="180"/>
      <c r="N480" s="181"/>
      <c r="O480" s="181"/>
      <c r="P480" s="181"/>
      <c r="Q480" s="181"/>
      <c r="R480" s="181"/>
      <c r="S480" s="181"/>
      <c r="T480" s="182"/>
      <c r="AT480" s="176" t="s">
        <v>158</v>
      </c>
      <c r="AU480" s="176" t="s">
        <v>77</v>
      </c>
      <c r="AV480" s="14" t="s">
        <v>77</v>
      </c>
      <c r="AW480" s="14" t="s">
        <v>30</v>
      </c>
      <c r="AX480" s="14" t="s">
        <v>75</v>
      </c>
      <c r="AY480" s="176" t="s">
        <v>148</v>
      </c>
    </row>
    <row r="481" spans="1:65" s="2" customFormat="1" ht="16.5" customHeight="1">
      <c r="A481" s="33"/>
      <c r="B481" s="153"/>
      <c r="C481" s="154" t="s">
        <v>640</v>
      </c>
      <c r="D481" s="154" t="s">
        <v>151</v>
      </c>
      <c r="E481" s="155" t="s">
        <v>257</v>
      </c>
      <c r="F481" s="156" t="s">
        <v>258</v>
      </c>
      <c r="G481" s="157" t="s">
        <v>232</v>
      </c>
      <c r="H481" s="158">
        <v>9.856</v>
      </c>
      <c r="I481" s="159"/>
      <c r="J481" s="160">
        <f>ROUND(I481*H481,2)</f>
        <v>0</v>
      </c>
      <c r="K481" s="156" t="s">
        <v>155</v>
      </c>
      <c r="L481" s="34"/>
      <c r="M481" s="161" t="s">
        <v>0</v>
      </c>
      <c r="N481" s="162" t="s">
        <v>40</v>
      </c>
      <c r="O481" s="54"/>
      <c r="P481" s="163">
        <f>O481*H481</f>
        <v>0</v>
      </c>
      <c r="Q481" s="163">
        <v>0</v>
      </c>
      <c r="R481" s="163">
        <f>Q481*H481</f>
        <v>0</v>
      </c>
      <c r="S481" s="163">
        <v>0</v>
      </c>
      <c r="T481" s="164">
        <f>S481*H481</f>
        <v>0</v>
      </c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R481" s="165" t="s">
        <v>156</v>
      </c>
      <c r="AT481" s="165" t="s">
        <v>151</v>
      </c>
      <c r="AU481" s="165" t="s">
        <v>77</v>
      </c>
      <c r="AY481" s="18" t="s">
        <v>148</v>
      </c>
      <c r="BE481" s="166">
        <f>IF(N481="základní",J481,0)</f>
        <v>0</v>
      </c>
      <c r="BF481" s="166">
        <f>IF(N481="snížená",J481,0)</f>
        <v>0</v>
      </c>
      <c r="BG481" s="166">
        <f>IF(N481="zákl. přenesená",J481,0)</f>
        <v>0</v>
      </c>
      <c r="BH481" s="166">
        <f>IF(N481="sníž. přenesená",J481,0)</f>
        <v>0</v>
      </c>
      <c r="BI481" s="166">
        <f>IF(N481="nulová",J481,0)</f>
        <v>0</v>
      </c>
      <c r="BJ481" s="18" t="s">
        <v>75</v>
      </c>
      <c r="BK481" s="166">
        <f>ROUND(I481*H481,2)</f>
        <v>0</v>
      </c>
      <c r="BL481" s="18" t="s">
        <v>156</v>
      </c>
      <c r="BM481" s="165" t="s">
        <v>1593</v>
      </c>
    </row>
    <row r="482" spans="2:51" s="14" customFormat="1" ht="12">
      <c r="B482" s="175"/>
      <c r="D482" s="168" t="s">
        <v>158</v>
      </c>
      <c r="E482" s="176" t="s">
        <v>0</v>
      </c>
      <c r="F482" s="177" t="s">
        <v>113</v>
      </c>
      <c r="H482" s="178">
        <v>6.38</v>
      </c>
      <c r="I482" s="179"/>
      <c r="L482" s="175"/>
      <c r="M482" s="180"/>
      <c r="N482" s="181"/>
      <c r="O482" s="181"/>
      <c r="P482" s="181"/>
      <c r="Q482" s="181"/>
      <c r="R482" s="181"/>
      <c r="S482" s="181"/>
      <c r="T482" s="182"/>
      <c r="AT482" s="176" t="s">
        <v>158</v>
      </c>
      <c r="AU482" s="176" t="s">
        <v>77</v>
      </c>
      <c r="AV482" s="14" t="s">
        <v>77</v>
      </c>
      <c r="AW482" s="14" t="s">
        <v>30</v>
      </c>
      <c r="AX482" s="14" t="s">
        <v>68</v>
      </c>
      <c r="AY482" s="176" t="s">
        <v>148</v>
      </c>
    </row>
    <row r="483" spans="2:51" s="14" customFormat="1" ht="12">
      <c r="B483" s="175"/>
      <c r="D483" s="168" t="s">
        <v>158</v>
      </c>
      <c r="E483" s="176" t="s">
        <v>0</v>
      </c>
      <c r="F483" s="177" t="s">
        <v>115</v>
      </c>
      <c r="H483" s="178">
        <v>3.476</v>
      </c>
      <c r="I483" s="179"/>
      <c r="L483" s="175"/>
      <c r="M483" s="180"/>
      <c r="N483" s="181"/>
      <c r="O483" s="181"/>
      <c r="P483" s="181"/>
      <c r="Q483" s="181"/>
      <c r="R483" s="181"/>
      <c r="S483" s="181"/>
      <c r="T483" s="182"/>
      <c r="AT483" s="176" t="s">
        <v>158</v>
      </c>
      <c r="AU483" s="176" t="s">
        <v>77</v>
      </c>
      <c r="AV483" s="14" t="s">
        <v>77</v>
      </c>
      <c r="AW483" s="14" t="s">
        <v>30</v>
      </c>
      <c r="AX483" s="14" t="s">
        <v>68</v>
      </c>
      <c r="AY483" s="176" t="s">
        <v>148</v>
      </c>
    </row>
    <row r="484" spans="2:51" s="15" customFormat="1" ht="12">
      <c r="B484" s="183"/>
      <c r="D484" s="168" t="s">
        <v>158</v>
      </c>
      <c r="E484" s="184" t="s">
        <v>0</v>
      </c>
      <c r="F484" s="185" t="s">
        <v>171</v>
      </c>
      <c r="H484" s="186">
        <v>9.856</v>
      </c>
      <c r="I484" s="187"/>
      <c r="L484" s="183"/>
      <c r="M484" s="188"/>
      <c r="N484" s="189"/>
      <c r="O484" s="189"/>
      <c r="P484" s="189"/>
      <c r="Q484" s="189"/>
      <c r="R484" s="189"/>
      <c r="S484" s="189"/>
      <c r="T484" s="190"/>
      <c r="AT484" s="184" t="s">
        <v>158</v>
      </c>
      <c r="AU484" s="184" t="s">
        <v>77</v>
      </c>
      <c r="AV484" s="15" t="s">
        <v>156</v>
      </c>
      <c r="AW484" s="15" t="s">
        <v>30</v>
      </c>
      <c r="AX484" s="15" t="s">
        <v>75</v>
      </c>
      <c r="AY484" s="184" t="s">
        <v>148</v>
      </c>
    </row>
    <row r="485" spans="1:65" s="2" customFormat="1" ht="21.75" customHeight="1">
      <c r="A485" s="33"/>
      <c r="B485" s="153"/>
      <c r="C485" s="154" t="s">
        <v>644</v>
      </c>
      <c r="D485" s="154" t="s">
        <v>151</v>
      </c>
      <c r="E485" s="155" t="s">
        <v>1260</v>
      </c>
      <c r="F485" s="156" t="s">
        <v>266</v>
      </c>
      <c r="G485" s="157" t="s">
        <v>232</v>
      </c>
      <c r="H485" s="158">
        <v>6.38</v>
      </c>
      <c r="I485" s="159"/>
      <c r="J485" s="160">
        <f>ROUND(I485*H485,2)</f>
        <v>0</v>
      </c>
      <c r="K485" s="156" t="s">
        <v>0</v>
      </c>
      <c r="L485" s="34"/>
      <c r="M485" s="161" t="s">
        <v>0</v>
      </c>
      <c r="N485" s="162" t="s">
        <v>40</v>
      </c>
      <c r="O485" s="54"/>
      <c r="P485" s="163">
        <f>O485*H485</f>
        <v>0</v>
      </c>
      <c r="Q485" s="163">
        <v>0</v>
      </c>
      <c r="R485" s="163">
        <f>Q485*H485</f>
        <v>0</v>
      </c>
      <c r="S485" s="163">
        <v>0</v>
      </c>
      <c r="T485" s="164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65" t="s">
        <v>156</v>
      </c>
      <c r="AT485" s="165" t="s">
        <v>151</v>
      </c>
      <c r="AU485" s="165" t="s">
        <v>77</v>
      </c>
      <c r="AY485" s="18" t="s">
        <v>148</v>
      </c>
      <c r="BE485" s="166">
        <f>IF(N485="základní",J485,0)</f>
        <v>0</v>
      </c>
      <c r="BF485" s="166">
        <f>IF(N485="snížená",J485,0)</f>
        <v>0</v>
      </c>
      <c r="BG485" s="166">
        <f>IF(N485="zákl. přenesená",J485,0)</f>
        <v>0</v>
      </c>
      <c r="BH485" s="166">
        <f>IF(N485="sníž. přenesená",J485,0)</f>
        <v>0</v>
      </c>
      <c r="BI485" s="166">
        <f>IF(N485="nulová",J485,0)</f>
        <v>0</v>
      </c>
      <c r="BJ485" s="18" t="s">
        <v>75</v>
      </c>
      <c r="BK485" s="166">
        <f>ROUND(I485*H485,2)</f>
        <v>0</v>
      </c>
      <c r="BL485" s="18" t="s">
        <v>156</v>
      </c>
      <c r="BM485" s="165" t="s">
        <v>1594</v>
      </c>
    </row>
    <row r="486" spans="2:51" s="14" customFormat="1" ht="12">
      <c r="B486" s="175"/>
      <c r="D486" s="168" t="s">
        <v>158</v>
      </c>
      <c r="E486" s="176" t="s">
        <v>0</v>
      </c>
      <c r="F486" s="177" t="s">
        <v>113</v>
      </c>
      <c r="H486" s="178">
        <v>6.38</v>
      </c>
      <c r="I486" s="179"/>
      <c r="L486" s="175"/>
      <c r="M486" s="180"/>
      <c r="N486" s="181"/>
      <c r="O486" s="181"/>
      <c r="P486" s="181"/>
      <c r="Q486" s="181"/>
      <c r="R486" s="181"/>
      <c r="S486" s="181"/>
      <c r="T486" s="182"/>
      <c r="AT486" s="176" t="s">
        <v>158</v>
      </c>
      <c r="AU486" s="176" t="s">
        <v>77</v>
      </c>
      <c r="AV486" s="14" t="s">
        <v>77</v>
      </c>
      <c r="AW486" s="14" t="s">
        <v>30</v>
      </c>
      <c r="AX486" s="14" t="s">
        <v>75</v>
      </c>
      <c r="AY486" s="176" t="s">
        <v>148</v>
      </c>
    </row>
    <row r="487" spans="1:65" s="2" customFormat="1" ht="21.75" customHeight="1">
      <c r="A487" s="33"/>
      <c r="B487" s="153"/>
      <c r="C487" s="154" t="s">
        <v>649</v>
      </c>
      <c r="D487" s="154" t="s">
        <v>151</v>
      </c>
      <c r="E487" s="155" t="s">
        <v>1262</v>
      </c>
      <c r="F487" s="156" t="s">
        <v>1263</v>
      </c>
      <c r="G487" s="157" t="s">
        <v>232</v>
      </c>
      <c r="H487" s="158">
        <v>3.476</v>
      </c>
      <c r="I487" s="159"/>
      <c r="J487" s="160">
        <f>ROUND(I487*H487,2)</f>
        <v>0</v>
      </c>
      <c r="K487" s="156" t="s">
        <v>155</v>
      </c>
      <c r="L487" s="34"/>
      <c r="M487" s="161" t="s">
        <v>0</v>
      </c>
      <c r="N487" s="162" t="s">
        <v>40</v>
      </c>
      <c r="O487" s="54"/>
      <c r="P487" s="163">
        <f>O487*H487</f>
        <v>0</v>
      </c>
      <c r="Q487" s="163">
        <v>0</v>
      </c>
      <c r="R487" s="163">
        <f>Q487*H487</f>
        <v>0</v>
      </c>
      <c r="S487" s="163">
        <v>0</v>
      </c>
      <c r="T487" s="164">
        <f>S487*H487</f>
        <v>0</v>
      </c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R487" s="165" t="s">
        <v>156</v>
      </c>
      <c r="AT487" s="165" t="s">
        <v>151</v>
      </c>
      <c r="AU487" s="165" t="s">
        <v>77</v>
      </c>
      <c r="AY487" s="18" t="s">
        <v>148</v>
      </c>
      <c r="BE487" s="166">
        <f>IF(N487="základní",J487,0)</f>
        <v>0</v>
      </c>
      <c r="BF487" s="166">
        <f>IF(N487="snížená",J487,0)</f>
        <v>0</v>
      </c>
      <c r="BG487" s="166">
        <f>IF(N487="zákl. přenesená",J487,0)</f>
        <v>0</v>
      </c>
      <c r="BH487" s="166">
        <f>IF(N487="sníž. přenesená",J487,0)</f>
        <v>0</v>
      </c>
      <c r="BI487" s="166">
        <f>IF(N487="nulová",J487,0)</f>
        <v>0</v>
      </c>
      <c r="BJ487" s="18" t="s">
        <v>75</v>
      </c>
      <c r="BK487" s="166">
        <f>ROUND(I487*H487,2)</f>
        <v>0</v>
      </c>
      <c r="BL487" s="18" t="s">
        <v>156</v>
      </c>
      <c r="BM487" s="165" t="s">
        <v>1595</v>
      </c>
    </row>
    <row r="488" spans="2:51" s="14" customFormat="1" ht="12">
      <c r="B488" s="175"/>
      <c r="D488" s="168" t="s">
        <v>158</v>
      </c>
      <c r="E488" s="176" t="s">
        <v>0</v>
      </c>
      <c r="F488" s="177" t="s">
        <v>115</v>
      </c>
      <c r="H488" s="178">
        <v>3.476</v>
      </c>
      <c r="I488" s="179"/>
      <c r="L488" s="175"/>
      <c r="M488" s="180"/>
      <c r="N488" s="181"/>
      <c r="O488" s="181"/>
      <c r="P488" s="181"/>
      <c r="Q488" s="181"/>
      <c r="R488" s="181"/>
      <c r="S488" s="181"/>
      <c r="T488" s="182"/>
      <c r="AT488" s="176" t="s">
        <v>158</v>
      </c>
      <c r="AU488" s="176" t="s">
        <v>77</v>
      </c>
      <c r="AV488" s="14" t="s">
        <v>77</v>
      </c>
      <c r="AW488" s="14" t="s">
        <v>30</v>
      </c>
      <c r="AX488" s="14" t="s">
        <v>75</v>
      </c>
      <c r="AY488" s="176" t="s">
        <v>148</v>
      </c>
    </row>
    <row r="489" spans="2:63" s="12" customFormat="1" ht="22.9" customHeight="1">
      <c r="B489" s="140"/>
      <c r="D489" s="141" t="s">
        <v>67</v>
      </c>
      <c r="E489" s="151" t="s">
        <v>956</v>
      </c>
      <c r="F489" s="151" t="s">
        <v>957</v>
      </c>
      <c r="I489" s="143"/>
      <c r="J489" s="152">
        <f>BK489</f>
        <v>0</v>
      </c>
      <c r="L489" s="140"/>
      <c r="M489" s="145"/>
      <c r="N489" s="146"/>
      <c r="O489" s="146"/>
      <c r="P489" s="147">
        <f>P490</f>
        <v>0</v>
      </c>
      <c r="Q489" s="146"/>
      <c r="R489" s="147">
        <f>R490</f>
        <v>0</v>
      </c>
      <c r="S489" s="146"/>
      <c r="T489" s="148">
        <f>T490</f>
        <v>0</v>
      </c>
      <c r="AR489" s="141" t="s">
        <v>75</v>
      </c>
      <c r="AT489" s="149" t="s">
        <v>67</v>
      </c>
      <c r="AU489" s="149" t="s">
        <v>75</v>
      </c>
      <c r="AY489" s="141" t="s">
        <v>148</v>
      </c>
      <c r="BK489" s="150">
        <f>BK490</f>
        <v>0</v>
      </c>
    </row>
    <row r="490" spans="1:65" s="2" customFormat="1" ht="21.75" customHeight="1">
      <c r="A490" s="33"/>
      <c r="B490" s="153"/>
      <c r="C490" s="154" t="s">
        <v>653</v>
      </c>
      <c r="D490" s="154" t="s">
        <v>151</v>
      </c>
      <c r="E490" s="155" t="s">
        <v>959</v>
      </c>
      <c r="F490" s="156" t="s">
        <v>960</v>
      </c>
      <c r="G490" s="157" t="s">
        <v>232</v>
      </c>
      <c r="H490" s="158">
        <v>452.255</v>
      </c>
      <c r="I490" s="159"/>
      <c r="J490" s="160">
        <f>ROUND(I490*H490,2)</f>
        <v>0</v>
      </c>
      <c r="K490" s="156" t="s">
        <v>155</v>
      </c>
      <c r="L490" s="34"/>
      <c r="M490" s="213" t="s">
        <v>0</v>
      </c>
      <c r="N490" s="214" t="s">
        <v>40</v>
      </c>
      <c r="O490" s="215"/>
      <c r="P490" s="216">
        <f>O490*H490</f>
        <v>0</v>
      </c>
      <c r="Q490" s="216">
        <v>0</v>
      </c>
      <c r="R490" s="216">
        <f>Q490*H490</f>
        <v>0</v>
      </c>
      <c r="S490" s="216">
        <v>0</v>
      </c>
      <c r="T490" s="217">
        <f>S490*H490</f>
        <v>0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165" t="s">
        <v>156</v>
      </c>
      <c r="AT490" s="165" t="s">
        <v>151</v>
      </c>
      <c r="AU490" s="165" t="s">
        <v>77</v>
      </c>
      <c r="AY490" s="18" t="s">
        <v>148</v>
      </c>
      <c r="BE490" s="166">
        <f>IF(N490="základní",J490,0)</f>
        <v>0</v>
      </c>
      <c r="BF490" s="166">
        <f>IF(N490="snížená",J490,0)</f>
        <v>0</v>
      </c>
      <c r="BG490" s="166">
        <f>IF(N490="zákl. přenesená",J490,0)</f>
        <v>0</v>
      </c>
      <c r="BH490" s="166">
        <f>IF(N490="sníž. přenesená",J490,0)</f>
        <v>0</v>
      </c>
      <c r="BI490" s="166">
        <f>IF(N490="nulová",J490,0)</f>
        <v>0</v>
      </c>
      <c r="BJ490" s="18" t="s">
        <v>75</v>
      </c>
      <c r="BK490" s="166">
        <f>ROUND(I490*H490,2)</f>
        <v>0</v>
      </c>
      <c r="BL490" s="18" t="s">
        <v>156</v>
      </c>
      <c r="BM490" s="165" t="s">
        <v>1596</v>
      </c>
    </row>
    <row r="491" spans="1:31" s="2" customFormat="1" ht="6.95" customHeight="1">
      <c r="A491" s="33"/>
      <c r="B491" s="43"/>
      <c r="C491" s="44"/>
      <c r="D491" s="44"/>
      <c r="E491" s="44"/>
      <c r="F491" s="44"/>
      <c r="G491" s="44"/>
      <c r="H491" s="44"/>
      <c r="I491" s="113"/>
      <c r="J491" s="44"/>
      <c r="K491" s="44"/>
      <c r="L491" s="34"/>
      <c r="M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</row>
  </sheetData>
  <autoFilter ref="C87:K490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55"/>
  <sheetViews>
    <sheetView showGridLines="0" workbookViewId="0" topLeftCell="A1">
      <selection activeCell="D4" sqref="D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8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89"/>
      <c r="L2" s="367" t="s">
        <v>3</v>
      </c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8" t="s">
        <v>87</v>
      </c>
      <c r="AZ2" s="90" t="s">
        <v>274</v>
      </c>
      <c r="BA2" s="90" t="s">
        <v>274</v>
      </c>
      <c r="BB2" s="90" t="s">
        <v>0</v>
      </c>
      <c r="BC2" s="90" t="s">
        <v>1597</v>
      </c>
      <c r="BD2" s="90" t="s">
        <v>77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91"/>
      <c r="J3" s="20"/>
      <c r="K3" s="20"/>
      <c r="L3" s="21"/>
      <c r="AT3" s="18" t="s">
        <v>77</v>
      </c>
      <c r="AZ3" s="90" t="s">
        <v>276</v>
      </c>
      <c r="BA3" s="90" t="s">
        <v>276</v>
      </c>
      <c r="BB3" s="90" t="s">
        <v>0</v>
      </c>
      <c r="BC3" s="90" t="s">
        <v>1598</v>
      </c>
      <c r="BD3" s="90" t="s">
        <v>77</v>
      </c>
    </row>
    <row r="4" spans="2:56" s="1" customFormat="1" ht="24.95" customHeight="1">
      <c r="B4" s="21"/>
      <c r="D4" s="22" t="s">
        <v>112</v>
      </c>
      <c r="I4" s="89"/>
      <c r="L4" s="21"/>
      <c r="M4" s="92" t="s">
        <v>7</v>
      </c>
      <c r="AT4" s="18" t="s">
        <v>1</v>
      </c>
      <c r="AZ4" s="90" t="s">
        <v>294</v>
      </c>
      <c r="BA4" s="90" t="s">
        <v>294</v>
      </c>
      <c r="BB4" s="90" t="s">
        <v>0</v>
      </c>
      <c r="BC4" s="90" t="s">
        <v>1599</v>
      </c>
      <c r="BD4" s="90" t="s">
        <v>77</v>
      </c>
    </row>
    <row r="5" spans="2:56" s="1" customFormat="1" ht="6.95" customHeight="1">
      <c r="B5" s="21"/>
      <c r="I5" s="89"/>
      <c r="L5" s="21"/>
      <c r="AZ5" s="90" t="s">
        <v>268</v>
      </c>
      <c r="BA5" s="90" t="s">
        <v>268</v>
      </c>
      <c r="BB5" s="90" t="s">
        <v>0</v>
      </c>
      <c r="BC5" s="90" t="s">
        <v>1600</v>
      </c>
      <c r="BD5" s="90" t="s">
        <v>77</v>
      </c>
    </row>
    <row r="6" spans="2:56" s="1" customFormat="1" ht="12" customHeight="1">
      <c r="B6" s="21"/>
      <c r="D6" s="28" t="s">
        <v>12</v>
      </c>
      <c r="I6" s="89"/>
      <c r="L6" s="21"/>
      <c r="AZ6" s="90" t="s">
        <v>292</v>
      </c>
      <c r="BA6" s="90" t="s">
        <v>292</v>
      </c>
      <c r="BB6" s="90" t="s">
        <v>0</v>
      </c>
      <c r="BC6" s="90" t="s">
        <v>260</v>
      </c>
      <c r="BD6" s="90" t="s">
        <v>77</v>
      </c>
    </row>
    <row r="7" spans="2:56" s="1" customFormat="1" ht="16.5" customHeight="1">
      <c r="B7" s="21"/>
      <c r="E7" s="365" t="str">
        <f>'Rekapitulace stavby'!K4</f>
        <v>Nová zástavba ZTV Boží Muka IV. etapa Chotěboř</v>
      </c>
      <c r="F7" s="366"/>
      <c r="G7" s="366"/>
      <c r="H7" s="366"/>
      <c r="I7" s="89"/>
      <c r="L7" s="21"/>
      <c r="AZ7" s="90" t="s">
        <v>278</v>
      </c>
      <c r="BA7" s="90" t="s">
        <v>278</v>
      </c>
      <c r="BB7" s="90" t="s">
        <v>0</v>
      </c>
      <c r="BC7" s="90" t="s">
        <v>1601</v>
      </c>
      <c r="BD7" s="90" t="s">
        <v>77</v>
      </c>
    </row>
    <row r="8" spans="1:56" s="2" customFormat="1" ht="12" customHeight="1">
      <c r="A8" s="33"/>
      <c r="B8" s="34"/>
      <c r="C8" s="33"/>
      <c r="D8" s="28" t="s">
        <v>119</v>
      </c>
      <c r="E8" s="33"/>
      <c r="F8" s="33"/>
      <c r="G8" s="33"/>
      <c r="H8" s="33"/>
      <c r="I8" s="93"/>
      <c r="J8" s="33"/>
      <c r="K8" s="33"/>
      <c r="L8" s="94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90" t="s">
        <v>280</v>
      </c>
      <c r="BA8" s="90" t="s">
        <v>280</v>
      </c>
      <c r="BB8" s="90" t="s">
        <v>0</v>
      </c>
      <c r="BC8" s="90" t="s">
        <v>1602</v>
      </c>
      <c r="BD8" s="90" t="s">
        <v>77</v>
      </c>
    </row>
    <row r="9" spans="1:56" s="2" customFormat="1" ht="16.5" customHeight="1">
      <c r="A9" s="33"/>
      <c r="B9" s="34"/>
      <c r="C9" s="33"/>
      <c r="D9" s="33"/>
      <c r="E9" s="330" t="s">
        <v>86</v>
      </c>
      <c r="F9" s="364"/>
      <c r="G9" s="364"/>
      <c r="H9" s="364"/>
      <c r="I9" s="93"/>
      <c r="J9" s="33"/>
      <c r="K9" s="33"/>
      <c r="L9" s="9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90" t="s">
        <v>282</v>
      </c>
      <c r="BA9" s="90" t="s">
        <v>282</v>
      </c>
      <c r="BB9" s="90" t="s">
        <v>0</v>
      </c>
      <c r="BC9" s="90" t="s">
        <v>1603</v>
      </c>
      <c r="BD9" s="90" t="s">
        <v>77</v>
      </c>
    </row>
    <row r="10" spans="1:56" s="2" customFormat="1" ht="12">
      <c r="A10" s="33"/>
      <c r="B10" s="34"/>
      <c r="C10" s="33"/>
      <c r="D10" s="33"/>
      <c r="E10" s="33"/>
      <c r="F10" s="33"/>
      <c r="G10" s="33"/>
      <c r="H10" s="33"/>
      <c r="I10" s="93"/>
      <c r="J10" s="33"/>
      <c r="K10" s="33"/>
      <c r="L10" s="9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90" t="s">
        <v>296</v>
      </c>
      <c r="BA10" s="90" t="s">
        <v>296</v>
      </c>
      <c r="BB10" s="90" t="s">
        <v>0</v>
      </c>
      <c r="BC10" s="90" t="s">
        <v>1604</v>
      </c>
      <c r="BD10" s="90" t="s">
        <v>77</v>
      </c>
    </row>
    <row r="11" spans="1:56" s="2" customFormat="1" ht="12" customHeight="1">
      <c r="A11" s="33"/>
      <c r="B11" s="34"/>
      <c r="C11" s="33"/>
      <c r="D11" s="28" t="s">
        <v>14</v>
      </c>
      <c r="E11" s="33"/>
      <c r="F11" s="26"/>
      <c r="G11" s="33"/>
      <c r="H11" s="33"/>
      <c r="I11" s="95" t="s">
        <v>16</v>
      </c>
      <c r="J11" s="26" t="s">
        <v>0</v>
      </c>
      <c r="K11" s="33"/>
      <c r="L11" s="9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90" t="s">
        <v>300</v>
      </c>
      <c r="BA11" s="90" t="s">
        <v>300</v>
      </c>
      <c r="BB11" s="90" t="s">
        <v>0</v>
      </c>
      <c r="BC11" s="90" t="s">
        <v>1605</v>
      </c>
      <c r="BD11" s="90" t="s">
        <v>77</v>
      </c>
    </row>
    <row r="12" spans="1:5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5" t="s">
        <v>20</v>
      </c>
      <c r="J12" s="51" t="str">
        <f>'Rekapitulace stavby'!AN6</f>
        <v>2. 2. 2021</v>
      </c>
      <c r="K12" s="33"/>
      <c r="L12" s="9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90" t="s">
        <v>1047</v>
      </c>
      <c r="BA12" s="90" t="s">
        <v>1047</v>
      </c>
      <c r="BB12" s="90" t="s">
        <v>0</v>
      </c>
      <c r="BC12" s="90" t="s">
        <v>1606</v>
      </c>
      <c r="BD12" s="90" t="s">
        <v>77</v>
      </c>
    </row>
    <row r="13" spans="1:5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3"/>
      <c r="J13" s="33"/>
      <c r="K13" s="33"/>
      <c r="L13" s="9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Z13" s="90" t="s">
        <v>314</v>
      </c>
      <c r="BA13" s="90" t="s">
        <v>314</v>
      </c>
      <c r="BB13" s="90" t="s">
        <v>0</v>
      </c>
      <c r="BC13" s="90" t="s">
        <v>1607</v>
      </c>
      <c r="BD13" s="90" t="s">
        <v>77</v>
      </c>
    </row>
    <row r="14" spans="1:5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5" t="s">
        <v>23</v>
      </c>
      <c r="J14" s="26" t="s">
        <v>0</v>
      </c>
      <c r="K14" s="33"/>
      <c r="L14" s="9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Z14" s="90" t="s">
        <v>1608</v>
      </c>
      <c r="BA14" s="90" t="s">
        <v>1608</v>
      </c>
      <c r="BB14" s="90" t="s">
        <v>0</v>
      </c>
      <c r="BC14" s="90" t="s">
        <v>482</v>
      </c>
      <c r="BD14" s="90" t="s">
        <v>77</v>
      </c>
    </row>
    <row r="15" spans="1:5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95" t="s">
        <v>25</v>
      </c>
      <c r="J15" s="26" t="s">
        <v>0</v>
      </c>
      <c r="K15" s="33"/>
      <c r="L15" s="9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Z15" s="90" t="s">
        <v>1609</v>
      </c>
      <c r="BA15" s="90" t="s">
        <v>1609</v>
      </c>
      <c r="BB15" s="90" t="s">
        <v>0</v>
      </c>
      <c r="BC15" s="90" t="s">
        <v>240</v>
      </c>
      <c r="BD15" s="90" t="s">
        <v>77</v>
      </c>
    </row>
    <row r="16" spans="1:5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3"/>
      <c r="J16" s="33"/>
      <c r="K16" s="33"/>
      <c r="L16" s="9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Z16" s="90" t="s">
        <v>1051</v>
      </c>
      <c r="BA16" s="90" t="s">
        <v>1051</v>
      </c>
      <c r="BB16" s="90" t="s">
        <v>0</v>
      </c>
      <c r="BC16" s="90" t="s">
        <v>1610</v>
      </c>
      <c r="BD16" s="90" t="s">
        <v>77</v>
      </c>
    </row>
    <row r="17" spans="1:56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5" t="s">
        <v>23</v>
      </c>
      <c r="J17" s="29" t="str">
        <f>'Rekapitulace stavby'!AN11</f>
        <v>Vyplň údaj</v>
      </c>
      <c r="K17" s="33"/>
      <c r="L17" s="9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Z17" s="90" t="s">
        <v>1049</v>
      </c>
      <c r="BA17" s="90" t="s">
        <v>1049</v>
      </c>
      <c r="BB17" s="90" t="s">
        <v>0</v>
      </c>
      <c r="BC17" s="90" t="s">
        <v>1611</v>
      </c>
      <c r="BD17" s="90" t="s">
        <v>77</v>
      </c>
    </row>
    <row r="18" spans="1:56" s="2" customFormat="1" ht="18" customHeight="1">
      <c r="A18" s="33"/>
      <c r="B18" s="34"/>
      <c r="C18" s="33"/>
      <c r="D18" s="33"/>
      <c r="E18" s="368" t="str">
        <f>'Rekapitulace stavby'!E12</f>
        <v>Vyplň údaj</v>
      </c>
      <c r="F18" s="339"/>
      <c r="G18" s="339"/>
      <c r="H18" s="339"/>
      <c r="I18" s="95" t="s">
        <v>25</v>
      </c>
      <c r="J18" s="29" t="str">
        <f>'Rekapitulace stavby'!AN12</f>
        <v>Vyplň údaj</v>
      </c>
      <c r="K18" s="33"/>
      <c r="L18" s="9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Z18" s="90" t="s">
        <v>113</v>
      </c>
      <c r="BA18" s="90" t="s">
        <v>113</v>
      </c>
      <c r="BB18" s="90" t="s">
        <v>0</v>
      </c>
      <c r="BC18" s="90" t="s">
        <v>1612</v>
      </c>
      <c r="BD18" s="90" t="s">
        <v>77</v>
      </c>
    </row>
    <row r="19" spans="1:56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3"/>
      <c r="J19" s="33"/>
      <c r="K19" s="33"/>
      <c r="L19" s="9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Z19" s="90" t="s">
        <v>115</v>
      </c>
      <c r="BA19" s="90" t="s">
        <v>115</v>
      </c>
      <c r="BB19" s="90" t="s">
        <v>0</v>
      </c>
      <c r="BC19" s="90" t="s">
        <v>1613</v>
      </c>
      <c r="BD19" s="90" t="s">
        <v>77</v>
      </c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5" t="s">
        <v>23</v>
      </c>
      <c r="J20" s="26" t="s">
        <v>0</v>
      </c>
      <c r="K20" s="33"/>
      <c r="L20" s="9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95" t="s">
        <v>25</v>
      </c>
      <c r="J21" s="26" t="s">
        <v>0</v>
      </c>
      <c r="K21" s="33"/>
      <c r="L21" s="9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3"/>
      <c r="J22" s="33"/>
      <c r="K22" s="33"/>
      <c r="L22" s="9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95" t="s">
        <v>23</v>
      </c>
      <c r="J23" s="26" t="str">
        <f>IF('Rekapitulace stavby'!AN17="","",'Rekapitulace stavby'!AN17)</f>
        <v/>
      </c>
      <c r="K23" s="33"/>
      <c r="L23" s="9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stavby'!E18="","",'Rekapitulace stavby'!E18)</f>
        <v xml:space="preserve"> </v>
      </c>
      <c r="F24" s="33"/>
      <c r="G24" s="33"/>
      <c r="H24" s="33"/>
      <c r="I24" s="95" t="s">
        <v>25</v>
      </c>
      <c r="J24" s="26" t="str">
        <f>IF('Rekapitulace stavby'!AN18="","",'Rekapitulace stavby'!AN18)</f>
        <v/>
      </c>
      <c r="K24" s="33"/>
      <c r="L24" s="9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3"/>
      <c r="J25" s="33"/>
      <c r="K25" s="33"/>
      <c r="L25" s="9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93"/>
      <c r="J26" s="33"/>
      <c r="K26" s="33"/>
      <c r="L26" s="9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3.25" customHeight="1">
      <c r="A27" s="96"/>
      <c r="B27" s="97"/>
      <c r="C27" s="96"/>
      <c r="D27" s="96"/>
      <c r="E27" s="344" t="s">
        <v>120</v>
      </c>
      <c r="F27" s="344"/>
      <c r="G27" s="344"/>
      <c r="H27" s="344"/>
      <c r="I27" s="98"/>
      <c r="J27" s="96"/>
      <c r="K27" s="96"/>
      <c r="L27" s="99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3"/>
      <c r="J28" s="33"/>
      <c r="K28" s="33"/>
      <c r="L28" s="9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100"/>
      <c r="J29" s="62"/>
      <c r="K29" s="62"/>
      <c r="L29" s="94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1" t="s">
        <v>35</v>
      </c>
      <c r="E30" s="33"/>
      <c r="F30" s="33"/>
      <c r="G30" s="33"/>
      <c r="H30" s="33"/>
      <c r="I30" s="93"/>
      <c r="J30" s="67">
        <f>ROUND(J88,2)</f>
        <v>0</v>
      </c>
      <c r="K30" s="33"/>
      <c r="L30" s="9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100"/>
      <c r="J31" s="62"/>
      <c r="K31" s="62"/>
      <c r="L31" s="9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102" t="s">
        <v>36</v>
      </c>
      <c r="J32" s="37" t="s">
        <v>38</v>
      </c>
      <c r="K32" s="33"/>
      <c r="L32" s="9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3" t="s">
        <v>39</v>
      </c>
      <c r="E33" s="28" t="s">
        <v>40</v>
      </c>
      <c r="F33" s="104">
        <f>ROUND((SUM(BE88:BE354)),2)</f>
        <v>0</v>
      </c>
      <c r="G33" s="33"/>
      <c r="H33" s="33"/>
      <c r="I33" s="105">
        <v>0.21</v>
      </c>
      <c r="J33" s="104">
        <f>ROUND(((SUM(BE88:BE354))*I33),2)</f>
        <v>0</v>
      </c>
      <c r="K33" s="33"/>
      <c r="L33" s="9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4">
        <f>ROUND((SUM(BF88:BF354)),2)</f>
        <v>0</v>
      </c>
      <c r="G34" s="33"/>
      <c r="H34" s="33"/>
      <c r="I34" s="105">
        <v>0.15</v>
      </c>
      <c r="J34" s="104">
        <f>ROUND(((SUM(BF88:BF354))*I34),2)</f>
        <v>0</v>
      </c>
      <c r="K34" s="33"/>
      <c r="L34" s="9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42</v>
      </c>
      <c r="F35" s="104">
        <f>ROUND((SUM(BG88:BG354)),2)</f>
        <v>0</v>
      </c>
      <c r="G35" s="33"/>
      <c r="H35" s="33"/>
      <c r="I35" s="105">
        <v>0.21</v>
      </c>
      <c r="J35" s="104">
        <f>0</f>
        <v>0</v>
      </c>
      <c r="K35" s="33"/>
      <c r="L35" s="9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43</v>
      </c>
      <c r="F36" s="104">
        <f>ROUND((SUM(BH88:BH354)),2)</f>
        <v>0</v>
      </c>
      <c r="G36" s="33"/>
      <c r="H36" s="33"/>
      <c r="I36" s="105">
        <v>0.15</v>
      </c>
      <c r="J36" s="104">
        <f>0</f>
        <v>0</v>
      </c>
      <c r="K36" s="33"/>
      <c r="L36" s="9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04">
        <f>ROUND((SUM(BI88:BI354)),2)</f>
        <v>0</v>
      </c>
      <c r="G37" s="33"/>
      <c r="H37" s="33"/>
      <c r="I37" s="105">
        <v>0</v>
      </c>
      <c r="J37" s="104">
        <f>0</f>
        <v>0</v>
      </c>
      <c r="K37" s="33"/>
      <c r="L37" s="9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3"/>
      <c r="J38" s="33"/>
      <c r="K38" s="33"/>
      <c r="L38" s="9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6"/>
      <c r="D39" s="107" t="s">
        <v>45</v>
      </c>
      <c r="E39" s="56"/>
      <c r="F39" s="56"/>
      <c r="G39" s="108" t="s">
        <v>46</v>
      </c>
      <c r="H39" s="109" t="s">
        <v>47</v>
      </c>
      <c r="I39" s="110"/>
      <c r="J39" s="111">
        <f>SUM(J30:J37)</f>
        <v>0</v>
      </c>
      <c r="K39" s="112"/>
      <c r="L39" s="9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113"/>
      <c r="J40" s="44"/>
      <c r="K40" s="44"/>
      <c r="L40" s="9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114"/>
      <c r="J44" s="46"/>
      <c r="K44" s="46"/>
      <c r="L44" s="9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121</v>
      </c>
      <c r="D45" s="33"/>
      <c r="E45" s="33"/>
      <c r="F45" s="33"/>
      <c r="G45" s="33"/>
      <c r="H45" s="33"/>
      <c r="I45" s="93"/>
      <c r="J45" s="33"/>
      <c r="K45" s="33"/>
      <c r="L45" s="94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93"/>
      <c r="J46" s="33"/>
      <c r="K46" s="33"/>
      <c r="L46" s="94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12</v>
      </c>
      <c r="D47" s="33"/>
      <c r="E47" s="33"/>
      <c r="F47" s="33"/>
      <c r="G47" s="33"/>
      <c r="H47" s="33"/>
      <c r="I47" s="93"/>
      <c r="J47" s="33"/>
      <c r="K47" s="33"/>
      <c r="L47" s="94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65" t="str">
        <f>E7</f>
        <v>Nová zástavba ZTV Boží Muka IV. etapa Chotěboř</v>
      </c>
      <c r="F48" s="366"/>
      <c r="G48" s="366"/>
      <c r="H48" s="366"/>
      <c r="I48" s="93"/>
      <c r="J48" s="33"/>
      <c r="K48" s="33"/>
      <c r="L48" s="94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119</v>
      </c>
      <c r="D49" s="33"/>
      <c r="E49" s="33"/>
      <c r="F49" s="33"/>
      <c r="G49" s="33"/>
      <c r="H49" s="33"/>
      <c r="I49" s="93"/>
      <c r="J49" s="33"/>
      <c r="K49" s="33"/>
      <c r="L49" s="94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30" t="str">
        <f>E9</f>
        <v>SO 06  Přípojky kanalizace splaškové</v>
      </c>
      <c r="F50" s="364"/>
      <c r="G50" s="364"/>
      <c r="H50" s="364"/>
      <c r="I50" s="93"/>
      <c r="J50" s="33"/>
      <c r="K50" s="33"/>
      <c r="L50" s="94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93"/>
      <c r="J51" s="33"/>
      <c r="K51" s="33"/>
      <c r="L51" s="94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18</v>
      </c>
      <c r="D52" s="33"/>
      <c r="E52" s="33"/>
      <c r="F52" s="26" t="str">
        <f>F12</f>
        <v>Chotěboř</v>
      </c>
      <c r="G52" s="33"/>
      <c r="H52" s="33"/>
      <c r="I52" s="95" t="s">
        <v>20</v>
      </c>
      <c r="J52" s="51" t="str">
        <f>IF(J12="","",J12)</f>
        <v>2. 2. 2021</v>
      </c>
      <c r="K52" s="33"/>
      <c r="L52" s="94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93"/>
      <c r="J53" s="33"/>
      <c r="K53" s="33"/>
      <c r="L53" s="94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22</v>
      </c>
      <c r="D54" s="33"/>
      <c r="E54" s="33"/>
      <c r="F54" s="26" t="str">
        <f>E15</f>
        <v>Město Chotěboř, Trčků z Lípy 69, Chotěboř</v>
      </c>
      <c r="G54" s="33"/>
      <c r="H54" s="33"/>
      <c r="I54" s="95" t="s">
        <v>28</v>
      </c>
      <c r="J54" s="31" t="str">
        <f>E21</f>
        <v>Profi Jihlava, spol. s.r.o.</v>
      </c>
      <c r="K54" s="33"/>
      <c r="L54" s="94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26</v>
      </c>
      <c r="D55" s="33"/>
      <c r="E55" s="33"/>
      <c r="F55" s="26" t="str">
        <f>IF(E18="","",E18)</f>
        <v>Vyplň údaj</v>
      </c>
      <c r="G55" s="33"/>
      <c r="H55" s="33"/>
      <c r="I55" s="95" t="s">
        <v>31</v>
      </c>
      <c r="J55" s="31" t="str">
        <f>E24</f>
        <v xml:space="preserve"> </v>
      </c>
      <c r="K55" s="33"/>
      <c r="L55" s="94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93"/>
      <c r="J56" s="33"/>
      <c r="K56" s="33"/>
      <c r="L56" s="94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15" t="s">
        <v>122</v>
      </c>
      <c r="D57" s="106"/>
      <c r="E57" s="106"/>
      <c r="F57" s="106"/>
      <c r="G57" s="106"/>
      <c r="H57" s="106"/>
      <c r="I57" s="116"/>
      <c r="J57" s="117" t="s">
        <v>123</v>
      </c>
      <c r="K57" s="106"/>
      <c r="L57" s="94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93"/>
      <c r="J58" s="33"/>
      <c r="K58" s="33"/>
      <c r="L58" s="94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18" t="s">
        <v>66</v>
      </c>
      <c r="D59" s="33"/>
      <c r="E59" s="33"/>
      <c r="F59" s="33"/>
      <c r="G59" s="33"/>
      <c r="H59" s="33"/>
      <c r="I59" s="93"/>
      <c r="J59" s="67">
        <f>J88</f>
        <v>0</v>
      </c>
      <c r="K59" s="33"/>
      <c r="L59" s="94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124</v>
      </c>
    </row>
    <row r="60" spans="2:12" s="9" customFormat="1" ht="24.95" customHeight="1">
      <c r="B60" s="119"/>
      <c r="D60" s="120" t="s">
        <v>125</v>
      </c>
      <c r="E60" s="121"/>
      <c r="F60" s="121"/>
      <c r="G60" s="121"/>
      <c r="H60" s="121"/>
      <c r="I60" s="122"/>
      <c r="J60" s="123">
        <f>J89</f>
        <v>0</v>
      </c>
      <c r="L60" s="119"/>
    </row>
    <row r="61" spans="2:12" s="10" customFormat="1" ht="19.9" customHeight="1">
      <c r="B61" s="124"/>
      <c r="D61" s="125" t="s">
        <v>126</v>
      </c>
      <c r="E61" s="126"/>
      <c r="F61" s="126"/>
      <c r="G61" s="126"/>
      <c r="H61" s="126"/>
      <c r="I61" s="127"/>
      <c r="J61" s="128">
        <f>J90</f>
        <v>0</v>
      </c>
      <c r="L61" s="124"/>
    </row>
    <row r="62" spans="2:12" s="10" customFormat="1" ht="19.9" customHeight="1">
      <c r="B62" s="124"/>
      <c r="D62" s="125" t="s">
        <v>1057</v>
      </c>
      <c r="E62" s="126"/>
      <c r="F62" s="126"/>
      <c r="G62" s="126"/>
      <c r="H62" s="126"/>
      <c r="I62" s="127"/>
      <c r="J62" s="128">
        <f>J99</f>
        <v>0</v>
      </c>
      <c r="L62" s="124"/>
    </row>
    <row r="63" spans="2:12" s="10" customFormat="1" ht="14.85" customHeight="1">
      <c r="B63" s="124"/>
      <c r="D63" s="125" t="s">
        <v>1614</v>
      </c>
      <c r="E63" s="126"/>
      <c r="F63" s="126"/>
      <c r="G63" s="126"/>
      <c r="H63" s="126"/>
      <c r="I63" s="127"/>
      <c r="J63" s="128">
        <f>J198</f>
        <v>0</v>
      </c>
      <c r="L63" s="124"/>
    </row>
    <row r="64" spans="2:12" s="10" customFormat="1" ht="19.9" customHeight="1">
      <c r="B64" s="124"/>
      <c r="D64" s="125" t="s">
        <v>1058</v>
      </c>
      <c r="E64" s="126"/>
      <c r="F64" s="126"/>
      <c r="G64" s="126"/>
      <c r="H64" s="126"/>
      <c r="I64" s="127"/>
      <c r="J64" s="128">
        <f>J213</f>
        <v>0</v>
      </c>
      <c r="L64" s="124"/>
    </row>
    <row r="65" spans="2:12" s="10" customFormat="1" ht="19.9" customHeight="1">
      <c r="B65" s="124"/>
      <c r="D65" s="125" t="s">
        <v>324</v>
      </c>
      <c r="E65" s="126"/>
      <c r="F65" s="126"/>
      <c r="G65" s="126"/>
      <c r="H65" s="126"/>
      <c r="I65" s="127"/>
      <c r="J65" s="128">
        <f>J226</f>
        <v>0</v>
      </c>
      <c r="L65" s="124"/>
    </row>
    <row r="66" spans="2:12" s="10" customFormat="1" ht="19.9" customHeight="1">
      <c r="B66" s="124"/>
      <c r="D66" s="125" t="s">
        <v>1059</v>
      </c>
      <c r="E66" s="126"/>
      <c r="F66" s="126"/>
      <c r="G66" s="126"/>
      <c r="H66" s="126"/>
      <c r="I66" s="127"/>
      <c r="J66" s="128">
        <f>J327</f>
        <v>0</v>
      </c>
      <c r="L66" s="124"/>
    </row>
    <row r="67" spans="2:12" s="10" customFormat="1" ht="19.9" customHeight="1">
      <c r="B67" s="124"/>
      <c r="D67" s="125" t="s">
        <v>132</v>
      </c>
      <c r="E67" s="126"/>
      <c r="F67" s="126"/>
      <c r="G67" s="126"/>
      <c r="H67" s="126"/>
      <c r="I67" s="127"/>
      <c r="J67" s="128">
        <f>J336</f>
        <v>0</v>
      </c>
      <c r="L67" s="124"/>
    </row>
    <row r="68" spans="2:12" s="10" customFormat="1" ht="19.9" customHeight="1">
      <c r="B68" s="124"/>
      <c r="D68" s="125" t="s">
        <v>325</v>
      </c>
      <c r="E68" s="126"/>
      <c r="F68" s="126"/>
      <c r="G68" s="126"/>
      <c r="H68" s="126"/>
      <c r="I68" s="127"/>
      <c r="J68" s="128">
        <f>J353</f>
        <v>0</v>
      </c>
      <c r="L68" s="124"/>
    </row>
    <row r="69" spans="1:31" s="2" customFormat="1" ht="21.75" customHeight="1">
      <c r="A69" s="33"/>
      <c r="B69" s="34"/>
      <c r="C69" s="33"/>
      <c r="D69" s="33"/>
      <c r="E69" s="33"/>
      <c r="F69" s="33"/>
      <c r="G69" s="33"/>
      <c r="H69" s="33"/>
      <c r="I69" s="93"/>
      <c r="J69" s="33"/>
      <c r="K69" s="33"/>
      <c r="L69" s="94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43"/>
      <c r="C70" s="44"/>
      <c r="D70" s="44"/>
      <c r="E70" s="44"/>
      <c r="F70" s="44"/>
      <c r="G70" s="44"/>
      <c r="H70" s="44"/>
      <c r="I70" s="113"/>
      <c r="J70" s="44"/>
      <c r="K70" s="44"/>
      <c r="L70" s="94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4" spans="1:31" s="2" customFormat="1" ht="6.95" customHeight="1">
      <c r="A74" s="33"/>
      <c r="B74" s="45"/>
      <c r="C74" s="46"/>
      <c r="D74" s="46"/>
      <c r="E74" s="46"/>
      <c r="F74" s="46"/>
      <c r="G74" s="46"/>
      <c r="H74" s="46"/>
      <c r="I74" s="114"/>
      <c r="J74" s="46"/>
      <c r="K74" s="46"/>
      <c r="L74" s="94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24.95" customHeight="1">
      <c r="A75" s="33"/>
      <c r="B75" s="34"/>
      <c r="C75" s="22" t="s">
        <v>133</v>
      </c>
      <c r="D75" s="33"/>
      <c r="E75" s="33"/>
      <c r="F75" s="33"/>
      <c r="G75" s="33"/>
      <c r="H75" s="33"/>
      <c r="I75" s="93"/>
      <c r="J75" s="33"/>
      <c r="K75" s="33"/>
      <c r="L75" s="94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3"/>
      <c r="D76" s="33"/>
      <c r="E76" s="33"/>
      <c r="F76" s="33"/>
      <c r="G76" s="33"/>
      <c r="H76" s="33"/>
      <c r="I76" s="93"/>
      <c r="J76" s="33"/>
      <c r="K76" s="33"/>
      <c r="L76" s="9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12</v>
      </c>
      <c r="D77" s="33"/>
      <c r="E77" s="33"/>
      <c r="F77" s="33"/>
      <c r="G77" s="33"/>
      <c r="H77" s="33"/>
      <c r="I77" s="93"/>
      <c r="J77" s="33"/>
      <c r="K77" s="33"/>
      <c r="L77" s="9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6.5" customHeight="1">
      <c r="A78" s="33"/>
      <c r="B78" s="34"/>
      <c r="C78" s="33"/>
      <c r="D78" s="33"/>
      <c r="E78" s="365" t="str">
        <f>E7</f>
        <v>Nová zástavba ZTV Boží Muka IV. etapa Chotěboř</v>
      </c>
      <c r="F78" s="366"/>
      <c r="G78" s="366"/>
      <c r="H78" s="366"/>
      <c r="I78" s="93"/>
      <c r="J78" s="33"/>
      <c r="K78" s="33"/>
      <c r="L78" s="94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119</v>
      </c>
      <c r="D79" s="33"/>
      <c r="E79" s="33"/>
      <c r="F79" s="33"/>
      <c r="G79" s="33"/>
      <c r="H79" s="33"/>
      <c r="I79" s="93"/>
      <c r="J79" s="33"/>
      <c r="K79" s="33"/>
      <c r="L79" s="94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6.5" customHeight="1">
      <c r="A80" s="33"/>
      <c r="B80" s="34"/>
      <c r="C80" s="33"/>
      <c r="D80" s="33"/>
      <c r="E80" s="330" t="str">
        <f>E9</f>
        <v>SO 06  Přípojky kanalizace splaškové</v>
      </c>
      <c r="F80" s="364"/>
      <c r="G80" s="364"/>
      <c r="H80" s="364"/>
      <c r="I80" s="93"/>
      <c r="J80" s="33"/>
      <c r="K80" s="33"/>
      <c r="L80" s="94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93"/>
      <c r="J81" s="33"/>
      <c r="K81" s="33"/>
      <c r="L81" s="9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18</v>
      </c>
      <c r="D82" s="33"/>
      <c r="E82" s="33"/>
      <c r="F82" s="26" t="str">
        <f>F12</f>
        <v>Chotěboř</v>
      </c>
      <c r="G82" s="33"/>
      <c r="H82" s="33"/>
      <c r="I82" s="95" t="s">
        <v>20</v>
      </c>
      <c r="J82" s="51" t="str">
        <f>IF(J12="","",J12)</f>
        <v>2. 2. 2021</v>
      </c>
      <c r="K82" s="33"/>
      <c r="L82" s="9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3"/>
      <c r="J83" s="33"/>
      <c r="K83" s="33"/>
      <c r="L83" s="9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25.7" customHeight="1">
      <c r="A84" s="33"/>
      <c r="B84" s="34"/>
      <c r="C84" s="28" t="s">
        <v>22</v>
      </c>
      <c r="D84" s="33"/>
      <c r="E84" s="33"/>
      <c r="F84" s="26" t="str">
        <f>E15</f>
        <v>Město Chotěboř, Trčků z Lípy 69, Chotěboř</v>
      </c>
      <c r="G84" s="33"/>
      <c r="H84" s="33"/>
      <c r="I84" s="95" t="s">
        <v>28</v>
      </c>
      <c r="J84" s="31" t="str">
        <f>E21</f>
        <v>Profi Jihlava, spol. s.r.o.</v>
      </c>
      <c r="K84" s="33"/>
      <c r="L84" s="9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5.2" customHeight="1">
      <c r="A85" s="33"/>
      <c r="B85" s="34"/>
      <c r="C85" s="28" t="s">
        <v>26</v>
      </c>
      <c r="D85" s="33"/>
      <c r="E85" s="33"/>
      <c r="F85" s="26" t="str">
        <f>IF(E18="","",E18)</f>
        <v>Vyplň údaj</v>
      </c>
      <c r="G85" s="33"/>
      <c r="H85" s="33"/>
      <c r="I85" s="95" t="s">
        <v>31</v>
      </c>
      <c r="J85" s="31" t="str">
        <f>E24</f>
        <v xml:space="preserve"> </v>
      </c>
      <c r="K85" s="33"/>
      <c r="L85" s="94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0.35" customHeight="1">
      <c r="A86" s="33"/>
      <c r="B86" s="34"/>
      <c r="C86" s="33"/>
      <c r="D86" s="33"/>
      <c r="E86" s="33"/>
      <c r="F86" s="33"/>
      <c r="G86" s="33"/>
      <c r="H86" s="33"/>
      <c r="I86" s="93"/>
      <c r="J86" s="33"/>
      <c r="K86" s="33"/>
      <c r="L86" s="94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11" customFormat="1" ht="29.25" customHeight="1">
      <c r="A87" s="129"/>
      <c r="B87" s="130"/>
      <c r="C87" s="131" t="s">
        <v>134</v>
      </c>
      <c r="D87" s="132" t="s">
        <v>53</v>
      </c>
      <c r="E87" s="132" t="s">
        <v>49</v>
      </c>
      <c r="F87" s="132" t="s">
        <v>50</v>
      </c>
      <c r="G87" s="132" t="s">
        <v>135</v>
      </c>
      <c r="H87" s="132" t="s">
        <v>136</v>
      </c>
      <c r="I87" s="133" t="s">
        <v>137</v>
      </c>
      <c r="J87" s="132" t="s">
        <v>123</v>
      </c>
      <c r="K87" s="134" t="s">
        <v>138</v>
      </c>
      <c r="L87" s="135"/>
      <c r="M87" s="58" t="s">
        <v>0</v>
      </c>
      <c r="N87" s="59" t="s">
        <v>39</v>
      </c>
      <c r="O87" s="59" t="s">
        <v>139</v>
      </c>
      <c r="P87" s="59" t="s">
        <v>140</v>
      </c>
      <c r="Q87" s="59" t="s">
        <v>141</v>
      </c>
      <c r="R87" s="59" t="s">
        <v>142</v>
      </c>
      <c r="S87" s="59" t="s">
        <v>143</v>
      </c>
      <c r="T87" s="60" t="s">
        <v>144</v>
      </c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</row>
    <row r="88" spans="1:63" s="2" customFormat="1" ht="22.9" customHeight="1">
      <c r="A88" s="33"/>
      <c r="B88" s="34"/>
      <c r="C88" s="65" t="s">
        <v>145</v>
      </c>
      <c r="D88" s="33"/>
      <c r="E88" s="33"/>
      <c r="F88" s="33"/>
      <c r="G88" s="33"/>
      <c r="H88" s="33"/>
      <c r="I88" s="93"/>
      <c r="J88" s="136">
        <f>BK88</f>
        <v>0</v>
      </c>
      <c r="K88" s="33"/>
      <c r="L88" s="34"/>
      <c r="M88" s="61"/>
      <c r="N88" s="52"/>
      <c r="O88" s="62"/>
      <c r="P88" s="137">
        <f>P89</f>
        <v>0</v>
      </c>
      <c r="Q88" s="62"/>
      <c r="R88" s="137">
        <f>R89</f>
        <v>356.99188866000003</v>
      </c>
      <c r="S88" s="62"/>
      <c r="T88" s="138">
        <f>T89</f>
        <v>28.967399999999998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67</v>
      </c>
      <c r="AU88" s="18" t="s">
        <v>124</v>
      </c>
      <c r="BK88" s="139">
        <f>BK89</f>
        <v>0</v>
      </c>
    </row>
    <row r="89" spans="2:63" s="12" customFormat="1" ht="25.9" customHeight="1">
      <c r="B89" s="140"/>
      <c r="D89" s="141" t="s">
        <v>67</v>
      </c>
      <c r="E89" s="142" t="s">
        <v>146</v>
      </c>
      <c r="F89" s="142" t="s">
        <v>147</v>
      </c>
      <c r="I89" s="143"/>
      <c r="J89" s="144">
        <f>BK89</f>
        <v>0</v>
      </c>
      <c r="L89" s="140"/>
      <c r="M89" s="145"/>
      <c r="N89" s="146"/>
      <c r="O89" s="146"/>
      <c r="P89" s="147">
        <f>P90+P99+P213+P226+P327+P336+P353</f>
        <v>0</v>
      </c>
      <c r="Q89" s="146"/>
      <c r="R89" s="147">
        <f>R90+R99+R213+R226+R327+R336+R353</f>
        <v>356.99188866000003</v>
      </c>
      <c r="S89" s="146"/>
      <c r="T89" s="148">
        <f>T90+T99+T213+T226+T327+T336+T353</f>
        <v>28.967399999999998</v>
      </c>
      <c r="AR89" s="141" t="s">
        <v>75</v>
      </c>
      <c r="AT89" s="149" t="s">
        <v>67</v>
      </c>
      <c r="AU89" s="149" t="s">
        <v>68</v>
      </c>
      <c r="AY89" s="141" t="s">
        <v>148</v>
      </c>
      <c r="BK89" s="150">
        <f>BK90+BK99+BK213+BK226+BK327+BK336+BK353</f>
        <v>0</v>
      </c>
    </row>
    <row r="90" spans="2:63" s="12" customFormat="1" ht="22.9" customHeight="1">
      <c r="B90" s="140"/>
      <c r="D90" s="141" t="s">
        <v>67</v>
      </c>
      <c r="E90" s="151" t="s">
        <v>149</v>
      </c>
      <c r="F90" s="151" t="s">
        <v>150</v>
      </c>
      <c r="I90" s="143"/>
      <c r="J90" s="152">
        <f>BK90</f>
        <v>0</v>
      </c>
      <c r="L90" s="140"/>
      <c r="M90" s="145"/>
      <c r="N90" s="146"/>
      <c r="O90" s="146"/>
      <c r="P90" s="147">
        <f>SUM(P91:P98)</f>
        <v>0</v>
      </c>
      <c r="Q90" s="146"/>
      <c r="R90" s="147">
        <f>SUM(R91:R98)</f>
        <v>0</v>
      </c>
      <c r="S90" s="146"/>
      <c r="T90" s="148">
        <f>SUM(T91:T98)</f>
        <v>28.967399999999998</v>
      </c>
      <c r="AR90" s="141" t="s">
        <v>75</v>
      </c>
      <c r="AT90" s="149" t="s">
        <v>67</v>
      </c>
      <c r="AU90" s="149" t="s">
        <v>75</v>
      </c>
      <c r="AY90" s="141" t="s">
        <v>148</v>
      </c>
      <c r="BK90" s="150">
        <f>SUM(BK91:BK98)</f>
        <v>0</v>
      </c>
    </row>
    <row r="91" spans="1:65" s="2" customFormat="1" ht="33" customHeight="1">
      <c r="A91" s="33"/>
      <c r="B91" s="153"/>
      <c r="C91" s="154" t="s">
        <v>75</v>
      </c>
      <c r="D91" s="154" t="s">
        <v>151</v>
      </c>
      <c r="E91" s="155" t="s">
        <v>1060</v>
      </c>
      <c r="F91" s="156" t="s">
        <v>1061</v>
      </c>
      <c r="G91" s="157" t="s">
        <v>154</v>
      </c>
      <c r="H91" s="158">
        <v>26.775</v>
      </c>
      <c r="I91" s="159"/>
      <c r="J91" s="160">
        <f>ROUND(I91*H91,2)</f>
        <v>0</v>
      </c>
      <c r="K91" s="156" t="s">
        <v>155</v>
      </c>
      <c r="L91" s="34"/>
      <c r="M91" s="161" t="s">
        <v>0</v>
      </c>
      <c r="N91" s="162" t="s">
        <v>40</v>
      </c>
      <c r="O91" s="54"/>
      <c r="P91" s="163">
        <f>O91*H91</f>
        <v>0</v>
      </c>
      <c r="Q91" s="163">
        <v>0</v>
      </c>
      <c r="R91" s="163">
        <f>Q91*H91</f>
        <v>0</v>
      </c>
      <c r="S91" s="163">
        <v>0.58</v>
      </c>
      <c r="T91" s="164">
        <f>S91*H91</f>
        <v>15.529499999999999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65" t="s">
        <v>156</v>
      </c>
      <c r="AT91" s="165" t="s">
        <v>151</v>
      </c>
      <c r="AU91" s="165" t="s">
        <v>77</v>
      </c>
      <c r="AY91" s="18" t="s">
        <v>148</v>
      </c>
      <c r="BE91" s="166">
        <f>IF(N91="základní",J91,0)</f>
        <v>0</v>
      </c>
      <c r="BF91" s="166">
        <f>IF(N91="snížená",J91,0)</f>
        <v>0</v>
      </c>
      <c r="BG91" s="166">
        <f>IF(N91="zákl. přenesená",J91,0)</f>
        <v>0</v>
      </c>
      <c r="BH91" s="166">
        <f>IF(N91="sníž. přenesená",J91,0)</f>
        <v>0</v>
      </c>
      <c r="BI91" s="166">
        <f>IF(N91="nulová",J91,0)</f>
        <v>0</v>
      </c>
      <c r="BJ91" s="18" t="s">
        <v>75</v>
      </c>
      <c r="BK91" s="166">
        <f>ROUND(I91*H91,2)</f>
        <v>0</v>
      </c>
      <c r="BL91" s="18" t="s">
        <v>156</v>
      </c>
      <c r="BM91" s="165" t="s">
        <v>1615</v>
      </c>
    </row>
    <row r="92" spans="2:51" s="13" customFormat="1" ht="12">
      <c r="B92" s="167"/>
      <c r="D92" s="168" t="s">
        <v>158</v>
      </c>
      <c r="E92" s="169" t="s">
        <v>0</v>
      </c>
      <c r="F92" s="170" t="s">
        <v>1616</v>
      </c>
      <c r="H92" s="169" t="s">
        <v>0</v>
      </c>
      <c r="I92" s="171"/>
      <c r="L92" s="167"/>
      <c r="M92" s="172"/>
      <c r="N92" s="173"/>
      <c r="O92" s="173"/>
      <c r="P92" s="173"/>
      <c r="Q92" s="173"/>
      <c r="R92" s="173"/>
      <c r="S92" s="173"/>
      <c r="T92" s="174"/>
      <c r="AT92" s="169" t="s">
        <v>158</v>
      </c>
      <c r="AU92" s="169" t="s">
        <v>77</v>
      </c>
      <c r="AV92" s="13" t="s">
        <v>75</v>
      </c>
      <c r="AW92" s="13" t="s">
        <v>30</v>
      </c>
      <c r="AX92" s="13" t="s">
        <v>68</v>
      </c>
      <c r="AY92" s="169" t="s">
        <v>148</v>
      </c>
    </row>
    <row r="93" spans="2:51" s="13" customFormat="1" ht="12">
      <c r="B93" s="167"/>
      <c r="D93" s="168" t="s">
        <v>158</v>
      </c>
      <c r="E93" s="169" t="s">
        <v>0</v>
      </c>
      <c r="F93" s="170" t="s">
        <v>1413</v>
      </c>
      <c r="H93" s="169" t="s">
        <v>0</v>
      </c>
      <c r="I93" s="171"/>
      <c r="L93" s="167"/>
      <c r="M93" s="172"/>
      <c r="N93" s="173"/>
      <c r="O93" s="173"/>
      <c r="P93" s="173"/>
      <c r="Q93" s="173"/>
      <c r="R93" s="173"/>
      <c r="S93" s="173"/>
      <c r="T93" s="174"/>
      <c r="AT93" s="169" t="s">
        <v>158</v>
      </c>
      <c r="AU93" s="169" t="s">
        <v>77</v>
      </c>
      <c r="AV93" s="13" t="s">
        <v>75</v>
      </c>
      <c r="AW93" s="13" t="s">
        <v>30</v>
      </c>
      <c r="AX93" s="13" t="s">
        <v>68</v>
      </c>
      <c r="AY93" s="169" t="s">
        <v>148</v>
      </c>
    </row>
    <row r="94" spans="2:51" s="14" customFormat="1" ht="12">
      <c r="B94" s="175"/>
      <c r="D94" s="168" t="s">
        <v>158</v>
      </c>
      <c r="E94" s="176" t="s">
        <v>1051</v>
      </c>
      <c r="F94" s="177" t="s">
        <v>1617</v>
      </c>
      <c r="H94" s="178">
        <v>26.775</v>
      </c>
      <c r="I94" s="179"/>
      <c r="L94" s="175"/>
      <c r="M94" s="180"/>
      <c r="N94" s="181"/>
      <c r="O94" s="181"/>
      <c r="P94" s="181"/>
      <c r="Q94" s="181"/>
      <c r="R94" s="181"/>
      <c r="S94" s="181"/>
      <c r="T94" s="182"/>
      <c r="AT94" s="176" t="s">
        <v>158</v>
      </c>
      <c r="AU94" s="176" t="s">
        <v>77</v>
      </c>
      <c r="AV94" s="14" t="s">
        <v>77</v>
      </c>
      <c r="AW94" s="14" t="s">
        <v>30</v>
      </c>
      <c r="AX94" s="14" t="s">
        <v>75</v>
      </c>
      <c r="AY94" s="176" t="s">
        <v>148</v>
      </c>
    </row>
    <row r="95" spans="1:65" s="2" customFormat="1" ht="21.75" customHeight="1">
      <c r="A95" s="33"/>
      <c r="B95" s="153"/>
      <c r="C95" s="154" t="s">
        <v>77</v>
      </c>
      <c r="D95" s="154" t="s">
        <v>151</v>
      </c>
      <c r="E95" s="155" t="s">
        <v>1066</v>
      </c>
      <c r="F95" s="156" t="s">
        <v>1067</v>
      </c>
      <c r="G95" s="157" t="s">
        <v>154</v>
      </c>
      <c r="H95" s="158">
        <v>42.525</v>
      </c>
      <c r="I95" s="159"/>
      <c r="J95" s="160">
        <f>ROUND(I95*H95,2)</f>
        <v>0</v>
      </c>
      <c r="K95" s="156" t="s">
        <v>155</v>
      </c>
      <c r="L95" s="34"/>
      <c r="M95" s="161" t="s">
        <v>0</v>
      </c>
      <c r="N95" s="162" t="s">
        <v>40</v>
      </c>
      <c r="O95" s="54"/>
      <c r="P95" s="163">
        <f>O95*H95</f>
        <v>0</v>
      </c>
      <c r="Q95" s="163">
        <v>0</v>
      </c>
      <c r="R95" s="163">
        <f>Q95*H95</f>
        <v>0</v>
      </c>
      <c r="S95" s="163">
        <v>0.316</v>
      </c>
      <c r="T95" s="164">
        <f>S95*H95</f>
        <v>13.437899999999999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65" t="s">
        <v>156</v>
      </c>
      <c r="AT95" s="165" t="s">
        <v>151</v>
      </c>
      <c r="AU95" s="165" t="s">
        <v>77</v>
      </c>
      <c r="AY95" s="18" t="s">
        <v>148</v>
      </c>
      <c r="BE95" s="166">
        <f>IF(N95="základní",J95,0)</f>
        <v>0</v>
      </c>
      <c r="BF95" s="166">
        <f>IF(N95="snížená",J95,0)</f>
        <v>0</v>
      </c>
      <c r="BG95" s="166">
        <f>IF(N95="zákl. přenesená",J95,0)</f>
        <v>0</v>
      </c>
      <c r="BH95" s="166">
        <f>IF(N95="sníž. přenesená",J95,0)</f>
        <v>0</v>
      </c>
      <c r="BI95" s="166">
        <f>IF(N95="nulová",J95,0)</f>
        <v>0</v>
      </c>
      <c r="BJ95" s="18" t="s">
        <v>75</v>
      </c>
      <c r="BK95" s="166">
        <f>ROUND(I95*H95,2)</f>
        <v>0</v>
      </c>
      <c r="BL95" s="18" t="s">
        <v>156</v>
      </c>
      <c r="BM95" s="165" t="s">
        <v>1618</v>
      </c>
    </row>
    <row r="96" spans="2:51" s="13" customFormat="1" ht="12">
      <c r="B96" s="167"/>
      <c r="D96" s="168" t="s">
        <v>158</v>
      </c>
      <c r="E96" s="169" t="s">
        <v>0</v>
      </c>
      <c r="F96" s="170" t="s">
        <v>1616</v>
      </c>
      <c r="H96" s="169" t="s">
        <v>0</v>
      </c>
      <c r="I96" s="171"/>
      <c r="L96" s="167"/>
      <c r="M96" s="172"/>
      <c r="N96" s="173"/>
      <c r="O96" s="173"/>
      <c r="P96" s="173"/>
      <c r="Q96" s="173"/>
      <c r="R96" s="173"/>
      <c r="S96" s="173"/>
      <c r="T96" s="174"/>
      <c r="AT96" s="169" t="s">
        <v>158</v>
      </c>
      <c r="AU96" s="169" t="s">
        <v>77</v>
      </c>
      <c r="AV96" s="13" t="s">
        <v>75</v>
      </c>
      <c r="AW96" s="13" t="s">
        <v>30</v>
      </c>
      <c r="AX96" s="13" t="s">
        <v>68</v>
      </c>
      <c r="AY96" s="169" t="s">
        <v>148</v>
      </c>
    </row>
    <row r="97" spans="2:51" s="13" customFormat="1" ht="12">
      <c r="B97" s="167"/>
      <c r="D97" s="168" t="s">
        <v>158</v>
      </c>
      <c r="E97" s="169" t="s">
        <v>0</v>
      </c>
      <c r="F97" s="170" t="s">
        <v>1413</v>
      </c>
      <c r="H97" s="169" t="s">
        <v>0</v>
      </c>
      <c r="I97" s="171"/>
      <c r="L97" s="167"/>
      <c r="M97" s="172"/>
      <c r="N97" s="173"/>
      <c r="O97" s="173"/>
      <c r="P97" s="173"/>
      <c r="Q97" s="173"/>
      <c r="R97" s="173"/>
      <c r="S97" s="173"/>
      <c r="T97" s="174"/>
      <c r="AT97" s="169" t="s">
        <v>158</v>
      </c>
      <c r="AU97" s="169" t="s">
        <v>77</v>
      </c>
      <c r="AV97" s="13" t="s">
        <v>75</v>
      </c>
      <c r="AW97" s="13" t="s">
        <v>30</v>
      </c>
      <c r="AX97" s="13" t="s">
        <v>68</v>
      </c>
      <c r="AY97" s="169" t="s">
        <v>148</v>
      </c>
    </row>
    <row r="98" spans="2:51" s="14" customFormat="1" ht="12">
      <c r="B98" s="175"/>
      <c r="D98" s="168" t="s">
        <v>158</v>
      </c>
      <c r="E98" s="176" t="s">
        <v>1049</v>
      </c>
      <c r="F98" s="177" t="s">
        <v>1619</v>
      </c>
      <c r="H98" s="178">
        <v>42.525</v>
      </c>
      <c r="I98" s="179"/>
      <c r="L98" s="175"/>
      <c r="M98" s="180"/>
      <c r="N98" s="181"/>
      <c r="O98" s="181"/>
      <c r="P98" s="181"/>
      <c r="Q98" s="181"/>
      <c r="R98" s="181"/>
      <c r="S98" s="181"/>
      <c r="T98" s="182"/>
      <c r="AT98" s="176" t="s">
        <v>158</v>
      </c>
      <c r="AU98" s="176" t="s">
        <v>77</v>
      </c>
      <c r="AV98" s="14" t="s">
        <v>77</v>
      </c>
      <c r="AW98" s="14" t="s">
        <v>30</v>
      </c>
      <c r="AX98" s="14" t="s">
        <v>75</v>
      </c>
      <c r="AY98" s="176" t="s">
        <v>148</v>
      </c>
    </row>
    <row r="99" spans="2:63" s="12" customFormat="1" ht="22.9" customHeight="1">
      <c r="B99" s="140"/>
      <c r="D99" s="141" t="s">
        <v>67</v>
      </c>
      <c r="E99" s="151" t="s">
        <v>219</v>
      </c>
      <c r="F99" s="151" t="s">
        <v>1070</v>
      </c>
      <c r="I99" s="143"/>
      <c r="J99" s="152">
        <f>BK99</f>
        <v>0</v>
      </c>
      <c r="L99" s="140"/>
      <c r="M99" s="145"/>
      <c r="N99" s="146"/>
      <c r="O99" s="146"/>
      <c r="P99" s="147">
        <f>P100+SUM(P101:P198)</f>
        <v>0</v>
      </c>
      <c r="Q99" s="146"/>
      <c r="R99" s="147">
        <f>R100+SUM(R101:R198)</f>
        <v>310.92440526</v>
      </c>
      <c r="S99" s="146"/>
      <c r="T99" s="148">
        <f>T100+SUM(T101:T198)</f>
        <v>0</v>
      </c>
      <c r="AR99" s="141" t="s">
        <v>75</v>
      </c>
      <c r="AT99" s="149" t="s">
        <v>67</v>
      </c>
      <c r="AU99" s="149" t="s">
        <v>75</v>
      </c>
      <c r="AY99" s="141" t="s">
        <v>148</v>
      </c>
      <c r="BK99" s="150">
        <f>BK100+SUM(BK101:BK198)</f>
        <v>0</v>
      </c>
    </row>
    <row r="100" spans="1:65" s="2" customFormat="1" ht="44.25" customHeight="1">
      <c r="A100" s="33"/>
      <c r="B100" s="153"/>
      <c r="C100" s="154" t="s">
        <v>165</v>
      </c>
      <c r="D100" s="154" t="s">
        <v>151</v>
      </c>
      <c r="E100" s="155" t="s">
        <v>1071</v>
      </c>
      <c r="F100" s="156" t="s">
        <v>1072</v>
      </c>
      <c r="G100" s="157" t="s">
        <v>226</v>
      </c>
      <c r="H100" s="158">
        <v>11.9</v>
      </c>
      <c r="I100" s="159"/>
      <c r="J100" s="160">
        <f>ROUND(I100*H100,2)</f>
        <v>0</v>
      </c>
      <c r="K100" s="156" t="s">
        <v>155</v>
      </c>
      <c r="L100" s="34"/>
      <c r="M100" s="161" t="s">
        <v>0</v>
      </c>
      <c r="N100" s="162" t="s">
        <v>40</v>
      </c>
      <c r="O100" s="54"/>
      <c r="P100" s="163">
        <f>O100*H100</f>
        <v>0</v>
      </c>
      <c r="Q100" s="163">
        <v>0.0369</v>
      </c>
      <c r="R100" s="163">
        <f>Q100*H100</f>
        <v>0.43911000000000006</v>
      </c>
      <c r="S100" s="163">
        <v>0</v>
      </c>
      <c r="T100" s="164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65" t="s">
        <v>156</v>
      </c>
      <c r="AT100" s="165" t="s">
        <v>151</v>
      </c>
      <c r="AU100" s="165" t="s">
        <v>77</v>
      </c>
      <c r="AY100" s="18" t="s">
        <v>148</v>
      </c>
      <c r="BE100" s="166">
        <f>IF(N100="základní",J100,0)</f>
        <v>0</v>
      </c>
      <c r="BF100" s="166">
        <f>IF(N100="snížená",J100,0)</f>
        <v>0</v>
      </c>
      <c r="BG100" s="166">
        <f>IF(N100="zákl. přenesená",J100,0)</f>
        <v>0</v>
      </c>
      <c r="BH100" s="166">
        <f>IF(N100="sníž. přenesená",J100,0)</f>
        <v>0</v>
      </c>
      <c r="BI100" s="166">
        <f>IF(N100="nulová",J100,0)</f>
        <v>0</v>
      </c>
      <c r="BJ100" s="18" t="s">
        <v>75</v>
      </c>
      <c r="BK100" s="166">
        <f>ROUND(I100*H100,2)</f>
        <v>0</v>
      </c>
      <c r="BL100" s="18" t="s">
        <v>156</v>
      </c>
      <c r="BM100" s="165" t="s">
        <v>1620</v>
      </c>
    </row>
    <row r="101" spans="2:51" s="13" customFormat="1" ht="12">
      <c r="B101" s="167"/>
      <c r="D101" s="168" t="s">
        <v>158</v>
      </c>
      <c r="E101" s="169" t="s">
        <v>0</v>
      </c>
      <c r="F101" s="170" t="s">
        <v>1616</v>
      </c>
      <c r="H101" s="169" t="s">
        <v>0</v>
      </c>
      <c r="I101" s="171"/>
      <c r="L101" s="167"/>
      <c r="M101" s="172"/>
      <c r="N101" s="173"/>
      <c r="O101" s="173"/>
      <c r="P101" s="173"/>
      <c r="Q101" s="173"/>
      <c r="R101" s="173"/>
      <c r="S101" s="173"/>
      <c r="T101" s="174"/>
      <c r="AT101" s="169" t="s">
        <v>158</v>
      </c>
      <c r="AU101" s="169" t="s">
        <v>77</v>
      </c>
      <c r="AV101" s="13" t="s">
        <v>75</v>
      </c>
      <c r="AW101" s="13" t="s">
        <v>30</v>
      </c>
      <c r="AX101" s="13" t="s">
        <v>68</v>
      </c>
      <c r="AY101" s="169" t="s">
        <v>148</v>
      </c>
    </row>
    <row r="102" spans="2:51" s="13" customFormat="1" ht="12">
      <c r="B102" s="167"/>
      <c r="D102" s="168" t="s">
        <v>158</v>
      </c>
      <c r="E102" s="169" t="s">
        <v>0</v>
      </c>
      <c r="F102" s="170" t="s">
        <v>1413</v>
      </c>
      <c r="H102" s="169" t="s">
        <v>0</v>
      </c>
      <c r="I102" s="171"/>
      <c r="L102" s="167"/>
      <c r="M102" s="172"/>
      <c r="N102" s="173"/>
      <c r="O102" s="173"/>
      <c r="P102" s="173"/>
      <c r="Q102" s="173"/>
      <c r="R102" s="173"/>
      <c r="S102" s="173"/>
      <c r="T102" s="174"/>
      <c r="AT102" s="169" t="s">
        <v>158</v>
      </c>
      <c r="AU102" s="169" t="s">
        <v>77</v>
      </c>
      <c r="AV102" s="13" t="s">
        <v>75</v>
      </c>
      <c r="AW102" s="13" t="s">
        <v>30</v>
      </c>
      <c r="AX102" s="13" t="s">
        <v>68</v>
      </c>
      <c r="AY102" s="169" t="s">
        <v>148</v>
      </c>
    </row>
    <row r="103" spans="2:51" s="14" customFormat="1" ht="12">
      <c r="B103" s="175"/>
      <c r="D103" s="168" t="s">
        <v>158</v>
      </c>
      <c r="E103" s="176" t="s">
        <v>0</v>
      </c>
      <c r="F103" s="177" t="s">
        <v>1621</v>
      </c>
      <c r="H103" s="178">
        <v>11.9</v>
      </c>
      <c r="I103" s="179"/>
      <c r="L103" s="175"/>
      <c r="M103" s="180"/>
      <c r="N103" s="181"/>
      <c r="O103" s="181"/>
      <c r="P103" s="181"/>
      <c r="Q103" s="181"/>
      <c r="R103" s="181"/>
      <c r="S103" s="181"/>
      <c r="T103" s="182"/>
      <c r="AT103" s="176" t="s">
        <v>158</v>
      </c>
      <c r="AU103" s="176" t="s">
        <v>77</v>
      </c>
      <c r="AV103" s="14" t="s">
        <v>77</v>
      </c>
      <c r="AW103" s="14" t="s">
        <v>30</v>
      </c>
      <c r="AX103" s="14" t="s">
        <v>75</v>
      </c>
      <c r="AY103" s="176" t="s">
        <v>148</v>
      </c>
    </row>
    <row r="104" spans="1:65" s="2" customFormat="1" ht="44.25" customHeight="1">
      <c r="A104" s="33"/>
      <c r="B104" s="153"/>
      <c r="C104" s="154" t="s">
        <v>156</v>
      </c>
      <c r="D104" s="154" t="s">
        <v>151</v>
      </c>
      <c r="E104" s="155" t="s">
        <v>1075</v>
      </c>
      <c r="F104" s="156" t="s">
        <v>1076</v>
      </c>
      <c r="G104" s="157" t="s">
        <v>226</v>
      </c>
      <c r="H104" s="158">
        <v>17.85</v>
      </c>
      <c r="I104" s="159"/>
      <c r="J104" s="160">
        <f>ROUND(I104*H104,2)</f>
        <v>0</v>
      </c>
      <c r="K104" s="156" t="s">
        <v>155</v>
      </c>
      <c r="L104" s="34"/>
      <c r="M104" s="161" t="s">
        <v>0</v>
      </c>
      <c r="N104" s="162" t="s">
        <v>40</v>
      </c>
      <c r="O104" s="54"/>
      <c r="P104" s="163">
        <f>O104*H104</f>
        <v>0</v>
      </c>
      <c r="Q104" s="163">
        <v>0.00868</v>
      </c>
      <c r="R104" s="163">
        <f>Q104*H104</f>
        <v>0.15493800000000002</v>
      </c>
      <c r="S104" s="163">
        <v>0</v>
      </c>
      <c r="T104" s="164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65" t="s">
        <v>156</v>
      </c>
      <c r="AT104" s="165" t="s">
        <v>151</v>
      </c>
      <c r="AU104" s="165" t="s">
        <v>77</v>
      </c>
      <c r="AY104" s="18" t="s">
        <v>148</v>
      </c>
      <c r="BE104" s="166">
        <f>IF(N104="základní",J104,0)</f>
        <v>0</v>
      </c>
      <c r="BF104" s="166">
        <f>IF(N104="snížená",J104,0)</f>
        <v>0</v>
      </c>
      <c r="BG104" s="166">
        <f>IF(N104="zákl. přenesená",J104,0)</f>
        <v>0</v>
      </c>
      <c r="BH104" s="166">
        <f>IF(N104="sníž. přenesená",J104,0)</f>
        <v>0</v>
      </c>
      <c r="BI104" s="166">
        <f>IF(N104="nulová",J104,0)</f>
        <v>0</v>
      </c>
      <c r="BJ104" s="18" t="s">
        <v>75</v>
      </c>
      <c r="BK104" s="166">
        <f>ROUND(I104*H104,2)</f>
        <v>0</v>
      </c>
      <c r="BL104" s="18" t="s">
        <v>156</v>
      </c>
      <c r="BM104" s="165" t="s">
        <v>1622</v>
      </c>
    </row>
    <row r="105" spans="2:51" s="13" customFormat="1" ht="12">
      <c r="B105" s="167"/>
      <c r="D105" s="168" t="s">
        <v>158</v>
      </c>
      <c r="E105" s="169" t="s">
        <v>0</v>
      </c>
      <c r="F105" s="170" t="s">
        <v>1616</v>
      </c>
      <c r="H105" s="169" t="s">
        <v>0</v>
      </c>
      <c r="I105" s="171"/>
      <c r="L105" s="167"/>
      <c r="M105" s="172"/>
      <c r="N105" s="173"/>
      <c r="O105" s="173"/>
      <c r="P105" s="173"/>
      <c r="Q105" s="173"/>
      <c r="R105" s="173"/>
      <c r="S105" s="173"/>
      <c r="T105" s="174"/>
      <c r="AT105" s="169" t="s">
        <v>158</v>
      </c>
      <c r="AU105" s="169" t="s">
        <v>77</v>
      </c>
      <c r="AV105" s="13" t="s">
        <v>75</v>
      </c>
      <c r="AW105" s="13" t="s">
        <v>30</v>
      </c>
      <c r="AX105" s="13" t="s">
        <v>68</v>
      </c>
      <c r="AY105" s="169" t="s">
        <v>148</v>
      </c>
    </row>
    <row r="106" spans="2:51" s="13" customFormat="1" ht="12">
      <c r="B106" s="167"/>
      <c r="D106" s="168" t="s">
        <v>158</v>
      </c>
      <c r="E106" s="169" t="s">
        <v>0</v>
      </c>
      <c r="F106" s="170" t="s">
        <v>1413</v>
      </c>
      <c r="H106" s="169" t="s">
        <v>0</v>
      </c>
      <c r="I106" s="171"/>
      <c r="L106" s="167"/>
      <c r="M106" s="172"/>
      <c r="N106" s="173"/>
      <c r="O106" s="173"/>
      <c r="P106" s="173"/>
      <c r="Q106" s="173"/>
      <c r="R106" s="173"/>
      <c r="S106" s="173"/>
      <c r="T106" s="174"/>
      <c r="AT106" s="169" t="s">
        <v>158</v>
      </c>
      <c r="AU106" s="169" t="s">
        <v>77</v>
      </c>
      <c r="AV106" s="13" t="s">
        <v>75</v>
      </c>
      <c r="AW106" s="13" t="s">
        <v>30</v>
      </c>
      <c r="AX106" s="13" t="s">
        <v>68</v>
      </c>
      <c r="AY106" s="169" t="s">
        <v>148</v>
      </c>
    </row>
    <row r="107" spans="2:51" s="14" customFormat="1" ht="12">
      <c r="B107" s="175"/>
      <c r="D107" s="168" t="s">
        <v>158</v>
      </c>
      <c r="E107" s="176" t="s">
        <v>0</v>
      </c>
      <c r="F107" s="177" t="s">
        <v>1623</v>
      </c>
      <c r="H107" s="178">
        <v>17.85</v>
      </c>
      <c r="I107" s="179"/>
      <c r="L107" s="175"/>
      <c r="M107" s="180"/>
      <c r="N107" s="181"/>
      <c r="O107" s="181"/>
      <c r="P107" s="181"/>
      <c r="Q107" s="181"/>
      <c r="R107" s="181"/>
      <c r="S107" s="181"/>
      <c r="T107" s="182"/>
      <c r="AT107" s="176" t="s">
        <v>158</v>
      </c>
      <c r="AU107" s="176" t="s">
        <v>77</v>
      </c>
      <c r="AV107" s="14" t="s">
        <v>77</v>
      </c>
      <c r="AW107" s="14" t="s">
        <v>30</v>
      </c>
      <c r="AX107" s="14" t="s">
        <v>75</v>
      </c>
      <c r="AY107" s="176" t="s">
        <v>148</v>
      </c>
    </row>
    <row r="108" spans="1:65" s="2" customFormat="1" ht="21.75" customHeight="1">
      <c r="A108" s="33"/>
      <c r="B108" s="153"/>
      <c r="C108" s="154" t="s">
        <v>177</v>
      </c>
      <c r="D108" s="154" t="s">
        <v>151</v>
      </c>
      <c r="E108" s="155" t="s">
        <v>348</v>
      </c>
      <c r="F108" s="156" t="s">
        <v>349</v>
      </c>
      <c r="G108" s="157" t="s">
        <v>185</v>
      </c>
      <c r="H108" s="158">
        <v>112.36</v>
      </c>
      <c r="I108" s="159"/>
      <c r="J108" s="160">
        <f>ROUND(I108*H108,2)</f>
        <v>0</v>
      </c>
      <c r="K108" s="156" t="s">
        <v>155</v>
      </c>
      <c r="L108" s="34"/>
      <c r="M108" s="161" t="s">
        <v>0</v>
      </c>
      <c r="N108" s="162" t="s">
        <v>40</v>
      </c>
      <c r="O108" s="54"/>
      <c r="P108" s="163">
        <f>O108*H108</f>
        <v>0</v>
      </c>
      <c r="Q108" s="163">
        <v>0</v>
      </c>
      <c r="R108" s="163">
        <f>Q108*H108</f>
        <v>0</v>
      </c>
      <c r="S108" s="163">
        <v>0</v>
      </c>
      <c r="T108" s="164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65" t="s">
        <v>156</v>
      </c>
      <c r="AT108" s="165" t="s">
        <v>151</v>
      </c>
      <c r="AU108" s="165" t="s">
        <v>77</v>
      </c>
      <c r="AY108" s="18" t="s">
        <v>148</v>
      </c>
      <c r="BE108" s="166">
        <f>IF(N108="základní",J108,0)</f>
        <v>0</v>
      </c>
      <c r="BF108" s="166">
        <f>IF(N108="snížená",J108,0)</f>
        <v>0</v>
      </c>
      <c r="BG108" s="166">
        <f>IF(N108="zákl. přenesená",J108,0)</f>
        <v>0</v>
      </c>
      <c r="BH108" s="166">
        <f>IF(N108="sníž. přenesená",J108,0)</f>
        <v>0</v>
      </c>
      <c r="BI108" s="166">
        <f>IF(N108="nulová",J108,0)</f>
        <v>0</v>
      </c>
      <c r="BJ108" s="18" t="s">
        <v>75</v>
      </c>
      <c r="BK108" s="166">
        <f>ROUND(I108*H108,2)</f>
        <v>0</v>
      </c>
      <c r="BL108" s="18" t="s">
        <v>156</v>
      </c>
      <c r="BM108" s="165" t="s">
        <v>1624</v>
      </c>
    </row>
    <row r="109" spans="2:51" s="14" customFormat="1" ht="12">
      <c r="B109" s="175"/>
      <c r="D109" s="168" t="s">
        <v>158</v>
      </c>
      <c r="E109" s="176" t="s">
        <v>294</v>
      </c>
      <c r="F109" s="177" t="s">
        <v>351</v>
      </c>
      <c r="H109" s="178">
        <v>112.36</v>
      </c>
      <c r="I109" s="179"/>
      <c r="L109" s="175"/>
      <c r="M109" s="180"/>
      <c r="N109" s="181"/>
      <c r="O109" s="181"/>
      <c r="P109" s="181"/>
      <c r="Q109" s="181"/>
      <c r="R109" s="181"/>
      <c r="S109" s="181"/>
      <c r="T109" s="182"/>
      <c r="AT109" s="176" t="s">
        <v>158</v>
      </c>
      <c r="AU109" s="176" t="s">
        <v>77</v>
      </c>
      <c r="AV109" s="14" t="s">
        <v>77</v>
      </c>
      <c r="AW109" s="14" t="s">
        <v>30</v>
      </c>
      <c r="AX109" s="14" t="s">
        <v>75</v>
      </c>
      <c r="AY109" s="176" t="s">
        <v>148</v>
      </c>
    </row>
    <row r="110" spans="1:65" s="2" customFormat="1" ht="21.75" customHeight="1">
      <c r="A110" s="33"/>
      <c r="B110" s="153"/>
      <c r="C110" s="154" t="s">
        <v>182</v>
      </c>
      <c r="D110" s="154" t="s">
        <v>151</v>
      </c>
      <c r="E110" s="155" t="s">
        <v>356</v>
      </c>
      <c r="F110" s="156" t="s">
        <v>357</v>
      </c>
      <c r="G110" s="157" t="s">
        <v>185</v>
      </c>
      <c r="H110" s="158">
        <v>393.26</v>
      </c>
      <c r="I110" s="159"/>
      <c r="J110" s="160">
        <f>ROUND(I110*H110,2)</f>
        <v>0</v>
      </c>
      <c r="K110" s="156" t="s">
        <v>155</v>
      </c>
      <c r="L110" s="34"/>
      <c r="M110" s="161" t="s">
        <v>0</v>
      </c>
      <c r="N110" s="162" t="s">
        <v>40</v>
      </c>
      <c r="O110" s="54"/>
      <c r="P110" s="163">
        <f>O110*H110</f>
        <v>0</v>
      </c>
      <c r="Q110" s="163">
        <v>0</v>
      </c>
      <c r="R110" s="163">
        <f>Q110*H110</f>
        <v>0</v>
      </c>
      <c r="S110" s="163">
        <v>0</v>
      </c>
      <c r="T110" s="164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65" t="s">
        <v>156</v>
      </c>
      <c r="AT110" s="165" t="s">
        <v>151</v>
      </c>
      <c r="AU110" s="165" t="s">
        <v>77</v>
      </c>
      <c r="AY110" s="18" t="s">
        <v>148</v>
      </c>
      <c r="BE110" s="166">
        <f>IF(N110="základní",J110,0)</f>
        <v>0</v>
      </c>
      <c r="BF110" s="166">
        <f>IF(N110="snížená",J110,0)</f>
        <v>0</v>
      </c>
      <c r="BG110" s="166">
        <f>IF(N110="zákl. přenesená",J110,0)</f>
        <v>0</v>
      </c>
      <c r="BH110" s="166">
        <f>IF(N110="sníž. přenesená",J110,0)</f>
        <v>0</v>
      </c>
      <c r="BI110" s="166">
        <f>IF(N110="nulová",J110,0)</f>
        <v>0</v>
      </c>
      <c r="BJ110" s="18" t="s">
        <v>75</v>
      </c>
      <c r="BK110" s="166">
        <f>ROUND(I110*H110,2)</f>
        <v>0</v>
      </c>
      <c r="BL110" s="18" t="s">
        <v>156</v>
      </c>
      <c r="BM110" s="165" t="s">
        <v>1625</v>
      </c>
    </row>
    <row r="111" spans="2:51" s="14" customFormat="1" ht="12">
      <c r="B111" s="175"/>
      <c r="D111" s="168" t="s">
        <v>158</v>
      </c>
      <c r="E111" s="176" t="s">
        <v>276</v>
      </c>
      <c r="F111" s="177" t="s">
        <v>359</v>
      </c>
      <c r="H111" s="178">
        <v>393.26</v>
      </c>
      <c r="I111" s="179"/>
      <c r="L111" s="175"/>
      <c r="M111" s="180"/>
      <c r="N111" s="181"/>
      <c r="O111" s="181"/>
      <c r="P111" s="181"/>
      <c r="Q111" s="181"/>
      <c r="R111" s="181"/>
      <c r="S111" s="181"/>
      <c r="T111" s="182"/>
      <c r="AT111" s="176" t="s">
        <v>158</v>
      </c>
      <c r="AU111" s="176" t="s">
        <v>77</v>
      </c>
      <c r="AV111" s="14" t="s">
        <v>77</v>
      </c>
      <c r="AW111" s="14" t="s">
        <v>30</v>
      </c>
      <c r="AX111" s="14" t="s">
        <v>75</v>
      </c>
      <c r="AY111" s="176" t="s">
        <v>148</v>
      </c>
    </row>
    <row r="112" spans="1:65" s="2" customFormat="1" ht="21.75" customHeight="1">
      <c r="A112" s="33"/>
      <c r="B112" s="153"/>
      <c r="C112" s="154" t="s">
        <v>187</v>
      </c>
      <c r="D112" s="154" t="s">
        <v>151</v>
      </c>
      <c r="E112" s="155" t="s">
        <v>368</v>
      </c>
      <c r="F112" s="156" t="s">
        <v>369</v>
      </c>
      <c r="G112" s="157" t="s">
        <v>185</v>
      </c>
      <c r="H112" s="158">
        <v>56.18</v>
      </c>
      <c r="I112" s="159"/>
      <c r="J112" s="160">
        <f>ROUND(I112*H112,2)</f>
        <v>0</v>
      </c>
      <c r="K112" s="156" t="s">
        <v>155</v>
      </c>
      <c r="L112" s="34"/>
      <c r="M112" s="161" t="s">
        <v>0</v>
      </c>
      <c r="N112" s="162" t="s">
        <v>40</v>
      </c>
      <c r="O112" s="54"/>
      <c r="P112" s="163">
        <f>O112*H112</f>
        <v>0</v>
      </c>
      <c r="Q112" s="163">
        <v>0</v>
      </c>
      <c r="R112" s="163">
        <f>Q112*H112</f>
        <v>0</v>
      </c>
      <c r="S112" s="163">
        <v>0</v>
      </c>
      <c r="T112" s="164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65" t="s">
        <v>156</v>
      </c>
      <c r="AT112" s="165" t="s">
        <v>151</v>
      </c>
      <c r="AU112" s="165" t="s">
        <v>77</v>
      </c>
      <c r="AY112" s="18" t="s">
        <v>148</v>
      </c>
      <c r="BE112" s="166">
        <f>IF(N112="základní",J112,0)</f>
        <v>0</v>
      </c>
      <c r="BF112" s="166">
        <f>IF(N112="snížená",J112,0)</f>
        <v>0</v>
      </c>
      <c r="BG112" s="166">
        <f>IF(N112="zákl. přenesená",J112,0)</f>
        <v>0</v>
      </c>
      <c r="BH112" s="166">
        <f>IF(N112="sníž. přenesená",J112,0)</f>
        <v>0</v>
      </c>
      <c r="BI112" s="166">
        <f>IF(N112="nulová",J112,0)</f>
        <v>0</v>
      </c>
      <c r="BJ112" s="18" t="s">
        <v>75</v>
      </c>
      <c r="BK112" s="166">
        <f>ROUND(I112*H112,2)</f>
        <v>0</v>
      </c>
      <c r="BL112" s="18" t="s">
        <v>156</v>
      </c>
      <c r="BM112" s="165" t="s">
        <v>1626</v>
      </c>
    </row>
    <row r="113" spans="2:51" s="13" customFormat="1" ht="12">
      <c r="B113" s="167"/>
      <c r="D113" s="168" t="s">
        <v>158</v>
      </c>
      <c r="E113" s="169" t="s">
        <v>0</v>
      </c>
      <c r="F113" s="170" t="s">
        <v>1616</v>
      </c>
      <c r="H113" s="169" t="s">
        <v>0</v>
      </c>
      <c r="I113" s="171"/>
      <c r="L113" s="167"/>
      <c r="M113" s="172"/>
      <c r="N113" s="173"/>
      <c r="O113" s="173"/>
      <c r="P113" s="173"/>
      <c r="Q113" s="173"/>
      <c r="R113" s="173"/>
      <c r="S113" s="173"/>
      <c r="T113" s="174"/>
      <c r="AT113" s="169" t="s">
        <v>158</v>
      </c>
      <c r="AU113" s="169" t="s">
        <v>77</v>
      </c>
      <c r="AV113" s="13" t="s">
        <v>75</v>
      </c>
      <c r="AW113" s="13" t="s">
        <v>30</v>
      </c>
      <c r="AX113" s="13" t="s">
        <v>68</v>
      </c>
      <c r="AY113" s="169" t="s">
        <v>148</v>
      </c>
    </row>
    <row r="114" spans="2:51" s="13" customFormat="1" ht="12">
      <c r="B114" s="167"/>
      <c r="D114" s="168" t="s">
        <v>158</v>
      </c>
      <c r="E114" s="169" t="s">
        <v>0</v>
      </c>
      <c r="F114" s="170" t="s">
        <v>1413</v>
      </c>
      <c r="H114" s="169" t="s">
        <v>0</v>
      </c>
      <c r="I114" s="171"/>
      <c r="L114" s="167"/>
      <c r="M114" s="172"/>
      <c r="N114" s="173"/>
      <c r="O114" s="173"/>
      <c r="P114" s="173"/>
      <c r="Q114" s="173"/>
      <c r="R114" s="173"/>
      <c r="S114" s="173"/>
      <c r="T114" s="174"/>
      <c r="AT114" s="169" t="s">
        <v>158</v>
      </c>
      <c r="AU114" s="169" t="s">
        <v>77</v>
      </c>
      <c r="AV114" s="13" t="s">
        <v>75</v>
      </c>
      <c r="AW114" s="13" t="s">
        <v>30</v>
      </c>
      <c r="AX114" s="13" t="s">
        <v>68</v>
      </c>
      <c r="AY114" s="169" t="s">
        <v>148</v>
      </c>
    </row>
    <row r="115" spans="2:51" s="13" customFormat="1" ht="12">
      <c r="B115" s="167"/>
      <c r="D115" s="168" t="s">
        <v>158</v>
      </c>
      <c r="E115" s="169" t="s">
        <v>0</v>
      </c>
      <c r="F115" s="170" t="s">
        <v>1417</v>
      </c>
      <c r="H115" s="169" t="s">
        <v>0</v>
      </c>
      <c r="I115" s="171"/>
      <c r="L115" s="167"/>
      <c r="M115" s="172"/>
      <c r="N115" s="173"/>
      <c r="O115" s="173"/>
      <c r="P115" s="173"/>
      <c r="Q115" s="173"/>
      <c r="R115" s="173"/>
      <c r="S115" s="173"/>
      <c r="T115" s="174"/>
      <c r="AT115" s="169" t="s">
        <v>158</v>
      </c>
      <c r="AU115" s="169" t="s">
        <v>77</v>
      </c>
      <c r="AV115" s="13" t="s">
        <v>75</v>
      </c>
      <c r="AW115" s="13" t="s">
        <v>30</v>
      </c>
      <c r="AX115" s="13" t="s">
        <v>68</v>
      </c>
      <c r="AY115" s="169" t="s">
        <v>148</v>
      </c>
    </row>
    <row r="116" spans="2:51" s="14" customFormat="1" ht="12">
      <c r="B116" s="175"/>
      <c r="D116" s="168" t="s">
        <v>158</v>
      </c>
      <c r="E116" s="176" t="s">
        <v>0</v>
      </c>
      <c r="F116" s="177" t="s">
        <v>1627</v>
      </c>
      <c r="H116" s="178">
        <v>3.269</v>
      </c>
      <c r="I116" s="179"/>
      <c r="L116" s="175"/>
      <c r="M116" s="180"/>
      <c r="N116" s="181"/>
      <c r="O116" s="181"/>
      <c r="P116" s="181"/>
      <c r="Q116" s="181"/>
      <c r="R116" s="181"/>
      <c r="S116" s="181"/>
      <c r="T116" s="182"/>
      <c r="AT116" s="176" t="s">
        <v>158</v>
      </c>
      <c r="AU116" s="176" t="s">
        <v>77</v>
      </c>
      <c r="AV116" s="14" t="s">
        <v>77</v>
      </c>
      <c r="AW116" s="14" t="s">
        <v>30</v>
      </c>
      <c r="AX116" s="14" t="s">
        <v>68</v>
      </c>
      <c r="AY116" s="176" t="s">
        <v>148</v>
      </c>
    </row>
    <row r="117" spans="2:51" s="14" customFormat="1" ht="12">
      <c r="B117" s="175"/>
      <c r="D117" s="168" t="s">
        <v>158</v>
      </c>
      <c r="E117" s="176" t="s">
        <v>0</v>
      </c>
      <c r="F117" s="177" t="s">
        <v>1628</v>
      </c>
      <c r="H117" s="178">
        <v>1.1</v>
      </c>
      <c r="I117" s="179"/>
      <c r="L117" s="175"/>
      <c r="M117" s="180"/>
      <c r="N117" s="181"/>
      <c r="O117" s="181"/>
      <c r="P117" s="181"/>
      <c r="Q117" s="181"/>
      <c r="R117" s="181"/>
      <c r="S117" s="181"/>
      <c r="T117" s="182"/>
      <c r="AT117" s="176" t="s">
        <v>158</v>
      </c>
      <c r="AU117" s="176" t="s">
        <v>77</v>
      </c>
      <c r="AV117" s="14" t="s">
        <v>77</v>
      </c>
      <c r="AW117" s="14" t="s">
        <v>30</v>
      </c>
      <c r="AX117" s="14" t="s">
        <v>68</v>
      </c>
      <c r="AY117" s="176" t="s">
        <v>148</v>
      </c>
    </row>
    <row r="118" spans="2:51" s="14" customFormat="1" ht="12">
      <c r="B118" s="175"/>
      <c r="D118" s="168" t="s">
        <v>158</v>
      </c>
      <c r="E118" s="176" t="s">
        <v>0</v>
      </c>
      <c r="F118" s="177" t="s">
        <v>1629</v>
      </c>
      <c r="H118" s="178">
        <v>1.624</v>
      </c>
      <c r="I118" s="179"/>
      <c r="L118" s="175"/>
      <c r="M118" s="180"/>
      <c r="N118" s="181"/>
      <c r="O118" s="181"/>
      <c r="P118" s="181"/>
      <c r="Q118" s="181"/>
      <c r="R118" s="181"/>
      <c r="S118" s="181"/>
      <c r="T118" s="182"/>
      <c r="AT118" s="176" t="s">
        <v>158</v>
      </c>
      <c r="AU118" s="176" t="s">
        <v>77</v>
      </c>
      <c r="AV118" s="14" t="s">
        <v>77</v>
      </c>
      <c r="AW118" s="14" t="s">
        <v>30</v>
      </c>
      <c r="AX118" s="14" t="s">
        <v>68</v>
      </c>
      <c r="AY118" s="176" t="s">
        <v>148</v>
      </c>
    </row>
    <row r="119" spans="2:51" s="14" customFormat="1" ht="12">
      <c r="B119" s="175"/>
      <c r="D119" s="168" t="s">
        <v>158</v>
      </c>
      <c r="E119" s="176" t="s">
        <v>0</v>
      </c>
      <c r="F119" s="177" t="s">
        <v>1630</v>
      </c>
      <c r="H119" s="178">
        <v>12.053</v>
      </c>
      <c r="I119" s="179"/>
      <c r="L119" s="175"/>
      <c r="M119" s="180"/>
      <c r="N119" s="181"/>
      <c r="O119" s="181"/>
      <c r="P119" s="181"/>
      <c r="Q119" s="181"/>
      <c r="R119" s="181"/>
      <c r="S119" s="181"/>
      <c r="T119" s="182"/>
      <c r="AT119" s="176" t="s">
        <v>158</v>
      </c>
      <c r="AU119" s="176" t="s">
        <v>77</v>
      </c>
      <c r="AV119" s="14" t="s">
        <v>77</v>
      </c>
      <c r="AW119" s="14" t="s">
        <v>30</v>
      </c>
      <c r="AX119" s="14" t="s">
        <v>68</v>
      </c>
      <c r="AY119" s="176" t="s">
        <v>148</v>
      </c>
    </row>
    <row r="120" spans="2:51" s="14" customFormat="1" ht="12">
      <c r="B120" s="175"/>
      <c r="D120" s="168" t="s">
        <v>158</v>
      </c>
      <c r="E120" s="176" t="s">
        <v>0</v>
      </c>
      <c r="F120" s="177" t="s">
        <v>1631</v>
      </c>
      <c r="H120" s="178">
        <v>9.744</v>
      </c>
      <c r="I120" s="179"/>
      <c r="L120" s="175"/>
      <c r="M120" s="180"/>
      <c r="N120" s="181"/>
      <c r="O120" s="181"/>
      <c r="P120" s="181"/>
      <c r="Q120" s="181"/>
      <c r="R120" s="181"/>
      <c r="S120" s="181"/>
      <c r="T120" s="182"/>
      <c r="AT120" s="176" t="s">
        <v>158</v>
      </c>
      <c r="AU120" s="176" t="s">
        <v>77</v>
      </c>
      <c r="AV120" s="14" t="s">
        <v>77</v>
      </c>
      <c r="AW120" s="14" t="s">
        <v>30</v>
      </c>
      <c r="AX120" s="14" t="s">
        <v>68</v>
      </c>
      <c r="AY120" s="176" t="s">
        <v>148</v>
      </c>
    </row>
    <row r="121" spans="2:51" s="13" customFormat="1" ht="12">
      <c r="B121" s="167"/>
      <c r="D121" s="168" t="s">
        <v>158</v>
      </c>
      <c r="E121" s="169" t="s">
        <v>0</v>
      </c>
      <c r="F121" s="170" t="s">
        <v>1419</v>
      </c>
      <c r="H121" s="169" t="s">
        <v>0</v>
      </c>
      <c r="I121" s="171"/>
      <c r="L121" s="167"/>
      <c r="M121" s="172"/>
      <c r="N121" s="173"/>
      <c r="O121" s="173"/>
      <c r="P121" s="173"/>
      <c r="Q121" s="173"/>
      <c r="R121" s="173"/>
      <c r="S121" s="173"/>
      <c r="T121" s="174"/>
      <c r="AT121" s="169" t="s">
        <v>158</v>
      </c>
      <c r="AU121" s="169" t="s">
        <v>77</v>
      </c>
      <c r="AV121" s="13" t="s">
        <v>75</v>
      </c>
      <c r="AW121" s="13" t="s">
        <v>30</v>
      </c>
      <c r="AX121" s="13" t="s">
        <v>68</v>
      </c>
      <c r="AY121" s="169" t="s">
        <v>148</v>
      </c>
    </row>
    <row r="122" spans="2:51" s="14" customFormat="1" ht="12">
      <c r="B122" s="175"/>
      <c r="D122" s="168" t="s">
        <v>158</v>
      </c>
      <c r="E122" s="176" t="s">
        <v>0</v>
      </c>
      <c r="F122" s="177" t="s">
        <v>1632</v>
      </c>
      <c r="H122" s="178">
        <v>5.78</v>
      </c>
      <c r="I122" s="179"/>
      <c r="L122" s="175"/>
      <c r="M122" s="180"/>
      <c r="N122" s="181"/>
      <c r="O122" s="181"/>
      <c r="P122" s="181"/>
      <c r="Q122" s="181"/>
      <c r="R122" s="181"/>
      <c r="S122" s="181"/>
      <c r="T122" s="182"/>
      <c r="AT122" s="176" t="s">
        <v>158</v>
      </c>
      <c r="AU122" s="176" t="s">
        <v>77</v>
      </c>
      <c r="AV122" s="14" t="s">
        <v>77</v>
      </c>
      <c r="AW122" s="14" t="s">
        <v>30</v>
      </c>
      <c r="AX122" s="14" t="s">
        <v>68</v>
      </c>
      <c r="AY122" s="176" t="s">
        <v>148</v>
      </c>
    </row>
    <row r="123" spans="2:51" s="13" customFormat="1" ht="12">
      <c r="B123" s="167"/>
      <c r="D123" s="168" t="s">
        <v>158</v>
      </c>
      <c r="E123" s="169" t="s">
        <v>0</v>
      </c>
      <c r="F123" s="170" t="s">
        <v>1414</v>
      </c>
      <c r="H123" s="169" t="s">
        <v>0</v>
      </c>
      <c r="I123" s="171"/>
      <c r="L123" s="167"/>
      <c r="M123" s="172"/>
      <c r="N123" s="173"/>
      <c r="O123" s="173"/>
      <c r="P123" s="173"/>
      <c r="Q123" s="173"/>
      <c r="R123" s="173"/>
      <c r="S123" s="173"/>
      <c r="T123" s="174"/>
      <c r="AT123" s="169" t="s">
        <v>158</v>
      </c>
      <c r="AU123" s="169" t="s">
        <v>77</v>
      </c>
      <c r="AV123" s="13" t="s">
        <v>75</v>
      </c>
      <c r="AW123" s="13" t="s">
        <v>30</v>
      </c>
      <c r="AX123" s="13" t="s">
        <v>68</v>
      </c>
      <c r="AY123" s="169" t="s">
        <v>148</v>
      </c>
    </row>
    <row r="124" spans="2:51" s="14" customFormat="1" ht="12">
      <c r="B124" s="175"/>
      <c r="D124" s="168" t="s">
        <v>158</v>
      </c>
      <c r="E124" s="176" t="s">
        <v>0</v>
      </c>
      <c r="F124" s="177" t="s">
        <v>1633</v>
      </c>
      <c r="H124" s="178">
        <v>4.76</v>
      </c>
      <c r="I124" s="179"/>
      <c r="L124" s="175"/>
      <c r="M124" s="180"/>
      <c r="N124" s="181"/>
      <c r="O124" s="181"/>
      <c r="P124" s="181"/>
      <c r="Q124" s="181"/>
      <c r="R124" s="181"/>
      <c r="S124" s="181"/>
      <c r="T124" s="182"/>
      <c r="AT124" s="176" t="s">
        <v>158</v>
      </c>
      <c r="AU124" s="176" t="s">
        <v>77</v>
      </c>
      <c r="AV124" s="14" t="s">
        <v>77</v>
      </c>
      <c r="AW124" s="14" t="s">
        <v>30</v>
      </c>
      <c r="AX124" s="14" t="s">
        <v>68</v>
      </c>
      <c r="AY124" s="176" t="s">
        <v>148</v>
      </c>
    </row>
    <row r="125" spans="2:51" s="13" customFormat="1" ht="12">
      <c r="B125" s="167"/>
      <c r="D125" s="168" t="s">
        <v>158</v>
      </c>
      <c r="E125" s="169" t="s">
        <v>0</v>
      </c>
      <c r="F125" s="170" t="s">
        <v>1299</v>
      </c>
      <c r="H125" s="169" t="s">
        <v>0</v>
      </c>
      <c r="I125" s="171"/>
      <c r="L125" s="167"/>
      <c r="M125" s="172"/>
      <c r="N125" s="173"/>
      <c r="O125" s="173"/>
      <c r="P125" s="173"/>
      <c r="Q125" s="173"/>
      <c r="R125" s="173"/>
      <c r="S125" s="173"/>
      <c r="T125" s="174"/>
      <c r="AT125" s="169" t="s">
        <v>158</v>
      </c>
      <c r="AU125" s="169" t="s">
        <v>77</v>
      </c>
      <c r="AV125" s="13" t="s">
        <v>75</v>
      </c>
      <c r="AW125" s="13" t="s">
        <v>30</v>
      </c>
      <c r="AX125" s="13" t="s">
        <v>68</v>
      </c>
      <c r="AY125" s="169" t="s">
        <v>148</v>
      </c>
    </row>
    <row r="126" spans="2:51" s="14" customFormat="1" ht="12">
      <c r="B126" s="175"/>
      <c r="D126" s="168" t="s">
        <v>158</v>
      </c>
      <c r="E126" s="176" t="s">
        <v>0</v>
      </c>
      <c r="F126" s="177" t="s">
        <v>1634</v>
      </c>
      <c r="H126" s="178">
        <v>17.85</v>
      </c>
      <c r="I126" s="179"/>
      <c r="L126" s="175"/>
      <c r="M126" s="180"/>
      <c r="N126" s="181"/>
      <c r="O126" s="181"/>
      <c r="P126" s="181"/>
      <c r="Q126" s="181"/>
      <c r="R126" s="181"/>
      <c r="S126" s="181"/>
      <c r="T126" s="182"/>
      <c r="AT126" s="176" t="s">
        <v>158</v>
      </c>
      <c r="AU126" s="176" t="s">
        <v>77</v>
      </c>
      <c r="AV126" s="14" t="s">
        <v>77</v>
      </c>
      <c r="AW126" s="14" t="s">
        <v>30</v>
      </c>
      <c r="AX126" s="14" t="s">
        <v>68</v>
      </c>
      <c r="AY126" s="176" t="s">
        <v>148</v>
      </c>
    </row>
    <row r="127" spans="2:51" s="15" customFormat="1" ht="12">
      <c r="B127" s="183"/>
      <c r="D127" s="168" t="s">
        <v>158</v>
      </c>
      <c r="E127" s="184" t="s">
        <v>274</v>
      </c>
      <c r="F127" s="185" t="s">
        <v>171</v>
      </c>
      <c r="H127" s="186">
        <v>56.18</v>
      </c>
      <c r="I127" s="187"/>
      <c r="L127" s="183"/>
      <c r="M127" s="188"/>
      <c r="N127" s="189"/>
      <c r="O127" s="189"/>
      <c r="P127" s="189"/>
      <c r="Q127" s="189"/>
      <c r="R127" s="189"/>
      <c r="S127" s="189"/>
      <c r="T127" s="190"/>
      <c r="AT127" s="184" t="s">
        <v>158</v>
      </c>
      <c r="AU127" s="184" t="s">
        <v>77</v>
      </c>
      <c r="AV127" s="15" t="s">
        <v>156</v>
      </c>
      <c r="AW127" s="15" t="s">
        <v>30</v>
      </c>
      <c r="AX127" s="15" t="s">
        <v>75</v>
      </c>
      <c r="AY127" s="184" t="s">
        <v>148</v>
      </c>
    </row>
    <row r="128" spans="1:65" s="2" customFormat="1" ht="21.75" customHeight="1">
      <c r="A128" s="33"/>
      <c r="B128" s="153"/>
      <c r="C128" s="154" t="s">
        <v>191</v>
      </c>
      <c r="D128" s="154" t="s">
        <v>151</v>
      </c>
      <c r="E128" s="155" t="s">
        <v>1433</v>
      </c>
      <c r="F128" s="156" t="s">
        <v>1434</v>
      </c>
      <c r="G128" s="157" t="s">
        <v>185</v>
      </c>
      <c r="H128" s="158">
        <v>30.906</v>
      </c>
      <c r="I128" s="159"/>
      <c r="J128" s="160">
        <f>ROUND(I128*H128,2)</f>
        <v>0</v>
      </c>
      <c r="K128" s="156" t="s">
        <v>155</v>
      </c>
      <c r="L128" s="34"/>
      <c r="M128" s="161" t="s">
        <v>0</v>
      </c>
      <c r="N128" s="162" t="s">
        <v>40</v>
      </c>
      <c r="O128" s="54"/>
      <c r="P128" s="163">
        <f>O128*H128</f>
        <v>0</v>
      </c>
      <c r="Q128" s="163">
        <v>0</v>
      </c>
      <c r="R128" s="163">
        <f>Q128*H128</f>
        <v>0</v>
      </c>
      <c r="S128" s="163">
        <v>0</v>
      </c>
      <c r="T128" s="164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5" t="s">
        <v>156</v>
      </c>
      <c r="AT128" s="165" t="s">
        <v>151</v>
      </c>
      <c r="AU128" s="165" t="s">
        <v>77</v>
      </c>
      <c r="AY128" s="18" t="s">
        <v>148</v>
      </c>
      <c r="BE128" s="166">
        <f>IF(N128="základní",J128,0)</f>
        <v>0</v>
      </c>
      <c r="BF128" s="166">
        <f>IF(N128="snížená",J128,0)</f>
        <v>0</v>
      </c>
      <c r="BG128" s="166">
        <f>IF(N128="zákl. přenesená",J128,0)</f>
        <v>0</v>
      </c>
      <c r="BH128" s="166">
        <f>IF(N128="sníž. přenesená",J128,0)</f>
        <v>0</v>
      </c>
      <c r="BI128" s="166">
        <f>IF(N128="nulová",J128,0)</f>
        <v>0</v>
      </c>
      <c r="BJ128" s="18" t="s">
        <v>75</v>
      </c>
      <c r="BK128" s="166">
        <f>ROUND(I128*H128,2)</f>
        <v>0</v>
      </c>
      <c r="BL128" s="18" t="s">
        <v>156</v>
      </c>
      <c r="BM128" s="165" t="s">
        <v>1635</v>
      </c>
    </row>
    <row r="129" spans="2:51" s="13" customFormat="1" ht="12">
      <c r="B129" s="167"/>
      <c r="D129" s="168" t="s">
        <v>158</v>
      </c>
      <c r="E129" s="169" t="s">
        <v>0</v>
      </c>
      <c r="F129" s="170" t="s">
        <v>1616</v>
      </c>
      <c r="H129" s="169" t="s">
        <v>0</v>
      </c>
      <c r="I129" s="171"/>
      <c r="L129" s="167"/>
      <c r="M129" s="172"/>
      <c r="N129" s="173"/>
      <c r="O129" s="173"/>
      <c r="P129" s="173"/>
      <c r="Q129" s="173"/>
      <c r="R129" s="173"/>
      <c r="S129" s="173"/>
      <c r="T129" s="174"/>
      <c r="AT129" s="169" t="s">
        <v>158</v>
      </c>
      <c r="AU129" s="169" t="s">
        <v>77</v>
      </c>
      <c r="AV129" s="13" t="s">
        <v>75</v>
      </c>
      <c r="AW129" s="13" t="s">
        <v>30</v>
      </c>
      <c r="AX129" s="13" t="s">
        <v>68</v>
      </c>
      <c r="AY129" s="169" t="s">
        <v>148</v>
      </c>
    </row>
    <row r="130" spans="2:51" s="13" customFormat="1" ht="12">
      <c r="B130" s="167"/>
      <c r="D130" s="168" t="s">
        <v>158</v>
      </c>
      <c r="E130" s="169" t="s">
        <v>0</v>
      </c>
      <c r="F130" s="170" t="s">
        <v>1413</v>
      </c>
      <c r="H130" s="169" t="s">
        <v>0</v>
      </c>
      <c r="I130" s="171"/>
      <c r="L130" s="167"/>
      <c r="M130" s="172"/>
      <c r="N130" s="173"/>
      <c r="O130" s="173"/>
      <c r="P130" s="173"/>
      <c r="Q130" s="173"/>
      <c r="R130" s="173"/>
      <c r="S130" s="173"/>
      <c r="T130" s="174"/>
      <c r="AT130" s="169" t="s">
        <v>158</v>
      </c>
      <c r="AU130" s="169" t="s">
        <v>77</v>
      </c>
      <c r="AV130" s="13" t="s">
        <v>75</v>
      </c>
      <c r="AW130" s="13" t="s">
        <v>30</v>
      </c>
      <c r="AX130" s="13" t="s">
        <v>68</v>
      </c>
      <c r="AY130" s="169" t="s">
        <v>148</v>
      </c>
    </row>
    <row r="131" spans="2:51" s="13" customFormat="1" ht="12">
      <c r="B131" s="167"/>
      <c r="D131" s="168" t="s">
        <v>158</v>
      </c>
      <c r="E131" s="169" t="s">
        <v>0</v>
      </c>
      <c r="F131" s="170" t="s">
        <v>1417</v>
      </c>
      <c r="H131" s="169" t="s">
        <v>0</v>
      </c>
      <c r="I131" s="171"/>
      <c r="L131" s="167"/>
      <c r="M131" s="172"/>
      <c r="N131" s="173"/>
      <c r="O131" s="173"/>
      <c r="P131" s="173"/>
      <c r="Q131" s="173"/>
      <c r="R131" s="173"/>
      <c r="S131" s="173"/>
      <c r="T131" s="174"/>
      <c r="AT131" s="169" t="s">
        <v>158</v>
      </c>
      <c r="AU131" s="169" t="s">
        <v>77</v>
      </c>
      <c r="AV131" s="13" t="s">
        <v>75</v>
      </c>
      <c r="AW131" s="13" t="s">
        <v>30</v>
      </c>
      <c r="AX131" s="13" t="s">
        <v>68</v>
      </c>
      <c r="AY131" s="169" t="s">
        <v>148</v>
      </c>
    </row>
    <row r="132" spans="2:51" s="14" customFormat="1" ht="12">
      <c r="B132" s="175"/>
      <c r="D132" s="168" t="s">
        <v>158</v>
      </c>
      <c r="E132" s="176" t="s">
        <v>0</v>
      </c>
      <c r="F132" s="177" t="s">
        <v>1636</v>
      </c>
      <c r="H132" s="178">
        <v>17.17</v>
      </c>
      <c r="I132" s="179"/>
      <c r="L132" s="175"/>
      <c r="M132" s="180"/>
      <c r="N132" s="181"/>
      <c r="O132" s="181"/>
      <c r="P132" s="181"/>
      <c r="Q132" s="181"/>
      <c r="R132" s="181"/>
      <c r="S132" s="181"/>
      <c r="T132" s="182"/>
      <c r="AT132" s="176" t="s">
        <v>158</v>
      </c>
      <c r="AU132" s="176" t="s">
        <v>77</v>
      </c>
      <c r="AV132" s="14" t="s">
        <v>77</v>
      </c>
      <c r="AW132" s="14" t="s">
        <v>30</v>
      </c>
      <c r="AX132" s="14" t="s">
        <v>68</v>
      </c>
      <c r="AY132" s="176" t="s">
        <v>148</v>
      </c>
    </row>
    <row r="133" spans="2:51" s="14" customFormat="1" ht="12">
      <c r="B133" s="175"/>
      <c r="D133" s="168" t="s">
        <v>158</v>
      </c>
      <c r="E133" s="176" t="s">
        <v>0</v>
      </c>
      <c r="F133" s="177" t="s">
        <v>1637</v>
      </c>
      <c r="H133" s="178">
        <v>13.736</v>
      </c>
      <c r="I133" s="179"/>
      <c r="L133" s="175"/>
      <c r="M133" s="180"/>
      <c r="N133" s="181"/>
      <c r="O133" s="181"/>
      <c r="P133" s="181"/>
      <c r="Q133" s="181"/>
      <c r="R133" s="181"/>
      <c r="S133" s="181"/>
      <c r="T133" s="182"/>
      <c r="AT133" s="176" t="s">
        <v>158</v>
      </c>
      <c r="AU133" s="176" t="s">
        <v>77</v>
      </c>
      <c r="AV133" s="14" t="s">
        <v>77</v>
      </c>
      <c r="AW133" s="14" t="s">
        <v>30</v>
      </c>
      <c r="AX133" s="14" t="s">
        <v>68</v>
      </c>
      <c r="AY133" s="176" t="s">
        <v>148</v>
      </c>
    </row>
    <row r="134" spans="2:51" s="15" customFormat="1" ht="12">
      <c r="B134" s="183"/>
      <c r="D134" s="168" t="s">
        <v>158</v>
      </c>
      <c r="E134" s="184" t="s">
        <v>268</v>
      </c>
      <c r="F134" s="185" t="s">
        <v>171</v>
      </c>
      <c r="H134" s="186">
        <v>30.906</v>
      </c>
      <c r="I134" s="187"/>
      <c r="L134" s="183"/>
      <c r="M134" s="188"/>
      <c r="N134" s="189"/>
      <c r="O134" s="189"/>
      <c r="P134" s="189"/>
      <c r="Q134" s="189"/>
      <c r="R134" s="189"/>
      <c r="S134" s="189"/>
      <c r="T134" s="190"/>
      <c r="AT134" s="184" t="s">
        <v>158</v>
      </c>
      <c r="AU134" s="184" t="s">
        <v>77</v>
      </c>
      <c r="AV134" s="15" t="s">
        <v>156</v>
      </c>
      <c r="AW134" s="15" t="s">
        <v>30</v>
      </c>
      <c r="AX134" s="15" t="s">
        <v>75</v>
      </c>
      <c r="AY134" s="184" t="s">
        <v>148</v>
      </c>
    </row>
    <row r="135" spans="1:65" s="2" customFormat="1" ht="21.75" customHeight="1">
      <c r="A135" s="33"/>
      <c r="B135" s="153"/>
      <c r="C135" s="154" t="s">
        <v>195</v>
      </c>
      <c r="D135" s="154" t="s">
        <v>151</v>
      </c>
      <c r="E135" s="155" t="s">
        <v>1093</v>
      </c>
      <c r="F135" s="156" t="s">
        <v>1094</v>
      </c>
      <c r="G135" s="157" t="s">
        <v>185</v>
      </c>
      <c r="H135" s="158">
        <v>53.55</v>
      </c>
      <c r="I135" s="159"/>
      <c r="J135" s="160">
        <f>ROUND(I135*H135,2)</f>
        <v>0</v>
      </c>
      <c r="K135" s="156" t="s">
        <v>155</v>
      </c>
      <c r="L135" s="34"/>
      <c r="M135" s="161" t="s">
        <v>0</v>
      </c>
      <c r="N135" s="162" t="s">
        <v>40</v>
      </c>
      <c r="O135" s="54"/>
      <c r="P135" s="163">
        <f>O135*H135</f>
        <v>0</v>
      </c>
      <c r="Q135" s="163">
        <v>0</v>
      </c>
      <c r="R135" s="163">
        <f>Q135*H135</f>
        <v>0</v>
      </c>
      <c r="S135" s="163">
        <v>0</v>
      </c>
      <c r="T135" s="164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5" t="s">
        <v>156</v>
      </c>
      <c r="AT135" s="165" t="s">
        <v>151</v>
      </c>
      <c r="AU135" s="165" t="s">
        <v>77</v>
      </c>
      <c r="AY135" s="18" t="s">
        <v>148</v>
      </c>
      <c r="BE135" s="166">
        <f>IF(N135="základní",J135,0)</f>
        <v>0</v>
      </c>
      <c r="BF135" s="166">
        <f>IF(N135="snížená",J135,0)</f>
        <v>0</v>
      </c>
      <c r="BG135" s="166">
        <f>IF(N135="zákl. přenesená",J135,0)</f>
        <v>0</v>
      </c>
      <c r="BH135" s="166">
        <f>IF(N135="sníž. přenesená",J135,0)</f>
        <v>0</v>
      </c>
      <c r="BI135" s="166">
        <f>IF(N135="nulová",J135,0)</f>
        <v>0</v>
      </c>
      <c r="BJ135" s="18" t="s">
        <v>75</v>
      </c>
      <c r="BK135" s="166">
        <f>ROUND(I135*H135,2)</f>
        <v>0</v>
      </c>
      <c r="BL135" s="18" t="s">
        <v>156</v>
      </c>
      <c r="BM135" s="165" t="s">
        <v>1638</v>
      </c>
    </row>
    <row r="136" spans="2:51" s="13" customFormat="1" ht="12">
      <c r="B136" s="167"/>
      <c r="D136" s="168" t="s">
        <v>158</v>
      </c>
      <c r="E136" s="169" t="s">
        <v>0</v>
      </c>
      <c r="F136" s="170" t="s">
        <v>1616</v>
      </c>
      <c r="H136" s="169" t="s">
        <v>0</v>
      </c>
      <c r="I136" s="171"/>
      <c r="L136" s="167"/>
      <c r="M136" s="172"/>
      <c r="N136" s="173"/>
      <c r="O136" s="173"/>
      <c r="P136" s="173"/>
      <c r="Q136" s="173"/>
      <c r="R136" s="173"/>
      <c r="S136" s="173"/>
      <c r="T136" s="174"/>
      <c r="AT136" s="169" t="s">
        <v>158</v>
      </c>
      <c r="AU136" s="169" t="s">
        <v>77</v>
      </c>
      <c r="AV136" s="13" t="s">
        <v>75</v>
      </c>
      <c r="AW136" s="13" t="s">
        <v>30</v>
      </c>
      <c r="AX136" s="13" t="s">
        <v>68</v>
      </c>
      <c r="AY136" s="169" t="s">
        <v>148</v>
      </c>
    </row>
    <row r="137" spans="2:51" s="13" customFormat="1" ht="12">
      <c r="B137" s="167"/>
      <c r="D137" s="168" t="s">
        <v>158</v>
      </c>
      <c r="E137" s="169" t="s">
        <v>0</v>
      </c>
      <c r="F137" s="170" t="s">
        <v>1413</v>
      </c>
      <c r="H137" s="169" t="s">
        <v>0</v>
      </c>
      <c r="I137" s="171"/>
      <c r="L137" s="167"/>
      <c r="M137" s="172"/>
      <c r="N137" s="173"/>
      <c r="O137" s="173"/>
      <c r="P137" s="173"/>
      <c r="Q137" s="173"/>
      <c r="R137" s="173"/>
      <c r="S137" s="173"/>
      <c r="T137" s="174"/>
      <c r="AT137" s="169" t="s">
        <v>158</v>
      </c>
      <c r="AU137" s="169" t="s">
        <v>77</v>
      </c>
      <c r="AV137" s="13" t="s">
        <v>75</v>
      </c>
      <c r="AW137" s="13" t="s">
        <v>30</v>
      </c>
      <c r="AX137" s="13" t="s">
        <v>68</v>
      </c>
      <c r="AY137" s="169" t="s">
        <v>148</v>
      </c>
    </row>
    <row r="138" spans="2:51" s="14" customFormat="1" ht="12">
      <c r="B138" s="175"/>
      <c r="D138" s="168" t="s">
        <v>158</v>
      </c>
      <c r="E138" s="176" t="s">
        <v>0</v>
      </c>
      <c r="F138" s="177" t="s">
        <v>1639</v>
      </c>
      <c r="H138" s="178">
        <v>53.55</v>
      </c>
      <c r="I138" s="179"/>
      <c r="L138" s="175"/>
      <c r="M138" s="180"/>
      <c r="N138" s="181"/>
      <c r="O138" s="181"/>
      <c r="P138" s="181"/>
      <c r="Q138" s="181"/>
      <c r="R138" s="181"/>
      <c r="S138" s="181"/>
      <c r="T138" s="182"/>
      <c r="AT138" s="176" t="s">
        <v>158</v>
      </c>
      <c r="AU138" s="176" t="s">
        <v>77</v>
      </c>
      <c r="AV138" s="14" t="s">
        <v>77</v>
      </c>
      <c r="AW138" s="14" t="s">
        <v>30</v>
      </c>
      <c r="AX138" s="14" t="s">
        <v>75</v>
      </c>
      <c r="AY138" s="176" t="s">
        <v>148</v>
      </c>
    </row>
    <row r="139" spans="1:65" s="2" customFormat="1" ht="21.75" customHeight="1">
      <c r="A139" s="33"/>
      <c r="B139" s="153"/>
      <c r="C139" s="154" t="s">
        <v>200</v>
      </c>
      <c r="D139" s="154" t="s">
        <v>151</v>
      </c>
      <c r="E139" s="155" t="s">
        <v>394</v>
      </c>
      <c r="F139" s="156" t="s">
        <v>395</v>
      </c>
      <c r="G139" s="157" t="s">
        <v>154</v>
      </c>
      <c r="H139" s="158">
        <v>1360.62</v>
      </c>
      <c r="I139" s="159"/>
      <c r="J139" s="160">
        <f>ROUND(I139*H139,2)</f>
        <v>0</v>
      </c>
      <c r="K139" s="156" t="s">
        <v>155</v>
      </c>
      <c r="L139" s="34"/>
      <c r="M139" s="161" t="s">
        <v>0</v>
      </c>
      <c r="N139" s="162" t="s">
        <v>40</v>
      </c>
      <c r="O139" s="54"/>
      <c r="P139" s="163">
        <f>O139*H139</f>
        <v>0</v>
      </c>
      <c r="Q139" s="163">
        <v>0.00058</v>
      </c>
      <c r="R139" s="163">
        <f>Q139*H139</f>
        <v>0.7891596</v>
      </c>
      <c r="S139" s="163">
        <v>0</v>
      </c>
      <c r="T139" s="164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5" t="s">
        <v>156</v>
      </c>
      <c r="AT139" s="165" t="s">
        <v>151</v>
      </c>
      <c r="AU139" s="165" t="s">
        <v>77</v>
      </c>
      <c r="AY139" s="18" t="s">
        <v>148</v>
      </c>
      <c r="BE139" s="166">
        <f>IF(N139="základní",J139,0)</f>
        <v>0</v>
      </c>
      <c r="BF139" s="166">
        <f>IF(N139="snížená",J139,0)</f>
        <v>0</v>
      </c>
      <c r="BG139" s="166">
        <f>IF(N139="zákl. přenesená",J139,0)</f>
        <v>0</v>
      </c>
      <c r="BH139" s="166">
        <f>IF(N139="sníž. přenesená",J139,0)</f>
        <v>0</v>
      </c>
      <c r="BI139" s="166">
        <f>IF(N139="nulová",J139,0)</f>
        <v>0</v>
      </c>
      <c r="BJ139" s="18" t="s">
        <v>75</v>
      </c>
      <c r="BK139" s="166">
        <f>ROUND(I139*H139,2)</f>
        <v>0</v>
      </c>
      <c r="BL139" s="18" t="s">
        <v>156</v>
      </c>
      <c r="BM139" s="165" t="s">
        <v>1640</v>
      </c>
    </row>
    <row r="140" spans="2:51" s="13" customFormat="1" ht="12">
      <c r="B140" s="167"/>
      <c r="D140" s="168" t="s">
        <v>158</v>
      </c>
      <c r="E140" s="169" t="s">
        <v>0</v>
      </c>
      <c r="F140" s="170" t="s">
        <v>1616</v>
      </c>
      <c r="H140" s="169" t="s">
        <v>0</v>
      </c>
      <c r="I140" s="171"/>
      <c r="L140" s="167"/>
      <c r="M140" s="172"/>
      <c r="N140" s="173"/>
      <c r="O140" s="173"/>
      <c r="P140" s="173"/>
      <c r="Q140" s="173"/>
      <c r="R140" s="173"/>
      <c r="S140" s="173"/>
      <c r="T140" s="174"/>
      <c r="AT140" s="169" t="s">
        <v>158</v>
      </c>
      <c r="AU140" s="169" t="s">
        <v>77</v>
      </c>
      <c r="AV140" s="13" t="s">
        <v>75</v>
      </c>
      <c r="AW140" s="13" t="s">
        <v>30</v>
      </c>
      <c r="AX140" s="13" t="s">
        <v>68</v>
      </c>
      <c r="AY140" s="169" t="s">
        <v>148</v>
      </c>
    </row>
    <row r="141" spans="2:51" s="13" customFormat="1" ht="12">
      <c r="B141" s="167"/>
      <c r="D141" s="168" t="s">
        <v>158</v>
      </c>
      <c r="E141" s="169" t="s">
        <v>0</v>
      </c>
      <c r="F141" s="170" t="s">
        <v>1413</v>
      </c>
      <c r="H141" s="169" t="s">
        <v>0</v>
      </c>
      <c r="I141" s="171"/>
      <c r="L141" s="167"/>
      <c r="M141" s="172"/>
      <c r="N141" s="173"/>
      <c r="O141" s="173"/>
      <c r="P141" s="173"/>
      <c r="Q141" s="173"/>
      <c r="R141" s="173"/>
      <c r="S141" s="173"/>
      <c r="T141" s="174"/>
      <c r="AT141" s="169" t="s">
        <v>158</v>
      </c>
      <c r="AU141" s="169" t="s">
        <v>77</v>
      </c>
      <c r="AV141" s="13" t="s">
        <v>75</v>
      </c>
      <c r="AW141" s="13" t="s">
        <v>30</v>
      </c>
      <c r="AX141" s="13" t="s">
        <v>68</v>
      </c>
      <c r="AY141" s="169" t="s">
        <v>148</v>
      </c>
    </row>
    <row r="142" spans="2:51" s="13" customFormat="1" ht="12">
      <c r="B142" s="167"/>
      <c r="D142" s="168" t="s">
        <v>158</v>
      </c>
      <c r="E142" s="169" t="s">
        <v>0</v>
      </c>
      <c r="F142" s="170" t="s">
        <v>1417</v>
      </c>
      <c r="H142" s="169" t="s">
        <v>0</v>
      </c>
      <c r="I142" s="171"/>
      <c r="L142" s="167"/>
      <c r="M142" s="172"/>
      <c r="N142" s="173"/>
      <c r="O142" s="173"/>
      <c r="P142" s="173"/>
      <c r="Q142" s="173"/>
      <c r="R142" s="173"/>
      <c r="S142" s="173"/>
      <c r="T142" s="174"/>
      <c r="AT142" s="169" t="s">
        <v>158</v>
      </c>
      <c r="AU142" s="169" t="s">
        <v>77</v>
      </c>
      <c r="AV142" s="13" t="s">
        <v>75</v>
      </c>
      <c r="AW142" s="13" t="s">
        <v>30</v>
      </c>
      <c r="AX142" s="13" t="s">
        <v>68</v>
      </c>
      <c r="AY142" s="169" t="s">
        <v>148</v>
      </c>
    </row>
    <row r="143" spans="2:51" s="14" customFormat="1" ht="12">
      <c r="B143" s="175"/>
      <c r="D143" s="168" t="s">
        <v>158</v>
      </c>
      <c r="E143" s="176" t="s">
        <v>0</v>
      </c>
      <c r="F143" s="177" t="s">
        <v>1641</v>
      </c>
      <c r="H143" s="178">
        <v>68.82</v>
      </c>
      <c r="I143" s="179"/>
      <c r="L143" s="175"/>
      <c r="M143" s="180"/>
      <c r="N143" s="181"/>
      <c r="O143" s="181"/>
      <c r="P143" s="181"/>
      <c r="Q143" s="181"/>
      <c r="R143" s="181"/>
      <c r="S143" s="181"/>
      <c r="T143" s="182"/>
      <c r="AT143" s="176" t="s">
        <v>158</v>
      </c>
      <c r="AU143" s="176" t="s">
        <v>77</v>
      </c>
      <c r="AV143" s="14" t="s">
        <v>77</v>
      </c>
      <c r="AW143" s="14" t="s">
        <v>30</v>
      </c>
      <c r="AX143" s="14" t="s">
        <v>68</v>
      </c>
      <c r="AY143" s="176" t="s">
        <v>148</v>
      </c>
    </row>
    <row r="144" spans="2:51" s="14" customFormat="1" ht="12">
      <c r="B144" s="175"/>
      <c r="D144" s="168" t="s">
        <v>158</v>
      </c>
      <c r="E144" s="176" t="s">
        <v>0</v>
      </c>
      <c r="F144" s="177" t="s">
        <v>1642</v>
      </c>
      <c r="H144" s="178">
        <v>38.2</v>
      </c>
      <c r="I144" s="179"/>
      <c r="L144" s="175"/>
      <c r="M144" s="180"/>
      <c r="N144" s="181"/>
      <c r="O144" s="181"/>
      <c r="P144" s="181"/>
      <c r="Q144" s="181"/>
      <c r="R144" s="181"/>
      <c r="S144" s="181"/>
      <c r="T144" s="182"/>
      <c r="AT144" s="176" t="s">
        <v>158</v>
      </c>
      <c r="AU144" s="176" t="s">
        <v>77</v>
      </c>
      <c r="AV144" s="14" t="s">
        <v>77</v>
      </c>
      <c r="AW144" s="14" t="s">
        <v>30</v>
      </c>
      <c r="AX144" s="14" t="s">
        <v>68</v>
      </c>
      <c r="AY144" s="176" t="s">
        <v>148</v>
      </c>
    </row>
    <row r="145" spans="2:51" s="14" customFormat="1" ht="12">
      <c r="B145" s="175"/>
      <c r="D145" s="168" t="s">
        <v>158</v>
      </c>
      <c r="E145" s="176" t="s">
        <v>0</v>
      </c>
      <c r="F145" s="177" t="s">
        <v>1643</v>
      </c>
      <c r="H145" s="178">
        <v>283.6</v>
      </c>
      <c r="I145" s="179"/>
      <c r="L145" s="175"/>
      <c r="M145" s="180"/>
      <c r="N145" s="181"/>
      <c r="O145" s="181"/>
      <c r="P145" s="181"/>
      <c r="Q145" s="181"/>
      <c r="R145" s="181"/>
      <c r="S145" s="181"/>
      <c r="T145" s="182"/>
      <c r="AT145" s="176" t="s">
        <v>158</v>
      </c>
      <c r="AU145" s="176" t="s">
        <v>77</v>
      </c>
      <c r="AV145" s="14" t="s">
        <v>77</v>
      </c>
      <c r="AW145" s="14" t="s">
        <v>30</v>
      </c>
      <c r="AX145" s="14" t="s">
        <v>68</v>
      </c>
      <c r="AY145" s="176" t="s">
        <v>148</v>
      </c>
    </row>
    <row r="146" spans="2:51" s="14" customFormat="1" ht="12">
      <c r="B146" s="175"/>
      <c r="D146" s="168" t="s">
        <v>158</v>
      </c>
      <c r="E146" s="176" t="s">
        <v>0</v>
      </c>
      <c r="F146" s="177" t="s">
        <v>1644</v>
      </c>
      <c r="H146" s="178">
        <v>229.28</v>
      </c>
      <c r="I146" s="179"/>
      <c r="L146" s="175"/>
      <c r="M146" s="180"/>
      <c r="N146" s="181"/>
      <c r="O146" s="181"/>
      <c r="P146" s="181"/>
      <c r="Q146" s="181"/>
      <c r="R146" s="181"/>
      <c r="S146" s="181"/>
      <c r="T146" s="182"/>
      <c r="AT146" s="176" t="s">
        <v>158</v>
      </c>
      <c r="AU146" s="176" t="s">
        <v>77</v>
      </c>
      <c r="AV146" s="14" t="s">
        <v>77</v>
      </c>
      <c r="AW146" s="14" t="s">
        <v>30</v>
      </c>
      <c r="AX146" s="14" t="s">
        <v>68</v>
      </c>
      <c r="AY146" s="176" t="s">
        <v>148</v>
      </c>
    </row>
    <row r="147" spans="2:51" s="14" customFormat="1" ht="12">
      <c r="B147" s="175"/>
      <c r="D147" s="168" t="s">
        <v>158</v>
      </c>
      <c r="E147" s="176" t="s">
        <v>0</v>
      </c>
      <c r="F147" s="177" t="s">
        <v>1645</v>
      </c>
      <c r="H147" s="178">
        <v>40.4</v>
      </c>
      <c r="I147" s="179"/>
      <c r="L147" s="175"/>
      <c r="M147" s="180"/>
      <c r="N147" s="181"/>
      <c r="O147" s="181"/>
      <c r="P147" s="181"/>
      <c r="Q147" s="181"/>
      <c r="R147" s="181"/>
      <c r="S147" s="181"/>
      <c r="T147" s="182"/>
      <c r="AT147" s="176" t="s">
        <v>158</v>
      </c>
      <c r="AU147" s="176" t="s">
        <v>77</v>
      </c>
      <c r="AV147" s="14" t="s">
        <v>77</v>
      </c>
      <c r="AW147" s="14" t="s">
        <v>30</v>
      </c>
      <c r="AX147" s="14" t="s">
        <v>68</v>
      </c>
      <c r="AY147" s="176" t="s">
        <v>148</v>
      </c>
    </row>
    <row r="148" spans="2:51" s="14" customFormat="1" ht="12">
      <c r="B148" s="175"/>
      <c r="D148" s="168" t="s">
        <v>158</v>
      </c>
      <c r="E148" s="176" t="s">
        <v>0</v>
      </c>
      <c r="F148" s="177" t="s">
        <v>1646</v>
      </c>
      <c r="H148" s="178">
        <v>32.32</v>
      </c>
      <c r="I148" s="179"/>
      <c r="L148" s="175"/>
      <c r="M148" s="180"/>
      <c r="N148" s="181"/>
      <c r="O148" s="181"/>
      <c r="P148" s="181"/>
      <c r="Q148" s="181"/>
      <c r="R148" s="181"/>
      <c r="S148" s="181"/>
      <c r="T148" s="182"/>
      <c r="AT148" s="176" t="s">
        <v>158</v>
      </c>
      <c r="AU148" s="176" t="s">
        <v>77</v>
      </c>
      <c r="AV148" s="14" t="s">
        <v>77</v>
      </c>
      <c r="AW148" s="14" t="s">
        <v>30</v>
      </c>
      <c r="AX148" s="14" t="s">
        <v>68</v>
      </c>
      <c r="AY148" s="176" t="s">
        <v>148</v>
      </c>
    </row>
    <row r="149" spans="2:51" s="13" customFormat="1" ht="12">
      <c r="B149" s="167"/>
      <c r="D149" s="168" t="s">
        <v>158</v>
      </c>
      <c r="E149" s="169" t="s">
        <v>0</v>
      </c>
      <c r="F149" s="170" t="s">
        <v>1419</v>
      </c>
      <c r="H149" s="169" t="s">
        <v>0</v>
      </c>
      <c r="I149" s="171"/>
      <c r="L149" s="167"/>
      <c r="M149" s="172"/>
      <c r="N149" s="173"/>
      <c r="O149" s="173"/>
      <c r="P149" s="173"/>
      <c r="Q149" s="173"/>
      <c r="R149" s="173"/>
      <c r="S149" s="173"/>
      <c r="T149" s="174"/>
      <c r="AT149" s="169" t="s">
        <v>158</v>
      </c>
      <c r="AU149" s="169" t="s">
        <v>77</v>
      </c>
      <c r="AV149" s="13" t="s">
        <v>75</v>
      </c>
      <c r="AW149" s="13" t="s">
        <v>30</v>
      </c>
      <c r="AX149" s="13" t="s">
        <v>68</v>
      </c>
      <c r="AY149" s="169" t="s">
        <v>148</v>
      </c>
    </row>
    <row r="150" spans="2:51" s="14" customFormat="1" ht="12">
      <c r="B150" s="175"/>
      <c r="D150" s="168" t="s">
        <v>158</v>
      </c>
      <c r="E150" s="176" t="s">
        <v>0</v>
      </c>
      <c r="F150" s="177" t="s">
        <v>1647</v>
      </c>
      <c r="H150" s="178">
        <v>136</v>
      </c>
      <c r="I150" s="179"/>
      <c r="L150" s="175"/>
      <c r="M150" s="180"/>
      <c r="N150" s="181"/>
      <c r="O150" s="181"/>
      <c r="P150" s="181"/>
      <c r="Q150" s="181"/>
      <c r="R150" s="181"/>
      <c r="S150" s="181"/>
      <c r="T150" s="182"/>
      <c r="AT150" s="176" t="s">
        <v>158</v>
      </c>
      <c r="AU150" s="176" t="s">
        <v>77</v>
      </c>
      <c r="AV150" s="14" t="s">
        <v>77</v>
      </c>
      <c r="AW150" s="14" t="s">
        <v>30</v>
      </c>
      <c r="AX150" s="14" t="s">
        <v>68</v>
      </c>
      <c r="AY150" s="176" t="s">
        <v>148</v>
      </c>
    </row>
    <row r="151" spans="2:51" s="13" customFormat="1" ht="12">
      <c r="B151" s="167"/>
      <c r="D151" s="168" t="s">
        <v>158</v>
      </c>
      <c r="E151" s="169" t="s">
        <v>0</v>
      </c>
      <c r="F151" s="170" t="s">
        <v>1414</v>
      </c>
      <c r="H151" s="169" t="s">
        <v>0</v>
      </c>
      <c r="I151" s="171"/>
      <c r="L151" s="167"/>
      <c r="M151" s="172"/>
      <c r="N151" s="173"/>
      <c r="O151" s="173"/>
      <c r="P151" s="173"/>
      <c r="Q151" s="173"/>
      <c r="R151" s="173"/>
      <c r="S151" s="173"/>
      <c r="T151" s="174"/>
      <c r="AT151" s="169" t="s">
        <v>158</v>
      </c>
      <c r="AU151" s="169" t="s">
        <v>77</v>
      </c>
      <c r="AV151" s="13" t="s">
        <v>75</v>
      </c>
      <c r="AW151" s="13" t="s">
        <v>30</v>
      </c>
      <c r="AX151" s="13" t="s">
        <v>68</v>
      </c>
      <c r="AY151" s="169" t="s">
        <v>148</v>
      </c>
    </row>
    <row r="152" spans="2:51" s="14" customFormat="1" ht="12">
      <c r="B152" s="175"/>
      <c r="D152" s="168" t="s">
        <v>158</v>
      </c>
      <c r="E152" s="176" t="s">
        <v>0</v>
      </c>
      <c r="F152" s="177" t="s">
        <v>1648</v>
      </c>
      <c r="H152" s="178">
        <v>112</v>
      </c>
      <c r="I152" s="179"/>
      <c r="L152" s="175"/>
      <c r="M152" s="180"/>
      <c r="N152" s="181"/>
      <c r="O152" s="181"/>
      <c r="P152" s="181"/>
      <c r="Q152" s="181"/>
      <c r="R152" s="181"/>
      <c r="S152" s="181"/>
      <c r="T152" s="182"/>
      <c r="AT152" s="176" t="s">
        <v>158</v>
      </c>
      <c r="AU152" s="176" t="s">
        <v>77</v>
      </c>
      <c r="AV152" s="14" t="s">
        <v>77</v>
      </c>
      <c r="AW152" s="14" t="s">
        <v>30</v>
      </c>
      <c r="AX152" s="14" t="s">
        <v>68</v>
      </c>
      <c r="AY152" s="176" t="s">
        <v>148</v>
      </c>
    </row>
    <row r="153" spans="2:51" s="13" customFormat="1" ht="12">
      <c r="B153" s="167"/>
      <c r="D153" s="168" t="s">
        <v>158</v>
      </c>
      <c r="E153" s="169" t="s">
        <v>0</v>
      </c>
      <c r="F153" s="170" t="s">
        <v>1299</v>
      </c>
      <c r="H153" s="169" t="s">
        <v>0</v>
      </c>
      <c r="I153" s="171"/>
      <c r="L153" s="167"/>
      <c r="M153" s="172"/>
      <c r="N153" s="173"/>
      <c r="O153" s="173"/>
      <c r="P153" s="173"/>
      <c r="Q153" s="173"/>
      <c r="R153" s="173"/>
      <c r="S153" s="173"/>
      <c r="T153" s="174"/>
      <c r="AT153" s="169" t="s">
        <v>158</v>
      </c>
      <c r="AU153" s="169" t="s">
        <v>77</v>
      </c>
      <c r="AV153" s="13" t="s">
        <v>75</v>
      </c>
      <c r="AW153" s="13" t="s">
        <v>30</v>
      </c>
      <c r="AX153" s="13" t="s">
        <v>68</v>
      </c>
      <c r="AY153" s="169" t="s">
        <v>148</v>
      </c>
    </row>
    <row r="154" spans="2:51" s="14" customFormat="1" ht="12">
      <c r="B154" s="175"/>
      <c r="D154" s="168" t="s">
        <v>158</v>
      </c>
      <c r="E154" s="176" t="s">
        <v>0</v>
      </c>
      <c r="F154" s="177" t="s">
        <v>1649</v>
      </c>
      <c r="H154" s="178">
        <v>420</v>
      </c>
      <c r="I154" s="179"/>
      <c r="L154" s="175"/>
      <c r="M154" s="180"/>
      <c r="N154" s="181"/>
      <c r="O154" s="181"/>
      <c r="P154" s="181"/>
      <c r="Q154" s="181"/>
      <c r="R154" s="181"/>
      <c r="S154" s="181"/>
      <c r="T154" s="182"/>
      <c r="AT154" s="176" t="s">
        <v>158</v>
      </c>
      <c r="AU154" s="176" t="s">
        <v>77</v>
      </c>
      <c r="AV154" s="14" t="s">
        <v>77</v>
      </c>
      <c r="AW154" s="14" t="s">
        <v>30</v>
      </c>
      <c r="AX154" s="14" t="s">
        <v>68</v>
      </c>
      <c r="AY154" s="176" t="s">
        <v>148</v>
      </c>
    </row>
    <row r="155" spans="2:51" s="15" customFormat="1" ht="12">
      <c r="B155" s="183"/>
      <c r="D155" s="168" t="s">
        <v>158</v>
      </c>
      <c r="E155" s="184" t="s">
        <v>278</v>
      </c>
      <c r="F155" s="185" t="s">
        <v>171</v>
      </c>
      <c r="H155" s="186">
        <v>1360.62</v>
      </c>
      <c r="I155" s="187"/>
      <c r="L155" s="183"/>
      <c r="M155" s="188"/>
      <c r="N155" s="189"/>
      <c r="O155" s="189"/>
      <c r="P155" s="189"/>
      <c r="Q155" s="189"/>
      <c r="R155" s="189"/>
      <c r="S155" s="189"/>
      <c r="T155" s="190"/>
      <c r="AT155" s="184" t="s">
        <v>158</v>
      </c>
      <c r="AU155" s="184" t="s">
        <v>77</v>
      </c>
      <c r="AV155" s="15" t="s">
        <v>156</v>
      </c>
      <c r="AW155" s="15" t="s">
        <v>30</v>
      </c>
      <c r="AX155" s="15" t="s">
        <v>75</v>
      </c>
      <c r="AY155" s="184" t="s">
        <v>148</v>
      </c>
    </row>
    <row r="156" spans="1:65" s="2" customFormat="1" ht="21.75" customHeight="1">
      <c r="A156" s="33"/>
      <c r="B156" s="153"/>
      <c r="C156" s="154" t="s">
        <v>149</v>
      </c>
      <c r="D156" s="154" t="s">
        <v>151</v>
      </c>
      <c r="E156" s="155" t="s">
        <v>1447</v>
      </c>
      <c r="F156" s="156" t="s">
        <v>1448</v>
      </c>
      <c r="G156" s="157" t="s">
        <v>154</v>
      </c>
      <c r="H156" s="158">
        <v>22</v>
      </c>
      <c r="I156" s="159"/>
      <c r="J156" s="160">
        <f>ROUND(I156*H156,2)</f>
        <v>0</v>
      </c>
      <c r="K156" s="156" t="s">
        <v>155</v>
      </c>
      <c r="L156" s="34"/>
      <c r="M156" s="161" t="s">
        <v>0</v>
      </c>
      <c r="N156" s="162" t="s">
        <v>40</v>
      </c>
      <c r="O156" s="54"/>
      <c r="P156" s="163">
        <f>O156*H156</f>
        <v>0</v>
      </c>
      <c r="Q156" s="163">
        <v>0.00059</v>
      </c>
      <c r="R156" s="163">
        <f>Q156*H156</f>
        <v>0.01298</v>
      </c>
      <c r="S156" s="163">
        <v>0</v>
      </c>
      <c r="T156" s="164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5" t="s">
        <v>156</v>
      </c>
      <c r="AT156" s="165" t="s">
        <v>151</v>
      </c>
      <c r="AU156" s="165" t="s">
        <v>77</v>
      </c>
      <c r="AY156" s="18" t="s">
        <v>148</v>
      </c>
      <c r="BE156" s="166">
        <f>IF(N156="základní",J156,0)</f>
        <v>0</v>
      </c>
      <c r="BF156" s="166">
        <f>IF(N156="snížená",J156,0)</f>
        <v>0</v>
      </c>
      <c r="BG156" s="166">
        <f>IF(N156="zákl. přenesená",J156,0)</f>
        <v>0</v>
      </c>
      <c r="BH156" s="166">
        <f>IF(N156="sníž. přenesená",J156,0)</f>
        <v>0</v>
      </c>
      <c r="BI156" s="166">
        <f>IF(N156="nulová",J156,0)</f>
        <v>0</v>
      </c>
      <c r="BJ156" s="18" t="s">
        <v>75</v>
      </c>
      <c r="BK156" s="166">
        <f>ROUND(I156*H156,2)</f>
        <v>0</v>
      </c>
      <c r="BL156" s="18" t="s">
        <v>156</v>
      </c>
      <c r="BM156" s="165" t="s">
        <v>1650</v>
      </c>
    </row>
    <row r="157" spans="2:51" s="13" customFormat="1" ht="12">
      <c r="B157" s="167"/>
      <c r="D157" s="168" t="s">
        <v>158</v>
      </c>
      <c r="E157" s="169" t="s">
        <v>0</v>
      </c>
      <c r="F157" s="170" t="s">
        <v>1616</v>
      </c>
      <c r="H157" s="169" t="s">
        <v>0</v>
      </c>
      <c r="I157" s="171"/>
      <c r="L157" s="167"/>
      <c r="M157" s="172"/>
      <c r="N157" s="173"/>
      <c r="O157" s="173"/>
      <c r="P157" s="173"/>
      <c r="Q157" s="173"/>
      <c r="R157" s="173"/>
      <c r="S157" s="173"/>
      <c r="T157" s="174"/>
      <c r="AT157" s="169" t="s">
        <v>158</v>
      </c>
      <c r="AU157" s="169" t="s">
        <v>77</v>
      </c>
      <c r="AV157" s="13" t="s">
        <v>75</v>
      </c>
      <c r="AW157" s="13" t="s">
        <v>30</v>
      </c>
      <c r="AX157" s="13" t="s">
        <v>68</v>
      </c>
      <c r="AY157" s="169" t="s">
        <v>148</v>
      </c>
    </row>
    <row r="158" spans="2:51" s="13" customFormat="1" ht="12">
      <c r="B158" s="167"/>
      <c r="D158" s="168" t="s">
        <v>158</v>
      </c>
      <c r="E158" s="169" t="s">
        <v>0</v>
      </c>
      <c r="F158" s="170" t="s">
        <v>1413</v>
      </c>
      <c r="H158" s="169" t="s">
        <v>0</v>
      </c>
      <c r="I158" s="171"/>
      <c r="L158" s="167"/>
      <c r="M158" s="172"/>
      <c r="N158" s="173"/>
      <c r="O158" s="173"/>
      <c r="P158" s="173"/>
      <c r="Q158" s="173"/>
      <c r="R158" s="173"/>
      <c r="S158" s="173"/>
      <c r="T158" s="174"/>
      <c r="AT158" s="169" t="s">
        <v>158</v>
      </c>
      <c r="AU158" s="169" t="s">
        <v>77</v>
      </c>
      <c r="AV158" s="13" t="s">
        <v>75</v>
      </c>
      <c r="AW158" s="13" t="s">
        <v>30</v>
      </c>
      <c r="AX158" s="13" t="s">
        <v>68</v>
      </c>
      <c r="AY158" s="169" t="s">
        <v>148</v>
      </c>
    </row>
    <row r="159" spans="2:51" s="13" customFormat="1" ht="12">
      <c r="B159" s="167"/>
      <c r="D159" s="168" t="s">
        <v>158</v>
      </c>
      <c r="E159" s="169" t="s">
        <v>0</v>
      </c>
      <c r="F159" s="170" t="s">
        <v>1417</v>
      </c>
      <c r="H159" s="169" t="s">
        <v>0</v>
      </c>
      <c r="I159" s="171"/>
      <c r="L159" s="167"/>
      <c r="M159" s="172"/>
      <c r="N159" s="173"/>
      <c r="O159" s="173"/>
      <c r="P159" s="173"/>
      <c r="Q159" s="173"/>
      <c r="R159" s="173"/>
      <c r="S159" s="173"/>
      <c r="T159" s="174"/>
      <c r="AT159" s="169" t="s">
        <v>158</v>
      </c>
      <c r="AU159" s="169" t="s">
        <v>77</v>
      </c>
      <c r="AV159" s="13" t="s">
        <v>75</v>
      </c>
      <c r="AW159" s="13" t="s">
        <v>30</v>
      </c>
      <c r="AX159" s="13" t="s">
        <v>68</v>
      </c>
      <c r="AY159" s="169" t="s">
        <v>148</v>
      </c>
    </row>
    <row r="160" spans="2:51" s="14" customFormat="1" ht="12">
      <c r="B160" s="175"/>
      <c r="D160" s="168" t="s">
        <v>158</v>
      </c>
      <c r="E160" s="176" t="s">
        <v>292</v>
      </c>
      <c r="F160" s="177" t="s">
        <v>1651</v>
      </c>
      <c r="H160" s="178">
        <v>22</v>
      </c>
      <c r="I160" s="179"/>
      <c r="L160" s="175"/>
      <c r="M160" s="180"/>
      <c r="N160" s="181"/>
      <c r="O160" s="181"/>
      <c r="P160" s="181"/>
      <c r="Q160" s="181"/>
      <c r="R160" s="181"/>
      <c r="S160" s="181"/>
      <c r="T160" s="182"/>
      <c r="AT160" s="176" t="s">
        <v>158</v>
      </c>
      <c r="AU160" s="176" t="s">
        <v>77</v>
      </c>
      <c r="AV160" s="14" t="s">
        <v>77</v>
      </c>
      <c r="AW160" s="14" t="s">
        <v>30</v>
      </c>
      <c r="AX160" s="14" t="s">
        <v>75</v>
      </c>
      <c r="AY160" s="176" t="s">
        <v>148</v>
      </c>
    </row>
    <row r="161" spans="1:65" s="2" customFormat="1" ht="21.75" customHeight="1">
      <c r="A161" s="33"/>
      <c r="B161" s="153"/>
      <c r="C161" s="154" t="s">
        <v>175</v>
      </c>
      <c r="D161" s="154" t="s">
        <v>151</v>
      </c>
      <c r="E161" s="155" t="s">
        <v>401</v>
      </c>
      <c r="F161" s="156" t="s">
        <v>402</v>
      </c>
      <c r="G161" s="157" t="s">
        <v>154</v>
      </c>
      <c r="H161" s="158">
        <v>1360.62</v>
      </c>
      <c r="I161" s="159"/>
      <c r="J161" s="160">
        <f>ROUND(I161*H161,2)</f>
        <v>0</v>
      </c>
      <c r="K161" s="156" t="s">
        <v>155</v>
      </c>
      <c r="L161" s="34"/>
      <c r="M161" s="161" t="s">
        <v>0</v>
      </c>
      <c r="N161" s="162" t="s">
        <v>40</v>
      </c>
      <c r="O161" s="54"/>
      <c r="P161" s="163">
        <f>O161*H161</f>
        <v>0</v>
      </c>
      <c r="Q161" s="163">
        <v>0</v>
      </c>
      <c r="R161" s="163">
        <f>Q161*H161</f>
        <v>0</v>
      </c>
      <c r="S161" s="163">
        <v>0</v>
      </c>
      <c r="T161" s="164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5" t="s">
        <v>156</v>
      </c>
      <c r="AT161" s="165" t="s">
        <v>151</v>
      </c>
      <c r="AU161" s="165" t="s">
        <v>77</v>
      </c>
      <c r="AY161" s="18" t="s">
        <v>148</v>
      </c>
      <c r="BE161" s="166">
        <f>IF(N161="základní",J161,0)</f>
        <v>0</v>
      </c>
      <c r="BF161" s="166">
        <f>IF(N161="snížená",J161,0)</f>
        <v>0</v>
      </c>
      <c r="BG161" s="166">
        <f>IF(N161="zákl. přenesená",J161,0)</f>
        <v>0</v>
      </c>
      <c r="BH161" s="166">
        <f>IF(N161="sníž. přenesená",J161,0)</f>
        <v>0</v>
      </c>
      <c r="BI161" s="166">
        <f>IF(N161="nulová",J161,0)</f>
        <v>0</v>
      </c>
      <c r="BJ161" s="18" t="s">
        <v>75</v>
      </c>
      <c r="BK161" s="166">
        <f>ROUND(I161*H161,2)</f>
        <v>0</v>
      </c>
      <c r="BL161" s="18" t="s">
        <v>156</v>
      </c>
      <c r="BM161" s="165" t="s">
        <v>1652</v>
      </c>
    </row>
    <row r="162" spans="2:51" s="14" customFormat="1" ht="12">
      <c r="B162" s="175"/>
      <c r="D162" s="168" t="s">
        <v>158</v>
      </c>
      <c r="E162" s="176" t="s">
        <v>0</v>
      </c>
      <c r="F162" s="177" t="s">
        <v>278</v>
      </c>
      <c r="H162" s="178">
        <v>1360.62</v>
      </c>
      <c r="I162" s="179"/>
      <c r="L162" s="175"/>
      <c r="M162" s="180"/>
      <c r="N162" s="181"/>
      <c r="O162" s="181"/>
      <c r="P162" s="181"/>
      <c r="Q162" s="181"/>
      <c r="R162" s="181"/>
      <c r="S162" s="181"/>
      <c r="T162" s="182"/>
      <c r="AT162" s="176" t="s">
        <v>158</v>
      </c>
      <c r="AU162" s="176" t="s">
        <v>77</v>
      </c>
      <c r="AV162" s="14" t="s">
        <v>77</v>
      </c>
      <c r="AW162" s="14" t="s">
        <v>30</v>
      </c>
      <c r="AX162" s="14" t="s">
        <v>75</v>
      </c>
      <c r="AY162" s="176" t="s">
        <v>148</v>
      </c>
    </row>
    <row r="163" spans="1:65" s="2" customFormat="1" ht="21.75" customHeight="1">
      <c r="A163" s="33"/>
      <c r="B163" s="153"/>
      <c r="C163" s="154" t="s">
        <v>219</v>
      </c>
      <c r="D163" s="154" t="s">
        <v>151</v>
      </c>
      <c r="E163" s="155" t="s">
        <v>1455</v>
      </c>
      <c r="F163" s="156" t="s">
        <v>1456</v>
      </c>
      <c r="G163" s="157" t="s">
        <v>154</v>
      </c>
      <c r="H163" s="158">
        <v>22</v>
      </c>
      <c r="I163" s="159"/>
      <c r="J163" s="160">
        <f>ROUND(I163*H163,2)</f>
        <v>0</v>
      </c>
      <c r="K163" s="156" t="s">
        <v>155</v>
      </c>
      <c r="L163" s="34"/>
      <c r="M163" s="161" t="s">
        <v>0</v>
      </c>
      <c r="N163" s="162" t="s">
        <v>40</v>
      </c>
      <c r="O163" s="54"/>
      <c r="P163" s="163">
        <f>O163*H163</f>
        <v>0</v>
      </c>
      <c r="Q163" s="163">
        <v>0</v>
      </c>
      <c r="R163" s="163">
        <f>Q163*H163</f>
        <v>0</v>
      </c>
      <c r="S163" s="163">
        <v>0</v>
      </c>
      <c r="T163" s="164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5" t="s">
        <v>156</v>
      </c>
      <c r="AT163" s="165" t="s">
        <v>151</v>
      </c>
      <c r="AU163" s="165" t="s">
        <v>77</v>
      </c>
      <c r="AY163" s="18" t="s">
        <v>148</v>
      </c>
      <c r="BE163" s="166">
        <f>IF(N163="základní",J163,0)</f>
        <v>0</v>
      </c>
      <c r="BF163" s="166">
        <f>IF(N163="snížená",J163,0)</f>
        <v>0</v>
      </c>
      <c r="BG163" s="166">
        <f>IF(N163="zákl. přenesená",J163,0)</f>
        <v>0</v>
      </c>
      <c r="BH163" s="166">
        <f>IF(N163="sníž. přenesená",J163,0)</f>
        <v>0</v>
      </c>
      <c r="BI163" s="166">
        <f>IF(N163="nulová",J163,0)</f>
        <v>0</v>
      </c>
      <c r="BJ163" s="18" t="s">
        <v>75</v>
      </c>
      <c r="BK163" s="166">
        <f>ROUND(I163*H163,2)</f>
        <v>0</v>
      </c>
      <c r="BL163" s="18" t="s">
        <v>156</v>
      </c>
      <c r="BM163" s="165" t="s">
        <v>1653</v>
      </c>
    </row>
    <row r="164" spans="2:51" s="14" customFormat="1" ht="12">
      <c r="B164" s="175"/>
      <c r="D164" s="168" t="s">
        <v>158</v>
      </c>
      <c r="E164" s="176" t="s">
        <v>0</v>
      </c>
      <c r="F164" s="177" t="s">
        <v>292</v>
      </c>
      <c r="H164" s="178">
        <v>22</v>
      </c>
      <c r="I164" s="179"/>
      <c r="L164" s="175"/>
      <c r="M164" s="180"/>
      <c r="N164" s="181"/>
      <c r="O164" s="181"/>
      <c r="P164" s="181"/>
      <c r="Q164" s="181"/>
      <c r="R164" s="181"/>
      <c r="S164" s="181"/>
      <c r="T164" s="182"/>
      <c r="AT164" s="176" t="s">
        <v>158</v>
      </c>
      <c r="AU164" s="176" t="s">
        <v>77</v>
      </c>
      <c r="AV164" s="14" t="s">
        <v>77</v>
      </c>
      <c r="AW164" s="14" t="s">
        <v>30</v>
      </c>
      <c r="AX164" s="14" t="s">
        <v>75</v>
      </c>
      <c r="AY164" s="176" t="s">
        <v>148</v>
      </c>
    </row>
    <row r="165" spans="1:65" s="2" customFormat="1" ht="33" customHeight="1">
      <c r="A165" s="33"/>
      <c r="B165" s="153"/>
      <c r="C165" s="154" t="s">
        <v>223</v>
      </c>
      <c r="D165" s="154" t="s">
        <v>151</v>
      </c>
      <c r="E165" s="155" t="s">
        <v>404</v>
      </c>
      <c r="F165" s="156" t="s">
        <v>405</v>
      </c>
      <c r="G165" s="157" t="s">
        <v>185</v>
      </c>
      <c r="H165" s="158">
        <v>125.957</v>
      </c>
      <c r="I165" s="159"/>
      <c r="J165" s="160">
        <f>ROUND(I165*H165,2)</f>
        <v>0</v>
      </c>
      <c r="K165" s="156" t="s">
        <v>155</v>
      </c>
      <c r="L165" s="34"/>
      <c r="M165" s="161" t="s">
        <v>0</v>
      </c>
      <c r="N165" s="162" t="s">
        <v>40</v>
      </c>
      <c r="O165" s="54"/>
      <c r="P165" s="163">
        <f>O165*H165</f>
        <v>0</v>
      </c>
      <c r="Q165" s="163">
        <v>0</v>
      </c>
      <c r="R165" s="163">
        <f>Q165*H165</f>
        <v>0</v>
      </c>
      <c r="S165" s="163">
        <v>0</v>
      </c>
      <c r="T165" s="164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5" t="s">
        <v>156</v>
      </c>
      <c r="AT165" s="165" t="s">
        <v>151</v>
      </c>
      <c r="AU165" s="165" t="s">
        <v>77</v>
      </c>
      <c r="AY165" s="18" t="s">
        <v>148</v>
      </c>
      <c r="BE165" s="166">
        <f>IF(N165="základní",J165,0)</f>
        <v>0</v>
      </c>
      <c r="BF165" s="166">
        <f>IF(N165="snížená",J165,0)</f>
        <v>0</v>
      </c>
      <c r="BG165" s="166">
        <f>IF(N165="zákl. přenesená",J165,0)</f>
        <v>0</v>
      </c>
      <c r="BH165" s="166">
        <f>IF(N165="sníž. přenesená",J165,0)</f>
        <v>0</v>
      </c>
      <c r="BI165" s="166">
        <f>IF(N165="nulová",J165,0)</f>
        <v>0</v>
      </c>
      <c r="BJ165" s="18" t="s">
        <v>75</v>
      </c>
      <c r="BK165" s="166">
        <f>ROUND(I165*H165,2)</f>
        <v>0</v>
      </c>
      <c r="BL165" s="18" t="s">
        <v>156</v>
      </c>
      <c r="BM165" s="165" t="s">
        <v>1654</v>
      </c>
    </row>
    <row r="166" spans="2:51" s="14" customFormat="1" ht="12">
      <c r="B166" s="175"/>
      <c r="D166" s="168" t="s">
        <v>158</v>
      </c>
      <c r="E166" s="176" t="s">
        <v>0</v>
      </c>
      <c r="F166" s="177" t="s">
        <v>274</v>
      </c>
      <c r="H166" s="178">
        <v>56.18</v>
      </c>
      <c r="I166" s="179"/>
      <c r="L166" s="175"/>
      <c r="M166" s="180"/>
      <c r="N166" s="181"/>
      <c r="O166" s="181"/>
      <c r="P166" s="181"/>
      <c r="Q166" s="181"/>
      <c r="R166" s="181"/>
      <c r="S166" s="181"/>
      <c r="T166" s="182"/>
      <c r="AT166" s="176" t="s">
        <v>158</v>
      </c>
      <c r="AU166" s="176" t="s">
        <v>77</v>
      </c>
      <c r="AV166" s="14" t="s">
        <v>77</v>
      </c>
      <c r="AW166" s="14" t="s">
        <v>30</v>
      </c>
      <c r="AX166" s="14" t="s">
        <v>68</v>
      </c>
      <c r="AY166" s="176" t="s">
        <v>148</v>
      </c>
    </row>
    <row r="167" spans="2:51" s="14" customFormat="1" ht="12">
      <c r="B167" s="175"/>
      <c r="D167" s="168" t="s">
        <v>158</v>
      </c>
      <c r="E167" s="176" t="s">
        <v>0</v>
      </c>
      <c r="F167" s="177" t="s">
        <v>276</v>
      </c>
      <c r="H167" s="178">
        <v>393.26</v>
      </c>
      <c r="I167" s="179"/>
      <c r="L167" s="175"/>
      <c r="M167" s="180"/>
      <c r="N167" s="181"/>
      <c r="O167" s="181"/>
      <c r="P167" s="181"/>
      <c r="Q167" s="181"/>
      <c r="R167" s="181"/>
      <c r="S167" s="181"/>
      <c r="T167" s="182"/>
      <c r="AT167" s="176" t="s">
        <v>158</v>
      </c>
      <c r="AU167" s="176" t="s">
        <v>77</v>
      </c>
      <c r="AV167" s="14" t="s">
        <v>77</v>
      </c>
      <c r="AW167" s="14" t="s">
        <v>30</v>
      </c>
      <c r="AX167" s="14" t="s">
        <v>68</v>
      </c>
      <c r="AY167" s="176" t="s">
        <v>148</v>
      </c>
    </row>
    <row r="168" spans="2:51" s="14" customFormat="1" ht="12">
      <c r="B168" s="175"/>
      <c r="D168" s="168" t="s">
        <v>158</v>
      </c>
      <c r="E168" s="176" t="s">
        <v>0</v>
      </c>
      <c r="F168" s="177" t="s">
        <v>1459</v>
      </c>
      <c r="H168" s="178">
        <v>-323.483</v>
      </c>
      <c r="I168" s="179"/>
      <c r="L168" s="175"/>
      <c r="M168" s="180"/>
      <c r="N168" s="181"/>
      <c r="O168" s="181"/>
      <c r="P168" s="181"/>
      <c r="Q168" s="181"/>
      <c r="R168" s="181"/>
      <c r="S168" s="181"/>
      <c r="T168" s="182"/>
      <c r="AT168" s="176" t="s">
        <v>158</v>
      </c>
      <c r="AU168" s="176" t="s">
        <v>77</v>
      </c>
      <c r="AV168" s="14" t="s">
        <v>77</v>
      </c>
      <c r="AW168" s="14" t="s">
        <v>30</v>
      </c>
      <c r="AX168" s="14" t="s">
        <v>68</v>
      </c>
      <c r="AY168" s="176" t="s">
        <v>148</v>
      </c>
    </row>
    <row r="169" spans="2:51" s="15" customFormat="1" ht="12">
      <c r="B169" s="183"/>
      <c r="D169" s="168" t="s">
        <v>158</v>
      </c>
      <c r="E169" s="184" t="s">
        <v>300</v>
      </c>
      <c r="F169" s="185" t="s">
        <v>171</v>
      </c>
      <c r="H169" s="186">
        <v>125.957</v>
      </c>
      <c r="I169" s="187"/>
      <c r="L169" s="183"/>
      <c r="M169" s="188"/>
      <c r="N169" s="189"/>
      <c r="O169" s="189"/>
      <c r="P169" s="189"/>
      <c r="Q169" s="189"/>
      <c r="R169" s="189"/>
      <c r="S169" s="189"/>
      <c r="T169" s="190"/>
      <c r="AT169" s="184" t="s">
        <v>158</v>
      </c>
      <c r="AU169" s="184" t="s">
        <v>77</v>
      </c>
      <c r="AV169" s="15" t="s">
        <v>156</v>
      </c>
      <c r="AW169" s="15" t="s">
        <v>30</v>
      </c>
      <c r="AX169" s="15" t="s">
        <v>75</v>
      </c>
      <c r="AY169" s="184" t="s">
        <v>148</v>
      </c>
    </row>
    <row r="170" spans="1:65" s="2" customFormat="1" ht="33" customHeight="1">
      <c r="A170" s="33"/>
      <c r="B170" s="153"/>
      <c r="C170" s="154" t="s">
        <v>6</v>
      </c>
      <c r="D170" s="154" t="s">
        <v>151</v>
      </c>
      <c r="E170" s="155" t="s">
        <v>409</v>
      </c>
      <c r="F170" s="156" t="s">
        <v>410</v>
      </c>
      <c r="G170" s="157" t="s">
        <v>185</v>
      </c>
      <c r="H170" s="158">
        <v>30.906</v>
      </c>
      <c r="I170" s="159"/>
      <c r="J170" s="160">
        <f>ROUND(I170*H170,2)</f>
        <v>0</v>
      </c>
      <c r="K170" s="156" t="s">
        <v>155</v>
      </c>
      <c r="L170" s="34"/>
      <c r="M170" s="161" t="s">
        <v>0</v>
      </c>
      <c r="N170" s="162" t="s">
        <v>40</v>
      </c>
      <c r="O170" s="54"/>
      <c r="P170" s="163">
        <f>O170*H170</f>
        <v>0</v>
      </c>
      <c r="Q170" s="163">
        <v>0</v>
      </c>
      <c r="R170" s="163">
        <f>Q170*H170</f>
        <v>0</v>
      </c>
      <c r="S170" s="163">
        <v>0</v>
      </c>
      <c r="T170" s="164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5" t="s">
        <v>156</v>
      </c>
      <c r="AT170" s="165" t="s">
        <v>151</v>
      </c>
      <c r="AU170" s="165" t="s">
        <v>77</v>
      </c>
      <c r="AY170" s="18" t="s">
        <v>148</v>
      </c>
      <c r="BE170" s="166">
        <f>IF(N170="základní",J170,0)</f>
        <v>0</v>
      </c>
      <c r="BF170" s="166">
        <f>IF(N170="snížená",J170,0)</f>
        <v>0</v>
      </c>
      <c r="BG170" s="166">
        <f>IF(N170="zákl. přenesená",J170,0)</f>
        <v>0</v>
      </c>
      <c r="BH170" s="166">
        <f>IF(N170="sníž. přenesená",J170,0)</f>
        <v>0</v>
      </c>
      <c r="BI170" s="166">
        <f>IF(N170="nulová",J170,0)</f>
        <v>0</v>
      </c>
      <c r="BJ170" s="18" t="s">
        <v>75</v>
      </c>
      <c r="BK170" s="166">
        <f>ROUND(I170*H170,2)</f>
        <v>0</v>
      </c>
      <c r="BL170" s="18" t="s">
        <v>156</v>
      </c>
      <c r="BM170" s="165" t="s">
        <v>1655</v>
      </c>
    </row>
    <row r="171" spans="2:51" s="14" customFormat="1" ht="12">
      <c r="B171" s="175"/>
      <c r="D171" s="168" t="s">
        <v>158</v>
      </c>
      <c r="E171" s="176" t="s">
        <v>0</v>
      </c>
      <c r="F171" s="177" t="s">
        <v>268</v>
      </c>
      <c r="H171" s="178">
        <v>30.906</v>
      </c>
      <c r="I171" s="179"/>
      <c r="L171" s="175"/>
      <c r="M171" s="180"/>
      <c r="N171" s="181"/>
      <c r="O171" s="181"/>
      <c r="P171" s="181"/>
      <c r="Q171" s="181"/>
      <c r="R171" s="181"/>
      <c r="S171" s="181"/>
      <c r="T171" s="182"/>
      <c r="AT171" s="176" t="s">
        <v>158</v>
      </c>
      <c r="AU171" s="176" t="s">
        <v>77</v>
      </c>
      <c r="AV171" s="14" t="s">
        <v>77</v>
      </c>
      <c r="AW171" s="14" t="s">
        <v>30</v>
      </c>
      <c r="AX171" s="14" t="s">
        <v>75</v>
      </c>
      <c r="AY171" s="176" t="s">
        <v>148</v>
      </c>
    </row>
    <row r="172" spans="1:65" s="2" customFormat="1" ht="21.75" customHeight="1">
      <c r="A172" s="33"/>
      <c r="B172" s="153"/>
      <c r="C172" s="154" t="s">
        <v>235</v>
      </c>
      <c r="D172" s="154" t="s">
        <v>151</v>
      </c>
      <c r="E172" s="155" t="s">
        <v>417</v>
      </c>
      <c r="F172" s="156" t="s">
        <v>266</v>
      </c>
      <c r="G172" s="157" t="s">
        <v>232</v>
      </c>
      <c r="H172" s="158">
        <v>288.535</v>
      </c>
      <c r="I172" s="159"/>
      <c r="J172" s="160">
        <f>ROUND(I172*H172,2)</f>
        <v>0</v>
      </c>
      <c r="K172" s="156" t="s">
        <v>0</v>
      </c>
      <c r="L172" s="34"/>
      <c r="M172" s="161" t="s">
        <v>0</v>
      </c>
      <c r="N172" s="162" t="s">
        <v>40</v>
      </c>
      <c r="O172" s="54"/>
      <c r="P172" s="163">
        <f>O172*H172</f>
        <v>0</v>
      </c>
      <c r="Q172" s="163">
        <v>0</v>
      </c>
      <c r="R172" s="163">
        <f>Q172*H172</f>
        <v>0</v>
      </c>
      <c r="S172" s="163">
        <v>0</v>
      </c>
      <c r="T172" s="164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5" t="s">
        <v>156</v>
      </c>
      <c r="AT172" s="165" t="s">
        <v>151</v>
      </c>
      <c r="AU172" s="165" t="s">
        <v>77</v>
      </c>
      <c r="AY172" s="18" t="s">
        <v>148</v>
      </c>
      <c r="BE172" s="166">
        <f>IF(N172="základní",J172,0)</f>
        <v>0</v>
      </c>
      <c r="BF172" s="166">
        <f>IF(N172="snížená",J172,0)</f>
        <v>0</v>
      </c>
      <c r="BG172" s="166">
        <f>IF(N172="zákl. přenesená",J172,0)</f>
        <v>0</v>
      </c>
      <c r="BH172" s="166">
        <f>IF(N172="sníž. přenesená",J172,0)</f>
        <v>0</v>
      </c>
      <c r="BI172" s="166">
        <f>IF(N172="nulová",J172,0)</f>
        <v>0</v>
      </c>
      <c r="BJ172" s="18" t="s">
        <v>75</v>
      </c>
      <c r="BK172" s="166">
        <f>ROUND(I172*H172,2)</f>
        <v>0</v>
      </c>
      <c r="BL172" s="18" t="s">
        <v>156</v>
      </c>
      <c r="BM172" s="165" t="s">
        <v>1656</v>
      </c>
    </row>
    <row r="173" spans="2:51" s="14" customFormat="1" ht="12">
      <c r="B173" s="175"/>
      <c r="D173" s="168" t="s">
        <v>158</v>
      </c>
      <c r="E173" s="176" t="s">
        <v>0</v>
      </c>
      <c r="F173" s="177" t="s">
        <v>419</v>
      </c>
      <c r="H173" s="178">
        <v>226.723</v>
      </c>
      <c r="I173" s="179"/>
      <c r="L173" s="175"/>
      <c r="M173" s="180"/>
      <c r="N173" s="181"/>
      <c r="O173" s="181"/>
      <c r="P173" s="181"/>
      <c r="Q173" s="181"/>
      <c r="R173" s="181"/>
      <c r="S173" s="181"/>
      <c r="T173" s="182"/>
      <c r="AT173" s="176" t="s">
        <v>158</v>
      </c>
      <c r="AU173" s="176" t="s">
        <v>77</v>
      </c>
      <c r="AV173" s="14" t="s">
        <v>77</v>
      </c>
      <c r="AW173" s="14" t="s">
        <v>30</v>
      </c>
      <c r="AX173" s="14" t="s">
        <v>68</v>
      </c>
      <c r="AY173" s="176" t="s">
        <v>148</v>
      </c>
    </row>
    <row r="174" spans="2:51" s="14" customFormat="1" ht="12">
      <c r="B174" s="175"/>
      <c r="D174" s="168" t="s">
        <v>158</v>
      </c>
      <c r="E174" s="176" t="s">
        <v>0</v>
      </c>
      <c r="F174" s="177" t="s">
        <v>347</v>
      </c>
      <c r="H174" s="178">
        <v>61.812</v>
      </c>
      <c r="I174" s="179"/>
      <c r="L174" s="175"/>
      <c r="M174" s="180"/>
      <c r="N174" s="181"/>
      <c r="O174" s="181"/>
      <c r="P174" s="181"/>
      <c r="Q174" s="181"/>
      <c r="R174" s="181"/>
      <c r="S174" s="181"/>
      <c r="T174" s="182"/>
      <c r="AT174" s="176" t="s">
        <v>158</v>
      </c>
      <c r="AU174" s="176" t="s">
        <v>77</v>
      </c>
      <c r="AV174" s="14" t="s">
        <v>77</v>
      </c>
      <c r="AW174" s="14" t="s">
        <v>30</v>
      </c>
      <c r="AX174" s="14" t="s">
        <v>68</v>
      </c>
      <c r="AY174" s="176" t="s">
        <v>148</v>
      </c>
    </row>
    <row r="175" spans="2:51" s="15" customFormat="1" ht="12">
      <c r="B175" s="183"/>
      <c r="D175" s="168" t="s">
        <v>158</v>
      </c>
      <c r="E175" s="184" t="s">
        <v>0</v>
      </c>
      <c r="F175" s="185" t="s">
        <v>171</v>
      </c>
      <c r="H175" s="186">
        <v>288.535</v>
      </c>
      <c r="I175" s="187"/>
      <c r="L175" s="183"/>
      <c r="M175" s="188"/>
      <c r="N175" s="189"/>
      <c r="O175" s="189"/>
      <c r="P175" s="189"/>
      <c r="Q175" s="189"/>
      <c r="R175" s="189"/>
      <c r="S175" s="189"/>
      <c r="T175" s="190"/>
      <c r="AT175" s="184" t="s">
        <v>158</v>
      </c>
      <c r="AU175" s="184" t="s">
        <v>77</v>
      </c>
      <c r="AV175" s="15" t="s">
        <v>156</v>
      </c>
      <c r="AW175" s="15" t="s">
        <v>30</v>
      </c>
      <c r="AX175" s="15" t="s">
        <v>75</v>
      </c>
      <c r="AY175" s="184" t="s">
        <v>148</v>
      </c>
    </row>
    <row r="176" spans="1:65" s="2" customFormat="1" ht="21.75" customHeight="1">
      <c r="A176" s="33"/>
      <c r="B176" s="153"/>
      <c r="C176" s="154" t="s">
        <v>240</v>
      </c>
      <c r="D176" s="154" t="s">
        <v>151</v>
      </c>
      <c r="E176" s="155" t="s">
        <v>192</v>
      </c>
      <c r="F176" s="156" t="s">
        <v>193</v>
      </c>
      <c r="G176" s="157" t="s">
        <v>185</v>
      </c>
      <c r="H176" s="158">
        <v>156.863</v>
      </c>
      <c r="I176" s="159"/>
      <c r="J176" s="160">
        <f>ROUND(I176*H176,2)</f>
        <v>0</v>
      </c>
      <c r="K176" s="156" t="s">
        <v>155</v>
      </c>
      <c r="L176" s="34"/>
      <c r="M176" s="161" t="s">
        <v>0</v>
      </c>
      <c r="N176" s="162" t="s">
        <v>40</v>
      </c>
      <c r="O176" s="54"/>
      <c r="P176" s="163">
        <f>O176*H176</f>
        <v>0</v>
      </c>
      <c r="Q176" s="163">
        <v>0</v>
      </c>
      <c r="R176" s="163">
        <f>Q176*H176</f>
        <v>0</v>
      </c>
      <c r="S176" s="163">
        <v>0</v>
      </c>
      <c r="T176" s="164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5" t="s">
        <v>156</v>
      </c>
      <c r="AT176" s="165" t="s">
        <v>151</v>
      </c>
      <c r="AU176" s="165" t="s">
        <v>77</v>
      </c>
      <c r="AY176" s="18" t="s">
        <v>148</v>
      </c>
      <c r="BE176" s="166">
        <f>IF(N176="základní",J176,0)</f>
        <v>0</v>
      </c>
      <c r="BF176" s="166">
        <f>IF(N176="snížená",J176,0)</f>
        <v>0</v>
      </c>
      <c r="BG176" s="166">
        <f>IF(N176="zákl. přenesená",J176,0)</f>
        <v>0</v>
      </c>
      <c r="BH176" s="166">
        <f>IF(N176="sníž. přenesená",J176,0)</f>
        <v>0</v>
      </c>
      <c r="BI176" s="166">
        <f>IF(N176="nulová",J176,0)</f>
        <v>0</v>
      </c>
      <c r="BJ176" s="18" t="s">
        <v>75</v>
      </c>
      <c r="BK176" s="166">
        <f>ROUND(I176*H176,2)</f>
        <v>0</v>
      </c>
      <c r="BL176" s="18" t="s">
        <v>156</v>
      </c>
      <c r="BM176" s="165" t="s">
        <v>1657</v>
      </c>
    </row>
    <row r="177" spans="2:51" s="14" customFormat="1" ht="12">
      <c r="B177" s="175"/>
      <c r="D177" s="168" t="s">
        <v>158</v>
      </c>
      <c r="E177" s="176" t="s">
        <v>0</v>
      </c>
      <c r="F177" s="177" t="s">
        <v>300</v>
      </c>
      <c r="H177" s="178">
        <v>125.957</v>
      </c>
      <c r="I177" s="179"/>
      <c r="L177" s="175"/>
      <c r="M177" s="180"/>
      <c r="N177" s="181"/>
      <c r="O177" s="181"/>
      <c r="P177" s="181"/>
      <c r="Q177" s="181"/>
      <c r="R177" s="181"/>
      <c r="S177" s="181"/>
      <c r="T177" s="182"/>
      <c r="AT177" s="176" t="s">
        <v>158</v>
      </c>
      <c r="AU177" s="176" t="s">
        <v>77</v>
      </c>
      <c r="AV177" s="14" t="s">
        <v>77</v>
      </c>
      <c r="AW177" s="14" t="s">
        <v>30</v>
      </c>
      <c r="AX177" s="14" t="s">
        <v>68</v>
      </c>
      <c r="AY177" s="176" t="s">
        <v>148</v>
      </c>
    </row>
    <row r="178" spans="2:51" s="14" customFormat="1" ht="12">
      <c r="B178" s="175"/>
      <c r="D178" s="168" t="s">
        <v>158</v>
      </c>
      <c r="E178" s="176" t="s">
        <v>0</v>
      </c>
      <c r="F178" s="177" t="s">
        <v>268</v>
      </c>
      <c r="H178" s="178">
        <v>30.906</v>
      </c>
      <c r="I178" s="179"/>
      <c r="L178" s="175"/>
      <c r="M178" s="180"/>
      <c r="N178" s="181"/>
      <c r="O178" s="181"/>
      <c r="P178" s="181"/>
      <c r="Q178" s="181"/>
      <c r="R178" s="181"/>
      <c r="S178" s="181"/>
      <c r="T178" s="182"/>
      <c r="AT178" s="176" t="s">
        <v>158</v>
      </c>
      <c r="AU178" s="176" t="s">
        <v>77</v>
      </c>
      <c r="AV178" s="14" t="s">
        <v>77</v>
      </c>
      <c r="AW178" s="14" t="s">
        <v>30</v>
      </c>
      <c r="AX178" s="14" t="s">
        <v>68</v>
      </c>
      <c r="AY178" s="176" t="s">
        <v>148</v>
      </c>
    </row>
    <row r="179" spans="2:51" s="15" customFormat="1" ht="12">
      <c r="B179" s="183"/>
      <c r="D179" s="168" t="s">
        <v>158</v>
      </c>
      <c r="E179" s="184" t="s">
        <v>0</v>
      </c>
      <c r="F179" s="185" t="s">
        <v>171</v>
      </c>
      <c r="H179" s="186">
        <v>156.863</v>
      </c>
      <c r="I179" s="187"/>
      <c r="L179" s="183"/>
      <c r="M179" s="188"/>
      <c r="N179" s="189"/>
      <c r="O179" s="189"/>
      <c r="P179" s="189"/>
      <c r="Q179" s="189"/>
      <c r="R179" s="189"/>
      <c r="S179" s="189"/>
      <c r="T179" s="190"/>
      <c r="AT179" s="184" t="s">
        <v>158</v>
      </c>
      <c r="AU179" s="184" t="s">
        <v>77</v>
      </c>
      <c r="AV179" s="15" t="s">
        <v>156</v>
      </c>
      <c r="AW179" s="15" t="s">
        <v>30</v>
      </c>
      <c r="AX179" s="15" t="s">
        <v>75</v>
      </c>
      <c r="AY179" s="184" t="s">
        <v>148</v>
      </c>
    </row>
    <row r="180" spans="1:65" s="2" customFormat="1" ht="21.75" customHeight="1">
      <c r="A180" s="33"/>
      <c r="B180" s="153"/>
      <c r="C180" s="154" t="s">
        <v>204</v>
      </c>
      <c r="D180" s="154" t="s">
        <v>151</v>
      </c>
      <c r="E180" s="155" t="s">
        <v>422</v>
      </c>
      <c r="F180" s="156" t="s">
        <v>423</v>
      </c>
      <c r="G180" s="157" t="s">
        <v>185</v>
      </c>
      <c r="H180" s="158">
        <v>435.843</v>
      </c>
      <c r="I180" s="159"/>
      <c r="J180" s="160">
        <f>ROUND(I180*H180,2)</f>
        <v>0</v>
      </c>
      <c r="K180" s="156" t="s">
        <v>155</v>
      </c>
      <c r="L180" s="34"/>
      <c r="M180" s="161" t="s">
        <v>0</v>
      </c>
      <c r="N180" s="162" t="s">
        <v>40</v>
      </c>
      <c r="O180" s="54"/>
      <c r="P180" s="163">
        <f>O180*H180</f>
        <v>0</v>
      </c>
      <c r="Q180" s="163">
        <v>0</v>
      </c>
      <c r="R180" s="163">
        <f>Q180*H180</f>
        <v>0</v>
      </c>
      <c r="S180" s="163">
        <v>0</v>
      </c>
      <c r="T180" s="164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5" t="s">
        <v>156</v>
      </c>
      <c r="AT180" s="165" t="s">
        <v>151</v>
      </c>
      <c r="AU180" s="165" t="s">
        <v>77</v>
      </c>
      <c r="AY180" s="18" t="s">
        <v>148</v>
      </c>
      <c r="BE180" s="166">
        <f>IF(N180="základní",J180,0)</f>
        <v>0</v>
      </c>
      <c r="BF180" s="166">
        <f>IF(N180="snížená",J180,0)</f>
        <v>0</v>
      </c>
      <c r="BG180" s="166">
        <f>IF(N180="zákl. přenesená",J180,0)</f>
        <v>0</v>
      </c>
      <c r="BH180" s="166">
        <f>IF(N180="sníž. přenesená",J180,0)</f>
        <v>0</v>
      </c>
      <c r="BI180" s="166">
        <f>IF(N180="nulová",J180,0)</f>
        <v>0</v>
      </c>
      <c r="BJ180" s="18" t="s">
        <v>75</v>
      </c>
      <c r="BK180" s="166">
        <f>ROUND(I180*H180,2)</f>
        <v>0</v>
      </c>
      <c r="BL180" s="18" t="s">
        <v>156</v>
      </c>
      <c r="BM180" s="165" t="s">
        <v>1658</v>
      </c>
    </row>
    <row r="181" spans="2:51" s="14" customFormat="1" ht="12">
      <c r="B181" s="175"/>
      <c r="D181" s="168" t="s">
        <v>158</v>
      </c>
      <c r="E181" s="176" t="s">
        <v>0</v>
      </c>
      <c r="F181" s="177" t="s">
        <v>274</v>
      </c>
      <c r="H181" s="178">
        <v>56.18</v>
      </c>
      <c r="I181" s="179"/>
      <c r="L181" s="175"/>
      <c r="M181" s="180"/>
      <c r="N181" s="181"/>
      <c r="O181" s="181"/>
      <c r="P181" s="181"/>
      <c r="Q181" s="181"/>
      <c r="R181" s="181"/>
      <c r="S181" s="181"/>
      <c r="T181" s="182"/>
      <c r="AT181" s="176" t="s">
        <v>158</v>
      </c>
      <c r="AU181" s="176" t="s">
        <v>77</v>
      </c>
      <c r="AV181" s="14" t="s">
        <v>77</v>
      </c>
      <c r="AW181" s="14" t="s">
        <v>30</v>
      </c>
      <c r="AX181" s="14" t="s">
        <v>68</v>
      </c>
      <c r="AY181" s="176" t="s">
        <v>148</v>
      </c>
    </row>
    <row r="182" spans="2:51" s="14" customFormat="1" ht="12">
      <c r="B182" s="175"/>
      <c r="D182" s="168" t="s">
        <v>158</v>
      </c>
      <c r="E182" s="176" t="s">
        <v>0</v>
      </c>
      <c r="F182" s="177" t="s">
        <v>276</v>
      </c>
      <c r="H182" s="178">
        <v>393.26</v>
      </c>
      <c r="I182" s="179"/>
      <c r="L182" s="175"/>
      <c r="M182" s="180"/>
      <c r="N182" s="181"/>
      <c r="O182" s="181"/>
      <c r="P182" s="181"/>
      <c r="Q182" s="181"/>
      <c r="R182" s="181"/>
      <c r="S182" s="181"/>
      <c r="T182" s="182"/>
      <c r="AT182" s="176" t="s">
        <v>158</v>
      </c>
      <c r="AU182" s="176" t="s">
        <v>77</v>
      </c>
      <c r="AV182" s="14" t="s">
        <v>77</v>
      </c>
      <c r="AW182" s="14" t="s">
        <v>30</v>
      </c>
      <c r="AX182" s="14" t="s">
        <v>68</v>
      </c>
      <c r="AY182" s="176" t="s">
        <v>148</v>
      </c>
    </row>
    <row r="183" spans="2:51" s="14" customFormat="1" ht="12">
      <c r="B183" s="175"/>
      <c r="D183" s="168" t="s">
        <v>158</v>
      </c>
      <c r="E183" s="176" t="s">
        <v>0</v>
      </c>
      <c r="F183" s="177" t="s">
        <v>294</v>
      </c>
      <c r="H183" s="178">
        <v>112.36</v>
      </c>
      <c r="I183" s="179"/>
      <c r="L183" s="175"/>
      <c r="M183" s="180"/>
      <c r="N183" s="181"/>
      <c r="O183" s="181"/>
      <c r="P183" s="181"/>
      <c r="Q183" s="181"/>
      <c r="R183" s="181"/>
      <c r="S183" s="181"/>
      <c r="T183" s="182"/>
      <c r="AT183" s="176" t="s">
        <v>158</v>
      </c>
      <c r="AU183" s="176" t="s">
        <v>77</v>
      </c>
      <c r="AV183" s="14" t="s">
        <v>77</v>
      </c>
      <c r="AW183" s="14" t="s">
        <v>30</v>
      </c>
      <c r="AX183" s="14" t="s">
        <v>68</v>
      </c>
      <c r="AY183" s="176" t="s">
        <v>148</v>
      </c>
    </row>
    <row r="184" spans="2:51" s="14" customFormat="1" ht="12">
      <c r="B184" s="175"/>
      <c r="D184" s="168" t="s">
        <v>158</v>
      </c>
      <c r="E184" s="176" t="s">
        <v>0</v>
      </c>
      <c r="F184" s="177" t="s">
        <v>268</v>
      </c>
      <c r="H184" s="178">
        <v>30.906</v>
      </c>
      <c r="I184" s="179"/>
      <c r="L184" s="175"/>
      <c r="M184" s="180"/>
      <c r="N184" s="181"/>
      <c r="O184" s="181"/>
      <c r="P184" s="181"/>
      <c r="Q184" s="181"/>
      <c r="R184" s="181"/>
      <c r="S184" s="181"/>
      <c r="T184" s="182"/>
      <c r="AT184" s="176" t="s">
        <v>158</v>
      </c>
      <c r="AU184" s="176" t="s">
        <v>77</v>
      </c>
      <c r="AV184" s="14" t="s">
        <v>77</v>
      </c>
      <c r="AW184" s="14" t="s">
        <v>30</v>
      </c>
      <c r="AX184" s="14" t="s">
        <v>68</v>
      </c>
      <c r="AY184" s="176" t="s">
        <v>148</v>
      </c>
    </row>
    <row r="185" spans="2:51" s="14" customFormat="1" ht="12">
      <c r="B185" s="175"/>
      <c r="D185" s="168" t="s">
        <v>158</v>
      </c>
      <c r="E185" s="176" t="s">
        <v>0</v>
      </c>
      <c r="F185" s="177" t="s">
        <v>425</v>
      </c>
      <c r="H185" s="178">
        <v>-117.905</v>
      </c>
      <c r="I185" s="179"/>
      <c r="L185" s="175"/>
      <c r="M185" s="180"/>
      <c r="N185" s="181"/>
      <c r="O185" s="181"/>
      <c r="P185" s="181"/>
      <c r="Q185" s="181"/>
      <c r="R185" s="181"/>
      <c r="S185" s="181"/>
      <c r="T185" s="182"/>
      <c r="AT185" s="176" t="s">
        <v>158</v>
      </c>
      <c r="AU185" s="176" t="s">
        <v>77</v>
      </c>
      <c r="AV185" s="14" t="s">
        <v>77</v>
      </c>
      <c r="AW185" s="14" t="s">
        <v>30</v>
      </c>
      <c r="AX185" s="14" t="s">
        <v>68</v>
      </c>
      <c r="AY185" s="176" t="s">
        <v>148</v>
      </c>
    </row>
    <row r="186" spans="2:51" s="14" customFormat="1" ht="12">
      <c r="B186" s="175"/>
      <c r="D186" s="168" t="s">
        <v>158</v>
      </c>
      <c r="E186" s="176" t="s">
        <v>0</v>
      </c>
      <c r="F186" s="177" t="s">
        <v>426</v>
      </c>
      <c r="H186" s="178">
        <v>-38.958</v>
      </c>
      <c r="I186" s="179"/>
      <c r="L186" s="175"/>
      <c r="M186" s="180"/>
      <c r="N186" s="181"/>
      <c r="O186" s="181"/>
      <c r="P186" s="181"/>
      <c r="Q186" s="181"/>
      <c r="R186" s="181"/>
      <c r="S186" s="181"/>
      <c r="T186" s="182"/>
      <c r="AT186" s="176" t="s">
        <v>158</v>
      </c>
      <c r="AU186" s="176" t="s">
        <v>77</v>
      </c>
      <c r="AV186" s="14" t="s">
        <v>77</v>
      </c>
      <c r="AW186" s="14" t="s">
        <v>30</v>
      </c>
      <c r="AX186" s="14" t="s">
        <v>68</v>
      </c>
      <c r="AY186" s="176" t="s">
        <v>148</v>
      </c>
    </row>
    <row r="187" spans="2:51" s="15" customFormat="1" ht="12">
      <c r="B187" s="183"/>
      <c r="D187" s="168" t="s">
        <v>158</v>
      </c>
      <c r="E187" s="184" t="s">
        <v>296</v>
      </c>
      <c r="F187" s="185" t="s">
        <v>171</v>
      </c>
      <c r="H187" s="186">
        <v>435.843</v>
      </c>
      <c r="I187" s="187"/>
      <c r="L187" s="183"/>
      <c r="M187" s="188"/>
      <c r="N187" s="189"/>
      <c r="O187" s="189"/>
      <c r="P187" s="189"/>
      <c r="Q187" s="189"/>
      <c r="R187" s="189"/>
      <c r="S187" s="189"/>
      <c r="T187" s="190"/>
      <c r="AT187" s="184" t="s">
        <v>158</v>
      </c>
      <c r="AU187" s="184" t="s">
        <v>77</v>
      </c>
      <c r="AV187" s="15" t="s">
        <v>156</v>
      </c>
      <c r="AW187" s="15" t="s">
        <v>30</v>
      </c>
      <c r="AX187" s="15" t="s">
        <v>75</v>
      </c>
      <c r="AY187" s="184" t="s">
        <v>148</v>
      </c>
    </row>
    <row r="188" spans="1:65" s="2" customFormat="1" ht="33" customHeight="1">
      <c r="A188" s="33"/>
      <c r="B188" s="153"/>
      <c r="C188" s="154" t="s">
        <v>247</v>
      </c>
      <c r="D188" s="154" t="s">
        <v>151</v>
      </c>
      <c r="E188" s="155" t="s">
        <v>431</v>
      </c>
      <c r="F188" s="156" t="s">
        <v>432</v>
      </c>
      <c r="G188" s="157" t="s">
        <v>185</v>
      </c>
      <c r="H188" s="158">
        <v>117.905</v>
      </c>
      <c r="I188" s="159"/>
      <c r="J188" s="160">
        <f>ROUND(I188*H188,2)</f>
        <v>0</v>
      </c>
      <c r="K188" s="156" t="s">
        <v>155</v>
      </c>
      <c r="L188" s="34"/>
      <c r="M188" s="161" t="s">
        <v>0</v>
      </c>
      <c r="N188" s="162" t="s">
        <v>40</v>
      </c>
      <c r="O188" s="54"/>
      <c r="P188" s="163">
        <f>O188*H188</f>
        <v>0</v>
      </c>
      <c r="Q188" s="163">
        <v>0</v>
      </c>
      <c r="R188" s="163">
        <f>Q188*H188</f>
        <v>0</v>
      </c>
      <c r="S188" s="163">
        <v>0</v>
      </c>
      <c r="T188" s="164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5" t="s">
        <v>156</v>
      </c>
      <c r="AT188" s="165" t="s">
        <v>151</v>
      </c>
      <c r="AU188" s="165" t="s">
        <v>77</v>
      </c>
      <c r="AY188" s="18" t="s">
        <v>148</v>
      </c>
      <c r="BE188" s="166">
        <f>IF(N188="základní",J188,0)</f>
        <v>0</v>
      </c>
      <c r="BF188" s="166">
        <f>IF(N188="snížená",J188,0)</f>
        <v>0</v>
      </c>
      <c r="BG188" s="166">
        <f>IF(N188="zákl. přenesená",J188,0)</f>
        <v>0</v>
      </c>
      <c r="BH188" s="166">
        <f>IF(N188="sníž. přenesená",J188,0)</f>
        <v>0</v>
      </c>
      <c r="BI188" s="166">
        <f>IF(N188="nulová",J188,0)</f>
        <v>0</v>
      </c>
      <c r="BJ188" s="18" t="s">
        <v>75</v>
      </c>
      <c r="BK188" s="166">
        <f>ROUND(I188*H188,2)</f>
        <v>0</v>
      </c>
      <c r="BL188" s="18" t="s">
        <v>156</v>
      </c>
      <c r="BM188" s="165" t="s">
        <v>1659</v>
      </c>
    </row>
    <row r="189" spans="2:51" s="13" customFormat="1" ht="12">
      <c r="B189" s="167"/>
      <c r="D189" s="168" t="s">
        <v>158</v>
      </c>
      <c r="E189" s="169" t="s">
        <v>0</v>
      </c>
      <c r="F189" s="170" t="s">
        <v>1616</v>
      </c>
      <c r="H189" s="169" t="s">
        <v>0</v>
      </c>
      <c r="I189" s="171"/>
      <c r="L189" s="167"/>
      <c r="M189" s="172"/>
      <c r="N189" s="173"/>
      <c r="O189" s="173"/>
      <c r="P189" s="173"/>
      <c r="Q189" s="173"/>
      <c r="R189" s="173"/>
      <c r="S189" s="173"/>
      <c r="T189" s="174"/>
      <c r="AT189" s="169" t="s">
        <v>158</v>
      </c>
      <c r="AU189" s="169" t="s">
        <v>77</v>
      </c>
      <c r="AV189" s="13" t="s">
        <v>75</v>
      </c>
      <c r="AW189" s="13" t="s">
        <v>30</v>
      </c>
      <c r="AX189" s="13" t="s">
        <v>68</v>
      </c>
      <c r="AY189" s="169" t="s">
        <v>148</v>
      </c>
    </row>
    <row r="190" spans="2:51" s="13" customFormat="1" ht="12">
      <c r="B190" s="167"/>
      <c r="D190" s="168" t="s">
        <v>158</v>
      </c>
      <c r="E190" s="169" t="s">
        <v>0</v>
      </c>
      <c r="F190" s="170" t="s">
        <v>1413</v>
      </c>
      <c r="H190" s="169" t="s">
        <v>0</v>
      </c>
      <c r="I190" s="171"/>
      <c r="L190" s="167"/>
      <c r="M190" s="172"/>
      <c r="N190" s="173"/>
      <c r="O190" s="173"/>
      <c r="P190" s="173"/>
      <c r="Q190" s="173"/>
      <c r="R190" s="173"/>
      <c r="S190" s="173"/>
      <c r="T190" s="174"/>
      <c r="AT190" s="169" t="s">
        <v>158</v>
      </c>
      <c r="AU190" s="169" t="s">
        <v>77</v>
      </c>
      <c r="AV190" s="13" t="s">
        <v>75</v>
      </c>
      <c r="AW190" s="13" t="s">
        <v>30</v>
      </c>
      <c r="AX190" s="13" t="s">
        <v>68</v>
      </c>
      <c r="AY190" s="169" t="s">
        <v>148</v>
      </c>
    </row>
    <row r="191" spans="2:51" s="14" customFormat="1" ht="12">
      <c r="B191" s="175"/>
      <c r="D191" s="168" t="s">
        <v>158</v>
      </c>
      <c r="E191" s="176" t="s">
        <v>0</v>
      </c>
      <c r="F191" s="177" t="s">
        <v>1660</v>
      </c>
      <c r="H191" s="178">
        <v>10.308</v>
      </c>
      <c r="I191" s="179"/>
      <c r="L191" s="175"/>
      <c r="M191" s="180"/>
      <c r="N191" s="181"/>
      <c r="O191" s="181"/>
      <c r="P191" s="181"/>
      <c r="Q191" s="181"/>
      <c r="R191" s="181"/>
      <c r="S191" s="181"/>
      <c r="T191" s="182"/>
      <c r="AT191" s="176" t="s">
        <v>158</v>
      </c>
      <c r="AU191" s="176" t="s">
        <v>77</v>
      </c>
      <c r="AV191" s="14" t="s">
        <v>77</v>
      </c>
      <c r="AW191" s="14" t="s">
        <v>30</v>
      </c>
      <c r="AX191" s="14" t="s">
        <v>68</v>
      </c>
      <c r="AY191" s="176" t="s">
        <v>148</v>
      </c>
    </row>
    <row r="192" spans="2:51" s="14" customFormat="1" ht="12">
      <c r="B192" s="175"/>
      <c r="D192" s="168" t="s">
        <v>158</v>
      </c>
      <c r="E192" s="176" t="s">
        <v>0</v>
      </c>
      <c r="F192" s="177" t="s">
        <v>1661</v>
      </c>
      <c r="H192" s="178">
        <v>107.597</v>
      </c>
      <c r="I192" s="179"/>
      <c r="L192" s="175"/>
      <c r="M192" s="180"/>
      <c r="N192" s="181"/>
      <c r="O192" s="181"/>
      <c r="P192" s="181"/>
      <c r="Q192" s="181"/>
      <c r="R192" s="181"/>
      <c r="S192" s="181"/>
      <c r="T192" s="182"/>
      <c r="AT192" s="176" t="s">
        <v>158</v>
      </c>
      <c r="AU192" s="176" t="s">
        <v>77</v>
      </c>
      <c r="AV192" s="14" t="s">
        <v>77</v>
      </c>
      <c r="AW192" s="14" t="s">
        <v>30</v>
      </c>
      <c r="AX192" s="14" t="s">
        <v>68</v>
      </c>
      <c r="AY192" s="176" t="s">
        <v>148</v>
      </c>
    </row>
    <row r="193" spans="2:51" s="15" customFormat="1" ht="12">
      <c r="B193" s="183"/>
      <c r="D193" s="168" t="s">
        <v>158</v>
      </c>
      <c r="E193" s="184" t="s">
        <v>280</v>
      </c>
      <c r="F193" s="185" t="s">
        <v>171</v>
      </c>
      <c r="H193" s="186">
        <v>117.905</v>
      </c>
      <c r="I193" s="187"/>
      <c r="L193" s="183"/>
      <c r="M193" s="188"/>
      <c r="N193" s="189"/>
      <c r="O193" s="189"/>
      <c r="P193" s="189"/>
      <c r="Q193" s="189"/>
      <c r="R193" s="189"/>
      <c r="S193" s="189"/>
      <c r="T193" s="190"/>
      <c r="AT193" s="184" t="s">
        <v>158</v>
      </c>
      <c r="AU193" s="184" t="s">
        <v>77</v>
      </c>
      <c r="AV193" s="15" t="s">
        <v>156</v>
      </c>
      <c r="AW193" s="15" t="s">
        <v>30</v>
      </c>
      <c r="AX193" s="15" t="s">
        <v>75</v>
      </c>
      <c r="AY193" s="184" t="s">
        <v>148</v>
      </c>
    </row>
    <row r="194" spans="1:65" s="2" customFormat="1" ht="16.5" customHeight="1">
      <c r="A194" s="33"/>
      <c r="B194" s="153"/>
      <c r="C194" s="203" t="s">
        <v>252</v>
      </c>
      <c r="D194" s="203" t="s">
        <v>438</v>
      </c>
      <c r="E194" s="204" t="s">
        <v>439</v>
      </c>
      <c r="F194" s="205" t="s">
        <v>440</v>
      </c>
      <c r="G194" s="206" t="s">
        <v>232</v>
      </c>
      <c r="H194" s="207">
        <v>235.81</v>
      </c>
      <c r="I194" s="208"/>
      <c r="J194" s="209">
        <f>ROUND(I194*H194,2)</f>
        <v>0</v>
      </c>
      <c r="K194" s="205" t="s">
        <v>155</v>
      </c>
      <c r="L194" s="210"/>
      <c r="M194" s="211" t="s">
        <v>0</v>
      </c>
      <c r="N194" s="212" t="s">
        <v>40</v>
      </c>
      <c r="O194" s="54"/>
      <c r="P194" s="163">
        <f>O194*H194</f>
        <v>0</v>
      </c>
      <c r="Q194" s="163">
        <v>1</v>
      </c>
      <c r="R194" s="163">
        <f>Q194*H194</f>
        <v>235.81</v>
      </c>
      <c r="S194" s="163">
        <v>0</v>
      </c>
      <c r="T194" s="164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5" t="s">
        <v>191</v>
      </c>
      <c r="AT194" s="165" t="s">
        <v>438</v>
      </c>
      <c r="AU194" s="165" t="s">
        <v>77</v>
      </c>
      <c r="AY194" s="18" t="s">
        <v>148</v>
      </c>
      <c r="BE194" s="166">
        <f>IF(N194="základní",J194,0)</f>
        <v>0</v>
      </c>
      <c r="BF194" s="166">
        <f>IF(N194="snížená",J194,0)</f>
        <v>0</v>
      </c>
      <c r="BG194" s="166">
        <f>IF(N194="zákl. přenesená",J194,0)</f>
        <v>0</v>
      </c>
      <c r="BH194" s="166">
        <f>IF(N194="sníž. přenesená",J194,0)</f>
        <v>0</v>
      </c>
      <c r="BI194" s="166">
        <f>IF(N194="nulová",J194,0)</f>
        <v>0</v>
      </c>
      <c r="BJ194" s="18" t="s">
        <v>75</v>
      </c>
      <c r="BK194" s="166">
        <f>ROUND(I194*H194,2)</f>
        <v>0</v>
      </c>
      <c r="BL194" s="18" t="s">
        <v>156</v>
      </c>
      <c r="BM194" s="165" t="s">
        <v>1662</v>
      </c>
    </row>
    <row r="195" spans="2:51" s="14" customFormat="1" ht="12">
      <c r="B195" s="175"/>
      <c r="D195" s="168" t="s">
        <v>158</v>
      </c>
      <c r="E195" s="176" t="s">
        <v>0</v>
      </c>
      <c r="F195" s="177" t="s">
        <v>442</v>
      </c>
      <c r="H195" s="178">
        <v>235.81</v>
      </c>
      <c r="I195" s="179"/>
      <c r="L195" s="175"/>
      <c r="M195" s="180"/>
      <c r="N195" s="181"/>
      <c r="O195" s="181"/>
      <c r="P195" s="181"/>
      <c r="Q195" s="181"/>
      <c r="R195" s="181"/>
      <c r="S195" s="181"/>
      <c r="T195" s="182"/>
      <c r="AT195" s="176" t="s">
        <v>158</v>
      </c>
      <c r="AU195" s="176" t="s">
        <v>77</v>
      </c>
      <c r="AV195" s="14" t="s">
        <v>77</v>
      </c>
      <c r="AW195" s="14" t="s">
        <v>30</v>
      </c>
      <c r="AX195" s="14" t="s">
        <v>75</v>
      </c>
      <c r="AY195" s="176" t="s">
        <v>148</v>
      </c>
    </row>
    <row r="196" spans="1:65" s="2" customFormat="1" ht="16.5" customHeight="1">
      <c r="A196" s="33"/>
      <c r="B196" s="153"/>
      <c r="C196" s="154" t="s">
        <v>5</v>
      </c>
      <c r="D196" s="154" t="s">
        <v>151</v>
      </c>
      <c r="E196" s="155" t="s">
        <v>1113</v>
      </c>
      <c r="F196" s="156" t="s">
        <v>1114</v>
      </c>
      <c r="G196" s="157" t="s">
        <v>154</v>
      </c>
      <c r="H196" s="158">
        <v>42.525</v>
      </c>
      <c r="I196" s="159"/>
      <c r="J196" s="160">
        <f>ROUND(I196*H196,2)</f>
        <v>0</v>
      </c>
      <c r="K196" s="156" t="s">
        <v>155</v>
      </c>
      <c r="L196" s="34"/>
      <c r="M196" s="161" t="s">
        <v>0</v>
      </c>
      <c r="N196" s="162" t="s">
        <v>40</v>
      </c>
      <c r="O196" s="54"/>
      <c r="P196" s="163">
        <f>O196*H196</f>
        <v>0</v>
      </c>
      <c r="Q196" s="163">
        <v>0</v>
      </c>
      <c r="R196" s="163">
        <f>Q196*H196</f>
        <v>0</v>
      </c>
      <c r="S196" s="163">
        <v>0</v>
      </c>
      <c r="T196" s="164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5" t="s">
        <v>156</v>
      </c>
      <c r="AT196" s="165" t="s">
        <v>151</v>
      </c>
      <c r="AU196" s="165" t="s">
        <v>77</v>
      </c>
      <c r="AY196" s="18" t="s">
        <v>148</v>
      </c>
      <c r="BE196" s="166">
        <f>IF(N196="základní",J196,0)</f>
        <v>0</v>
      </c>
      <c r="BF196" s="166">
        <f>IF(N196="snížená",J196,0)</f>
        <v>0</v>
      </c>
      <c r="BG196" s="166">
        <f>IF(N196="zákl. přenesená",J196,0)</f>
        <v>0</v>
      </c>
      <c r="BH196" s="166">
        <f>IF(N196="sníž. přenesená",J196,0)</f>
        <v>0</v>
      </c>
      <c r="BI196" s="166">
        <f>IF(N196="nulová",J196,0)</f>
        <v>0</v>
      </c>
      <c r="BJ196" s="18" t="s">
        <v>75</v>
      </c>
      <c r="BK196" s="166">
        <f>ROUND(I196*H196,2)</f>
        <v>0</v>
      </c>
      <c r="BL196" s="18" t="s">
        <v>156</v>
      </c>
      <c r="BM196" s="165" t="s">
        <v>1663</v>
      </c>
    </row>
    <row r="197" spans="2:51" s="14" customFormat="1" ht="12">
      <c r="B197" s="175"/>
      <c r="D197" s="168" t="s">
        <v>158</v>
      </c>
      <c r="E197" s="176" t="s">
        <v>0</v>
      </c>
      <c r="F197" s="177" t="s">
        <v>1049</v>
      </c>
      <c r="H197" s="178">
        <v>42.525</v>
      </c>
      <c r="I197" s="179"/>
      <c r="L197" s="175"/>
      <c r="M197" s="180"/>
      <c r="N197" s="181"/>
      <c r="O197" s="181"/>
      <c r="P197" s="181"/>
      <c r="Q197" s="181"/>
      <c r="R197" s="181"/>
      <c r="S197" s="181"/>
      <c r="T197" s="182"/>
      <c r="AT197" s="176" t="s">
        <v>158</v>
      </c>
      <c r="AU197" s="176" t="s">
        <v>77</v>
      </c>
      <c r="AV197" s="14" t="s">
        <v>77</v>
      </c>
      <c r="AW197" s="14" t="s">
        <v>30</v>
      </c>
      <c r="AX197" s="14" t="s">
        <v>75</v>
      </c>
      <c r="AY197" s="176" t="s">
        <v>148</v>
      </c>
    </row>
    <row r="198" spans="2:63" s="12" customFormat="1" ht="20.85" customHeight="1">
      <c r="B198" s="140"/>
      <c r="D198" s="141" t="s">
        <v>67</v>
      </c>
      <c r="E198" s="151" t="s">
        <v>156</v>
      </c>
      <c r="F198" s="151" t="s">
        <v>499</v>
      </c>
      <c r="I198" s="143"/>
      <c r="J198" s="152">
        <f>BK198</f>
        <v>0</v>
      </c>
      <c r="L198" s="140"/>
      <c r="M198" s="145"/>
      <c r="N198" s="146"/>
      <c r="O198" s="146"/>
      <c r="P198" s="147">
        <f>SUM(P199:P212)</f>
        <v>0</v>
      </c>
      <c r="Q198" s="146"/>
      <c r="R198" s="147">
        <f>SUM(R199:R212)</f>
        <v>73.71821766000001</v>
      </c>
      <c r="S198" s="146"/>
      <c r="T198" s="148">
        <f>SUM(T199:T212)</f>
        <v>0</v>
      </c>
      <c r="AR198" s="141" t="s">
        <v>75</v>
      </c>
      <c r="AT198" s="149" t="s">
        <v>67</v>
      </c>
      <c r="AU198" s="149" t="s">
        <v>77</v>
      </c>
      <c r="AY198" s="141" t="s">
        <v>148</v>
      </c>
      <c r="BK198" s="150">
        <f>SUM(BK199:BK212)</f>
        <v>0</v>
      </c>
    </row>
    <row r="199" spans="1:65" s="2" customFormat="1" ht="16.5" customHeight="1">
      <c r="A199" s="33"/>
      <c r="B199" s="153"/>
      <c r="C199" s="154" t="s">
        <v>260</v>
      </c>
      <c r="D199" s="154" t="s">
        <v>151</v>
      </c>
      <c r="E199" s="155" t="s">
        <v>501</v>
      </c>
      <c r="F199" s="156" t="s">
        <v>502</v>
      </c>
      <c r="G199" s="157" t="s">
        <v>185</v>
      </c>
      <c r="H199" s="158">
        <v>38.958</v>
      </c>
      <c r="I199" s="159"/>
      <c r="J199" s="160">
        <f>ROUND(I199*H199,2)</f>
        <v>0</v>
      </c>
      <c r="K199" s="156" t="s">
        <v>155</v>
      </c>
      <c r="L199" s="34"/>
      <c r="M199" s="161" t="s">
        <v>0</v>
      </c>
      <c r="N199" s="162" t="s">
        <v>40</v>
      </c>
      <c r="O199" s="54"/>
      <c r="P199" s="163">
        <f>O199*H199</f>
        <v>0</v>
      </c>
      <c r="Q199" s="163">
        <v>1.89077</v>
      </c>
      <c r="R199" s="163">
        <f>Q199*H199</f>
        <v>73.66061766</v>
      </c>
      <c r="S199" s="163">
        <v>0</v>
      </c>
      <c r="T199" s="164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5" t="s">
        <v>156</v>
      </c>
      <c r="AT199" s="165" t="s">
        <v>151</v>
      </c>
      <c r="AU199" s="165" t="s">
        <v>165</v>
      </c>
      <c r="AY199" s="18" t="s">
        <v>148</v>
      </c>
      <c r="BE199" s="166">
        <f>IF(N199="základní",J199,0)</f>
        <v>0</v>
      </c>
      <c r="BF199" s="166">
        <f>IF(N199="snížená",J199,0)</f>
        <v>0</v>
      </c>
      <c r="BG199" s="166">
        <f>IF(N199="zákl. přenesená",J199,0)</f>
        <v>0</v>
      </c>
      <c r="BH199" s="166">
        <f>IF(N199="sníž. přenesená",J199,0)</f>
        <v>0</v>
      </c>
      <c r="BI199" s="166">
        <f>IF(N199="nulová",J199,0)</f>
        <v>0</v>
      </c>
      <c r="BJ199" s="18" t="s">
        <v>75</v>
      </c>
      <c r="BK199" s="166">
        <f>ROUND(I199*H199,2)</f>
        <v>0</v>
      </c>
      <c r="BL199" s="18" t="s">
        <v>156</v>
      </c>
      <c r="BM199" s="165" t="s">
        <v>1664</v>
      </c>
    </row>
    <row r="200" spans="2:51" s="13" customFormat="1" ht="12">
      <c r="B200" s="167"/>
      <c r="D200" s="168" t="s">
        <v>158</v>
      </c>
      <c r="E200" s="169" t="s">
        <v>0</v>
      </c>
      <c r="F200" s="170" t="s">
        <v>1616</v>
      </c>
      <c r="H200" s="169" t="s">
        <v>0</v>
      </c>
      <c r="I200" s="171"/>
      <c r="L200" s="167"/>
      <c r="M200" s="172"/>
      <c r="N200" s="173"/>
      <c r="O200" s="173"/>
      <c r="P200" s="173"/>
      <c r="Q200" s="173"/>
      <c r="R200" s="173"/>
      <c r="S200" s="173"/>
      <c r="T200" s="174"/>
      <c r="AT200" s="169" t="s">
        <v>158</v>
      </c>
      <c r="AU200" s="169" t="s">
        <v>165</v>
      </c>
      <c r="AV200" s="13" t="s">
        <v>75</v>
      </c>
      <c r="AW200" s="13" t="s">
        <v>30</v>
      </c>
      <c r="AX200" s="13" t="s">
        <v>68</v>
      </c>
      <c r="AY200" s="169" t="s">
        <v>148</v>
      </c>
    </row>
    <row r="201" spans="2:51" s="13" customFormat="1" ht="12">
      <c r="B201" s="167"/>
      <c r="D201" s="168" t="s">
        <v>158</v>
      </c>
      <c r="E201" s="169" t="s">
        <v>0</v>
      </c>
      <c r="F201" s="170" t="s">
        <v>1413</v>
      </c>
      <c r="H201" s="169" t="s">
        <v>0</v>
      </c>
      <c r="I201" s="171"/>
      <c r="L201" s="167"/>
      <c r="M201" s="172"/>
      <c r="N201" s="173"/>
      <c r="O201" s="173"/>
      <c r="P201" s="173"/>
      <c r="Q201" s="173"/>
      <c r="R201" s="173"/>
      <c r="S201" s="173"/>
      <c r="T201" s="174"/>
      <c r="AT201" s="169" t="s">
        <v>158</v>
      </c>
      <c r="AU201" s="169" t="s">
        <v>165</v>
      </c>
      <c r="AV201" s="13" t="s">
        <v>75</v>
      </c>
      <c r="AW201" s="13" t="s">
        <v>30</v>
      </c>
      <c r="AX201" s="13" t="s">
        <v>68</v>
      </c>
      <c r="AY201" s="169" t="s">
        <v>148</v>
      </c>
    </row>
    <row r="202" spans="2:51" s="14" customFormat="1" ht="12">
      <c r="B202" s="175"/>
      <c r="D202" s="168" t="s">
        <v>158</v>
      </c>
      <c r="E202" s="176" t="s">
        <v>0</v>
      </c>
      <c r="F202" s="177" t="s">
        <v>1665</v>
      </c>
      <c r="H202" s="178">
        <v>3.092</v>
      </c>
      <c r="I202" s="179"/>
      <c r="L202" s="175"/>
      <c r="M202" s="180"/>
      <c r="N202" s="181"/>
      <c r="O202" s="181"/>
      <c r="P202" s="181"/>
      <c r="Q202" s="181"/>
      <c r="R202" s="181"/>
      <c r="S202" s="181"/>
      <c r="T202" s="182"/>
      <c r="AT202" s="176" t="s">
        <v>158</v>
      </c>
      <c r="AU202" s="176" t="s">
        <v>165</v>
      </c>
      <c r="AV202" s="14" t="s">
        <v>77</v>
      </c>
      <c r="AW202" s="14" t="s">
        <v>30</v>
      </c>
      <c r="AX202" s="14" t="s">
        <v>68</v>
      </c>
      <c r="AY202" s="176" t="s">
        <v>148</v>
      </c>
    </row>
    <row r="203" spans="2:51" s="14" customFormat="1" ht="12">
      <c r="B203" s="175"/>
      <c r="D203" s="168" t="s">
        <v>158</v>
      </c>
      <c r="E203" s="176" t="s">
        <v>0</v>
      </c>
      <c r="F203" s="177" t="s">
        <v>1666</v>
      </c>
      <c r="H203" s="178">
        <v>35.866</v>
      </c>
      <c r="I203" s="179"/>
      <c r="L203" s="175"/>
      <c r="M203" s="180"/>
      <c r="N203" s="181"/>
      <c r="O203" s="181"/>
      <c r="P203" s="181"/>
      <c r="Q203" s="181"/>
      <c r="R203" s="181"/>
      <c r="S203" s="181"/>
      <c r="T203" s="182"/>
      <c r="AT203" s="176" t="s">
        <v>158</v>
      </c>
      <c r="AU203" s="176" t="s">
        <v>165</v>
      </c>
      <c r="AV203" s="14" t="s">
        <v>77</v>
      </c>
      <c r="AW203" s="14" t="s">
        <v>30</v>
      </c>
      <c r="AX203" s="14" t="s">
        <v>68</v>
      </c>
      <c r="AY203" s="176" t="s">
        <v>148</v>
      </c>
    </row>
    <row r="204" spans="2:51" s="15" customFormat="1" ht="12">
      <c r="B204" s="183"/>
      <c r="D204" s="168" t="s">
        <v>158</v>
      </c>
      <c r="E204" s="184" t="s">
        <v>282</v>
      </c>
      <c r="F204" s="185" t="s">
        <v>171</v>
      </c>
      <c r="H204" s="186">
        <v>38.958</v>
      </c>
      <c r="I204" s="187"/>
      <c r="L204" s="183"/>
      <c r="M204" s="188"/>
      <c r="N204" s="189"/>
      <c r="O204" s="189"/>
      <c r="P204" s="189"/>
      <c r="Q204" s="189"/>
      <c r="R204" s="189"/>
      <c r="S204" s="189"/>
      <c r="T204" s="190"/>
      <c r="AT204" s="184" t="s">
        <v>158</v>
      </c>
      <c r="AU204" s="184" t="s">
        <v>165</v>
      </c>
      <c r="AV204" s="15" t="s">
        <v>156</v>
      </c>
      <c r="AW204" s="15" t="s">
        <v>30</v>
      </c>
      <c r="AX204" s="15" t="s">
        <v>75</v>
      </c>
      <c r="AY204" s="184" t="s">
        <v>148</v>
      </c>
    </row>
    <row r="205" spans="1:65" s="2" customFormat="1" ht="16.5" customHeight="1">
      <c r="A205" s="33"/>
      <c r="B205" s="153"/>
      <c r="C205" s="154" t="s">
        <v>264</v>
      </c>
      <c r="D205" s="154" t="s">
        <v>151</v>
      </c>
      <c r="E205" s="155" t="s">
        <v>1477</v>
      </c>
      <c r="F205" s="156" t="s">
        <v>1478</v>
      </c>
      <c r="G205" s="157" t="s">
        <v>215</v>
      </c>
      <c r="H205" s="158">
        <v>1</v>
      </c>
      <c r="I205" s="159"/>
      <c r="J205" s="160">
        <f>ROUND(I205*H205,2)</f>
        <v>0</v>
      </c>
      <c r="K205" s="156" t="s">
        <v>155</v>
      </c>
      <c r="L205" s="34"/>
      <c r="M205" s="161" t="s">
        <v>0</v>
      </c>
      <c r="N205" s="162" t="s">
        <v>40</v>
      </c>
      <c r="O205" s="54"/>
      <c r="P205" s="163">
        <f>O205*H205</f>
        <v>0</v>
      </c>
      <c r="Q205" s="163">
        <v>0.0066</v>
      </c>
      <c r="R205" s="163">
        <f>Q205*H205</f>
        <v>0.0066</v>
      </c>
      <c r="S205" s="163">
        <v>0</v>
      </c>
      <c r="T205" s="164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5" t="s">
        <v>156</v>
      </c>
      <c r="AT205" s="165" t="s">
        <v>151</v>
      </c>
      <c r="AU205" s="165" t="s">
        <v>165</v>
      </c>
      <c r="AY205" s="18" t="s">
        <v>148</v>
      </c>
      <c r="BE205" s="166">
        <f>IF(N205="základní",J205,0)</f>
        <v>0</v>
      </c>
      <c r="BF205" s="166">
        <f>IF(N205="snížená",J205,0)</f>
        <v>0</v>
      </c>
      <c r="BG205" s="166">
        <f>IF(N205="zákl. přenesená",J205,0)</f>
        <v>0</v>
      </c>
      <c r="BH205" s="166">
        <f>IF(N205="sníž. přenesená",J205,0)</f>
        <v>0</v>
      </c>
      <c r="BI205" s="166">
        <f>IF(N205="nulová",J205,0)</f>
        <v>0</v>
      </c>
      <c r="BJ205" s="18" t="s">
        <v>75</v>
      </c>
      <c r="BK205" s="166">
        <f>ROUND(I205*H205,2)</f>
        <v>0</v>
      </c>
      <c r="BL205" s="18" t="s">
        <v>156</v>
      </c>
      <c r="BM205" s="165" t="s">
        <v>1667</v>
      </c>
    </row>
    <row r="206" spans="2:51" s="13" customFormat="1" ht="12">
      <c r="B206" s="167"/>
      <c r="D206" s="168" t="s">
        <v>158</v>
      </c>
      <c r="E206" s="169" t="s">
        <v>0</v>
      </c>
      <c r="F206" s="170" t="s">
        <v>1616</v>
      </c>
      <c r="H206" s="169" t="s">
        <v>0</v>
      </c>
      <c r="I206" s="171"/>
      <c r="L206" s="167"/>
      <c r="M206" s="172"/>
      <c r="N206" s="173"/>
      <c r="O206" s="173"/>
      <c r="P206" s="173"/>
      <c r="Q206" s="173"/>
      <c r="R206" s="173"/>
      <c r="S206" s="173"/>
      <c r="T206" s="174"/>
      <c r="AT206" s="169" t="s">
        <v>158</v>
      </c>
      <c r="AU206" s="169" t="s">
        <v>165</v>
      </c>
      <c r="AV206" s="13" t="s">
        <v>75</v>
      </c>
      <c r="AW206" s="13" t="s">
        <v>30</v>
      </c>
      <c r="AX206" s="13" t="s">
        <v>68</v>
      </c>
      <c r="AY206" s="169" t="s">
        <v>148</v>
      </c>
    </row>
    <row r="207" spans="2:51" s="13" customFormat="1" ht="12">
      <c r="B207" s="167"/>
      <c r="D207" s="168" t="s">
        <v>158</v>
      </c>
      <c r="E207" s="169" t="s">
        <v>0</v>
      </c>
      <c r="F207" s="170" t="s">
        <v>1413</v>
      </c>
      <c r="H207" s="169" t="s">
        <v>0</v>
      </c>
      <c r="I207" s="171"/>
      <c r="L207" s="167"/>
      <c r="M207" s="172"/>
      <c r="N207" s="173"/>
      <c r="O207" s="173"/>
      <c r="P207" s="173"/>
      <c r="Q207" s="173"/>
      <c r="R207" s="173"/>
      <c r="S207" s="173"/>
      <c r="T207" s="174"/>
      <c r="AT207" s="169" t="s">
        <v>158</v>
      </c>
      <c r="AU207" s="169" t="s">
        <v>165</v>
      </c>
      <c r="AV207" s="13" t="s">
        <v>75</v>
      </c>
      <c r="AW207" s="13" t="s">
        <v>30</v>
      </c>
      <c r="AX207" s="13" t="s">
        <v>68</v>
      </c>
      <c r="AY207" s="169" t="s">
        <v>148</v>
      </c>
    </row>
    <row r="208" spans="2:51" s="14" customFormat="1" ht="12">
      <c r="B208" s="175"/>
      <c r="D208" s="168" t="s">
        <v>158</v>
      </c>
      <c r="E208" s="176" t="s">
        <v>0</v>
      </c>
      <c r="F208" s="177" t="s">
        <v>75</v>
      </c>
      <c r="H208" s="178">
        <v>1</v>
      </c>
      <c r="I208" s="179"/>
      <c r="L208" s="175"/>
      <c r="M208" s="180"/>
      <c r="N208" s="181"/>
      <c r="O208" s="181"/>
      <c r="P208" s="181"/>
      <c r="Q208" s="181"/>
      <c r="R208" s="181"/>
      <c r="S208" s="181"/>
      <c r="T208" s="182"/>
      <c r="AT208" s="176" t="s">
        <v>158</v>
      </c>
      <c r="AU208" s="176" t="s">
        <v>165</v>
      </c>
      <c r="AV208" s="14" t="s">
        <v>77</v>
      </c>
      <c r="AW208" s="14" t="s">
        <v>30</v>
      </c>
      <c r="AX208" s="14" t="s">
        <v>75</v>
      </c>
      <c r="AY208" s="176" t="s">
        <v>148</v>
      </c>
    </row>
    <row r="209" spans="1:65" s="2" customFormat="1" ht="16.5" customHeight="1">
      <c r="A209" s="33"/>
      <c r="B209" s="153"/>
      <c r="C209" s="203" t="s">
        <v>430</v>
      </c>
      <c r="D209" s="203" t="s">
        <v>438</v>
      </c>
      <c r="E209" s="204" t="s">
        <v>1485</v>
      </c>
      <c r="F209" s="205" t="s">
        <v>1486</v>
      </c>
      <c r="G209" s="206" t="s">
        <v>215</v>
      </c>
      <c r="H209" s="207">
        <v>1</v>
      </c>
      <c r="I209" s="208"/>
      <c r="J209" s="209">
        <f>ROUND(I209*H209,2)</f>
        <v>0</v>
      </c>
      <c r="K209" s="205" t="s">
        <v>155</v>
      </c>
      <c r="L209" s="210"/>
      <c r="M209" s="211" t="s">
        <v>0</v>
      </c>
      <c r="N209" s="212" t="s">
        <v>40</v>
      </c>
      <c r="O209" s="54"/>
      <c r="P209" s="163">
        <f>O209*H209</f>
        <v>0</v>
      </c>
      <c r="Q209" s="163">
        <v>0.051</v>
      </c>
      <c r="R209" s="163">
        <f>Q209*H209</f>
        <v>0.051</v>
      </c>
      <c r="S209" s="163">
        <v>0</v>
      </c>
      <c r="T209" s="164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5" t="s">
        <v>191</v>
      </c>
      <c r="AT209" s="165" t="s">
        <v>438</v>
      </c>
      <c r="AU209" s="165" t="s">
        <v>165</v>
      </c>
      <c r="AY209" s="18" t="s">
        <v>148</v>
      </c>
      <c r="BE209" s="166">
        <f>IF(N209="základní",J209,0)</f>
        <v>0</v>
      </c>
      <c r="BF209" s="166">
        <f>IF(N209="snížená",J209,0)</f>
        <v>0</v>
      </c>
      <c r="BG209" s="166">
        <f>IF(N209="zákl. přenesená",J209,0)</f>
        <v>0</v>
      </c>
      <c r="BH209" s="166">
        <f>IF(N209="sníž. přenesená",J209,0)</f>
        <v>0</v>
      </c>
      <c r="BI209" s="166">
        <f>IF(N209="nulová",J209,0)</f>
        <v>0</v>
      </c>
      <c r="BJ209" s="18" t="s">
        <v>75</v>
      </c>
      <c r="BK209" s="166">
        <f>ROUND(I209*H209,2)</f>
        <v>0</v>
      </c>
      <c r="BL209" s="18" t="s">
        <v>156</v>
      </c>
      <c r="BM209" s="165" t="s">
        <v>1668</v>
      </c>
    </row>
    <row r="210" spans="2:51" s="13" customFormat="1" ht="12">
      <c r="B210" s="167"/>
      <c r="D210" s="168" t="s">
        <v>158</v>
      </c>
      <c r="E210" s="169" t="s">
        <v>0</v>
      </c>
      <c r="F210" s="170" t="s">
        <v>1616</v>
      </c>
      <c r="H210" s="169" t="s">
        <v>0</v>
      </c>
      <c r="I210" s="171"/>
      <c r="L210" s="167"/>
      <c r="M210" s="172"/>
      <c r="N210" s="173"/>
      <c r="O210" s="173"/>
      <c r="P210" s="173"/>
      <c r="Q210" s="173"/>
      <c r="R210" s="173"/>
      <c r="S210" s="173"/>
      <c r="T210" s="174"/>
      <c r="AT210" s="169" t="s">
        <v>158</v>
      </c>
      <c r="AU210" s="169" t="s">
        <v>165</v>
      </c>
      <c r="AV210" s="13" t="s">
        <v>75</v>
      </c>
      <c r="AW210" s="13" t="s">
        <v>30</v>
      </c>
      <c r="AX210" s="13" t="s">
        <v>68</v>
      </c>
      <c r="AY210" s="169" t="s">
        <v>148</v>
      </c>
    </row>
    <row r="211" spans="2:51" s="13" customFormat="1" ht="12">
      <c r="B211" s="167"/>
      <c r="D211" s="168" t="s">
        <v>158</v>
      </c>
      <c r="E211" s="169" t="s">
        <v>0</v>
      </c>
      <c r="F211" s="170" t="s">
        <v>1413</v>
      </c>
      <c r="H211" s="169" t="s">
        <v>0</v>
      </c>
      <c r="I211" s="171"/>
      <c r="L211" s="167"/>
      <c r="M211" s="172"/>
      <c r="N211" s="173"/>
      <c r="O211" s="173"/>
      <c r="P211" s="173"/>
      <c r="Q211" s="173"/>
      <c r="R211" s="173"/>
      <c r="S211" s="173"/>
      <c r="T211" s="174"/>
      <c r="AT211" s="169" t="s">
        <v>158</v>
      </c>
      <c r="AU211" s="169" t="s">
        <v>165</v>
      </c>
      <c r="AV211" s="13" t="s">
        <v>75</v>
      </c>
      <c r="AW211" s="13" t="s">
        <v>30</v>
      </c>
      <c r="AX211" s="13" t="s">
        <v>68</v>
      </c>
      <c r="AY211" s="169" t="s">
        <v>148</v>
      </c>
    </row>
    <row r="212" spans="2:51" s="14" customFormat="1" ht="12">
      <c r="B212" s="175"/>
      <c r="D212" s="168" t="s">
        <v>158</v>
      </c>
      <c r="E212" s="176" t="s">
        <v>0</v>
      </c>
      <c r="F212" s="177" t="s">
        <v>75</v>
      </c>
      <c r="H212" s="178">
        <v>1</v>
      </c>
      <c r="I212" s="179"/>
      <c r="L212" s="175"/>
      <c r="M212" s="180"/>
      <c r="N212" s="181"/>
      <c r="O212" s="181"/>
      <c r="P212" s="181"/>
      <c r="Q212" s="181"/>
      <c r="R212" s="181"/>
      <c r="S212" s="181"/>
      <c r="T212" s="182"/>
      <c r="AT212" s="176" t="s">
        <v>158</v>
      </c>
      <c r="AU212" s="176" t="s">
        <v>165</v>
      </c>
      <c r="AV212" s="14" t="s">
        <v>77</v>
      </c>
      <c r="AW212" s="14" t="s">
        <v>30</v>
      </c>
      <c r="AX212" s="14" t="s">
        <v>75</v>
      </c>
      <c r="AY212" s="176" t="s">
        <v>148</v>
      </c>
    </row>
    <row r="213" spans="2:63" s="12" customFormat="1" ht="22.9" customHeight="1">
      <c r="B213" s="140"/>
      <c r="D213" s="141" t="s">
        <v>67</v>
      </c>
      <c r="E213" s="151" t="s">
        <v>177</v>
      </c>
      <c r="F213" s="151" t="s">
        <v>1127</v>
      </c>
      <c r="I213" s="143"/>
      <c r="J213" s="152">
        <f>BK213</f>
        <v>0</v>
      </c>
      <c r="L213" s="140"/>
      <c r="M213" s="145"/>
      <c r="N213" s="146"/>
      <c r="O213" s="146"/>
      <c r="P213" s="147">
        <f>SUM(P214:P225)</f>
        <v>0</v>
      </c>
      <c r="Q213" s="146"/>
      <c r="R213" s="147">
        <f>SUM(R214:R225)</f>
        <v>33.647922</v>
      </c>
      <c r="S213" s="146"/>
      <c r="T213" s="148">
        <f>SUM(T214:T225)</f>
        <v>0</v>
      </c>
      <c r="AR213" s="141" t="s">
        <v>75</v>
      </c>
      <c r="AT213" s="149" t="s">
        <v>67</v>
      </c>
      <c r="AU213" s="149" t="s">
        <v>75</v>
      </c>
      <c r="AY213" s="141" t="s">
        <v>148</v>
      </c>
      <c r="BK213" s="150">
        <f>SUM(BK214:BK225)</f>
        <v>0</v>
      </c>
    </row>
    <row r="214" spans="1:65" s="2" customFormat="1" ht="21.75" customHeight="1">
      <c r="A214" s="33"/>
      <c r="B214" s="153"/>
      <c r="C214" s="154" t="s">
        <v>437</v>
      </c>
      <c r="D214" s="154" t="s">
        <v>151</v>
      </c>
      <c r="E214" s="155" t="s">
        <v>1128</v>
      </c>
      <c r="F214" s="156" t="s">
        <v>1129</v>
      </c>
      <c r="G214" s="157" t="s">
        <v>154</v>
      </c>
      <c r="H214" s="158">
        <v>42.525</v>
      </c>
      <c r="I214" s="159"/>
      <c r="J214" s="160">
        <f>ROUND(I214*H214,2)</f>
        <v>0</v>
      </c>
      <c r="K214" s="156" t="s">
        <v>0</v>
      </c>
      <c r="L214" s="34"/>
      <c r="M214" s="161" t="s">
        <v>0</v>
      </c>
      <c r="N214" s="162" t="s">
        <v>40</v>
      </c>
      <c r="O214" s="54"/>
      <c r="P214" s="163">
        <f>O214*H214</f>
        <v>0</v>
      </c>
      <c r="Q214" s="163">
        <v>0.285</v>
      </c>
      <c r="R214" s="163">
        <f>Q214*H214</f>
        <v>12.119625</v>
      </c>
      <c r="S214" s="163">
        <v>0</v>
      </c>
      <c r="T214" s="164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5" t="s">
        <v>156</v>
      </c>
      <c r="AT214" s="165" t="s">
        <v>151</v>
      </c>
      <c r="AU214" s="165" t="s">
        <v>77</v>
      </c>
      <c r="AY214" s="18" t="s">
        <v>148</v>
      </c>
      <c r="BE214" s="166">
        <f>IF(N214="základní",J214,0)</f>
        <v>0</v>
      </c>
      <c r="BF214" s="166">
        <f>IF(N214="snížená",J214,0)</f>
        <v>0</v>
      </c>
      <c r="BG214" s="166">
        <f>IF(N214="zákl. přenesená",J214,0)</f>
        <v>0</v>
      </c>
      <c r="BH214" s="166">
        <f>IF(N214="sníž. přenesená",J214,0)</f>
        <v>0</v>
      </c>
      <c r="BI214" s="166">
        <f>IF(N214="nulová",J214,0)</f>
        <v>0</v>
      </c>
      <c r="BJ214" s="18" t="s">
        <v>75</v>
      </c>
      <c r="BK214" s="166">
        <f>ROUND(I214*H214,2)</f>
        <v>0</v>
      </c>
      <c r="BL214" s="18" t="s">
        <v>156</v>
      </c>
      <c r="BM214" s="165" t="s">
        <v>1669</v>
      </c>
    </row>
    <row r="215" spans="2:51" s="14" customFormat="1" ht="12">
      <c r="B215" s="175"/>
      <c r="D215" s="168" t="s">
        <v>158</v>
      </c>
      <c r="E215" s="176" t="s">
        <v>0</v>
      </c>
      <c r="F215" s="177" t="s">
        <v>1049</v>
      </c>
      <c r="H215" s="178">
        <v>42.525</v>
      </c>
      <c r="I215" s="179"/>
      <c r="L215" s="175"/>
      <c r="M215" s="180"/>
      <c r="N215" s="181"/>
      <c r="O215" s="181"/>
      <c r="P215" s="181"/>
      <c r="Q215" s="181"/>
      <c r="R215" s="181"/>
      <c r="S215" s="181"/>
      <c r="T215" s="182"/>
      <c r="AT215" s="176" t="s">
        <v>158</v>
      </c>
      <c r="AU215" s="176" t="s">
        <v>77</v>
      </c>
      <c r="AV215" s="14" t="s">
        <v>77</v>
      </c>
      <c r="AW215" s="14" t="s">
        <v>30</v>
      </c>
      <c r="AX215" s="14" t="s">
        <v>75</v>
      </c>
      <c r="AY215" s="176" t="s">
        <v>148</v>
      </c>
    </row>
    <row r="216" spans="1:65" s="2" customFormat="1" ht="21.75" customHeight="1">
      <c r="A216" s="33"/>
      <c r="B216" s="153"/>
      <c r="C216" s="154" t="s">
        <v>443</v>
      </c>
      <c r="D216" s="154" t="s">
        <v>151</v>
      </c>
      <c r="E216" s="155" t="s">
        <v>1131</v>
      </c>
      <c r="F216" s="156" t="s">
        <v>1132</v>
      </c>
      <c r="G216" s="157" t="s">
        <v>154</v>
      </c>
      <c r="H216" s="158">
        <v>26.775</v>
      </c>
      <c r="I216" s="159"/>
      <c r="J216" s="160">
        <f>ROUND(I216*H216,2)</f>
        <v>0</v>
      </c>
      <c r="K216" s="156" t="s">
        <v>0</v>
      </c>
      <c r="L216" s="34"/>
      <c r="M216" s="161" t="s">
        <v>0</v>
      </c>
      <c r="N216" s="162" t="s">
        <v>40</v>
      </c>
      <c r="O216" s="54"/>
      <c r="P216" s="163">
        <f>O216*H216</f>
        <v>0</v>
      </c>
      <c r="Q216" s="163">
        <v>0.38</v>
      </c>
      <c r="R216" s="163">
        <f>Q216*H216</f>
        <v>10.1745</v>
      </c>
      <c r="S216" s="163">
        <v>0</v>
      </c>
      <c r="T216" s="164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5" t="s">
        <v>156</v>
      </c>
      <c r="AT216" s="165" t="s">
        <v>151</v>
      </c>
      <c r="AU216" s="165" t="s">
        <v>77</v>
      </c>
      <c r="AY216" s="18" t="s">
        <v>148</v>
      </c>
      <c r="BE216" s="166">
        <f>IF(N216="základní",J216,0)</f>
        <v>0</v>
      </c>
      <c r="BF216" s="166">
        <f>IF(N216="snížená",J216,0)</f>
        <v>0</v>
      </c>
      <c r="BG216" s="166">
        <f>IF(N216="zákl. přenesená",J216,0)</f>
        <v>0</v>
      </c>
      <c r="BH216" s="166">
        <f>IF(N216="sníž. přenesená",J216,0)</f>
        <v>0</v>
      </c>
      <c r="BI216" s="166">
        <f>IF(N216="nulová",J216,0)</f>
        <v>0</v>
      </c>
      <c r="BJ216" s="18" t="s">
        <v>75</v>
      </c>
      <c r="BK216" s="166">
        <f>ROUND(I216*H216,2)</f>
        <v>0</v>
      </c>
      <c r="BL216" s="18" t="s">
        <v>156</v>
      </c>
      <c r="BM216" s="165" t="s">
        <v>1670</v>
      </c>
    </row>
    <row r="217" spans="2:51" s="14" customFormat="1" ht="12">
      <c r="B217" s="175"/>
      <c r="D217" s="168" t="s">
        <v>158</v>
      </c>
      <c r="E217" s="176" t="s">
        <v>0</v>
      </c>
      <c r="F217" s="177" t="s">
        <v>1051</v>
      </c>
      <c r="H217" s="178">
        <v>26.775</v>
      </c>
      <c r="I217" s="179"/>
      <c r="L217" s="175"/>
      <c r="M217" s="180"/>
      <c r="N217" s="181"/>
      <c r="O217" s="181"/>
      <c r="P217" s="181"/>
      <c r="Q217" s="181"/>
      <c r="R217" s="181"/>
      <c r="S217" s="181"/>
      <c r="T217" s="182"/>
      <c r="AT217" s="176" t="s">
        <v>158</v>
      </c>
      <c r="AU217" s="176" t="s">
        <v>77</v>
      </c>
      <c r="AV217" s="14" t="s">
        <v>77</v>
      </c>
      <c r="AW217" s="14" t="s">
        <v>30</v>
      </c>
      <c r="AX217" s="14" t="s">
        <v>75</v>
      </c>
      <c r="AY217" s="176" t="s">
        <v>148</v>
      </c>
    </row>
    <row r="218" spans="1:65" s="2" customFormat="1" ht="21.75" customHeight="1">
      <c r="A218" s="33"/>
      <c r="B218" s="153"/>
      <c r="C218" s="154" t="s">
        <v>449</v>
      </c>
      <c r="D218" s="154" t="s">
        <v>151</v>
      </c>
      <c r="E218" s="155" t="s">
        <v>1134</v>
      </c>
      <c r="F218" s="156" t="s">
        <v>1135</v>
      </c>
      <c r="G218" s="157" t="s">
        <v>154</v>
      </c>
      <c r="H218" s="158">
        <v>42.525</v>
      </c>
      <c r="I218" s="159"/>
      <c r="J218" s="160">
        <f>ROUND(I218*H218,2)</f>
        <v>0</v>
      </c>
      <c r="K218" s="156" t="s">
        <v>0</v>
      </c>
      <c r="L218" s="34"/>
      <c r="M218" s="161" t="s">
        <v>0</v>
      </c>
      <c r="N218" s="162" t="s">
        <v>40</v>
      </c>
      <c r="O218" s="54"/>
      <c r="P218" s="163">
        <f>O218*H218</f>
        <v>0</v>
      </c>
      <c r="Q218" s="163">
        <v>0.13188</v>
      </c>
      <c r="R218" s="163">
        <f>Q218*H218</f>
        <v>5.608197</v>
      </c>
      <c r="S218" s="163">
        <v>0</v>
      </c>
      <c r="T218" s="164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5" t="s">
        <v>156</v>
      </c>
      <c r="AT218" s="165" t="s">
        <v>151</v>
      </c>
      <c r="AU218" s="165" t="s">
        <v>77</v>
      </c>
      <c r="AY218" s="18" t="s">
        <v>148</v>
      </c>
      <c r="BE218" s="166">
        <f>IF(N218="základní",J218,0)</f>
        <v>0</v>
      </c>
      <c r="BF218" s="166">
        <f>IF(N218="snížená",J218,0)</f>
        <v>0</v>
      </c>
      <c r="BG218" s="166">
        <f>IF(N218="zákl. přenesená",J218,0)</f>
        <v>0</v>
      </c>
      <c r="BH218" s="166">
        <f>IF(N218="sníž. přenesená",J218,0)</f>
        <v>0</v>
      </c>
      <c r="BI218" s="166">
        <f>IF(N218="nulová",J218,0)</f>
        <v>0</v>
      </c>
      <c r="BJ218" s="18" t="s">
        <v>75</v>
      </c>
      <c r="BK218" s="166">
        <f>ROUND(I218*H218,2)</f>
        <v>0</v>
      </c>
      <c r="BL218" s="18" t="s">
        <v>156</v>
      </c>
      <c r="BM218" s="165" t="s">
        <v>1671</v>
      </c>
    </row>
    <row r="219" spans="2:51" s="14" customFormat="1" ht="12">
      <c r="B219" s="175"/>
      <c r="D219" s="168" t="s">
        <v>158</v>
      </c>
      <c r="E219" s="176" t="s">
        <v>0</v>
      </c>
      <c r="F219" s="177" t="s">
        <v>1049</v>
      </c>
      <c r="H219" s="178">
        <v>42.525</v>
      </c>
      <c r="I219" s="179"/>
      <c r="L219" s="175"/>
      <c r="M219" s="180"/>
      <c r="N219" s="181"/>
      <c r="O219" s="181"/>
      <c r="P219" s="181"/>
      <c r="Q219" s="181"/>
      <c r="R219" s="181"/>
      <c r="S219" s="181"/>
      <c r="T219" s="182"/>
      <c r="AT219" s="176" t="s">
        <v>158</v>
      </c>
      <c r="AU219" s="176" t="s">
        <v>77</v>
      </c>
      <c r="AV219" s="14" t="s">
        <v>77</v>
      </c>
      <c r="AW219" s="14" t="s">
        <v>30</v>
      </c>
      <c r="AX219" s="14" t="s">
        <v>75</v>
      </c>
      <c r="AY219" s="176" t="s">
        <v>148</v>
      </c>
    </row>
    <row r="220" spans="1:65" s="2" customFormat="1" ht="21.75" customHeight="1">
      <c r="A220" s="33"/>
      <c r="B220" s="153"/>
      <c r="C220" s="154" t="s">
        <v>454</v>
      </c>
      <c r="D220" s="154" t="s">
        <v>151</v>
      </c>
      <c r="E220" s="155" t="s">
        <v>1137</v>
      </c>
      <c r="F220" s="156" t="s">
        <v>1138</v>
      </c>
      <c r="G220" s="157" t="s">
        <v>154</v>
      </c>
      <c r="H220" s="158">
        <v>42.525</v>
      </c>
      <c r="I220" s="159"/>
      <c r="J220" s="160">
        <f>ROUND(I220*H220,2)</f>
        <v>0</v>
      </c>
      <c r="K220" s="156" t="s">
        <v>155</v>
      </c>
      <c r="L220" s="34"/>
      <c r="M220" s="161" t="s">
        <v>0</v>
      </c>
      <c r="N220" s="162" t="s">
        <v>40</v>
      </c>
      <c r="O220" s="54"/>
      <c r="P220" s="163">
        <f>O220*H220</f>
        <v>0</v>
      </c>
      <c r="Q220" s="163">
        <v>0.12966</v>
      </c>
      <c r="R220" s="163">
        <f>Q220*H220</f>
        <v>5.5137915</v>
      </c>
      <c r="S220" s="163">
        <v>0</v>
      </c>
      <c r="T220" s="164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5" t="s">
        <v>156</v>
      </c>
      <c r="AT220" s="165" t="s">
        <v>151</v>
      </c>
      <c r="AU220" s="165" t="s">
        <v>77</v>
      </c>
      <c r="AY220" s="18" t="s">
        <v>148</v>
      </c>
      <c r="BE220" s="166">
        <f>IF(N220="základní",J220,0)</f>
        <v>0</v>
      </c>
      <c r="BF220" s="166">
        <f>IF(N220="snížená",J220,0)</f>
        <v>0</v>
      </c>
      <c r="BG220" s="166">
        <f>IF(N220="zákl. přenesená",J220,0)</f>
        <v>0</v>
      </c>
      <c r="BH220" s="166">
        <f>IF(N220="sníž. přenesená",J220,0)</f>
        <v>0</v>
      </c>
      <c r="BI220" s="166">
        <f>IF(N220="nulová",J220,0)</f>
        <v>0</v>
      </c>
      <c r="BJ220" s="18" t="s">
        <v>75</v>
      </c>
      <c r="BK220" s="166">
        <f>ROUND(I220*H220,2)</f>
        <v>0</v>
      </c>
      <c r="BL220" s="18" t="s">
        <v>156</v>
      </c>
      <c r="BM220" s="165" t="s">
        <v>1672</v>
      </c>
    </row>
    <row r="221" spans="2:51" s="14" customFormat="1" ht="12">
      <c r="B221" s="175"/>
      <c r="D221" s="168" t="s">
        <v>158</v>
      </c>
      <c r="E221" s="176" t="s">
        <v>0</v>
      </c>
      <c r="F221" s="177" t="s">
        <v>1049</v>
      </c>
      <c r="H221" s="178">
        <v>42.525</v>
      </c>
      <c r="I221" s="179"/>
      <c r="L221" s="175"/>
      <c r="M221" s="180"/>
      <c r="N221" s="181"/>
      <c r="O221" s="181"/>
      <c r="P221" s="181"/>
      <c r="Q221" s="181"/>
      <c r="R221" s="181"/>
      <c r="S221" s="181"/>
      <c r="T221" s="182"/>
      <c r="AT221" s="176" t="s">
        <v>158</v>
      </c>
      <c r="AU221" s="176" t="s">
        <v>77</v>
      </c>
      <c r="AV221" s="14" t="s">
        <v>77</v>
      </c>
      <c r="AW221" s="14" t="s">
        <v>30</v>
      </c>
      <c r="AX221" s="14" t="s">
        <v>75</v>
      </c>
      <c r="AY221" s="176" t="s">
        <v>148</v>
      </c>
    </row>
    <row r="222" spans="1:65" s="2" customFormat="1" ht="16.5" customHeight="1">
      <c r="A222" s="33"/>
      <c r="B222" s="153"/>
      <c r="C222" s="154" t="s">
        <v>459</v>
      </c>
      <c r="D222" s="154" t="s">
        <v>151</v>
      </c>
      <c r="E222" s="155" t="s">
        <v>1140</v>
      </c>
      <c r="F222" s="156" t="s">
        <v>1141</v>
      </c>
      <c r="G222" s="157" t="s">
        <v>154</v>
      </c>
      <c r="H222" s="158">
        <v>26.775</v>
      </c>
      <c r="I222" s="159"/>
      <c r="J222" s="160">
        <f>ROUND(I222*H222,2)</f>
        <v>0</v>
      </c>
      <c r="K222" s="156" t="s">
        <v>155</v>
      </c>
      <c r="L222" s="34"/>
      <c r="M222" s="161" t="s">
        <v>0</v>
      </c>
      <c r="N222" s="162" t="s">
        <v>40</v>
      </c>
      <c r="O222" s="54"/>
      <c r="P222" s="163">
        <f>O222*H222</f>
        <v>0</v>
      </c>
      <c r="Q222" s="163">
        <v>0.00753</v>
      </c>
      <c r="R222" s="163">
        <f>Q222*H222</f>
        <v>0.20161574999999998</v>
      </c>
      <c r="S222" s="163">
        <v>0</v>
      </c>
      <c r="T222" s="164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5" t="s">
        <v>156</v>
      </c>
      <c r="AT222" s="165" t="s">
        <v>151</v>
      </c>
      <c r="AU222" s="165" t="s">
        <v>77</v>
      </c>
      <c r="AY222" s="18" t="s">
        <v>148</v>
      </c>
      <c r="BE222" s="166">
        <f>IF(N222="základní",J222,0)</f>
        <v>0</v>
      </c>
      <c r="BF222" s="166">
        <f>IF(N222="snížená",J222,0)</f>
        <v>0</v>
      </c>
      <c r="BG222" s="166">
        <f>IF(N222="zákl. přenesená",J222,0)</f>
        <v>0</v>
      </c>
      <c r="BH222" s="166">
        <f>IF(N222="sníž. přenesená",J222,0)</f>
        <v>0</v>
      </c>
      <c r="BI222" s="166">
        <f>IF(N222="nulová",J222,0)</f>
        <v>0</v>
      </c>
      <c r="BJ222" s="18" t="s">
        <v>75</v>
      </c>
      <c r="BK222" s="166">
        <f>ROUND(I222*H222,2)</f>
        <v>0</v>
      </c>
      <c r="BL222" s="18" t="s">
        <v>156</v>
      </c>
      <c r="BM222" s="165" t="s">
        <v>1673</v>
      </c>
    </row>
    <row r="223" spans="2:51" s="14" customFormat="1" ht="12">
      <c r="B223" s="175"/>
      <c r="D223" s="168" t="s">
        <v>158</v>
      </c>
      <c r="E223" s="176" t="s">
        <v>0</v>
      </c>
      <c r="F223" s="177" t="s">
        <v>1051</v>
      </c>
      <c r="H223" s="178">
        <v>26.775</v>
      </c>
      <c r="I223" s="179"/>
      <c r="L223" s="175"/>
      <c r="M223" s="180"/>
      <c r="N223" s="181"/>
      <c r="O223" s="181"/>
      <c r="P223" s="181"/>
      <c r="Q223" s="181"/>
      <c r="R223" s="181"/>
      <c r="S223" s="181"/>
      <c r="T223" s="182"/>
      <c r="AT223" s="176" t="s">
        <v>158</v>
      </c>
      <c r="AU223" s="176" t="s">
        <v>77</v>
      </c>
      <c r="AV223" s="14" t="s">
        <v>77</v>
      </c>
      <c r="AW223" s="14" t="s">
        <v>30</v>
      </c>
      <c r="AX223" s="14" t="s">
        <v>75</v>
      </c>
      <c r="AY223" s="176" t="s">
        <v>148</v>
      </c>
    </row>
    <row r="224" spans="1:65" s="2" customFormat="1" ht="16.5" customHeight="1">
      <c r="A224" s="33"/>
      <c r="B224" s="153"/>
      <c r="C224" s="154" t="s">
        <v>464</v>
      </c>
      <c r="D224" s="154" t="s">
        <v>151</v>
      </c>
      <c r="E224" s="155" t="s">
        <v>1143</v>
      </c>
      <c r="F224" s="156" t="s">
        <v>1144</v>
      </c>
      <c r="G224" s="157" t="s">
        <v>154</v>
      </c>
      <c r="H224" s="158">
        <v>42.525</v>
      </c>
      <c r="I224" s="159"/>
      <c r="J224" s="160">
        <f>ROUND(I224*H224,2)</f>
        <v>0</v>
      </c>
      <c r="K224" s="156" t="s">
        <v>155</v>
      </c>
      <c r="L224" s="34"/>
      <c r="M224" s="161" t="s">
        <v>0</v>
      </c>
      <c r="N224" s="162" t="s">
        <v>40</v>
      </c>
      <c r="O224" s="54"/>
      <c r="P224" s="163">
        <f>O224*H224</f>
        <v>0</v>
      </c>
      <c r="Q224" s="163">
        <v>0.00071</v>
      </c>
      <c r="R224" s="163">
        <f>Q224*H224</f>
        <v>0.03019275</v>
      </c>
      <c r="S224" s="163">
        <v>0</v>
      </c>
      <c r="T224" s="164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5" t="s">
        <v>156</v>
      </c>
      <c r="AT224" s="165" t="s">
        <v>151</v>
      </c>
      <c r="AU224" s="165" t="s">
        <v>77</v>
      </c>
      <c r="AY224" s="18" t="s">
        <v>148</v>
      </c>
      <c r="BE224" s="166">
        <f>IF(N224="základní",J224,0)</f>
        <v>0</v>
      </c>
      <c r="BF224" s="166">
        <f>IF(N224="snížená",J224,0)</f>
        <v>0</v>
      </c>
      <c r="BG224" s="166">
        <f>IF(N224="zákl. přenesená",J224,0)</f>
        <v>0</v>
      </c>
      <c r="BH224" s="166">
        <f>IF(N224="sníž. přenesená",J224,0)</f>
        <v>0</v>
      </c>
      <c r="BI224" s="166">
        <f>IF(N224="nulová",J224,0)</f>
        <v>0</v>
      </c>
      <c r="BJ224" s="18" t="s">
        <v>75</v>
      </c>
      <c r="BK224" s="166">
        <f>ROUND(I224*H224,2)</f>
        <v>0</v>
      </c>
      <c r="BL224" s="18" t="s">
        <v>156</v>
      </c>
      <c r="BM224" s="165" t="s">
        <v>1674</v>
      </c>
    </row>
    <row r="225" spans="2:51" s="14" customFormat="1" ht="12">
      <c r="B225" s="175"/>
      <c r="D225" s="168" t="s">
        <v>158</v>
      </c>
      <c r="E225" s="176" t="s">
        <v>0</v>
      </c>
      <c r="F225" s="177" t="s">
        <v>1049</v>
      </c>
      <c r="H225" s="178">
        <v>42.525</v>
      </c>
      <c r="I225" s="179"/>
      <c r="L225" s="175"/>
      <c r="M225" s="180"/>
      <c r="N225" s="181"/>
      <c r="O225" s="181"/>
      <c r="P225" s="181"/>
      <c r="Q225" s="181"/>
      <c r="R225" s="181"/>
      <c r="S225" s="181"/>
      <c r="T225" s="182"/>
      <c r="AT225" s="176" t="s">
        <v>158</v>
      </c>
      <c r="AU225" s="176" t="s">
        <v>77</v>
      </c>
      <c r="AV225" s="14" t="s">
        <v>77</v>
      </c>
      <c r="AW225" s="14" t="s">
        <v>30</v>
      </c>
      <c r="AX225" s="14" t="s">
        <v>75</v>
      </c>
      <c r="AY225" s="176" t="s">
        <v>148</v>
      </c>
    </row>
    <row r="226" spans="2:63" s="12" customFormat="1" ht="22.9" customHeight="1">
      <c r="B226" s="140"/>
      <c r="D226" s="141" t="s">
        <v>67</v>
      </c>
      <c r="E226" s="151" t="s">
        <v>191</v>
      </c>
      <c r="F226" s="151" t="s">
        <v>576</v>
      </c>
      <c r="I226" s="143"/>
      <c r="J226" s="152">
        <f>BK226</f>
        <v>0</v>
      </c>
      <c r="L226" s="140"/>
      <c r="M226" s="145"/>
      <c r="N226" s="146"/>
      <c r="O226" s="146"/>
      <c r="P226" s="147">
        <f>SUM(P227:P326)</f>
        <v>0</v>
      </c>
      <c r="Q226" s="146"/>
      <c r="R226" s="147">
        <f>SUM(R227:R326)</f>
        <v>12.376091399999998</v>
      </c>
      <c r="S226" s="146"/>
      <c r="T226" s="148">
        <f>SUM(T227:T326)</f>
        <v>0</v>
      </c>
      <c r="AR226" s="141" t="s">
        <v>75</v>
      </c>
      <c r="AT226" s="149" t="s">
        <v>67</v>
      </c>
      <c r="AU226" s="149" t="s">
        <v>75</v>
      </c>
      <c r="AY226" s="141" t="s">
        <v>148</v>
      </c>
      <c r="BK226" s="150">
        <f>SUM(BK227:BK326)</f>
        <v>0</v>
      </c>
    </row>
    <row r="227" spans="1:65" s="2" customFormat="1" ht="16.5" customHeight="1">
      <c r="A227" s="33"/>
      <c r="B227" s="153"/>
      <c r="C227" s="154" t="s">
        <v>469</v>
      </c>
      <c r="D227" s="154" t="s">
        <v>151</v>
      </c>
      <c r="E227" s="155" t="s">
        <v>1675</v>
      </c>
      <c r="F227" s="156" t="s">
        <v>1676</v>
      </c>
      <c r="G227" s="157" t="s">
        <v>226</v>
      </c>
      <c r="H227" s="158">
        <v>281.3</v>
      </c>
      <c r="I227" s="159"/>
      <c r="J227" s="160">
        <f>ROUND(I227*H227,2)</f>
        <v>0</v>
      </c>
      <c r="K227" s="156" t="s">
        <v>155</v>
      </c>
      <c r="L227" s="34"/>
      <c r="M227" s="161" t="s">
        <v>0</v>
      </c>
      <c r="N227" s="162" t="s">
        <v>40</v>
      </c>
      <c r="O227" s="54"/>
      <c r="P227" s="163">
        <f>O227*H227</f>
        <v>0</v>
      </c>
      <c r="Q227" s="163">
        <v>1E-05</v>
      </c>
      <c r="R227" s="163">
        <f>Q227*H227</f>
        <v>0.0028130000000000004</v>
      </c>
      <c r="S227" s="163">
        <v>0</v>
      </c>
      <c r="T227" s="164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5" t="s">
        <v>156</v>
      </c>
      <c r="AT227" s="165" t="s">
        <v>151</v>
      </c>
      <c r="AU227" s="165" t="s">
        <v>77</v>
      </c>
      <c r="AY227" s="18" t="s">
        <v>148</v>
      </c>
      <c r="BE227" s="166">
        <f>IF(N227="základní",J227,0)</f>
        <v>0</v>
      </c>
      <c r="BF227" s="166">
        <f>IF(N227="snížená",J227,0)</f>
        <v>0</v>
      </c>
      <c r="BG227" s="166">
        <f>IF(N227="zákl. přenesená",J227,0)</f>
        <v>0</v>
      </c>
      <c r="BH227" s="166">
        <f>IF(N227="sníž. přenesená",J227,0)</f>
        <v>0</v>
      </c>
      <c r="BI227" s="166">
        <f>IF(N227="nulová",J227,0)</f>
        <v>0</v>
      </c>
      <c r="BJ227" s="18" t="s">
        <v>75</v>
      </c>
      <c r="BK227" s="166">
        <f>ROUND(I227*H227,2)</f>
        <v>0</v>
      </c>
      <c r="BL227" s="18" t="s">
        <v>156</v>
      </c>
      <c r="BM227" s="165" t="s">
        <v>1677</v>
      </c>
    </row>
    <row r="228" spans="2:51" s="13" customFormat="1" ht="12">
      <c r="B228" s="167"/>
      <c r="D228" s="168" t="s">
        <v>158</v>
      </c>
      <c r="E228" s="169" t="s">
        <v>0</v>
      </c>
      <c r="F228" s="170" t="s">
        <v>1616</v>
      </c>
      <c r="H228" s="169" t="s">
        <v>0</v>
      </c>
      <c r="I228" s="171"/>
      <c r="L228" s="167"/>
      <c r="M228" s="172"/>
      <c r="N228" s="173"/>
      <c r="O228" s="173"/>
      <c r="P228" s="173"/>
      <c r="Q228" s="173"/>
      <c r="R228" s="173"/>
      <c r="S228" s="173"/>
      <c r="T228" s="174"/>
      <c r="AT228" s="169" t="s">
        <v>158</v>
      </c>
      <c r="AU228" s="169" t="s">
        <v>77</v>
      </c>
      <c r="AV228" s="13" t="s">
        <v>75</v>
      </c>
      <c r="AW228" s="13" t="s">
        <v>30</v>
      </c>
      <c r="AX228" s="13" t="s">
        <v>68</v>
      </c>
      <c r="AY228" s="169" t="s">
        <v>148</v>
      </c>
    </row>
    <row r="229" spans="2:51" s="13" customFormat="1" ht="12">
      <c r="B229" s="167"/>
      <c r="D229" s="168" t="s">
        <v>158</v>
      </c>
      <c r="E229" s="169" t="s">
        <v>0</v>
      </c>
      <c r="F229" s="170" t="s">
        <v>1413</v>
      </c>
      <c r="H229" s="169" t="s">
        <v>0</v>
      </c>
      <c r="I229" s="171"/>
      <c r="L229" s="167"/>
      <c r="M229" s="172"/>
      <c r="N229" s="173"/>
      <c r="O229" s="173"/>
      <c r="P229" s="173"/>
      <c r="Q229" s="173"/>
      <c r="R229" s="173"/>
      <c r="S229" s="173"/>
      <c r="T229" s="174"/>
      <c r="AT229" s="169" t="s">
        <v>158</v>
      </c>
      <c r="AU229" s="169" t="s">
        <v>77</v>
      </c>
      <c r="AV229" s="13" t="s">
        <v>75</v>
      </c>
      <c r="AW229" s="13" t="s">
        <v>30</v>
      </c>
      <c r="AX229" s="13" t="s">
        <v>68</v>
      </c>
      <c r="AY229" s="169" t="s">
        <v>148</v>
      </c>
    </row>
    <row r="230" spans="2:51" s="14" customFormat="1" ht="12">
      <c r="B230" s="175"/>
      <c r="D230" s="168" t="s">
        <v>158</v>
      </c>
      <c r="E230" s="176" t="s">
        <v>0</v>
      </c>
      <c r="F230" s="177" t="s">
        <v>1678</v>
      </c>
      <c r="H230" s="178">
        <v>303</v>
      </c>
      <c r="I230" s="179"/>
      <c r="L230" s="175"/>
      <c r="M230" s="180"/>
      <c r="N230" s="181"/>
      <c r="O230" s="181"/>
      <c r="P230" s="181"/>
      <c r="Q230" s="181"/>
      <c r="R230" s="181"/>
      <c r="S230" s="181"/>
      <c r="T230" s="182"/>
      <c r="AT230" s="176" t="s">
        <v>158</v>
      </c>
      <c r="AU230" s="176" t="s">
        <v>77</v>
      </c>
      <c r="AV230" s="14" t="s">
        <v>77</v>
      </c>
      <c r="AW230" s="14" t="s">
        <v>30</v>
      </c>
      <c r="AX230" s="14" t="s">
        <v>68</v>
      </c>
      <c r="AY230" s="176" t="s">
        <v>148</v>
      </c>
    </row>
    <row r="231" spans="2:51" s="14" customFormat="1" ht="12">
      <c r="B231" s="175"/>
      <c r="D231" s="168" t="s">
        <v>158</v>
      </c>
      <c r="E231" s="176" t="s">
        <v>0</v>
      </c>
      <c r="F231" s="177" t="s">
        <v>1679</v>
      </c>
      <c r="H231" s="178">
        <v>-21.7</v>
      </c>
      <c r="I231" s="179"/>
      <c r="L231" s="175"/>
      <c r="M231" s="180"/>
      <c r="N231" s="181"/>
      <c r="O231" s="181"/>
      <c r="P231" s="181"/>
      <c r="Q231" s="181"/>
      <c r="R231" s="181"/>
      <c r="S231" s="181"/>
      <c r="T231" s="182"/>
      <c r="AT231" s="176" t="s">
        <v>158</v>
      </c>
      <c r="AU231" s="176" t="s">
        <v>77</v>
      </c>
      <c r="AV231" s="14" t="s">
        <v>77</v>
      </c>
      <c r="AW231" s="14" t="s">
        <v>30</v>
      </c>
      <c r="AX231" s="14" t="s">
        <v>68</v>
      </c>
      <c r="AY231" s="176" t="s">
        <v>148</v>
      </c>
    </row>
    <row r="232" spans="2:51" s="15" customFormat="1" ht="12">
      <c r="B232" s="183"/>
      <c r="D232" s="168" t="s">
        <v>158</v>
      </c>
      <c r="E232" s="184" t="s">
        <v>314</v>
      </c>
      <c r="F232" s="185" t="s">
        <v>171</v>
      </c>
      <c r="H232" s="186">
        <v>281.3</v>
      </c>
      <c r="I232" s="187"/>
      <c r="L232" s="183"/>
      <c r="M232" s="188"/>
      <c r="N232" s="189"/>
      <c r="O232" s="189"/>
      <c r="P232" s="189"/>
      <c r="Q232" s="189"/>
      <c r="R232" s="189"/>
      <c r="S232" s="189"/>
      <c r="T232" s="190"/>
      <c r="AT232" s="184" t="s">
        <v>158</v>
      </c>
      <c r="AU232" s="184" t="s">
        <v>77</v>
      </c>
      <c r="AV232" s="15" t="s">
        <v>156</v>
      </c>
      <c r="AW232" s="15" t="s">
        <v>30</v>
      </c>
      <c r="AX232" s="15" t="s">
        <v>75</v>
      </c>
      <c r="AY232" s="184" t="s">
        <v>148</v>
      </c>
    </row>
    <row r="233" spans="1:65" s="2" customFormat="1" ht="16.5" customHeight="1">
      <c r="A233" s="33"/>
      <c r="B233" s="153"/>
      <c r="C233" s="203" t="s">
        <v>474</v>
      </c>
      <c r="D233" s="203" t="s">
        <v>438</v>
      </c>
      <c r="E233" s="204" t="s">
        <v>1680</v>
      </c>
      <c r="F233" s="205" t="s">
        <v>1681</v>
      </c>
      <c r="G233" s="206" t="s">
        <v>226</v>
      </c>
      <c r="H233" s="207">
        <v>307.461</v>
      </c>
      <c r="I233" s="208"/>
      <c r="J233" s="209">
        <f>ROUND(I233*H233,2)</f>
        <v>0</v>
      </c>
      <c r="K233" s="205" t="s">
        <v>155</v>
      </c>
      <c r="L233" s="210"/>
      <c r="M233" s="211" t="s">
        <v>0</v>
      </c>
      <c r="N233" s="212" t="s">
        <v>40</v>
      </c>
      <c r="O233" s="54"/>
      <c r="P233" s="163">
        <f>O233*H233</f>
        <v>0</v>
      </c>
      <c r="Q233" s="163">
        <v>0.0036</v>
      </c>
      <c r="R233" s="163">
        <f>Q233*H233</f>
        <v>1.1068596</v>
      </c>
      <c r="S233" s="163">
        <v>0</v>
      </c>
      <c r="T233" s="164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5" t="s">
        <v>191</v>
      </c>
      <c r="AT233" s="165" t="s">
        <v>438</v>
      </c>
      <c r="AU233" s="165" t="s">
        <v>77</v>
      </c>
      <c r="AY233" s="18" t="s">
        <v>148</v>
      </c>
      <c r="BE233" s="166">
        <f>IF(N233="základní",J233,0)</f>
        <v>0</v>
      </c>
      <c r="BF233" s="166">
        <f>IF(N233="snížená",J233,0)</f>
        <v>0</v>
      </c>
      <c r="BG233" s="166">
        <f>IF(N233="zákl. přenesená",J233,0)</f>
        <v>0</v>
      </c>
      <c r="BH233" s="166">
        <f>IF(N233="sníž. přenesená",J233,0)</f>
        <v>0</v>
      </c>
      <c r="BI233" s="166">
        <f>IF(N233="nulová",J233,0)</f>
        <v>0</v>
      </c>
      <c r="BJ233" s="18" t="s">
        <v>75</v>
      </c>
      <c r="BK233" s="166">
        <f>ROUND(I233*H233,2)</f>
        <v>0</v>
      </c>
      <c r="BL233" s="18" t="s">
        <v>156</v>
      </c>
      <c r="BM233" s="165" t="s">
        <v>1682</v>
      </c>
    </row>
    <row r="234" spans="2:51" s="14" customFormat="1" ht="12">
      <c r="B234" s="175"/>
      <c r="D234" s="168" t="s">
        <v>158</v>
      </c>
      <c r="E234" s="176" t="s">
        <v>0</v>
      </c>
      <c r="F234" s="177" t="s">
        <v>675</v>
      </c>
      <c r="H234" s="178">
        <v>307.461</v>
      </c>
      <c r="I234" s="179"/>
      <c r="L234" s="175"/>
      <c r="M234" s="180"/>
      <c r="N234" s="181"/>
      <c r="O234" s="181"/>
      <c r="P234" s="181"/>
      <c r="Q234" s="181"/>
      <c r="R234" s="181"/>
      <c r="S234" s="181"/>
      <c r="T234" s="182"/>
      <c r="AT234" s="176" t="s">
        <v>158</v>
      </c>
      <c r="AU234" s="176" t="s">
        <v>77</v>
      </c>
      <c r="AV234" s="14" t="s">
        <v>77</v>
      </c>
      <c r="AW234" s="14" t="s">
        <v>30</v>
      </c>
      <c r="AX234" s="14" t="s">
        <v>75</v>
      </c>
      <c r="AY234" s="176" t="s">
        <v>148</v>
      </c>
    </row>
    <row r="235" spans="1:65" s="2" customFormat="1" ht="16.5" customHeight="1">
      <c r="A235" s="33"/>
      <c r="B235" s="153"/>
      <c r="C235" s="154" t="s">
        <v>478</v>
      </c>
      <c r="D235" s="154" t="s">
        <v>151</v>
      </c>
      <c r="E235" s="155" t="s">
        <v>1683</v>
      </c>
      <c r="F235" s="156" t="s">
        <v>1684</v>
      </c>
      <c r="G235" s="157" t="s">
        <v>226</v>
      </c>
      <c r="H235" s="158">
        <v>21.7</v>
      </c>
      <c r="I235" s="159"/>
      <c r="J235" s="160">
        <f>ROUND(I235*H235,2)</f>
        <v>0</v>
      </c>
      <c r="K235" s="156" t="s">
        <v>155</v>
      </c>
      <c r="L235" s="34"/>
      <c r="M235" s="161" t="s">
        <v>0</v>
      </c>
      <c r="N235" s="162" t="s">
        <v>40</v>
      </c>
      <c r="O235" s="54"/>
      <c r="P235" s="163">
        <f>O235*H235</f>
        <v>0</v>
      </c>
      <c r="Q235" s="163">
        <v>1E-05</v>
      </c>
      <c r="R235" s="163">
        <f>Q235*H235</f>
        <v>0.00021700000000000002</v>
      </c>
      <c r="S235" s="163">
        <v>0</v>
      </c>
      <c r="T235" s="164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5" t="s">
        <v>156</v>
      </c>
      <c r="AT235" s="165" t="s">
        <v>151</v>
      </c>
      <c r="AU235" s="165" t="s">
        <v>77</v>
      </c>
      <c r="AY235" s="18" t="s">
        <v>148</v>
      </c>
      <c r="BE235" s="166">
        <f>IF(N235="základní",J235,0)</f>
        <v>0</v>
      </c>
      <c r="BF235" s="166">
        <f>IF(N235="snížená",J235,0)</f>
        <v>0</v>
      </c>
      <c r="BG235" s="166">
        <f>IF(N235="zákl. přenesená",J235,0)</f>
        <v>0</v>
      </c>
      <c r="BH235" s="166">
        <f>IF(N235="sníž. přenesená",J235,0)</f>
        <v>0</v>
      </c>
      <c r="BI235" s="166">
        <f>IF(N235="nulová",J235,0)</f>
        <v>0</v>
      </c>
      <c r="BJ235" s="18" t="s">
        <v>75</v>
      </c>
      <c r="BK235" s="166">
        <f>ROUND(I235*H235,2)</f>
        <v>0</v>
      </c>
      <c r="BL235" s="18" t="s">
        <v>156</v>
      </c>
      <c r="BM235" s="165" t="s">
        <v>1685</v>
      </c>
    </row>
    <row r="236" spans="2:51" s="13" customFormat="1" ht="12">
      <c r="B236" s="167"/>
      <c r="D236" s="168" t="s">
        <v>158</v>
      </c>
      <c r="E236" s="169" t="s">
        <v>0</v>
      </c>
      <c r="F236" s="170" t="s">
        <v>1616</v>
      </c>
      <c r="H236" s="169" t="s">
        <v>0</v>
      </c>
      <c r="I236" s="171"/>
      <c r="L236" s="167"/>
      <c r="M236" s="172"/>
      <c r="N236" s="173"/>
      <c r="O236" s="173"/>
      <c r="P236" s="173"/>
      <c r="Q236" s="173"/>
      <c r="R236" s="173"/>
      <c r="S236" s="173"/>
      <c r="T236" s="174"/>
      <c r="AT236" s="169" t="s">
        <v>158</v>
      </c>
      <c r="AU236" s="169" t="s">
        <v>77</v>
      </c>
      <c r="AV236" s="13" t="s">
        <v>75</v>
      </c>
      <c r="AW236" s="13" t="s">
        <v>30</v>
      </c>
      <c r="AX236" s="13" t="s">
        <v>68</v>
      </c>
      <c r="AY236" s="169" t="s">
        <v>148</v>
      </c>
    </row>
    <row r="237" spans="2:51" s="13" customFormat="1" ht="12">
      <c r="B237" s="167"/>
      <c r="D237" s="168" t="s">
        <v>158</v>
      </c>
      <c r="E237" s="169" t="s">
        <v>0</v>
      </c>
      <c r="F237" s="170" t="s">
        <v>1413</v>
      </c>
      <c r="H237" s="169" t="s">
        <v>0</v>
      </c>
      <c r="I237" s="171"/>
      <c r="L237" s="167"/>
      <c r="M237" s="172"/>
      <c r="N237" s="173"/>
      <c r="O237" s="173"/>
      <c r="P237" s="173"/>
      <c r="Q237" s="173"/>
      <c r="R237" s="173"/>
      <c r="S237" s="173"/>
      <c r="T237" s="174"/>
      <c r="AT237" s="169" t="s">
        <v>158</v>
      </c>
      <c r="AU237" s="169" t="s">
        <v>77</v>
      </c>
      <c r="AV237" s="13" t="s">
        <v>75</v>
      </c>
      <c r="AW237" s="13" t="s">
        <v>30</v>
      </c>
      <c r="AX237" s="13" t="s">
        <v>68</v>
      </c>
      <c r="AY237" s="169" t="s">
        <v>148</v>
      </c>
    </row>
    <row r="238" spans="2:51" s="14" customFormat="1" ht="12">
      <c r="B238" s="175"/>
      <c r="D238" s="168" t="s">
        <v>158</v>
      </c>
      <c r="E238" s="176" t="s">
        <v>1047</v>
      </c>
      <c r="F238" s="177" t="s">
        <v>1606</v>
      </c>
      <c r="H238" s="178">
        <v>21.7</v>
      </c>
      <c r="I238" s="179"/>
      <c r="L238" s="175"/>
      <c r="M238" s="180"/>
      <c r="N238" s="181"/>
      <c r="O238" s="181"/>
      <c r="P238" s="181"/>
      <c r="Q238" s="181"/>
      <c r="R238" s="181"/>
      <c r="S238" s="181"/>
      <c r="T238" s="182"/>
      <c r="AT238" s="176" t="s">
        <v>158</v>
      </c>
      <c r="AU238" s="176" t="s">
        <v>77</v>
      </c>
      <c r="AV238" s="14" t="s">
        <v>77</v>
      </c>
      <c r="AW238" s="14" t="s">
        <v>30</v>
      </c>
      <c r="AX238" s="14" t="s">
        <v>75</v>
      </c>
      <c r="AY238" s="176" t="s">
        <v>148</v>
      </c>
    </row>
    <row r="239" spans="1:65" s="2" customFormat="1" ht="16.5" customHeight="1">
      <c r="A239" s="33"/>
      <c r="B239" s="153"/>
      <c r="C239" s="203" t="s">
        <v>482</v>
      </c>
      <c r="D239" s="203" t="s">
        <v>438</v>
      </c>
      <c r="E239" s="204" t="s">
        <v>1686</v>
      </c>
      <c r="F239" s="205" t="s">
        <v>1687</v>
      </c>
      <c r="G239" s="206" t="s">
        <v>226</v>
      </c>
      <c r="H239" s="207">
        <v>23.718</v>
      </c>
      <c r="I239" s="208"/>
      <c r="J239" s="209">
        <f>ROUND(I239*H239,2)</f>
        <v>0</v>
      </c>
      <c r="K239" s="205" t="s">
        <v>155</v>
      </c>
      <c r="L239" s="210"/>
      <c r="M239" s="211" t="s">
        <v>0</v>
      </c>
      <c r="N239" s="212" t="s">
        <v>40</v>
      </c>
      <c r="O239" s="54"/>
      <c r="P239" s="163">
        <f>O239*H239</f>
        <v>0</v>
      </c>
      <c r="Q239" s="163">
        <v>0.0051</v>
      </c>
      <c r="R239" s="163">
        <f>Q239*H239</f>
        <v>0.12096180000000001</v>
      </c>
      <c r="S239" s="163">
        <v>0</v>
      </c>
      <c r="T239" s="164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5" t="s">
        <v>191</v>
      </c>
      <c r="AT239" s="165" t="s">
        <v>438</v>
      </c>
      <c r="AU239" s="165" t="s">
        <v>77</v>
      </c>
      <c r="AY239" s="18" t="s">
        <v>148</v>
      </c>
      <c r="BE239" s="166">
        <f>IF(N239="základní",J239,0)</f>
        <v>0</v>
      </c>
      <c r="BF239" s="166">
        <f>IF(N239="snížená",J239,0)</f>
        <v>0</v>
      </c>
      <c r="BG239" s="166">
        <f>IF(N239="zákl. přenesená",J239,0)</f>
        <v>0</v>
      </c>
      <c r="BH239" s="166">
        <f>IF(N239="sníž. přenesená",J239,0)</f>
        <v>0</v>
      </c>
      <c r="BI239" s="166">
        <f>IF(N239="nulová",J239,0)</f>
        <v>0</v>
      </c>
      <c r="BJ239" s="18" t="s">
        <v>75</v>
      </c>
      <c r="BK239" s="166">
        <f>ROUND(I239*H239,2)</f>
        <v>0</v>
      </c>
      <c r="BL239" s="18" t="s">
        <v>156</v>
      </c>
      <c r="BM239" s="165" t="s">
        <v>1688</v>
      </c>
    </row>
    <row r="240" spans="2:51" s="14" customFormat="1" ht="12">
      <c r="B240" s="175"/>
      <c r="D240" s="168" t="s">
        <v>158</v>
      </c>
      <c r="E240" s="176" t="s">
        <v>0</v>
      </c>
      <c r="F240" s="177" t="s">
        <v>1170</v>
      </c>
      <c r="H240" s="178">
        <v>23.718</v>
      </c>
      <c r="I240" s="179"/>
      <c r="L240" s="175"/>
      <c r="M240" s="180"/>
      <c r="N240" s="181"/>
      <c r="O240" s="181"/>
      <c r="P240" s="181"/>
      <c r="Q240" s="181"/>
      <c r="R240" s="181"/>
      <c r="S240" s="181"/>
      <c r="T240" s="182"/>
      <c r="AT240" s="176" t="s">
        <v>158</v>
      </c>
      <c r="AU240" s="176" t="s">
        <v>77</v>
      </c>
      <c r="AV240" s="14" t="s">
        <v>77</v>
      </c>
      <c r="AW240" s="14" t="s">
        <v>30</v>
      </c>
      <c r="AX240" s="14" t="s">
        <v>75</v>
      </c>
      <c r="AY240" s="176" t="s">
        <v>148</v>
      </c>
    </row>
    <row r="241" spans="1:65" s="2" customFormat="1" ht="16.5" customHeight="1">
      <c r="A241" s="33"/>
      <c r="B241" s="153"/>
      <c r="C241" s="154" t="s">
        <v>487</v>
      </c>
      <c r="D241" s="154" t="s">
        <v>151</v>
      </c>
      <c r="E241" s="155" t="s">
        <v>1689</v>
      </c>
      <c r="F241" s="156" t="s">
        <v>1690</v>
      </c>
      <c r="G241" s="157" t="s">
        <v>215</v>
      </c>
      <c r="H241" s="158">
        <v>29</v>
      </c>
      <c r="I241" s="159"/>
      <c r="J241" s="160">
        <f>ROUND(I241*H241,2)</f>
        <v>0</v>
      </c>
      <c r="K241" s="156" t="s">
        <v>155</v>
      </c>
      <c r="L241" s="34"/>
      <c r="M241" s="161" t="s">
        <v>0</v>
      </c>
      <c r="N241" s="162" t="s">
        <v>40</v>
      </c>
      <c r="O241" s="54"/>
      <c r="P241" s="163">
        <f>O241*H241</f>
        <v>0</v>
      </c>
      <c r="Q241" s="163">
        <v>0</v>
      </c>
      <c r="R241" s="163">
        <f>Q241*H241</f>
        <v>0</v>
      </c>
      <c r="S241" s="163">
        <v>0</v>
      </c>
      <c r="T241" s="164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5" t="s">
        <v>156</v>
      </c>
      <c r="AT241" s="165" t="s">
        <v>151</v>
      </c>
      <c r="AU241" s="165" t="s">
        <v>77</v>
      </c>
      <c r="AY241" s="18" t="s">
        <v>148</v>
      </c>
      <c r="BE241" s="166">
        <f>IF(N241="základní",J241,0)</f>
        <v>0</v>
      </c>
      <c r="BF241" s="166">
        <f>IF(N241="snížená",J241,0)</f>
        <v>0</v>
      </c>
      <c r="BG241" s="166">
        <f>IF(N241="zákl. přenesená",J241,0)</f>
        <v>0</v>
      </c>
      <c r="BH241" s="166">
        <f>IF(N241="sníž. přenesená",J241,0)</f>
        <v>0</v>
      </c>
      <c r="BI241" s="166">
        <f>IF(N241="nulová",J241,0)</f>
        <v>0</v>
      </c>
      <c r="BJ241" s="18" t="s">
        <v>75</v>
      </c>
      <c r="BK241" s="166">
        <f>ROUND(I241*H241,2)</f>
        <v>0</v>
      </c>
      <c r="BL241" s="18" t="s">
        <v>156</v>
      </c>
      <c r="BM241" s="165" t="s">
        <v>1691</v>
      </c>
    </row>
    <row r="242" spans="2:51" s="13" customFormat="1" ht="12">
      <c r="B242" s="167"/>
      <c r="D242" s="168" t="s">
        <v>158</v>
      </c>
      <c r="E242" s="169" t="s">
        <v>0</v>
      </c>
      <c r="F242" s="170" t="s">
        <v>1616</v>
      </c>
      <c r="H242" s="169" t="s">
        <v>0</v>
      </c>
      <c r="I242" s="171"/>
      <c r="L242" s="167"/>
      <c r="M242" s="172"/>
      <c r="N242" s="173"/>
      <c r="O242" s="173"/>
      <c r="P242" s="173"/>
      <c r="Q242" s="173"/>
      <c r="R242" s="173"/>
      <c r="S242" s="173"/>
      <c r="T242" s="174"/>
      <c r="AT242" s="169" t="s">
        <v>158</v>
      </c>
      <c r="AU242" s="169" t="s">
        <v>77</v>
      </c>
      <c r="AV242" s="13" t="s">
        <v>75</v>
      </c>
      <c r="AW242" s="13" t="s">
        <v>30</v>
      </c>
      <c r="AX242" s="13" t="s">
        <v>68</v>
      </c>
      <c r="AY242" s="169" t="s">
        <v>148</v>
      </c>
    </row>
    <row r="243" spans="2:51" s="13" customFormat="1" ht="12">
      <c r="B243" s="167"/>
      <c r="D243" s="168" t="s">
        <v>158</v>
      </c>
      <c r="E243" s="169" t="s">
        <v>0</v>
      </c>
      <c r="F243" s="170" t="s">
        <v>1413</v>
      </c>
      <c r="H243" s="169" t="s">
        <v>0</v>
      </c>
      <c r="I243" s="171"/>
      <c r="L243" s="167"/>
      <c r="M243" s="172"/>
      <c r="N243" s="173"/>
      <c r="O243" s="173"/>
      <c r="P243" s="173"/>
      <c r="Q243" s="173"/>
      <c r="R243" s="173"/>
      <c r="S243" s="173"/>
      <c r="T243" s="174"/>
      <c r="AT243" s="169" t="s">
        <v>158</v>
      </c>
      <c r="AU243" s="169" t="s">
        <v>77</v>
      </c>
      <c r="AV243" s="13" t="s">
        <v>75</v>
      </c>
      <c r="AW243" s="13" t="s">
        <v>30</v>
      </c>
      <c r="AX243" s="13" t="s">
        <v>68</v>
      </c>
      <c r="AY243" s="169" t="s">
        <v>148</v>
      </c>
    </row>
    <row r="244" spans="2:51" s="14" customFormat="1" ht="12">
      <c r="B244" s="175"/>
      <c r="D244" s="168" t="s">
        <v>158</v>
      </c>
      <c r="E244" s="176" t="s">
        <v>0</v>
      </c>
      <c r="F244" s="177" t="s">
        <v>459</v>
      </c>
      <c r="H244" s="178">
        <v>29</v>
      </c>
      <c r="I244" s="179"/>
      <c r="L244" s="175"/>
      <c r="M244" s="180"/>
      <c r="N244" s="181"/>
      <c r="O244" s="181"/>
      <c r="P244" s="181"/>
      <c r="Q244" s="181"/>
      <c r="R244" s="181"/>
      <c r="S244" s="181"/>
      <c r="T244" s="182"/>
      <c r="AT244" s="176" t="s">
        <v>158</v>
      </c>
      <c r="AU244" s="176" t="s">
        <v>77</v>
      </c>
      <c r="AV244" s="14" t="s">
        <v>77</v>
      </c>
      <c r="AW244" s="14" t="s">
        <v>30</v>
      </c>
      <c r="AX244" s="14" t="s">
        <v>75</v>
      </c>
      <c r="AY244" s="176" t="s">
        <v>148</v>
      </c>
    </row>
    <row r="245" spans="1:65" s="2" customFormat="1" ht="16.5" customHeight="1">
      <c r="A245" s="33"/>
      <c r="B245" s="153"/>
      <c r="C245" s="203" t="s">
        <v>491</v>
      </c>
      <c r="D245" s="203" t="s">
        <v>438</v>
      </c>
      <c r="E245" s="204" t="s">
        <v>1692</v>
      </c>
      <c r="F245" s="205" t="s">
        <v>1693</v>
      </c>
      <c r="G245" s="206" t="s">
        <v>215</v>
      </c>
      <c r="H245" s="207">
        <v>29</v>
      </c>
      <c r="I245" s="208"/>
      <c r="J245" s="209">
        <f>ROUND(I245*H245,2)</f>
        <v>0</v>
      </c>
      <c r="K245" s="205" t="s">
        <v>155</v>
      </c>
      <c r="L245" s="210"/>
      <c r="M245" s="211" t="s">
        <v>0</v>
      </c>
      <c r="N245" s="212" t="s">
        <v>40</v>
      </c>
      <c r="O245" s="54"/>
      <c r="P245" s="163">
        <f>O245*H245</f>
        <v>0</v>
      </c>
      <c r="Q245" s="163">
        <v>0.0008</v>
      </c>
      <c r="R245" s="163">
        <f>Q245*H245</f>
        <v>0.023200000000000002</v>
      </c>
      <c r="S245" s="163">
        <v>0</v>
      </c>
      <c r="T245" s="164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5" t="s">
        <v>191</v>
      </c>
      <c r="AT245" s="165" t="s">
        <v>438</v>
      </c>
      <c r="AU245" s="165" t="s">
        <v>77</v>
      </c>
      <c r="AY245" s="18" t="s">
        <v>148</v>
      </c>
      <c r="BE245" s="166">
        <f>IF(N245="základní",J245,0)</f>
        <v>0</v>
      </c>
      <c r="BF245" s="166">
        <f>IF(N245="snížená",J245,0)</f>
        <v>0</v>
      </c>
      <c r="BG245" s="166">
        <f>IF(N245="zákl. přenesená",J245,0)</f>
        <v>0</v>
      </c>
      <c r="BH245" s="166">
        <f>IF(N245="sníž. přenesená",J245,0)</f>
        <v>0</v>
      </c>
      <c r="BI245" s="166">
        <f>IF(N245="nulová",J245,0)</f>
        <v>0</v>
      </c>
      <c r="BJ245" s="18" t="s">
        <v>75</v>
      </c>
      <c r="BK245" s="166">
        <f>ROUND(I245*H245,2)</f>
        <v>0</v>
      </c>
      <c r="BL245" s="18" t="s">
        <v>156</v>
      </c>
      <c r="BM245" s="165" t="s">
        <v>1694</v>
      </c>
    </row>
    <row r="246" spans="2:51" s="13" customFormat="1" ht="12">
      <c r="B246" s="167"/>
      <c r="D246" s="168" t="s">
        <v>158</v>
      </c>
      <c r="E246" s="169" t="s">
        <v>0</v>
      </c>
      <c r="F246" s="170" t="s">
        <v>1616</v>
      </c>
      <c r="H246" s="169" t="s">
        <v>0</v>
      </c>
      <c r="I246" s="171"/>
      <c r="L246" s="167"/>
      <c r="M246" s="172"/>
      <c r="N246" s="173"/>
      <c r="O246" s="173"/>
      <c r="P246" s="173"/>
      <c r="Q246" s="173"/>
      <c r="R246" s="173"/>
      <c r="S246" s="173"/>
      <c r="T246" s="174"/>
      <c r="AT246" s="169" t="s">
        <v>158</v>
      </c>
      <c r="AU246" s="169" t="s">
        <v>77</v>
      </c>
      <c r="AV246" s="13" t="s">
        <v>75</v>
      </c>
      <c r="AW246" s="13" t="s">
        <v>30</v>
      </c>
      <c r="AX246" s="13" t="s">
        <v>68</v>
      </c>
      <c r="AY246" s="169" t="s">
        <v>148</v>
      </c>
    </row>
    <row r="247" spans="2:51" s="13" customFormat="1" ht="12">
      <c r="B247" s="167"/>
      <c r="D247" s="168" t="s">
        <v>158</v>
      </c>
      <c r="E247" s="169" t="s">
        <v>0</v>
      </c>
      <c r="F247" s="170" t="s">
        <v>1413</v>
      </c>
      <c r="H247" s="169" t="s">
        <v>0</v>
      </c>
      <c r="I247" s="171"/>
      <c r="L247" s="167"/>
      <c r="M247" s="172"/>
      <c r="N247" s="173"/>
      <c r="O247" s="173"/>
      <c r="P247" s="173"/>
      <c r="Q247" s="173"/>
      <c r="R247" s="173"/>
      <c r="S247" s="173"/>
      <c r="T247" s="174"/>
      <c r="AT247" s="169" t="s">
        <v>158</v>
      </c>
      <c r="AU247" s="169" t="s">
        <v>77</v>
      </c>
      <c r="AV247" s="13" t="s">
        <v>75</v>
      </c>
      <c r="AW247" s="13" t="s">
        <v>30</v>
      </c>
      <c r="AX247" s="13" t="s">
        <v>68</v>
      </c>
      <c r="AY247" s="169" t="s">
        <v>148</v>
      </c>
    </row>
    <row r="248" spans="2:51" s="14" customFormat="1" ht="12">
      <c r="B248" s="175"/>
      <c r="D248" s="168" t="s">
        <v>158</v>
      </c>
      <c r="E248" s="176" t="s">
        <v>0</v>
      </c>
      <c r="F248" s="177" t="s">
        <v>459</v>
      </c>
      <c r="H248" s="178">
        <v>29</v>
      </c>
      <c r="I248" s="179"/>
      <c r="L248" s="175"/>
      <c r="M248" s="180"/>
      <c r="N248" s="181"/>
      <c r="O248" s="181"/>
      <c r="P248" s="181"/>
      <c r="Q248" s="181"/>
      <c r="R248" s="181"/>
      <c r="S248" s="181"/>
      <c r="T248" s="182"/>
      <c r="AT248" s="176" t="s">
        <v>158</v>
      </c>
      <c r="AU248" s="176" t="s">
        <v>77</v>
      </c>
      <c r="AV248" s="14" t="s">
        <v>77</v>
      </c>
      <c r="AW248" s="14" t="s">
        <v>30</v>
      </c>
      <c r="AX248" s="14" t="s">
        <v>75</v>
      </c>
      <c r="AY248" s="176" t="s">
        <v>148</v>
      </c>
    </row>
    <row r="249" spans="1:65" s="2" customFormat="1" ht="16.5" customHeight="1">
      <c r="A249" s="33"/>
      <c r="B249" s="153"/>
      <c r="C249" s="154" t="s">
        <v>495</v>
      </c>
      <c r="D249" s="154" t="s">
        <v>151</v>
      </c>
      <c r="E249" s="155" t="s">
        <v>1515</v>
      </c>
      <c r="F249" s="156" t="s">
        <v>1516</v>
      </c>
      <c r="G249" s="157" t="s">
        <v>215</v>
      </c>
      <c r="H249" s="158">
        <v>2</v>
      </c>
      <c r="I249" s="159"/>
      <c r="J249" s="160">
        <f>ROUND(I249*H249,2)</f>
        <v>0</v>
      </c>
      <c r="K249" s="156" t="s">
        <v>0</v>
      </c>
      <c r="L249" s="34"/>
      <c r="M249" s="161" t="s">
        <v>0</v>
      </c>
      <c r="N249" s="162" t="s">
        <v>40</v>
      </c>
      <c r="O249" s="54"/>
      <c r="P249" s="163">
        <f>O249*H249</f>
        <v>0</v>
      </c>
      <c r="Q249" s="163">
        <v>0.0001</v>
      </c>
      <c r="R249" s="163">
        <f>Q249*H249</f>
        <v>0.0002</v>
      </c>
      <c r="S249" s="163">
        <v>0</v>
      </c>
      <c r="T249" s="164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5" t="s">
        <v>156</v>
      </c>
      <c r="AT249" s="165" t="s">
        <v>151</v>
      </c>
      <c r="AU249" s="165" t="s">
        <v>77</v>
      </c>
      <c r="AY249" s="18" t="s">
        <v>148</v>
      </c>
      <c r="BE249" s="166">
        <f>IF(N249="základní",J249,0)</f>
        <v>0</v>
      </c>
      <c r="BF249" s="166">
        <f>IF(N249="snížená",J249,0)</f>
        <v>0</v>
      </c>
      <c r="BG249" s="166">
        <f>IF(N249="zákl. přenesená",J249,0)</f>
        <v>0</v>
      </c>
      <c r="BH249" s="166">
        <f>IF(N249="sníž. přenesená",J249,0)</f>
        <v>0</v>
      </c>
      <c r="BI249" s="166">
        <f>IF(N249="nulová",J249,0)</f>
        <v>0</v>
      </c>
      <c r="BJ249" s="18" t="s">
        <v>75</v>
      </c>
      <c r="BK249" s="166">
        <f>ROUND(I249*H249,2)</f>
        <v>0</v>
      </c>
      <c r="BL249" s="18" t="s">
        <v>156</v>
      </c>
      <c r="BM249" s="165" t="s">
        <v>1695</v>
      </c>
    </row>
    <row r="250" spans="2:51" s="13" customFormat="1" ht="12">
      <c r="B250" s="167"/>
      <c r="D250" s="168" t="s">
        <v>158</v>
      </c>
      <c r="E250" s="169" t="s">
        <v>0</v>
      </c>
      <c r="F250" s="170" t="s">
        <v>1616</v>
      </c>
      <c r="H250" s="169" t="s">
        <v>0</v>
      </c>
      <c r="I250" s="171"/>
      <c r="L250" s="167"/>
      <c r="M250" s="172"/>
      <c r="N250" s="173"/>
      <c r="O250" s="173"/>
      <c r="P250" s="173"/>
      <c r="Q250" s="173"/>
      <c r="R250" s="173"/>
      <c r="S250" s="173"/>
      <c r="T250" s="174"/>
      <c r="AT250" s="169" t="s">
        <v>158</v>
      </c>
      <c r="AU250" s="169" t="s">
        <v>77</v>
      </c>
      <c r="AV250" s="13" t="s">
        <v>75</v>
      </c>
      <c r="AW250" s="13" t="s">
        <v>30</v>
      </c>
      <c r="AX250" s="13" t="s">
        <v>68</v>
      </c>
      <c r="AY250" s="169" t="s">
        <v>148</v>
      </c>
    </row>
    <row r="251" spans="2:51" s="13" customFormat="1" ht="12">
      <c r="B251" s="167"/>
      <c r="D251" s="168" t="s">
        <v>158</v>
      </c>
      <c r="E251" s="169" t="s">
        <v>0</v>
      </c>
      <c r="F251" s="170" t="s">
        <v>1413</v>
      </c>
      <c r="H251" s="169" t="s">
        <v>0</v>
      </c>
      <c r="I251" s="171"/>
      <c r="L251" s="167"/>
      <c r="M251" s="172"/>
      <c r="N251" s="173"/>
      <c r="O251" s="173"/>
      <c r="P251" s="173"/>
      <c r="Q251" s="173"/>
      <c r="R251" s="173"/>
      <c r="S251" s="173"/>
      <c r="T251" s="174"/>
      <c r="AT251" s="169" t="s">
        <v>158</v>
      </c>
      <c r="AU251" s="169" t="s">
        <v>77</v>
      </c>
      <c r="AV251" s="13" t="s">
        <v>75</v>
      </c>
      <c r="AW251" s="13" t="s">
        <v>30</v>
      </c>
      <c r="AX251" s="13" t="s">
        <v>68</v>
      </c>
      <c r="AY251" s="169" t="s">
        <v>148</v>
      </c>
    </row>
    <row r="252" spans="2:51" s="14" customFormat="1" ht="12">
      <c r="B252" s="175"/>
      <c r="D252" s="168" t="s">
        <v>158</v>
      </c>
      <c r="E252" s="176" t="s">
        <v>0</v>
      </c>
      <c r="F252" s="177" t="s">
        <v>77</v>
      </c>
      <c r="H252" s="178">
        <v>2</v>
      </c>
      <c r="I252" s="179"/>
      <c r="L252" s="175"/>
      <c r="M252" s="180"/>
      <c r="N252" s="181"/>
      <c r="O252" s="181"/>
      <c r="P252" s="181"/>
      <c r="Q252" s="181"/>
      <c r="R252" s="181"/>
      <c r="S252" s="181"/>
      <c r="T252" s="182"/>
      <c r="AT252" s="176" t="s">
        <v>158</v>
      </c>
      <c r="AU252" s="176" t="s">
        <v>77</v>
      </c>
      <c r="AV252" s="14" t="s">
        <v>77</v>
      </c>
      <c r="AW252" s="14" t="s">
        <v>30</v>
      </c>
      <c r="AX252" s="14" t="s">
        <v>75</v>
      </c>
      <c r="AY252" s="176" t="s">
        <v>148</v>
      </c>
    </row>
    <row r="253" spans="1:65" s="2" customFormat="1" ht="16.5" customHeight="1">
      <c r="A253" s="33"/>
      <c r="B253" s="153"/>
      <c r="C253" s="203" t="s">
        <v>500</v>
      </c>
      <c r="D253" s="203" t="s">
        <v>438</v>
      </c>
      <c r="E253" s="204" t="s">
        <v>1518</v>
      </c>
      <c r="F253" s="205" t="s">
        <v>1519</v>
      </c>
      <c r="G253" s="206" t="s">
        <v>215</v>
      </c>
      <c r="H253" s="207">
        <v>2</v>
      </c>
      <c r="I253" s="208"/>
      <c r="J253" s="209">
        <f>ROUND(I253*H253,2)</f>
        <v>0</v>
      </c>
      <c r="K253" s="205" t="s">
        <v>0</v>
      </c>
      <c r="L253" s="210"/>
      <c r="M253" s="211" t="s">
        <v>0</v>
      </c>
      <c r="N253" s="212" t="s">
        <v>40</v>
      </c>
      <c r="O253" s="54"/>
      <c r="P253" s="163">
        <f>O253*H253</f>
        <v>0</v>
      </c>
      <c r="Q253" s="163">
        <v>0.0006</v>
      </c>
      <c r="R253" s="163">
        <f>Q253*H253</f>
        <v>0.0012</v>
      </c>
      <c r="S253" s="163">
        <v>0</v>
      </c>
      <c r="T253" s="164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5" t="s">
        <v>191</v>
      </c>
      <c r="AT253" s="165" t="s">
        <v>438</v>
      </c>
      <c r="AU253" s="165" t="s">
        <v>77</v>
      </c>
      <c r="AY253" s="18" t="s">
        <v>148</v>
      </c>
      <c r="BE253" s="166">
        <f>IF(N253="základní",J253,0)</f>
        <v>0</v>
      </c>
      <c r="BF253" s="166">
        <f>IF(N253="snížená",J253,0)</f>
        <v>0</v>
      </c>
      <c r="BG253" s="166">
        <f>IF(N253="zákl. přenesená",J253,0)</f>
        <v>0</v>
      </c>
      <c r="BH253" s="166">
        <f>IF(N253="sníž. přenesená",J253,0)</f>
        <v>0</v>
      </c>
      <c r="BI253" s="166">
        <f>IF(N253="nulová",J253,0)</f>
        <v>0</v>
      </c>
      <c r="BJ253" s="18" t="s">
        <v>75</v>
      </c>
      <c r="BK253" s="166">
        <f>ROUND(I253*H253,2)</f>
        <v>0</v>
      </c>
      <c r="BL253" s="18" t="s">
        <v>156</v>
      </c>
      <c r="BM253" s="165" t="s">
        <v>1696</v>
      </c>
    </row>
    <row r="254" spans="2:51" s="13" customFormat="1" ht="12">
      <c r="B254" s="167"/>
      <c r="D254" s="168" t="s">
        <v>158</v>
      </c>
      <c r="E254" s="169" t="s">
        <v>0</v>
      </c>
      <c r="F254" s="170" t="s">
        <v>1616</v>
      </c>
      <c r="H254" s="169" t="s">
        <v>0</v>
      </c>
      <c r="I254" s="171"/>
      <c r="L254" s="167"/>
      <c r="M254" s="172"/>
      <c r="N254" s="173"/>
      <c r="O254" s="173"/>
      <c r="P254" s="173"/>
      <c r="Q254" s="173"/>
      <c r="R254" s="173"/>
      <c r="S254" s="173"/>
      <c r="T254" s="174"/>
      <c r="AT254" s="169" t="s">
        <v>158</v>
      </c>
      <c r="AU254" s="169" t="s">
        <v>77</v>
      </c>
      <c r="AV254" s="13" t="s">
        <v>75</v>
      </c>
      <c r="AW254" s="13" t="s">
        <v>30</v>
      </c>
      <c r="AX254" s="13" t="s">
        <v>68</v>
      </c>
      <c r="AY254" s="169" t="s">
        <v>148</v>
      </c>
    </row>
    <row r="255" spans="2:51" s="13" customFormat="1" ht="12">
      <c r="B255" s="167"/>
      <c r="D255" s="168" t="s">
        <v>158</v>
      </c>
      <c r="E255" s="169" t="s">
        <v>0</v>
      </c>
      <c r="F255" s="170" t="s">
        <v>1413</v>
      </c>
      <c r="H255" s="169" t="s">
        <v>0</v>
      </c>
      <c r="I255" s="171"/>
      <c r="L255" s="167"/>
      <c r="M255" s="172"/>
      <c r="N255" s="173"/>
      <c r="O255" s="173"/>
      <c r="P255" s="173"/>
      <c r="Q255" s="173"/>
      <c r="R255" s="173"/>
      <c r="S255" s="173"/>
      <c r="T255" s="174"/>
      <c r="AT255" s="169" t="s">
        <v>158</v>
      </c>
      <c r="AU255" s="169" t="s">
        <v>77</v>
      </c>
      <c r="AV255" s="13" t="s">
        <v>75</v>
      </c>
      <c r="AW255" s="13" t="s">
        <v>30</v>
      </c>
      <c r="AX255" s="13" t="s">
        <v>68</v>
      </c>
      <c r="AY255" s="169" t="s">
        <v>148</v>
      </c>
    </row>
    <row r="256" spans="2:51" s="14" customFormat="1" ht="12">
      <c r="B256" s="175"/>
      <c r="D256" s="168" t="s">
        <v>158</v>
      </c>
      <c r="E256" s="176" t="s">
        <v>0</v>
      </c>
      <c r="F256" s="177" t="s">
        <v>77</v>
      </c>
      <c r="H256" s="178">
        <v>2</v>
      </c>
      <c r="I256" s="179"/>
      <c r="L256" s="175"/>
      <c r="M256" s="180"/>
      <c r="N256" s="181"/>
      <c r="O256" s="181"/>
      <c r="P256" s="181"/>
      <c r="Q256" s="181"/>
      <c r="R256" s="181"/>
      <c r="S256" s="181"/>
      <c r="T256" s="182"/>
      <c r="AT256" s="176" t="s">
        <v>158</v>
      </c>
      <c r="AU256" s="176" t="s">
        <v>77</v>
      </c>
      <c r="AV256" s="14" t="s">
        <v>77</v>
      </c>
      <c r="AW256" s="14" t="s">
        <v>30</v>
      </c>
      <c r="AX256" s="14" t="s">
        <v>75</v>
      </c>
      <c r="AY256" s="176" t="s">
        <v>148</v>
      </c>
    </row>
    <row r="257" spans="1:65" s="2" customFormat="1" ht="16.5" customHeight="1">
      <c r="A257" s="33"/>
      <c r="B257" s="153"/>
      <c r="C257" s="154" t="s">
        <v>507</v>
      </c>
      <c r="D257" s="154" t="s">
        <v>151</v>
      </c>
      <c r="E257" s="155" t="s">
        <v>1697</v>
      </c>
      <c r="F257" s="156" t="s">
        <v>1698</v>
      </c>
      <c r="G257" s="157" t="s">
        <v>215</v>
      </c>
      <c r="H257" s="158">
        <v>7</v>
      </c>
      <c r="I257" s="159"/>
      <c r="J257" s="160">
        <f>ROUND(I257*H257,2)</f>
        <v>0</v>
      </c>
      <c r="K257" s="156" t="s">
        <v>155</v>
      </c>
      <c r="L257" s="34"/>
      <c r="M257" s="161" t="s">
        <v>0</v>
      </c>
      <c r="N257" s="162" t="s">
        <v>40</v>
      </c>
      <c r="O257" s="54"/>
      <c r="P257" s="163">
        <f>O257*H257</f>
        <v>0</v>
      </c>
      <c r="Q257" s="163">
        <v>0.00012</v>
      </c>
      <c r="R257" s="163">
        <f>Q257*H257</f>
        <v>0.00084</v>
      </c>
      <c r="S257" s="163">
        <v>0</v>
      </c>
      <c r="T257" s="164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5" t="s">
        <v>156</v>
      </c>
      <c r="AT257" s="165" t="s">
        <v>151</v>
      </c>
      <c r="AU257" s="165" t="s">
        <v>77</v>
      </c>
      <c r="AY257" s="18" t="s">
        <v>148</v>
      </c>
      <c r="BE257" s="166">
        <f>IF(N257="základní",J257,0)</f>
        <v>0</v>
      </c>
      <c r="BF257" s="166">
        <f>IF(N257="snížená",J257,0)</f>
        <v>0</v>
      </c>
      <c r="BG257" s="166">
        <f>IF(N257="zákl. přenesená",J257,0)</f>
        <v>0</v>
      </c>
      <c r="BH257" s="166">
        <f>IF(N257="sníž. přenesená",J257,0)</f>
        <v>0</v>
      </c>
      <c r="BI257" s="166">
        <f>IF(N257="nulová",J257,0)</f>
        <v>0</v>
      </c>
      <c r="BJ257" s="18" t="s">
        <v>75</v>
      </c>
      <c r="BK257" s="166">
        <f>ROUND(I257*H257,2)</f>
        <v>0</v>
      </c>
      <c r="BL257" s="18" t="s">
        <v>156</v>
      </c>
      <c r="BM257" s="165" t="s">
        <v>1699</v>
      </c>
    </row>
    <row r="258" spans="2:51" s="13" customFormat="1" ht="12">
      <c r="B258" s="167"/>
      <c r="D258" s="168" t="s">
        <v>158</v>
      </c>
      <c r="E258" s="169" t="s">
        <v>0</v>
      </c>
      <c r="F258" s="170" t="s">
        <v>1616</v>
      </c>
      <c r="H258" s="169" t="s">
        <v>0</v>
      </c>
      <c r="I258" s="171"/>
      <c r="L258" s="167"/>
      <c r="M258" s="172"/>
      <c r="N258" s="173"/>
      <c r="O258" s="173"/>
      <c r="P258" s="173"/>
      <c r="Q258" s="173"/>
      <c r="R258" s="173"/>
      <c r="S258" s="173"/>
      <c r="T258" s="174"/>
      <c r="AT258" s="169" t="s">
        <v>158</v>
      </c>
      <c r="AU258" s="169" t="s">
        <v>77</v>
      </c>
      <c r="AV258" s="13" t="s">
        <v>75</v>
      </c>
      <c r="AW258" s="13" t="s">
        <v>30</v>
      </c>
      <c r="AX258" s="13" t="s">
        <v>68</v>
      </c>
      <c r="AY258" s="169" t="s">
        <v>148</v>
      </c>
    </row>
    <row r="259" spans="2:51" s="13" customFormat="1" ht="12">
      <c r="B259" s="167"/>
      <c r="D259" s="168" t="s">
        <v>158</v>
      </c>
      <c r="E259" s="169" t="s">
        <v>0</v>
      </c>
      <c r="F259" s="170" t="s">
        <v>1413</v>
      </c>
      <c r="H259" s="169" t="s">
        <v>0</v>
      </c>
      <c r="I259" s="171"/>
      <c r="L259" s="167"/>
      <c r="M259" s="172"/>
      <c r="N259" s="173"/>
      <c r="O259" s="173"/>
      <c r="P259" s="173"/>
      <c r="Q259" s="173"/>
      <c r="R259" s="173"/>
      <c r="S259" s="173"/>
      <c r="T259" s="174"/>
      <c r="AT259" s="169" t="s">
        <v>158</v>
      </c>
      <c r="AU259" s="169" t="s">
        <v>77</v>
      </c>
      <c r="AV259" s="13" t="s">
        <v>75</v>
      </c>
      <c r="AW259" s="13" t="s">
        <v>30</v>
      </c>
      <c r="AX259" s="13" t="s">
        <v>68</v>
      </c>
      <c r="AY259" s="169" t="s">
        <v>148</v>
      </c>
    </row>
    <row r="260" spans="2:51" s="14" customFormat="1" ht="12">
      <c r="B260" s="175"/>
      <c r="D260" s="168" t="s">
        <v>158</v>
      </c>
      <c r="E260" s="176" t="s">
        <v>0</v>
      </c>
      <c r="F260" s="177" t="s">
        <v>187</v>
      </c>
      <c r="H260" s="178">
        <v>7</v>
      </c>
      <c r="I260" s="179"/>
      <c r="L260" s="175"/>
      <c r="M260" s="180"/>
      <c r="N260" s="181"/>
      <c r="O260" s="181"/>
      <c r="P260" s="181"/>
      <c r="Q260" s="181"/>
      <c r="R260" s="181"/>
      <c r="S260" s="181"/>
      <c r="T260" s="182"/>
      <c r="AT260" s="176" t="s">
        <v>158</v>
      </c>
      <c r="AU260" s="176" t="s">
        <v>77</v>
      </c>
      <c r="AV260" s="14" t="s">
        <v>77</v>
      </c>
      <c r="AW260" s="14" t="s">
        <v>30</v>
      </c>
      <c r="AX260" s="14" t="s">
        <v>75</v>
      </c>
      <c r="AY260" s="176" t="s">
        <v>148</v>
      </c>
    </row>
    <row r="261" spans="1:65" s="2" customFormat="1" ht="16.5" customHeight="1">
      <c r="A261" s="33"/>
      <c r="B261" s="153"/>
      <c r="C261" s="154" t="s">
        <v>513</v>
      </c>
      <c r="D261" s="154" t="s">
        <v>151</v>
      </c>
      <c r="E261" s="155" t="s">
        <v>1700</v>
      </c>
      <c r="F261" s="156" t="s">
        <v>1701</v>
      </c>
      <c r="G261" s="157" t="s">
        <v>215</v>
      </c>
      <c r="H261" s="158">
        <v>7</v>
      </c>
      <c r="I261" s="159"/>
      <c r="J261" s="160">
        <f>ROUND(I261*H261,2)</f>
        <v>0</v>
      </c>
      <c r="K261" s="156" t="s">
        <v>155</v>
      </c>
      <c r="L261" s="34"/>
      <c r="M261" s="161" t="s">
        <v>0</v>
      </c>
      <c r="N261" s="162" t="s">
        <v>40</v>
      </c>
      <c r="O261" s="54"/>
      <c r="P261" s="163">
        <f>O261*H261</f>
        <v>0</v>
      </c>
      <c r="Q261" s="163">
        <v>0.00072</v>
      </c>
      <c r="R261" s="163">
        <f>Q261*H261</f>
        <v>0.00504</v>
      </c>
      <c r="S261" s="163">
        <v>0</v>
      </c>
      <c r="T261" s="164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5" t="s">
        <v>156</v>
      </c>
      <c r="AT261" s="165" t="s">
        <v>151</v>
      </c>
      <c r="AU261" s="165" t="s">
        <v>77</v>
      </c>
      <c r="AY261" s="18" t="s">
        <v>148</v>
      </c>
      <c r="BE261" s="166">
        <f>IF(N261="základní",J261,0)</f>
        <v>0</v>
      </c>
      <c r="BF261" s="166">
        <f>IF(N261="snížená",J261,0)</f>
        <v>0</v>
      </c>
      <c r="BG261" s="166">
        <f>IF(N261="zákl. přenesená",J261,0)</f>
        <v>0</v>
      </c>
      <c r="BH261" s="166">
        <f>IF(N261="sníž. přenesená",J261,0)</f>
        <v>0</v>
      </c>
      <c r="BI261" s="166">
        <f>IF(N261="nulová",J261,0)</f>
        <v>0</v>
      </c>
      <c r="BJ261" s="18" t="s">
        <v>75</v>
      </c>
      <c r="BK261" s="166">
        <f>ROUND(I261*H261,2)</f>
        <v>0</v>
      </c>
      <c r="BL261" s="18" t="s">
        <v>156</v>
      </c>
      <c r="BM261" s="165" t="s">
        <v>1702</v>
      </c>
    </row>
    <row r="262" spans="2:51" s="13" customFormat="1" ht="12">
      <c r="B262" s="167"/>
      <c r="D262" s="168" t="s">
        <v>158</v>
      </c>
      <c r="E262" s="169" t="s">
        <v>0</v>
      </c>
      <c r="F262" s="170" t="s">
        <v>1616</v>
      </c>
      <c r="H262" s="169" t="s">
        <v>0</v>
      </c>
      <c r="I262" s="171"/>
      <c r="L262" s="167"/>
      <c r="M262" s="172"/>
      <c r="N262" s="173"/>
      <c r="O262" s="173"/>
      <c r="P262" s="173"/>
      <c r="Q262" s="173"/>
      <c r="R262" s="173"/>
      <c r="S262" s="173"/>
      <c r="T262" s="174"/>
      <c r="AT262" s="169" t="s">
        <v>158</v>
      </c>
      <c r="AU262" s="169" t="s">
        <v>77</v>
      </c>
      <c r="AV262" s="13" t="s">
        <v>75</v>
      </c>
      <c r="AW262" s="13" t="s">
        <v>30</v>
      </c>
      <c r="AX262" s="13" t="s">
        <v>68</v>
      </c>
      <c r="AY262" s="169" t="s">
        <v>148</v>
      </c>
    </row>
    <row r="263" spans="2:51" s="13" customFormat="1" ht="12">
      <c r="B263" s="167"/>
      <c r="D263" s="168" t="s">
        <v>158</v>
      </c>
      <c r="E263" s="169" t="s">
        <v>0</v>
      </c>
      <c r="F263" s="170" t="s">
        <v>1413</v>
      </c>
      <c r="H263" s="169" t="s">
        <v>0</v>
      </c>
      <c r="I263" s="171"/>
      <c r="L263" s="167"/>
      <c r="M263" s="172"/>
      <c r="N263" s="173"/>
      <c r="O263" s="173"/>
      <c r="P263" s="173"/>
      <c r="Q263" s="173"/>
      <c r="R263" s="173"/>
      <c r="S263" s="173"/>
      <c r="T263" s="174"/>
      <c r="AT263" s="169" t="s">
        <v>158</v>
      </c>
      <c r="AU263" s="169" t="s">
        <v>77</v>
      </c>
      <c r="AV263" s="13" t="s">
        <v>75</v>
      </c>
      <c r="AW263" s="13" t="s">
        <v>30</v>
      </c>
      <c r="AX263" s="13" t="s">
        <v>68</v>
      </c>
      <c r="AY263" s="169" t="s">
        <v>148</v>
      </c>
    </row>
    <row r="264" spans="2:51" s="14" customFormat="1" ht="12">
      <c r="B264" s="175"/>
      <c r="D264" s="168" t="s">
        <v>158</v>
      </c>
      <c r="E264" s="176" t="s">
        <v>0</v>
      </c>
      <c r="F264" s="177" t="s">
        <v>187</v>
      </c>
      <c r="H264" s="178">
        <v>7</v>
      </c>
      <c r="I264" s="179"/>
      <c r="L264" s="175"/>
      <c r="M264" s="180"/>
      <c r="N264" s="181"/>
      <c r="O264" s="181"/>
      <c r="P264" s="181"/>
      <c r="Q264" s="181"/>
      <c r="R264" s="181"/>
      <c r="S264" s="181"/>
      <c r="T264" s="182"/>
      <c r="AT264" s="176" t="s">
        <v>158</v>
      </c>
      <c r="AU264" s="176" t="s">
        <v>77</v>
      </c>
      <c r="AV264" s="14" t="s">
        <v>77</v>
      </c>
      <c r="AW264" s="14" t="s">
        <v>30</v>
      </c>
      <c r="AX264" s="14" t="s">
        <v>75</v>
      </c>
      <c r="AY264" s="176" t="s">
        <v>148</v>
      </c>
    </row>
    <row r="265" spans="1:65" s="2" customFormat="1" ht="16.5" customHeight="1">
      <c r="A265" s="33"/>
      <c r="B265" s="153"/>
      <c r="C265" s="203" t="s">
        <v>520</v>
      </c>
      <c r="D265" s="203" t="s">
        <v>438</v>
      </c>
      <c r="E265" s="204" t="s">
        <v>1703</v>
      </c>
      <c r="F265" s="205" t="s">
        <v>1704</v>
      </c>
      <c r="G265" s="206" t="s">
        <v>215</v>
      </c>
      <c r="H265" s="207">
        <v>7</v>
      </c>
      <c r="I265" s="208"/>
      <c r="J265" s="209">
        <f>ROUND(I265*H265,2)</f>
        <v>0</v>
      </c>
      <c r="K265" s="205" t="s">
        <v>0</v>
      </c>
      <c r="L265" s="210"/>
      <c r="M265" s="211" t="s">
        <v>0</v>
      </c>
      <c r="N265" s="212" t="s">
        <v>40</v>
      </c>
      <c r="O265" s="54"/>
      <c r="P265" s="163">
        <f>O265*H265</f>
        <v>0</v>
      </c>
      <c r="Q265" s="163">
        <v>0.005</v>
      </c>
      <c r="R265" s="163">
        <f>Q265*H265</f>
        <v>0.035</v>
      </c>
      <c r="S265" s="163">
        <v>0</v>
      </c>
      <c r="T265" s="164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5" t="s">
        <v>191</v>
      </c>
      <c r="AT265" s="165" t="s">
        <v>438</v>
      </c>
      <c r="AU265" s="165" t="s">
        <v>77</v>
      </c>
      <c r="AY265" s="18" t="s">
        <v>148</v>
      </c>
      <c r="BE265" s="166">
        <f>IF(N265="základní",J265,0)</f>
        <v>0</v>
      </c>
      <c r="BF265" s="166">
        <f>IF(N265="snížená",J265,0)</f>
        <v>0</v>
      </c>
      <c r="BG265" s="166">
        <f>IF(N265="zákl. přenesená",J265,0)</f>
        <v>0</v>
      </c>
      <c r="BH265" s="166">
        <f>IF(N265="sníž. přenesená",J265,0)</f>
        <v>0</v>
      </c>
      <c r="BI265" s="166">
        <f>IF(N265="nulová",J265,0)</f>
        <v>0</v>
      </c>
      <c r="BJ265" s="18" t="s">
        <v>75</v>
      </c>
      <c r="BK265" s="166">
        <f>ROUND(I265*H265,2)</f>
        <v>0</v>
      </c>
      <c r="BL265" s="18" t="s">
        <v>156</v>
      </c>
      <c r="BM265" s="165" t="s">
        <v>1705</v>
      </c>
    </row>
    <row r="266" spans="2:51" s="13" customFormat="1" ht="12">
      <c r="B266" s="167"/>
      <c r="D266" s="168" t="s">
        <v>158</v>
      </c>
      <c r="E266" s="169" t="s">
        <v>0</v>
      </c>
      <c r="F266" s="170" t="s">
        <v>1616</v>
      </c>
      <c r="H266" s="169" t="s">
        <v>0</v>
      </c>
      <c r="I266" s="171"/>
      <c r="L266" s="167"/>
      <c r="M266" s="172"/>
      <c r="N266" s="173"/>
      <c r="O266" s="173"/>
      <c r="P266" s="173"/>
      <c r="Q266" s="173"/>
      <c r="R266" s="173"/>
      <c r="S266" s="173"/>
      <c r="T266" s="174"/>
      <c r="AT266" s="169" t="s">
        <v>158</v>
      </c>
      <c r="AU266" s="169" t="s">
        <v>77</v>
      </c>
      <c r="AV266" s="13" t="s">
        <v>75</v>
      </c>
      <c r="AW266" s="13" t="s">
        <v>30</v>
      </c>
      <c r="AX266" s="13" t="s">
        <v>68</v>
      </c>
      <c r="AY266" s="169" t="s">
        <v>148</v>
      </c>
    </row>
    <row r="267" spans="2:51" s="13" customFormat="1" ht="12">
      <c r="B267" s="167"/>
      <c r="D267" s="168" t="s">
        <v>158</v>
      </c>
      <c r="E267" s="169" t="s">
        <v>0</v>
      </c>
      <c r="F267" s="170" t="s">
        <v>1413</v>
      </c>
      <c r="H267" s="169" t="s">
        <v>0</v>
      </c>
      <c r="I267" s="171"/>
      <c r="L267" s="167"/>
      <c r="M267" s="172"/>
      <c r="N267" s="173"/>
      <c r="O267" s="173"/>
      <c r="P267" s="173"/>
      <c r="Q267" s="173"/>
      <c r="R267" s="173"/>
      <c r="S267" s="173"/>
      <c r="T267" s="174"/>
      <c r="AT267" s="169" t="s">
        <v>158</v>
      </c>
      <c r="AU267" s="169" t="s">
        <v>77</v>
      </c>
      <c r="AV267" s="13" t="s">
        <v>75</v>
      </c>
      <c r="AW267" s="13" t="s">
        <v>30</v>
      </c>
      <c r="AX267" s="13" t="s">
        <v>68</v>
      </c>
      <c r="AY267" s="169" t="s">
        <v>148</v>
      </c>
    </row>
    <row r="268" spans="2:51" s="14" customFormat="1" ht="12">
      <c r="B268" s="175"/>
      <c r="D268" s="168" t="s">
        <v>158</v>
      </c>
      <c r="E268" s="176" t="s">
        <v>0</v>
      </c>
      <c r="F268" s="177" t="s">
        <v>187</v>
      </c>
      <c r="H268" s="178">
        <v>7</v>
      </c>
      <c r="I268" s="179"/>
      <c r="L268" s="175"/>
      <c r="M268" s="180"/>
      <c r="N268" s="181"/>
      <c r="O268" s="181"/>
      <c r="P268" s="181"/>
      <c r="Q268" s="181"/>
      <c r="R268" s="181"/>
      <c r="S268" s="181"/>
      <c r="T268" s="182"/>
      <c r="AT268" s="176" t="s">
        <v>158</v>
      </c>
      <c r="AU268" s="176" t="s">
        <v>77</v>
      </c>
      <c r="AV268" s="14" t="s">
        <v>77</v>
      </c>
      <c r="AW268" s="14" t="s">
        <v>30</v>
      </c>
      <c r="AX268" s="14" t="s">
        <v>75</v>
      </c>
      <c r="AY268" s="176" t="s">
        <v>148</v>
      </c>
    </row>
    <row r="269" spans="1:65" s="2" customFormat="1" ht="16.5" customHeight="1">
      <c r="A269" s="33"/>
      <c r="B269" s="153"/>
      <c r="C269" s="154" t="s">
        <v>527</v>
      </c>
      <c r="D269" s="154" t="s">
        <v>151</v>
      </c>
      <c r="E269" s="155" t="s">
        <v>888</v>
      </c>
      <c r="F269" s="156" t="s">
        <v>889</v>
      </c>
      <c r="G269" s="157" t="s">
        <v>226</v>
      </c>
      <c r="H269" s="158">
        <v>21.7</v>
      </c>
      <c r="I269" s="159"/>
      <c r="J269" s="160">
        <f>ROUND(I269*H269,2)</f>
        <v>0</v>
      </c>
      <c r="K269" s="156" t="s">
        <v>155</v>
      </c>
      <c r="L269" s="34"/>
      <c r="M269" s="161" t="s">
        <v>0</v>
      </c>
      <c r="N269" s="162" t="s">
        <v>40</v>
      </c>
      <c r="O269" s="54"/>
      <c r="P269" s="163">
        <f>O269*H269</f>
        <v>0</v>
      </c>
      <c r="Q269" s="163">
        <v>0</v>
      </c>
      <c r="R269" s="163">
        <f>Q269*H269</f>
        <v>0</v>
      </c>
      <c r="S269" s="163">
        <v>0</v>
      </c>
      <c r="T269" s="164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5" t="s">
        <v>156</v>
      </c>
      <c r="AT269" s="165" t="s">
        <v>151</v>
      </c>
      <c r="AU269" s="165" t="s">
        <v>77</v>
      </c>
      <c r="AY269" s="18" t="s">
        <v>148</v>
      </c>
      <c r="BE269" s="166">
        <f>IF(N269="základní",J269,0)</f>
        <v>0</v>
      </c>
      <c r="BF269" s="166">
        <f>IF(N269="snížená",J269,0)</f>
        <v>0</v>
      </c>
      <c r="BG269" s="166">
        <f>IF(N269="zákl. přenesená",J269,0)</f>
        <v>0</v>
      </c>
      <c r="BH269" s="166">
        <f>IF(N269="sníž. přenesená",J269,0)</f>
        <v>0</v>
      </c>
      <c r="BI269" s="166">
        <f>IF(N269="nulová",J269,0)</f>
        <v>0</v>
      </c>
      <c r="BJ269" s="18" t="s">
        <v>75</v>
      </c>
      <c r="BK269" s="166">
        <f>ROUND(I269*H269,2)</f>
        <v>0</v>
      </c>
      <c r="BL269" s="18" t="s">
        <v>156</v>
      </c>
      <c r="BM269" s="165" t="s">
        <v>1706</v>
      </c>
    </row>
    <row r="270" spans="2:51" s="14" customFormat="1" ht="12">
      <c r="B270" s="175"/>
      <c r="D270" s="168" t="s">
        <v>158</v>
      </c>
      <c r="E270" s="176" t="s">
        <v>0</v>
      </c>
      <c r="F270" s="177" t="s">
        <v>1047</v>
      </c>
      <c r="H270" s="178">
        <v>21.7</v>
      </c>
      <c r="I270" s="179"/>
      <c r="L270" s="175"/>
      <c r="M270" s="180"/>
      <c r="N270" s="181"/>
      <c r="O270" s="181"/>
      <c r="P270" s="181"/>
      <c r="Q270" s="181"/>
      <c r="R270" s="181"/>
      <c r="S270" s="181"/>
      <c r="T270" s="182"/>
      <c r="AT270" s="176" t="s">
        <v>158</v>
      </c>
      <c r="AU270" s="176" t="s">
        <v>77</v>
      </c>
      <c r="AV270" s="14" t="s">
        <v>77</v>
      </c>
      <c r="AW270" s="14" t="s">
        <v>30</v>
      </c>
      <c r="AX270" s="14" t="s">
        <v>75</v>
      </c>
      <c r="AY270" s="176" t="s">
        <v>148</v>
      </c>
    </row>
    <row r="271" spans="1:65" s="2" customFormat="1" ht="16.5" customHeight="1">
      <c r="A271" s="33"/>
      <c r="B271" s="153"/>
      <c r="C271" s="154" t="s">
        <v>532</v>
      </c>
      <c r="D271" s="154" t="s">
        <v>151</v>
      </c>
      <c r="E271" s="155" t="s">
        <v>896</v>
      </c>
      <c r="F271" s="156" t="s">
        <v>897</v>
      </c>
      <c r="G271" s="157" t="s">
        <v>215</v>
      </c>
      <c r="H271" s="158">
        <v>2</v>
      </c>
      <c r="I271" s="159"/>
      <c r="J271" s="160">
        <f>ROUND(I271*H271,2)</f>
        <v>0</v>
      </c>
      <c r="K271" s="156" t="s">
        <v>155</v>
      </c>
      <c r="L271" s="34"/>
      <c r="M271" s="161" t="s">
        <v>0</v>
      </c>
      <c r="N271" s="162" t="s">
        <v>40</v>
      </c>
      <c r="O271" s="54"/>
      <c r="P271" s="163">
        <f>O271*H271</f>
        <v>0</v>
      </c>
      <c r="Q271" s="163">
        <v>0.45937</v>
      </c>
      <c r="R271" s="163">
        <f>Q271*H271</f>
        <v>0.91874</v>
      </c>
      <c r="S271" s="163">
        <v>0</v>
      </c>
      <c r="T271" s="164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5" t="s">
        <v>156</v>
      </c>
      <c r="AT271" s="165" t="s">
        <v>151</v>
      </c>
      <c r="AU271" s="165" t="s">
        <v>77</v>
      </c>
      <c r="AY271" s="18" t="s">
        <v>148</v>
      </c>
      <c r="BE271" s="166">
        <f>IF(N271="základní",J271,0)</f>
        <v>0</v>
      </c>
      <c r="BF271" s="166">
        <f>IF(N271="snížená",J271,0)</f>
        <v>0</v>
      </c>
      <c r="BG271" s="166">
        <f>IF(N271="zákl. přenesená",J271,0)</f>
        <v>0</v>
      </c>
      <c r="BH271" s="166">
        <f>IF(N271="sníž. přenesená",J271,0)</f>
        <v>0</v>
      </c>
      <c r="BI271" s="166">
        <f>IF(N271="nulová",J271,0)</f>
        <v>0</v>
      </c>
      <c r="BJ271" s="18" t="s">
        <v>75</v>
      </c>
      <c r="BK271" s="166">
        <f>ROUND(I271*H271,2)</f>
        <v>0</v>
      </c>
      <c r="BL271" s="18" t="s">
        <v>156</v>
      </c>
      <c r="BM271" s="165" t="s">
        <v>1707</v>
      </c>
    </row>
    <row r="272" spans="2:51" s="13" customFormat="1" ht="12">
      <c r="B272" s="167"/>
      <c r="D272" s="168" t="s">
        <v>158</v>
      </c>
      <c r="E272" s="169" t="s">
        <v>0</v>
      </c>
      <c r="F272" s="170" t="s">
        <v>1616</v>
      </c>
      <c r="H272" s="169" t="s">
        <v>0</v>
      </c>
      <c r="I272" s="171"/>
      <c r="L272" s="167"/>
      <c r="M272" s="172"/>
      <c r="N272" s="173"/>
      <c r="O272" s="173"/>
      <c r="P272" s="173"/>
      <c r="Q272" s="173"/>
      <c r="R272" s="173"/>
      <c r="S272" s="173"/>
      <c r="T272" s="174"/>
      <c r="AT272" s="169" t="s">
        <v>158</v>
      </c>
      <c r="AU272" s="169" t="s">
        <v>77</v>
      </c>
      <c r="AV272" s="13" t="s">
        <v>75</v>
      </c>
      <c r="AW272" s="13" t="s">
        <v>30</v>
      </c>
      <c r="AX272" s="13" t="s">
        <v>68</v>
      </c>
      <c r="AY272" s="169" t="s">
        <v>148</v>
      </c>
    </row>
    <row r="273" spans="2:51" s="13" customFormat="1" ht="12">
      <c r="B273" s="167"/>
      <c r="D273" s="168" t="s">
        <v>158</v>
      </c>
      <c r="E273" s="169" t="s">
        <v>0</v>
      </c>
      <c r="F273" s="170" t="s">
        <v>1413</v>
      </c>
      <c r="H273" s="169" t="s">
        <v>0</v>
      </c>
      <c r="I273" s="171"/>
      <c r="L273" s="167"/>
      <c r="M273" s="172"/>
      <c r="N273" s="173"/>
      <c r="O273" s="173"/>
      <c r="P273" s="173"/>
      <c r="Q273" s="173"/>
      <c r="R273" s="173"/>
      <c r="S273" s="173"/>
      <c r="T273" s="174"/>
      <c r="AT273" s="169" t="s">
        <v>158</v>
      </c>
      <c r="AU273" s="169" t="s">
        <v>77</v>
      </c>
      <c r="AV273" s="13" t="s">
        <v>75</v>
      </c>
      <c r="AW273" s="13" t="s">
        <v>30</v>
      </c>
      <c r="AX273" s="13" t="s">
        <v>68</v>
      </c>
      <c r="AY273" s="169" t="s">
        <v>148</v>
      </c>
    </row>
    <row r="274" spans="2:51" s="14" customFormat="1" ht="12">
      <c r="B274" s="175"/>
      <c r="D274" s="168" t="s">
        <v>158</v>
      </c>
      <c r="E274" s="176" t="s">
        <v>0</v>
      </c>
      <c r="F274" s="177" t="s">
        <v>77</v>
      </c>
      <c r="H274" s="178">
        <v>2</v>
      </c>
      <c r="I274" s="179"/>
      <c r="L274" s="175"/>
      <c r="M274" s="180"/>
      <c r="N274" s="181"/>
      <c r="O274" s="181"/>
      <c r="P274" s="181"/>
      <c r="Q274" s="181"/>
      <c r="R274" s="181"/>
      <c r="S274" s="181"/>
      <c r="T274" s="182"/>
      <c r="AT274" s="176" t="s">
        <v>158</v>
      </c>
      <c r="AU274" s="176" t="s">
        <v>77</v>
      </c>
      <c r="AV274" s="14" t="s">
        <v>77</v>
      </c>
      <c r="AW274" s="14" t="s">
        <v>30</v>
      </c>
      <c r="AX274" s="14" t="s">
        <v>75</v>
      </c>
      <c r="AY274" s="176" t="s">
        <v>148</v>
      </c>
    </row>
    <row r="275" spans="1:65" s="2" customFormat="1" ht="16.5" customHeight="1">
      <c r="A275" s="33"/>
      <c r="B275" s="153"/>
      <c r="C275" s="154" t="s">
        <v>536</v>
      </c>
      <c r="D275" s="154" t="s">
        <v>151</v>
      </c>
      <c r="E275" s="155" t="s">
        <v>1547</v>
      </c>
      <c r="F275" s="156" t="s">
        <v>1548</v>
      </c>
      <c r="G275" s="157" t="s">
        <v>215</v>
      </c>
      <c r="H275" s="158">
        <v>1</v>
      </c>
      <c r="I275" s="159"/>
      <c r="J275" s="160">
        <f>ROUND(I275*H275,2)</f>
        <v>0</v>
      </c>
      <c r="K275" s="156" t="s">
        <v>155</v>
      </c>
      <c r="L275" s="34"/>
      <c r="M275" s="161" t="s">
        <v>0</v>
      </c>
      <c r="N275" s="162" t="s">
        <v>40</v>
      </c>
      <c r="O275" s="54"/>
      <c r="P275" s="163">
        <f>O275*H275</f>
        <v>0</v>
      </c>
      <c r="Q275" s="163">
        <v>0.01248</v>
      </c>
      <c r="R275" s="163">
        <f>Q275*H275</f>
        <v>0.01248</v>
      </c>
      <c r="S275" s="163">
        <v>0</v>
      </c>
      <c r="T275" s="164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5" t="s">
        <v>156</v>
      </c>
      <c r="AT275" s="165" t="s">
        <v>151</v>
      </c>
      <c r="AU275" s="165" t="s">
        <v>77</v>
      </c>
      <c r="AY275" s="18" t="s">
        <v>148</v>
      </c>
      <c r="BE275" s="166">
        <f>IF(N275="základní",J275,0)</f>
        <v>0</v>
      </c>
      <c r="BF275" s="166">
        <f>IF(N275="snížená",J275,0)</f>
        <v>0</v>
      </c>
      <c r="BG275" s="166">
        <f>IF(N275="zákl. přenesená",J275,0)</f>
        <v>0</v>
      </c>
      <c r="BH275" s="166">
        <f>IF(N275="sníž. přenesená",J275,0)</f>
        <v>0</v>
      </c>
      <c r="BI275" s="166">
        <f>IF(N275="nulová",J275,0)</f>
        <v>0</v>
      </c>
      <c r="BJ275" s="18" t="s">
        <v>75</v>
      </c>
      <c r="BK275" s="166">
        <f>ROUND(I275*H275,2)</f>
        <v>0</v>
      </c>
      <c r="BL275" s="18" t="s">
        <v>156</v>
      </c>
      <c r="BM275" s="165" t="s">
        <v>1708</v>
      </c>
    </row>
    <row r="276" spans="2:51" s="13" customFormat="1" ht="12">
      <c r="B276" s="167"/>
      <c r="D276" s="168" t="s">
        <v>158</v>
      </c>
      <c r="E276" s="169" t="s">
        <v>0</v>
      </c>
      <c r="F276" s="170" t="s">
        <v>1616</v>
      </c>
      <c r="H276" s="169" t="s">
        <v>0</v>
      </c>
      <c r="I276" s="171"/>
      <c r="L276" s="167"/>
      <c r="M276" s="172"/>
      <c r="N276" s="173"/>
      <c r="O276" s="173"/>
      <c r="P276" s="173"/>
      <c r="Q276" s="173"/>
      <c r="R276" s="173"/>
      <c r="S276" s="173"/>
      <c r="T276" s="174"/>
      <c r="AT276" s="169" t="s">
        <v>158</v>
      </c>
      <c r="AU276" s="169" t="s">
        <v>77</v>
      </c>
      <c r="AV276" s="13" t="s">
        <v>75</v>
      </c>
      <c r="AW276" s="13" t="s">
        <v>30</v>
      </c>
      <c r="AX276" s="13" t="s">
        <v>68</v>
      </c>
      <c r="AY276" s="169" t="s">
        <v>148</v>
      </c>
    </row>
    <row r="277" spans="2:51" s="13" customFormat="1" ht="12">
      <c r="B277" s="167"/>
      <c r="D277" s="168" t="s">
        <v>158</v>
      </c>
      <c r="E277" s="169" t="s">
        <v>0</v>
      </c>
      <c r="F277" s="170" t="s">
        <v>1413</v>
      </c>
      <c r="H277" s="169" t="s">
        <v>0</v>
      </c>
      <c r="I277" s="171"/>
      <c r="L277" s="167"/>
      <c r="M277" s="172"/>
      <c r="N277" s="173"/>
      <c r="O277" s="173"/>
      <c r="P277" s="173"/>
      <c r="Q277" s="173"/>
      <c r="R277" s="173"/>
      <c r="S277" s="173"/>
      <c r="T277" s="174"/>
      <c r="AT277" s="169" t="s">
        <v>158</v>
      </c>
      <c r="AU277" s="169" t="s">
        <v>77</v>
      </c>
      <c r="AV277" s="13" t="s">
        <v>75</v>
      </c>
      <c r="AW277" s="13" t="s">
        <v>30</v>
      </c>
      <c r="AX277" s="13" t="s">
        <v>68</v>
      </c>
      <c r="AY277" s="169" t="s">
        <v>148</v>
      </c>
    </row>
    <row r="278" spans="2:51" s="14" customFormat="1" ht="12">
      <c r="B278" s="175"/>
      <c r="D278" s="168" t="s">
        <v>158</v>
      </c>
      <c r="E278" s="176" t="s">
        <v>0</v>
      </c>
      <c r="F278" s="177" t="s">
        <v>75</v>
      </c>
      <c r="H278" s="178">
        <v>1</v>
      </c>
      <c r="I278" s="179"/>
      <c r="L278" s="175"/>
      <c r="M278" s="180"/>
      <c r="N278" s="181"/>
      <c r="O278" s="181"/>
      <c r="P278" s="181"/>
      <c r="Q278" s="181"/>
      <c r="R278" s="181"/>
      <c r="S278" s="181"/>
      <c r="T278" s="182"/>
      <c r="AT278" s="176" t="s">
        <v>158</v>
      </c>
      <c r="AU278" s="176" t="s">
        <v>77</v>
      </c>
      <c r="AV278" s="14" t="s">
        <v>77</v>
      </c>
      <c r="AW278" s="14" t="s">
        <v>30</v>
      </c>
      <c r="AX278" s="14" t="s">
        <v>75</v>
      </c>
      <c r="AY278" s="176" t="s">
        <v>148</v>
      </c>
    </row>
    <row r="279" spans="1:65" s="2" customFormat="1" ht="16.5" customHeight="1">
      <c r="A279" s="33"/>
      <c r="B279" s="153"/>
      <c r="C279" s="203" t="s">
        <v>541</v>
      </c>
      <c r="D279" s="203" t="s">
        <v>438</v>
      </c>
      <c r="E279" s="204" t="s">
        <v>1550</v>
      </c>
      <c r="F279" s="205" t="s">
        <v>1551</v>
      </c>
      <c r="G279" s="206" t="s">
        <v>215</v>
      </c>
      <c r="H279" s="207">
        <v>1</v>
      </c>
      <c r="I279" s="208"/>
      <c r="J279" s="209">
        <f>ROUND(I279*H279,2)</f>
        <v>0</v>
      </c>
      <c r="K279" s="205" t="s">
        <v>155</v>
      </c>
      <c r="L279" s="210"/>
      <c r="M279" s="211" t="s">
        <v>0</v>
      </c>
      <c r="N279" s="212" t="s">
        <v>40</v>
      </c>
      <c r="O279" s="54"/>
      <c r="P279" s="163">
        <f>O279*H279</f>
        <v>0</v>
      </c>
      <c r="Q279" s="163">
        <v>0.548</v>
      </c>
      <c r="R279" s="163">
        <f>Q279*H279</f>
        <v>0.548</v>
      </c>
      <c r="S279" s="163">
        <v>0</v>
      </c>
      <c r="T279" s="164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5" t="s">
        <v>191</v>
      </c>
      <c r="AT279" s="165" t="s">
        <v>438</v>
      </c>
      <c r="AU279" s="165" t="s">
        <v>77</v>
      </c>
      <c r="AY279" s="18" t="s">
        <v>148</v>
      </c>
      <c r="BE279" s="166">
        <f>IF(N279="základní",J279,0)</f>
        <v>0</v>
      </c>
      <c r="BF279" s="166">
        <f>IF(N279="snížená",J279,0)</f>
        <v>0</v>
      </c>
      <c r="BG279" s="166">
        <f>IF(N279="zákl. přenesená",J279,0)</f>
        <v>0</v>
      </c>
      <c r="BH279" s="166">
        <f>IF(N279="sníž. přenesená",J279,0)</f>
        <v>0</v>
      </c>
      <c r="BI279" s="166">
        <f>IF(N279="nulová",J279,0)</f>
        <v>0</v>
      </c>
      <c r="BJ279" s="18" t="s">
        <v>75</v>
      </c>
      <c r="BK279" s="166">
        <f>ROUND(I279*H279,2)</f>
        <v>0</v>
      </c>
      <c r="BL279" s="18" t="s">
        <v>156</v>
      </c>
      <c r="BM279" s="165" t="s">
        <v>1709</v>
      </c>
    </row>
    <row r="280" spans="2:51" s="13" customFormat="1" ht="12">
      <c r="B280" s="167"/>
      <c r="D280" s="168" t="s">
        <v>158</v>
      </c>
      <c r="E280" s="169" t="s">
        <v>0</v>
      </c>
      <c r="F280" s="170" t="s">
        <v>1616</v>
      </c>
      <c r="H280" s="169" t="s">
        <v>0</v>
      </c>
      <c r="I280" s="171"/>
      <c r="L280" s="167"/>
      <c r="M280" s="172"/>
      <c r="N280" s="173"/>
      <c r="O280" s="173"/>
      <c r="P280" s="173"/>
      <c r="Q280" s="173"/>
      <c r="R280" s="173"/>
      <c r="S280" s="173"/>
      <c r="T280" s="174"/>
      <c r="AT280" s="169" t="s">
        <v>158</v>
      </c>
      <c r="AU280" s="169" t="s">
        <v>77</v>
      </c>
      <c r="AV280" s="13" t="s">
        <v>75</v>
      </c>
      <c r="AW280" s="13" t="s">
        <v>30</v>
      </c>
      <c r="AX280" s="13" t="s">
        <v>68</v>
      </c>
      <c r="AY280" s="169" t="s">
        <v>148</v>
      </c>
    </row>
    <row r="281" spans="2:51" s="13" customFormat="1" ht="12">
      <c r="B281" s="167"/>
      <c r="D281" s="168" t="s">
        <v>158</v>
      </c>
      <c r="E281" s="169" t="s">
        <v>0</v>
      </c>
      <c r="F281" s="170" t="s">
        <v>1413</v>
      </c>
      <c r="H281" s="169" t="s">
        <v>0</v>
      </c>
      <c r="I281" s="171"/>
      <c r="L281" s="167"/>
      <c r="M281" s="172"/>
      <c r="N281" s="173"/>
      <c r="O281" s="173"/>
      <c r="P281" s="173"/>
      <c r="Q281" s="173"/>
      <c r="R281" s="173"/>
      <c r="S281" s="173"/>
      <c r="T281" s="174"/>
      <c r="AT281" s="169" t="s">
        <v>158</v>
      </c>
      <c r="AU281" s="169" t="s">
        <v>77</v>
      </c>
      <c r="AV281" s="13" t="s">
        <v>75</v>
      </c>
      <c r="AW281" s="13" t="s">
        <v>30</v>
      </c>
      <c r="AX281" s="13" t="s">
        <v>68</v>
      </c>
      <c r="AY281" s="169" t="s">
        <v>148</v>
      </c>
    </row>
    <row r="282" spans="2:51" s="14" customFormat="1" ht="12">
      <c r="B282" s="175"/>
      <c r="D282" s="168" t="s">
        <v>158</v>
      </c>
      <c r="E282" s="176" t="s">
        <v>0</v>
      </c>
      <c r="F282" s="177" t="s">
        <v>75</v>
      </c>
      <c r="H282" s="178">
        <v>1</v>
      </c>
      <c r="I282" s="179"/>
      <c r="L282" s="175"/>
      <c r="M282" s="180"/>
      <c r="N282" s="181"/>
      <c r="O282" s="181"/>
      <c r="P282" s="181"/>
      <c r="Q282" s="181"/>
      <c r="R282" s="181"/>
      <c r="S282" s="181"/>
      <c r="T282" s="182"/>
      <c r="AT282" s="176" t="s">
        <v>158</v>
      </c>
      <c r="AU282" s="176" t="s">
        <v>77</v>
      </c>
      <c r="AV282" s="14" t="s">
        <v>77</v>
      </c>
      <c r="AW282" s="14" t="s">
        <v>30</v>
      </c>
      <c r="AX282" s="14" t="s">
        <v>75</v>
      </c>
      <c r="AY282" s="176" t="s">
        <v>148</v>
      </c>
    </row>
    <row r="283" spans="1:65" s="2" customFormat="1" ht="16.5" customHeight="1">
      <c r="A283" s="33"/>
      <c r="B283" s="153"/>
      <c r="C283" s="154" t="s">
        <v>545</v>
      </c>
      <c r="D283" s="154" t="s">
        <v>151</v>
      </c>
      <c r="E283" s="155" t="s">
        <v>1553</v>
      </c>
      <c r="F283" s="156" t="s">
        <v>1554</v>
      </c>
      <c r="G283" s="157" t="s">
        <v>215</v>
      </c>
      <c r="H283" s="158">
        <v>1</v>
      </c>
      <c r="I283" s="159"/>
      <c r="J283" s="160">
        <f>ROUND(I283*H283,2)</f>
        <v>0</v>
      </c>
      <c r="K283" s="156" t="s">
        <v>155</v>
      </c>
      <c r="L283" s="34"/>
      <c r="M283" s="161" t="s">
        <v>0</v>
      </c>
      <c r="N283" s="162" t="s">
        <v>40</v>
      </c>
      <c r="O283" s="54"/>
      <c r="P283" s="163">
        <f>O283*H283</f>
        <v>0</v>
      </c>
      <c r="Q283" s="163">
        <v>0.02854</v>
      </c>
      <c r="R283" s="163">
        <f>Q283*H283</f>
        <v>0.02854</v>
      </c>
      <c r="S283" s="163">
        <v>0</v>
      </c>
      <c r="T283" s="164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5" t="s">
        <v>156</v>
      </c>
      <c r="AT283" s="165" t="s">
        <v>151</v>
      </c>
      <c r="AU283" s="165" t="s">
        <v>77</v>
      </c>
      <c r="AY283" s="18" t="s">
        <v>148</v>
      </c>
      <c r="BE283" s="166">
        <f>IF(N283="základní",J283,0)</f>
        <v>0</v>
      </c>
      <c r="BF283" s="166">
        <f>IF(N283="snížená",J283,0)</f>
        <v>0</v>
      </c>
      <c r="BG283" s="166">
        <f>IF(N283="zákl. přenesená",J283,0)</f>
        <v>0</v>
      </c>
      <c r="BH283" s="166">
        <f>IF(N283="sníž. přenesená",J283,0)</f>
        <v>0</v>
      </c>
      <c r="BI283" s="166">
        <f>IF(N283="nulová",J283,0)</f>
        <v>0</v>
      </c>
      <c r="BJ283" s="18" t="s">
        <v>75</v>
      </c>
      <c r="BK283" s="166">
        <f>ROUND(I283*H283,2)</f>
        <v>0</v>
      </c>
      <c r="BL283" s="18" t="s">
        <v>156</v>
      </c>
      <c r="BM283" s="165" t="s">
        <v>1710</v>
      </c>
    </row>
    <row r="284" spans="2:51" s="13" customFormat="1" ht="12">
      <c r="B284" s="167"/>
      <c r="D284" s="168" t="s">
        <v>158</v>
      </c>
      <c r="E284" s="169" t="s">
        <v>0</v>
      </c>
      <c r="F284" s="170" t="s">
        <v>1616</v>
      </c>
      <c r="H284" s="169" t="s">
        <v>0</v>
      </c>
      <c r="I284" s="171"/>
      <c r="L284" s="167"/>
      <c r="M284" s="172"/>
      <c r="N284" s="173"/>
      <c r="O284" s="173"/>
      <c r="P284" s="173"/>
      <c r="Q284" s="173"/>
      <c r="R284" s="173"/>
      <c r="S284" s="173"/>
      <c r="T284" s="174"/>
      <c r="AT284" s="169" t="s">
        <v>158</v>
      </c>
      <c r="AU284" s="169" t="s">
        <v>77</v>
      </c>
      <c r="AV284" s="13" t="s">
        <v>75</v>
      </c>
      <c r="AW284" s="13" t="s">
        <v>30</v>
      </c>
      <c r="AX284" s="13" t="s">
        <v>68</v>
      </c>
      <c r="AY284" s="169" t="s">
        <v>148</v>
      </c>
    </row>
    <row r="285" spans="2:51" s="13" customFormat="1" ht="12">
      <c r="B285" s="167"/>
      <c r="D285" s="168" t="s">
        <v>158</v>
      </c>
      <c r="E285" s="169" t="s">
        <v>0</v>
      </c>
      <c r="F285" s="170" t="s">
        <v>1413</v>
      </c>
      <c r="H285" s="169" t="s">
        <v>0</v>
      </c>
      <c r="I285" s="171"/>
      <c r="L285" s="167"/>
      <c r="M285" s="172"/>
      <c r="N285" s="173"/>
      <c r="O285" s="173"/>
      <c r="P285" s="173"/>
      <c r="Q285" s="173"/>
      <c r="R285" s="173"/>
      <c r="S285" s="173"/>
      <c r="T285" s="174"/>
      <c r="AT285" s="169" t="s">
        <v>158</v>
      </c>
      <c r="AU285" s="169" t="s">
        <v>77</v>
      </c>
      <c r="AV285" s="13" t="s">
        <v>75</v>
      </c>
      <c r="AW285" s="13" t="s">
        <v>30</v>
      </c>
      <c r="AX285" s="13" t="s">
        <v>68</v>
      </c>
      <c r="AY285" s="169" t="s">
        <v>148</v>
      </c>
    </row>
    <row r="286" spans="2:51" s="14" customFormat="1" ht="12">
      <c r="B286" s="175"/>
      <c r="D286" s="168" t="s">
        <v>158</v>
      </c>
      <c r="E286" s="176" t="s">
        <v>0</v>
      </c>
      <c r="F286" s="177" t="s">
        <v>75</v>
      </c>
      <c r="H286" s="178">
        <v>1</v>
      </c>
      <c r="I286" s="179"/>
      <c r="L286" s="175"/>
      <c r="M286" s="180"/>
      <c r="N286" s="181"/>
      <c r="O286" s="181"/>
      <c r="P286" s="181"/>
      <c r="Q286" s="181"/>
      <c r="R286" s="181"/>
      <c r="S286" s="181"/>
      <c r="T286" s="182"/>
      <c r="AT286" s="176" t="s">
        <v>158</v>
      </c>
      <c r="AU286" s="176" t="s">
        <v>77</v>
      </c>
      <c r="AV286" s="14" t="s">
        <v>77</v>
      </c>
      <c r="AW286" s="14" t="s">
        <v>30</v>
      </c>
      <c r="AX286" s="14" t="s">
        <v>75</v>
      </c>
      <c r="AY286" s="176" t="s">
        <v>148</v>
      </c>
    </row>
    <row r="287" spans="1:65" s="2" customFormat="1" ht="16.5" customHeight="1">
      <c r="A287" s="33"/>
      <c r="B287" s="153"/>
      <c r="C287" s="203" t="s">
        <v>549</v>
      </c>
      <c r="D287" s="203" t="s">
        <v>438</v>
      </c>
      <c r="E287" s="204" t="s">
        <v>1556</v>
      </c>
      <c r="F287" s="205" t="s">
        <v>1557</v>
      </c>
      <c r="G287" s="206" t="s">
        <v>215</v>
      </c>
      <c r="H287" s="207">
        <v>1</v>
      </c>
      <c r="I287" s="208"/>
      <c r="J287" s="209">
        <f>ROUND(I287*H287,2)</f>
        <v>0</v>
      </c>
      <c r="K287" s="205" t="s">
        <v>0</v>
      </c>
      <c r="L287" s="210"/>
      <c r="M287" s="211" t="s">
        <v>0</v>
      </c>
      <c r="N287" s="212" t="s">
        <v>40</v>
      </c>
      <c r="O287" s="54"/>
      <c r="P287" s="163">
        <f>O287*H287</f>
        <v>0</v>
      </c>
      <c r="Q287" s="163">
        <v>1.229</v>
      </c>
      <c r="R287" s="163">
        <f>Q287*H287</f>
        <v>1.229</v>
      </c>
      <c r="S287" s="163">
        <v>0</v>
      </c>
      <c r="T287" s="164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5" t="s">
        <v>191</v>
      </c>
      <c r="AT287" s="165" t="s">
        <v>438</v>
      </c>
      <c r="AU287" s="165" t="s">
        <v>77</v>
      </c>
      <c r="AY287" s="18" t="s">
        <v>148</v>
      </c>
      <c r="BE287" s="166">
        <f>IF(N287="základní",J287,0)</f>
        <v>0</v>
      </c>
      <c r="BF287" s="166">
        <f>IF(N287="snížená",J287,0)</f>
        <v>0</v>
      </c>
      <c r="BG287" s="166">
        <f>IF(N287="zákl. přenesená",J287,0)</f>
        <v>0</v>
      </c>
      <c r="BH287" s="166">
        <f>IF(N287="sníž. přenesená",J287,0)</f>
        <v>0</v>
      </c>
      <c r="BI287" s="166">
        <f>IF(N287="nulová",J287,0)</f>
        <v>0</v>
      </c>
      <c r="BJ287" s="18" t="s">
        <v>75</v>
      </c>
      <c r="BK287" s="166">
        <f>ROUND(I287*H287,2)</f>
        <v>0</v>
      </c>
      <c r="BL287" s="18" t="s">
        <v>156</v>
      </c>
      <c r="BM287" s="165" t="s">
        <v>1711</v>
      </c>
    </row>
    <row r="288" spans="2:51" s="13" customFormat="1" ht="12">
      <c r="B288" s="167"/>
      <c r="D288" s="168" t="s">
        <v>158</v>
      </c>
      <c r="E288" s="169" t="s">
        <v>0</v>
      </c>
      <c r="F288" s="170" t="s">
        <v>1616</v>
      </c>
      <c r="H288" s="169" t="s">
        <v>0</v>
      </c>
      <c r="I288" s="171"/>
      <c r="L288" s="167"/>
      <c r="M288" s="172"/>
      <c r="N288" s="173"/>
      <c r="O288" s="173"/>
      <c r="P288" s="173"/>
      <c r="Q288" s="173"/>
      <c r="R288" s="173"/>
      <c r="S288" s="173"/>
      <c r="T288" s="174"/>
      <c r="AT288" s="169" t="s">
        <v>158</v>
      </c>
      <c r="AU288" s="169" t="s">
        <v>77</v>
      </c>
      <c r="AV288" s="13" t="s">
        <v>75</v>
      </c>
      <c r="AW288" s="13" t="s">
        <v>30</v>
      </c>
      <c r="AX288" s="13" t="s">
        <v>68</v>
      </c>
      <c r="AY288" s="169" t="s">
        <v>148</v>
      </c>
    </row>
    <row r="289" spans="2:51" s="13" customFormat="1" ht="12">
      <c r="B289" s="167"/>
      <c r="D289" s="168" t="s">
        <v>158</v>
      </c>
      <c r="E289" s="169" t="s">
        <v>0</v>
      </c>
      <c r="F289" s="170" t="s">
        <v>1413</v>
      </c>
      <c r="H289" s="169" t="s">
        <v>0</v>
      </c>
      <c r="I289" s="171"/>
      <c r="L289" s="167"/>
      <c r="M289" s="172"/>
      <c r="N289" s="173"/>
      <c r="O289" s="173"/>
      <c r="P289" s="173"/>
      <c r="Q289" s="173"/>
      <c r="R289" s="173"/>
      <c r="S289" s="173"/>
      <c r="T289" s="174"/>
      <c r="AT289" s="169" t="s">
        <v>158</v>
      </c>
      <c r="AU289" s="169" t="s">
        <v>77</v>
      </c>
      <c r="AV289" s="13" t="s">
        <v>75</v>
      </c>
      <c r="AW289" s="13" t="s">
        <v>30</v>
      </c>
      <c r="AX289" s="13" t="s">
        <v>68</v>
      </c>
      <c r="AY289" s="169" t="s">
        <v>148</v>
      </c>
    </row>
    <row r="290" spans="2:51" s="14" customFormat="1" ht="12">
      <c r="B290" s="175"/>
      <c r="D290" s="168" t="s">
        <v>158</v>
      </c>
      <c r="E290" s="176" t="s">
        <v>0</v>
      </c>
      <c r="F290" s="177" t="s">
        <v>75</v>
      </c>
      <c r="H290" s="178">
        <v>1</v>
      </c>
      <c r="I290" s="179"/>
      <c r="L290" s="175"/>
      <c r="M290" s="180"/>
      <c r="N290" s="181"/>
      <c r="O290" s="181"/>
      <c r="P290" s="181"/>
      <c r="Q290" s="181"/>
      <c r="R290" s="181"/>
      <c r="S290" s="181"/>
      <c r="T290" s="182"/>
      <c r="AT290" s="176" t="s">
        <v>158</v>
      </c>
      <c r="AU290" s="176" t="s">
        <v>77</v>
      </c>
      <c r="AV290" s="14" t="s">
        <v>77</v>
      </c>
      <c r="AW290" s="14" t="s">
        <v>30</v>
      </c>
      <c r="AX290" s="14" t="s">
        <v>75</v>
      </c>
      <c r="AY290" s="176" t="s">
        <v>148</v>
      </c>
    </row>
    <row r="291" spans="1:65" s="2" customFormat="1" ht="21.75" customHeight="1">
      <c r="A291" s="33"/>
      <c r="B291" s="153"/>
      <c r="C291" s="154" t="s">
        <v>553</v>
      </c>
      <c r="D291" s="154" t="s">
        <v>151</v>
      </c>
      <c r="E291" s="155" t="s">
        <v>1712</v>
      </c>
      <c r="F291" s="156" t="s">
        <v>1713</v>
      </c>
      <c r="G291" s="157" t="s">
        <v>215</v>
      </c>
      <c r="H291" s="158">
        <v>34</v>
      </c>
      <c r="I291" s="159"/>
      <c r="J291" s="160">
        <f>ROUND(I291*H291,2)</f>
        <v>0</v>
      </c>
      <c r="K291" s="156" t="s">
        <v>155</v>
      </c>
      <c r="L291" s="34"/>
      <c r="M291" s="161" t="s">
        <v>0</v>
      </c>
      <c r="N291" s="162" t="s">
        <v>40</v>
      </c>
      <c r="O291" s="54"/>
      <c r="P291" s="163">
        <f>O291*H291</f>
        <v>0</v>
      </c>
      <c r="Q291" s="163">
        <v>0.05803</v>
      </c>
      <c r="R291" s="163">
        <f>Q291*H291</f>
        <v>1.97302</v>
      </c>
      <c r="S291" s="163">
        <v>0</v>
      </c>
      <c r="T291" s="164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5" t="s">
        <v>156</v>
      </c>
      <c r="AT291" s="165" t="s">
        <v>151</v>
      </c>
      <c r="AU291" s="165" t="s">
        <v>77</v>
      </c>
      <c r="AY291" s="18" t="s">
        <v>148</v>
      </c>
      <c r="BE291" s="166">
        <f>IF(N291="základní",J291,0)</f>
        <v>0</v>
      </c>
      <c r="BF291" s="166">
        <f>IF(N291="snížená",J291,0)</f>
        <v>0</v>
      </c>
      <c r="BG291" s="166">
        <f>IF(N291="zákl. přenesená",J291,0)</f>
        <v>0</v>
      </c>
      <c r="BH291" s="166">
        <f>IF(N291="sníž. přenesená",J291,0)</f>
        <v>0</v>
      </c>
      <c r="BI291" s="166">
        <f>IF(N291="nulová",J291,0)</f>
        <v>0</v>
      </c>
      <c r="BJ291" s="18" t="s">
        <v>75</v>
      </c>
      <c r="BK291" s="166">
        <f>ROUND(I291*H291,2)</f>
        <v>0</v>
      </c>
      <c r="BL291" s="18" t="s">
        <v>156</v>
      </c>
      <c r="BM291" s="165" t="s">
        <v>1714</v>
      </c>
    </row>
    <row r="292" spans="2:51" s="13" customFormat="1" ht="12">
      <c r="B292" s="167"/>
      <c r="D292" s="168" t="s">
        <v>158</v>
      </c>
      <c r="E292" s="169" t="s">
        <v>0</v>
      </c>
      <c r="F292" s="170" t="s">
        <v>1616</v>
      </c>
      <c r="H292" s="169" t="s">
        <v>0</v>
      </c>
      <c r="I292" s="171"/>
      <c r="L292" s="167"/>
      <c r="M292" s="172"/>
      <c r="N292" s="173"/>
      <c r="O292" s="173"/>
      <c r="P292" s="173"/>
      <c r="Q292" s="173"/>
      <c r="R292" s="173"/>
      <c r="S292" s="173"/>
      <c r="T292" s="174"/>
      <c r="AT292" s="169" t="s">
        <v>158</v>
      </c>
      <c r="AU292" s="169" t="s">
        <v>77</v>
      </c>
      <c r="AV292" s="13" t="s">
        <v>75</v>
      </c>
      <c r="AW292" s="13" t="s">
        <v>30</v>
      </c>
      <c r="AX292" s="13" t="s">
        <v>68</v>
      </c>
      <c r="AY292" s="169" t="s">
        <v>148</v>
      </c>
    </row>
    <row r="293" spans="2:51" s="13" customFormat="1" ht="12">
      <c r="B293" s="167"/>
      <c r="D293" s="168" t="s">
        <v>158</v>
      </c>
      <c r="E293" s="169" t="s">
        <v>0</v>
      </c>
      <c r="F293" s="170" t="s">
        <v>1413</v>
      </c>
      <c r="H293" s="169" t="s">
        <v>0</v>
      </c>
      <c r="I293" s="171"/>
      <c r="L293" s="167"/>
      <c r="M293" s="172"/>
      <c r="N293" s="173"/>
      <c r="O293" s="173"/>
      <c r="P293" s="173"/>
      <c r="Q293" s="173"/>
      <c r="R293" s="173"/>
      <c r="S293" s="173"/>
      <c r="T293" s="174"/>
      <c r="AT293" s="169" t="s">
        <v>158</v>
      </c>
      <c r="AU293" s="169" t="s">
        <v>77</v>
      </c>
      <c r="AV293" s="13" t="s">
        <v>75</v>
      </c>
      <c r="AW293" s="13" t="s">
        <v>30</v>
      </c>
      <c r="AX293" s="13" t="s">
        <v>68</v>
      </c>
      <c r="AY293" s="169" t="s">
        <v>148</v>
      </c>
    </row>
    <row r="294" spans="2:51" s="14" customFormat="1" ht="12">
      <c r="B294" s="175"/>
      <c r="D294" s="168" t="s">
        <v>158</v>
      </c>
      <c r="E294" s="176" t="s">
        <v>1608</v>
      </c>
      <c r="F294" s="177" t="s">
        <v>1715</v>
      </c>
      <c r="H294" s="178">
        <v>34</v>
      </c>
      <c r="I294" s="179"/>
      <c r="L294" s="175"/>
      <c r="M294" s="180"/>
      <c r="N294" s="181"/>
      <c r="O294" s="181"/>
      <c r="P294" s="181"/>
      <c r="Q294" s="181"/>
      <c r="R294" s="181"/>
      <c r="S294" s="181"/>
      <c r="T294" s="182"/>
      <c r="AT294" s="176" t="s">
        <v>158</v>
      </c>
      <c r="AU294" s="176" t="s">
        <v>77</v>
      </c>
      <c r="AV294" s="14" t="s">
        <v>77</v>
      </c>
      <c r="AW294" s="14" t="s">
        <v>30</v>
      </c>
      <c r="AX294" s="14" t="s">
        <v>75</v>
      </c>
      <c r="AY294" s="176" t="s">
        <v>148</v>
      </c>
    </row>
    <row r="295" spans="1:65" s="2" customFormat="1" ht="21.75" customHeight="1">
      <c r="A295" s="33"/>
      <c r="B295" s="153"/>
      <c r="C295" s="154" t="s">
        <v>557</v>
      </c>
      <c r="D295" s="154" t="s">
        <v>151</v>
      </c>
      <c r="E295" s="155" t="s">
        <v>1716</v>
      </c>
      <c r="F295" s="156" t="s">
        <v>1717</v>
      </c>
      <c r="G295" s="157" t="s">
        <v>215</v>
      </c>
      <c r="H295" s="158">
        <v>17</v>
      </c>
      <c r="I295" s="159"/>
      <c r="J295" s="160">
        <f>ROUND(I295*H295,2)</f>
        <v>0</v>
      </c>
      <c r="K295" s="156" t="s">
        <v>155</v>
      </c>
      <c r="L295" s="34"/>
      <c r="M295" s="161" t="s">
        <v>0</v>
      </c>
      <c r="N295" s="162" t="s">
        <v>40</v>
      </c>
      <c r="O295" s="54"/>
      <c r="P295" s="163">
        <f>O295*H295</f>
        <v>0</v>
      </c>
      <c r="Q295" s="163">
        <v>0.01818</v>
      </c>
      <c r="R295" s="163">
        <f>Q295*H295</f>
        <v>0.30906</v>
      </c>
      <c r="S295" s="163">
        <v>0</v>
      </c>
      <c r="T295" s="164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5" t="s">
        <v>156</v>
      </c>
      <c r="AT295" s="165" t="s">
        <v>151</v>
      </c>
      <c r="AU295" s="165" t="s">
        <v>77</v>
      </c>
      <c r="AY295" s="18" t="s">
        <v>148</v>
      </c>
      <c r="BE295" s="166">
        <f>IF(N295="základní",J295,0)</f>
        <v>0</v>
      </c>
      <c r="BF295" s="166">
        <f>IF(N295="snížená",J295,0)</f>
        <v>0</v>
      </c>
      <c r="BG295" s="166">
        <f>IF(N295="zákl. přenesená",J295,0)</f>
        <v>0</v>
      </c>
      <c r="BH295" s="166">
        <f>IF(N295="sníž. přenesená",J295,0)</f>
        <v>0</v>
      </c>
      <c r="BI295" s="166">
        <f>IF(N295="nulová",J295,0)</f>
        <v>0</v>
      </c>
      <c r="BJ295" s="18" t="s">
        <v>75</v>
      </c>
      <c r="BK295" s="166">
        <f>ROUND(I295*H295,2)</f>
        <v>0</v>
      </c>
      <c r="BL295" s="18" t="s">
        <v>156</v>
      </c>
      <c r="BM295" s="165" t="s">
        <v>1718</v>
      </c>
    </row>
    <row r="296" spans="2:51" s="14" customFormat="1" ht="12">
      <c r="B296" s="175"/>
      <c r="D296" s="168" t="s">
        <v>158</v>
      </c>
      <c r="E296" s="176" t="s">
        <v>0</v>
      </c>
      <c r="F296" s="177" t="s">
        <v>1608</v>
      </c>
      <c r="H296" s="178">
        <v>34</v>
      </c>
      <c r="I296" s="179"/>
      <c r="L296" s="175"/>
      <c r="M296" s="180"/>
      <c r="N296" s="181"/>
      <c r="O296" s="181"/>
      <c r="P296" s="181"/>
      <c r="Q296" s="181"/>
      <c r="R296" s="181"/>
      <c r="S296" s="181"/>
      <c r="T296" s="182"/>
      <c r="AT296" s="176" t="s">
        <v>158</v>
      </c>
      <c r="AU296" s="176" t="s">
        <v>77</v>
      </c>
      <c r="AV296" s="14" t="s">
        <v>77</v>
      </c>
      <c r="AW296" s="14" t="s">
        <v>30</v>
      </c>
      <c r="AX296" s="14" t="s">
        <v>68</v>
      </c>
      <c r="AY296" s="176" t="s">
        <v>148</v>
      </c>
    </row>
    <row r="297" spans="2:51" s="14" customFormat="1" ht="12">
      <c r="B297" s="175"/>
      <c r="D297" s="168" t="s">
        <v>158</v>
      </c>
      <c r="E297" s="176" t="s">
        <v>0</v>
      </c>
      <c r="F297" s="177" t="s">
        <v>1719</v>
      </c>
      <c r="H297" s="178">
        <v>-17</v>
      </c>
      <c r="I297" s="179"/>
      <c r="L297" s="175"/>
      <c r="M297" s="180"/>
      <c r="N297" s="181"/>
      <c r="O297" s="181"/>
      <c r="P297" s="181"/>
      <c r="Q297" s="181"/>
      <c r="R297" s="181"/>
      <c r="S297" s="181"/>
      <c r="T297" s="182"/>
      <c r="AT297" s="176" t="s">
        <v>158</v>
      </c>
      <c r="AU297" s="176" t="s">
        <v>77</v>
      </c>
      <c r="AV297" s="14" t="s">
        <v>77</v>
      </c>
      <c r="AW297" s="14" t="s">
        <v>30</v>
      </c>
      <c r="AX297" s="14" t="s">
        <v>68</v>
      </c>
      <c r="AY297" s="176" t="s">
        <v>148</v>
      </c>
    </row>
    <row r="298" spans="2:51" s="15" customFormat="1" ht="12">
      <c r="B298" s="183"/>
      <c r="D298" s="168" t="s">
        <v>158</v>
      </c>
      <c r="E298" s="184" t="s">
        <v>0</v>
      </c>
      <c r="F298" s="185" t="s">
        <v>171</v>
      </c>
      <c r="H298" s="186">
        <v>17</v>
      </c>
      <c r="I298" s="187"/>
      <c r="L298" s="183"/>
      <c r="M298" s="188"/>
      <c r="N298" s="189"/>
      <c r="O298" s="189"/>
      <c r="P298" s="189"/>
      <c r="Q298" s="189"/>
      <c r="R298" s="189"/>
      <c r="S298" s="189"/>
      <c r="T298" s="190"/>
      <c r="AT298" s="184" t="s">
        <v>158</v>
      </c>
      <c r="AU298" s="184" t="s">
        <v>77</v>
      </c>
      <c r="AV298" s="15" t="s">
        <v>156</v>
      </c>
      <c r="AW298" s="15" t="s">
        <v>30</v>
      </c>
      <c r="AX298" s="15" t="s">
        <v>75</v>
      </c>
      <c r="AY298" s="184" t="s">
        <v>148</v>
      </c>
    </row>
    <row r="299" spans="1:65" s="2" customFormat="1" ht="21.75" customHeight="1">
      <c r="A299" s="33"/>
      <c r="B299" s="153"/>
      <c r="C299" s="154" t="s">
        <v>564</v>
      </c>
      <c r="D299" s="154" t="s">
        <v>151</v>
      </c>
      <c r="E299" s="155" t="s">
        <v>1720</v>
      </c>
      <c r="F299" s="156" t="s">
        <v>1721</v>
      </c>
      <c r="G299" s="157" t="s">
        <v>215</v>
      </c>
      <c r="H299" s="158">
        <v>17</v>
      </c>
      <c r="I299" s="159"/>
      <c r="J299" s="160">
        <f>ROUND(I299*H299,2)</f>
        <v>0</v>
      </c>
      <c r="K299" s="156" t="s">
        <v>155</v>
      </c>
      <c r="L299" s="34"/>
      <c r="M299" s="161" t="s">
        <v>0</v>
      </c>
      <c r="N299" s="162" t="s">
        <v>40</v>
      </c>
      <c r="O299" s="54"/>
      <c r="P299" s="163">
        <f>O299*H299</f>
        <v>0</v>
      </c>
      <c r="Q299" s="163">
        <v>0.02672</v>
      </c>
      <c r="R299" s="163">
        <f>Q299*H299</f>
        <v>0.45424000000000003</v>
      </c>
      <c r="S299" s="163">
        <v>0</v>
      </c>
      <c r="T299" s="164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5" t="s">
        <v>156</v>
      </c>
      <c r="AT299" s="165" t="s">
        <v>151</v>
      </c>
      <c r="AU299" s="165" t="s">
        <v>77</v>
      </c>
      <c r="AY299" s="18" t="s">
        <v>148</v>
      </c>
      <c r="BE299" s="166">
        <f>IF(N299="základní",J299,0)</f>
        <v>0</v>
      </c>
      <c r="BF299" s="166">
        <f>IF(N299="snížená",J299,0)</f>
        <v>0</v>
      </c>
      <c r="BG299" s="166">
        <f>IF(N299="zákl. přenesená",J299,0)</f>
        <v>0</v>
      </c>
      <c r="BH299" s="166">
        <f>IF(N299="sníž. přenesená",J299,0)</f>
        <v>0</v>
      </c>
      <c r="BI299" s="166">
        <f>IF(N299="nulová",J299,0)</f>
        <v>0</v>
      </c>
      <c r="BJ299" s="18" t="s">
        <v>75</v>
      </c>
      <c r="BK299" s="166">
        <f>ROUND(I299*H299,2)</f>
        <v>0</v>
      </c>
      <c r="BL299" s="18" t="s">
        <v>156</v>
      </c>
      <c r="BM299" s="165" t="s">
        <v>1722</v>
      </c>
    </row>
    <row r="300" spans="2:51" s="13" customFormat="1" ht="12">
      <c r="B300" s="167"/>
      <c r="D300" s="168" t="s">
        <v>158</v>
      </c>
      <c r="E300" s="169" t="s">
        <v>0</v>
      </c>
      <c r="F300" s="170" t="s">
        <v>1616</v>
      </c>
      <c r="H300" s="169" t="s">
        <v>0</v>
      </c>
      <c r="I300" s="171"/>
      <c r="L300" s="167"/>
      <c r="M300" s="172"/>
      <c r="N300" s="173"/>
      <c r="O300" s="173"/>
      <c r="P300" s="173"/>
      <c r="Q300" s="173"/>
      <c r="R300" s="173"/>
      <c r="S300" s="173"/>
      <c r="T300" s="174"/>
      <c r="AT300" s="169" t="s">
        <v>158</v>
      </c>
      <c r="AU300" s="169" t="s">
        <v>77</v>
      </c>
      <c r="AV300" s="13" t="s">
        <v>75</v>
      </c>
      <c r="AW300" s="13" t="s">
        <v>30</v>
      </c>
      <c r="AX300" s="13" t="s">
        <v>68</v>
      </c>
      <c r="AY300" s="169" t="s">
        <v>148</v>
      </c>
    </row>
    <row r="301" spans="2:51" s="13" customFormat="1" ht="12">
      <c r="B301" s="167"/>
      <c r="D301" s="168" t="s">
        <v>158</v>
      </c>
      <c r="E301" s="169" t="s">
        <v>0</v>
      </c>
      <c r="F301" s="170" t="s">
        <v>1413</v>
      </c>
      <c r="H301" s="169" t="s">
        <v>0</v>
      </c>
      <c r="I301" s="171"/>
      <c r="L301" s="167"/>
      <c r="M301" s="172"/>
      <c r="N301" s="173"/>
      <c r="O301" s="173"/>
      <c r="P301" s="173"/>
      <c r="Q301" s="173"/>
      <c r="R301" s="173"/>
      <c r="S301" s="173"/>
      <c r="T301" s="174"/>
      <c r="AT301" s="169" t="s">
        <v>158</v>
      </c>
      <c r="AU301" s="169" t="s">
        <v>77</v>
      </c>
      <c r="AV301" s="13" t="s">
        <v>75</v>
      </c>
      <c r="AW301" s="13" t="s">
        <v>30</v>
      </c>
      <c r="AX301" s="13" t="s">
        <v>68</v>
      </c>
      <c r="AY301" s="169" t="s">
        <v>148</v>
      </c>
    </row>
    <row r="302" spans="2:51" s="14" customFormat="1" ht="12">
      <c r="B302" s="175"/>
      <c r="D302" s="168" t="s">
        <v>158</v>
      </c>
      <c r="E302" s="176" t="s">
        <v>1609</v>
      </c>
      <c r="F302" s="177" t="s">
        <v>1723</v>
      </c>
      <c r="H302" s="178">
        <v>17</v>
      </c>
      <c r="I302" s="179"/>
      <c r="L302" s="175"/>
      <c r="M302" s="180"/>
      <c r="N302" s="181"/>
      <c r="O302" s="181"/>
      <c r="P302" s="181"/>
      <c r="Q302" s="181"/>
      <c r="R302" s="181"/>
      <c r="S302" s="181"/>
      <c r="T302" s="182"/>
      <c r="AT302" s="176" t="s">
        <v>158</v>
      </c>
      <c r="AU302" s="176" t="s">
        <v>77</v>
      </c>
      <c r="AV302" s="14" t="s">
        <v>77</v>
      </c>
      <c r="AW302" s="14" t="s">
        <v>30</v>
      </c>
      <c r="AX302" s="14" t="s">
        <v>75</v>
      </c>
      <c r="AY302" s="176" t="s">
        <v>148</v>
      </c>
    </row>
    <row r="303" spans="1:65" s="2" customFormat="1" ht="21.75" customHeight="1">
      <c r="A303" s="33"/>
      <c r="B303" s="153"/>
      <c r="C303" s="154" t="s">
        <v>568</v>
      </c>
      <c r="D303" s="154" t="s">
        <v>151</v>
      </c>
      <c r="E303" s="155" t="s">
        <v>1724</v>
      </c>
      <c r="F303" s="156" t="s">
        <v>1725</v>
      </c>
      <c r="G303" s="157" t="s">
        <v>215</v>
      </c>
      <c r="H303" s="158">
        <v>34</v>
      </c>
      <c r="I303" s="159"/>
      <c r="J303" s="160">
        <f>ROUND(I303*H303,2)</f>
        <v>0</v>
      </c>
      <c r="K303" s="156" t="s">
        <v>155</v>
      </c>
      <c r="L303" s="34"/>
      <c r="M303" s="161" t="s">
        <v>0</v>
      </c>
      <c r="N303" s="162" t="s">
        <v>40</v>
      </c>
      <c r="O303" s="54"/>
      <c r="P303" s="163">
        <f>O303*H303</f>
        <v>0</v>
      </c>
      <c r="Q303" s="163">
        <v>0</v>
      </c>
      <c r="R303" s="163">
        <f>Q303*H303</f>
        <v>0</v>
      </c>
      <c r="S303" s="163">
        <v>0</v>
      </c>
      <c r="T303" s="164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5" t="s">
        <v>156</v>
      </c>
      <c r="AT303" s="165" t="s">
        <v>151</v>
      </c>
      <c r="AU303" s="165" t="s">
        <v>77</v>
      </c>
      <c r="AY303" s="18" t="s">
        <v>148</v>
      </c>
      <c r="BE303" s="166">
        <f>IF(N303="základní",J303,0)</f>
        <v>0</v>
      </c>
      <c r="BF303" s="166">
        <f>IF(N303="snížená",J303,0)</f>
        <v>0</v>
      </c>
      <c r="BG303" s="166">
        <f>IF(N303="zákl. přenesená",J303,0)</f>
        <v>0</v>
      </c>
      <c r="BH303" s="166">
        <f>IF(N303="sníž. přenesená",J303,0)</f>
        <v>0</v>
      </c>
      <c r="BI303" s="166">
        <f>IF(N303="nulová",J303,0)</f>
        <v>0</v>
      </c>
      <c r="BJ303" s="18" t="s">
        <v>75</v>
      </c>
      <c r="BK303" s="166">
        <f>ROUND(I303*H303,2)</f>
        <v>0</v>
      </c>
      <c r="BL303" s="18" t="s">
        <v>156</v>
      </c>
      <c r="BM303" s="165" t="s">
        <v>1726</v>
      </c>
    </row>
    <row r="304" spans="2:51" s="14" customFormat="1" ht="12">
      <c r="B304" s="175"/>
      <c r="D304" s="168" t="s">
        <v>158</v>
      </c>
      <c r="E304" s="176" t="s">
        <v>0</v>
      </c>
      <c r="F304" s="177" t="s">
        <v>1608</v>
      </c>
      <c r="H304" s="178">
        <v>34</v>
      </c>
      <c r="I304" s="179"/>
      <c r="L304" s="175"/>
      <c r="M304" s="180"/>
      <c r="N304" s="181"/>
      <c r="O304" s="181"/>
      <c r="P304" s="181"/>
      <c r="Q304" s="181"/>
      <c r="R304" s="181"/>
      <c r="S304" s="181"/>
      <c r="T304" s="182"/>
      <c r="AT304" s="176" t="s">
        <v>158</v>
      </c>
      <c r="AU304" s="176" t="s">
        <v>77</v>
      </c>
      <c r="AV304" s="14" t="s">
        <v>77</v>
      </c>
      <c r="AW304" s="14" t="s">
        <v>30</v>
      </c>
      <c r="AX304" s="14" t="s">
        <v>75</v>
      </c>
      <c r="AY304" s="176" t="s">
        <v>148</v>
      </c>
    </row>
    <row r="305" spans="1:65" s="2" customFormat="1" ht="21.75" customHeight="1">
      <c r="A305" s="33"/>
      <c r="B305" s="153"/>
      <c r="C305" s="154" t="s">
        <v>572</v>
      </c>
      <c r="D305" s="154" t="s">
        <v>151</v>
      </c>
      <c r="E305" s="155" t="s">
        <v>1727</v>
      </c>
      <c r="F305" s="156" t="s">
        <v>1728</v>
      </c>
      <c r="G305" s="157" t="s">
        <v>215</v>
      </c>
      <c r="H305" s="158">
        <v>34</v>
      </c>
      <c r="I305" s="159"/>
      <c r="J305" s="160">
        <f>ROUND(I305*H305,2)</f>
        <v>0</v>
      </c>
      <c r="K305" s="156" t="s">
        <v>155</v>
      </c>
      <c r="L305" s="34"/>
      <c r="M305" s="161" t="s">
        <v>0</v>
      </c>
      <c r="N305" s="162" t="s">
        <v>40</v>
      </c>
      <c r="O305" s="54"/>
      <c r="P305" s="163">
        <f>O305*H305</f>
        <v>0</v>
      </c>
      <c r="Q305" s="163">
        <v>0.15251</v>
      </c>
      <c r="R305" s="163">
        <f>Q305*H305</f>
        <v>5.18534</v>
      </c>
      <c r="S305" s="163">
        <v>0</v>
      </c>
      <c r="T305" s="164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5" t="s">
        <v>156</v>
      </c>
      <c r="AT305" s="165" t="s">
        <v>151</v>
      </c>
      <c r="AU305" s="165" t="s">
        <v>77</v>
      </c>
      <c r="AY305" s="18" t="s">
        <v>148</v>
      </c>
      <c r="BE305" s="166">
        <f>IF(N305="základní",J305,0)</f>
        <v>0</v>
      </c>
      <c r="BF305" s="166">
        <f>IF(N305="snížená",J305,0)</f>
        <v>0</v>
      </c>
      <c r="BG305" s="166">
        <f>IF(N305="zákl. přenesená",J305,0)</f>
        <v>0</v>
      </c>
      <c r="BH305" s="166">
        <f>IF(N305="sníž. přenesená",J305,0)</f>
        <v>0</v>
      </c>
      <c r="BI305" s="166">
        <f>IF(N305="nulová",J305,0)</f>
        <v>0</v>
      </c>
      <c r="BJ305" s="18" t="s">
        <v>75</v>
      </c>
      <c r="BK305" s="166">
        <f>ROUND(I305*H305,2)</f>
        <v>0</v>
      </c>
      <c r="BL305" s="18" t="s">
        <v>156</v>
      </c>
      <c r="BM305" s="165" t="s">
        <v>1729</v>
      </c>
    </row>
    <row r="306" spans="2:51" s="14" customFormat="1" ht="12">
      <c r="B306" s="175"/>
      <c r="D306" s="168" t="s">
        <v>158</v>
      </c>
      <c r="E306" s="176" t="s">
        <v>0</v>
      </c>
      <c r="F306" s="177" t="s">
        <v>1608</v>
      </c>
      <c r="H306" s="178">
        <v>34</v>
      </c>
      <c r="I306" s="179"/>
      <c r="L306" s="175"/>
      <c r="M306" s="180"/>
      <c r="N306" s="181"/>
      <c r="O306" s="181"/>
      <c r="P306" s="181"/>
      <c r="Q306" s="181"/>
      <c r="R306" s="181"/>
      <c r="S306" s="181"/>
      <c r="T306" s="182"/>
      <c r="AT306" s="176" t="s">
        <v>158</v>
      </c>
      <c r="AU306" s="176" t="s">
        <v>77</v>
      </c>
      <c r="AV306" s="14" t="s">
        <v>77</v>
      </c>
      <c r="AW306" s="14" t="s">
        <v>30</v>
      </c>
      <c r="AX306" s="14" t="s">
        <v>75</v>
      </c>
      <c r="AY306" s="176" t="s">
        <v>148</v>
      </c>
    </row>
    <row r="307" spans="1:65" s="2" customFormat="1" ht="16.5" customHeight="1">
      <c r="A307" s="33"/>
      <c r="B307" s="153"/>
      <c r="C307" s="154" t="s">
        <v>577</v>
      </c>
      <c r="D307" s="154" t="s">
        <v>151</v>
      </c>
      <c r="E307" s="155" t="s">
        <v>1559</v>
      </c>
      <c r="F307" s="156" t="s">
        <v>1560</v>
      </c>
      <c r="G307" s="157" t="s">
        <v>215</v>
      </c>
      <c r="H307" s="158">
        <v>1</v>
      </c>
      <c r="I307" s="159"/>
      <c r="J307" s="160">
        <f>ROUND(I307*H307,2)</f>
        <v>0</v>
      </c>
      <c r="K307" s="156" t="s">
        <v>155</v>
      </c>
      <c r="L307" s="34"/>
      <c r="M307" s="161" t="s">
        <v>0</v>
      </c>
      <c r="N307" s="162" t="s">
        <v>40</v>
      </c>
      <c r="O307" s="54"/>
      <c r="P307" s="163">
        <f>O307*H307</f>
        <v>0</v>
      </c>
      <c r="Q307" s="163">
        <v>0.21734</v>
      </c>
      <c r="R307" s="163">
        <f>Q307*H307</f>
        <v>0.21734</v>
      </c>
      <c r="S307" s="163">
        <v>0</v>
      </c>
      <c r="T307" s="164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65" t="s">
        <v>156</v>
      </c>
      <c r="AT307" s="165" t="s">
        <v>151</v>
      </c>
      <c r="AU307" s="165" t="s">
        <v>77</v>
      </c>
      <c r="AY307" s="18" t="s">
        <v>148</v>
      </c>
      <c r="BE307" s="166">
        <f>IF(N307="základní",J307,0)</f>
        <v>0</v>
      </c>
      <c r="BF307" s="166">
        <f>IF(N307="snížená",J307,0)</f>
        <v>0</v>
      </c>
      <c r="BG307" s="166">
        <f>IF(N307="zákl. přenesená",J307,0)</f>
        <v>0</v>
      </c>
      <c r="BH307" s="166">
        <f>IF(N307="sníž. přenesená",J307,0)</f>
        <v>0</v>
      </c>
      <c r="BI307" s="166">
        <f>IF(N307="nulová",J307,0)</f>
        <v>0</v>
      </c>
      <c r="BJ307" s="18" t="s">
        <v>75</v>
      </c>
      <c r="BK307" s="166">
        <f>ROUND(I307*H307,2)</f>
        <v>0</v>
      </c>
      <c r="BL307" s="18" t="s">
        <v>156</v>
      </c>
      <c r="BM307" s="165" t="s">
        <v>1730</v>
      </c>
    </row>
    <row r="308" spans="2:51" s="13" customFormat="1" ht="12">
      <c r="B308" s="167"/>
      <c r="D308" s="168" t="s">
        <v>158</v>
      </c>
      <c r="E308" s="169" t="s">
        <v>0</v>
      </c>
      <c r="F308" s="170" t="s">
        <v>1616</v>
      </c>
      <c r="H308" s="169" t="s">
        <v>0</v>
      </c>
      <c r="I308" s="171"/>
      <c r="L308" s="167"/>
      <c r="M308" s="172"/>
      <c r="N308" s="173"/>
      <c r="O308" s="173"/>
      <c r="P308" s="173"/>
      <c r="Q308" s="173"/>
      <c r="R308" s="173"/>
      <c r="S308" s="173"/>
      <c r="T308" s="174"/>
      <c r="AT308" s="169" t="s">
        <v>158</v>
      </c>
      <c r="AU308" s="169" t="s">
        <v>77</v>
      </c>
      <c r="AV308" s="13" t="s">
        <v>75</v>
      </c>
      <c r="AW308" s="13" t="s">
        <v>30</v>
      </c>
      <c r="AX308" s="13" t="s">
        <v>68</v>
      </c>
      <c r="AY308" s="169" t="s">
        <v>148</v>
      </c>
    </row>
    <row r="309" spans="2:51" s="13" customFormat="1" ht="12">
      <c r="B309" s="167"/>
      <c r="D309" s="168" t="s">
        <v>158</v>
      </c>
      <c r="E309" s="169" t="s">
        <v>0</v>
      </c>
      <c r="F309" s="170" t="s">
        <v>1413</v>
      </c>
      <c r="H309" s="169" t="s">
        <v>0</v>
      </c>
      <c r="I309" s="171"/>
      <c r="L309" s="167"/>
      <c r="M309" s="172"/>
      <c r="N309" s="173"/>
      <c r="O309" s="173"/>
      <c r="P309" s="173"/>
      <c r="Q309" s="173"/>
      <c r="R309" s="173"/>
      <c r="S309" s="173"/>
      <c r="T309" s="174"/>
      <c r="AT309" s="169" t="s">
        <v>158</v>
      </c>
      <c r="AU309" s="169" t="s">
        <v>77</v>
      </c>
      <c r="AV309" s="13" t="s">
        <v>75</v>
      </c>
      <c r="AW309" s="13" t="s">
        <v>30</v>
      </c>
      <c r="AX309" s="13" t="s">
        <v>68</v>
      </c>
      <c r="AY309" s="169" t="s">
        <v>148</v>
      </c>
    </row>
    <row r="310" spans="2:51" s="14" customFormat="1" ht="12">
      <c r="B310" s="175"/>
      <c r="D310" s="168" t="s">
        <v>158</v>
      </c>
      <c r="E310" s="176" t="s">
        <v>0</v>
      </c>
      <c r="F310" s="177" t="s">
        <v>75</v>
      </c>
      <c r="H310" s="178">
        <v>1</v>
      </c>
      <c r="I310" s="179"/>
      <c r="L310" s="175"/>
      <c r="M310" s="180"/>
      <c r="N310" s="181"/>
      <c r="O310" s="181"/>
      <c r="P310" s="181"/>
      <c r="Q310" s="181"/>
      <c r="R310" s="181"/>
      <c r="S310" s="181"/>
      <c r="T310" s="182"/>
      <c r="AT310" s="176" t="s">
        <v>158</v>
      </c>
      <c r="AU310" s="176" t="s">
        <v>77</v>
      </c>
      <c r="AV310" s="14" t="s">
        <v>77</v>
      </c>
      <c r="AW310" s="14" t="s">
        <v>30</v>
      </c>
      <c r="AX310" s="14" t="s">
        <v>75</v>
      </c>
      <c r="AY310" s="176" t="s">
        <v>148</v>
      </c>
    </row>
    <row r="311" spans="1:65" s="2" customFormat="1" ht="16.5" customHeight="1">
      <c r="A311" s="33"/>
      <c r="B311" s="153"/>
      <c r="C311" s="203" t="s">
        <v>582</v>
      </c>
      <c r="D311" s="203" t="s">
        <v>438</v>
      </c>
      <c r="E311" s="204" t="s">
        <v>1562</v>
      </c>
      <c r="F311" s="205" t="s">
        <v>1563</v>
      </c>
      <c r="G311" s="206" t="s">
        <v>215</v>
      </c>
      <c r="H311" s="207">
        <v>1</v>
      </c>
      <c r="I311" s="208"/>
      <c r="J311" s="209">
        <f>ROUND(I311*H311,2)</f>
        <v>0</v>
      </c>
      <c r="K311" s="205" t="s">
        <v>0</v>
      </c>
      <c r="L311" s="210"/>
      <c r="M311" s="211" t="s">
        <v>0</v>
      </c>
      <c r="N311" s="212" t="s">
        <v>40</v>
      </c>
      <c r="O311" s="54"/>
      <c r="P311" s="163">
        <f>O311*H311</f>
        <v>0</v>
      </c>
      <c r="Q311" s="163">
        <v>0.196</v>
      </c>
      <c r="R311" s="163">
        <f>Q311*H311</f>
        <v>0.196</v>
      </c>
      <c r="S311" s="163">
        <v>0</v>
      </c>
      <c r="T311" s="164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65" t="s">
        <v>191</v>
      </c>
      <c r="AT311" s="165" t="s">
        <v>438</v>
      </c>
      <c r="AU311" s="165" t="s">
        <v>77</v>
      </c>
      <c r="AY311" s="18" t="s">
        <v>148</v>
      </c>
      <c r="BE311" s="166">
        <f>IF(N311="základní",J311,0)</f>
        <v>0</v>
      </c>
      <c r="BF311" s="166">
        <f>IF(N311="snížená",J311,0)</f>
        <v>0</v>
      </c>
      <c r="BG311" s="166">
        <f>IF(N311="zákl. přenesená",J311,0)</f>
        <v>0</v>
      </c>
      <c r="BH311" s="166">
        <f>IF(N311="sníž. přenesená",J311,0)</f>
        <v>0</v>
      </c>
      <c r="BI311" s="166">
        <f>IF(N311="nulová",J311,0)</f>
        <v>0</v>
      </c>
      <c r="BJ311" s="18" t="s">
        <v>75</v>
      </c>
      <c r="BK311" s="166">
        <f>ROUND(I311*H311,2)</f>
        <v>0</v>
      </c>
      <c r="BL311" s="18" t="s">
        <v>156</v>
      </c>
      <c r="BM311" s="165" t="s">
        <v>1731</v>
      </c>
    </row>
    <row r="312" spans="2:51" s="13" customFormat="1" ht="12">
      <c r="B312" s="167"/>
      <c r="D312" s="168" t="s">
        <v>158</v>
      </c>
      <c r="E312" s="169" t="s">
        <v>0</v>
      </c>
      <c r="F312" s="170" t="s">
        <v>1616</v>
      </c>
      <c r="H312" s="169" t="s">
        <v>0</v>
      </c>
      <c r="I312" s="171"/>
      <c r="L312" s="167"/>
      <c r="M312" s="172"/>
      <c r="N312" s="173"/>
      <c r="O312" s="173"/>
      <c r="P312" s="173"/>
      <c r="Q312" s="173"/>
      <c r="R312" s="173"/>
      <c r="S312" s="173"/>
      <c r="T312" s="174"/>
      <c r="AT312" s="169" t="s">
        <v>158</v>
      </c>
      <c r="AU312" s="169" t="s">
        <v>77</v>
      </c>
      <c r="AV312" s="13" t="s">
        <v>75</v>
      </c>
      <c r="AW312" s="13" t="s">
        <v>30</v>
      </c>
      <c r="AX312" s="13" t="s">
        <v>68</v>
      </c>
      <c r="AY312" s="169" t="s">
        <v>148</v>
      </c>
    </row>
    <row r="313" spans="2:51" s="13" customFormat="1" ht="12">
      <c r="B313" s="167"/>
      <c r="D313" s="168" t="s">
        <v>158</v>
      </c>
      <c r="E313" s="169" t="s">
        <v>0</v>
      </c>
      <c r="F313" s="170" t="s">
        <v>1413</v>
      </c>
      <c r="H313" s="169" t="s">
        <v>0</v>
      </c>
      <c r="I313" s="171"/>
      <c r="L313" s="167"/>
      <c r="M313" s="172"/>
      <c r="N313" s="173"/>
      <c r="O313" s="173"/>
      <c r="P313" s="173"/>
      <c r="Q313" s="173"/>
      <c r="R313" s="173"/>
      <c r="S313" s="173"/>
      <c r="T313" s="174"/>
      <c r="AT313" s="169" t="s">
        <v>158</v>
      </c>
      <c r="AU313" s="169" t="s">
        <v>77</v>
      </c>
      <c r="AV313" s="13" t="s">
        <v>75</v>
      </c>
      <c r="AW313" s="13" t="s">
        <v>30</v>
      </c>
      <c r="AX313" s="13" t="s">
        <v>68</v>
      </c>
      <c r="AY313" s="169" t="s">
        <v>148</v>
      </c>
    </row>
    <row r="314" spans="2:51" s="14" customFormat="1" ht="12">
      <c r="B314" s="175"/>
      <c r="D314" s="168" t="s">
        <v>158</v>
      </c>
      <c r="E314" s="176" t="s">
        <v>0</v>
      </c>
      <c r="F314" s="177" t="s">
        <v>75</v>
      </c>
      <c r="H314" s="178">
        <v>1</v>
      </c>
      <c r="I314" s="179"/>
      <c r="L314" s="175"/>
      <c r="M314" s="180"/>
      <c r="N314" s="181"/>
      <c r="O314" s="181"/>
      <c r="P314" s="181"/>
      <c r="Q314" s="181"/>
      <c r="R314" s="181"/>
      <c r="S314" s="181"/>
      <c r="T314" s="182"/>
      <c r="AT314" s="176" t="s">
        <v>158</v>
      </c>
      <c r="AU314" s="176" t="s">
        <v>77</v>
      </c>
      <c r="AV314" s="14" t="s">
        <v>77</v>
      </c>
      <c r="AW314" s="14" t="s">
        <v>30</v>
      </c>
      <c r="AX314" s="14" t="s">
        <v>75</v>
      </c>
      <c r="AY314" s="176" t="s">
        <v>148</v>
      </c>
    </row>
    <row r="315" spans="1:65" s="2" customFormat="1" ht="16.5" customHeight="1">
      <c r="A315" s="33"/>
      <c r="B315" s="153"/>
      <c r="C315" s="154" t="s">
        <v>586</v>
      </c>
      <c r="D315" s="154" t="s">
        <v>151</v>
      </c>
      <c r="E315" s="155" t="s">
        <v>1565</v>
      </c>
      <c r="F315" s="156" t="s">
        <v>1566</v>
      </c>
      <c r="G315" s="157" t="s">
        <v>485</v>
      </c>
      <c r="H315" s="158">
        <v>4</v>
      </c>
      <c r="I315" s="159"/>
      <c r="J315" s="160">
        <f>ROUND(I315*H315,2)</f>
        <v>0</v>
      </c>
      <c r="K315" s="156" t="s">
        <v>0</v>
      </c>
      <c r="L315" s="34"/>
      <c r="M315" s="161" t="s">
        <v>0</v>
      </c>
      <c r="N315" s="162" t="s">
        <v>40</v>
      </c>
      <c r="O315" s="54"/>
      <c r="P315" s="163">
        <f>O315*H315</f>
        <v>0</v>
      </c>
      <c r="Q315" s="163">
        <v>0</v>
      </c>
      <c r="R315" s="163">
        <f>Q315*H315</f>
        <v>0</v>
      </c>
      <c r="S315" s="163">
        <v>0</v>
      </c>
      <c r="T315" s="164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5" t="s">
        <v>156</v>
      </c>
      <c r="AT315" s="165" t="s">
        <v>151</v>
      </c>
      <c r="AU315" s="165" t="s">
        <v>77</v>
      </c>
      <c r="AY315" s="18" t="s">
        <v>148</v>
      </c>
      <c r="BE315" s="166">
        <f>IF(N315="základní",J315,0)</f>
        <v>0</v>
      </c>
      <c r="BF315" s="166">
        <f>IF(N315="snížená",J315,0)</f>
        <v>0</v>
      </c>
      <c r="BG315" s="166">
        <f>IF(N315="zákl. přenesená",J315,0)</f>
        <v>0</v>
      </c>
      <c r="BH315" s="166">
        <f>IF(N315="sníž. přenesená",J315,0)</f>
        <v>0</v>
      </c>
      <c r="BI315" s="166">
        <f>IF(N315="nulová",J315,0)</f>
        <v>0</v>
      </c>
      <c r="BJ315" s="18" t="s">
        <v>75</v>
      </c>
      <c r="BK315" s="166">
        <f>ROUND(I315*H315,2)</f>
        <v>0</v>
      </c>
      <c r="BL315" s="18" t="s">
        <v>156</v>
      </c>
      <c r="BM315" s="165" t="s">
        <v>1732</v>
      </c>
    </row>
    <row r="316" spans="2:51" s="13" customFormat="1" ht="12">
      <c r="B316" s="167"/>
      <c r="D316" s="168" t="s">
        <v>158</v>
      </c>
      <c r="E316" s="169" t="s">
        <v>0</v>
      </c>
      <c r="F316" s="170" t="s">
        <v>1616</v>
      </c>
      <c r="H316" s="169" t="s">
        <v>0</v>
      </c>
      <c r="I316" s="171"/>
      <c r="L316" s="167"/>
      <c r="M316" s="172"/>
      <c r="N316" s="173"/>
      <c r="O316" s="173"/>
      <c r="P316" s="173"/>
      <c r="Q316" s="173"/>
      <c r="R316" s="173"/>
      <c r="S316" s="173"/>
      <c r="T316" s="174"/>
      <c r="AT316" s="169" t="s">
        <v>158</v>
      </c>
      <c r="AU316" s="169" t="s">
        <v>77</v>
      </c>
      <c r="AV316" s="13" t="s">
        <v>75</v>
      </c>
      <c r="AW316" s="13" t="s">
        <v>30</v>
      </c>
      <c r="AX316" s="13" t="s">
        <v>68</v>
      </c>
      <c r="AY316" s="169" t="s">
        <v>148</v>
      </c>
    </row>
    <row r="317" spans="2:51" s="13" customFormat="1" ht="12">
      <c r="B317" s="167"/>
      <c r="D317" s="168" t="s">
        <v>158</v>
      </c>
      <c r="E317" s="169" t="s">
        <v>0</v>
      </c>
      <c r="F317" s="170" t="s">
        <v>1413</v>
      </c>
      <c r="H317" s="169" t="s">
        <v>0</v>
      </c>
      <c r="I317" s="171"/>
      <c r="L317" s="167"/>
      <c r="M317" s="172"/>
      <c r="N317" s="173"/>
      <c r="O317" s="173"/>
      <c r="P317" s="173"/>
      <c r="Q317" s="173"/>
      <c r="R317" s="173"/>
      <c r="S317" s="173"/>
      <c r="T317" s="174"/>
      <c r="AT317" s="169" t="s">
        <v>158</v>
      </c>
      <c r="AU317" s="169" t="s">
        <v>77</v>
      </c>
      <c r="AV317" s="13" t="s">
        <v>75</v>
      </c>
      <c r="AW317" s="13" t="s">
        <v>30</v>
      </c>
      <c r="AX317" s="13" t="s">
        <v>68</v>
      </c>
      <c r="AY317" s="169" t="s">
        <v>148</v>
      </c>
    </row>
    <row r="318" spans="2:51" s="14" customFormat="1" ht="12">
      <c r="B318" s="175"/>
      <c r="D318" s="168" t="s">
        <v>158</v>
      </c>
      <c r="E318" s="176" t="s">
        <v>0</v>
      </c>
      <c r="F318" s="177" t="s">
        <v>156</v>
      </c>
      <c r="H318" s="178">
        <v>4</v>
      </c>
      <c r="I318" s="179"/>
      <c r="L318" s="175"/>
      <c r="M318" s="180"/>
      <c r="N318" s="181"/>
      <c r="O318" s="181"/>
      <c r="P318" s="181"/>
      <c r="Q318" s="181"/>
      <c r="R318" s="181"/>
      <c r="S318" s="181"/>
      <c r="T318" s="182"/>
      <c r="AT318" s="176" t="s">
        <v>158</v>
      </c>
      <c r="AU318" s="176" t="s">
        <v>77</v>
      </c>
      <c r="AV318" s="14" t="s">
        <v>77</v>
      </c>
      <c r="AW318" s="14" t="s">
        <v>30</v>
      </c>
      <c r="AX318" s="14" t="s">
        <v>75</v>
      </c>
      <c r="AY318" s="176" t="s">
        <v>148</v>
      </c>
    </row>
    <row r="319" spans="1:65" s="2" customFormat="1" ht="16.5" customHeight="1">
      <c r="A319" s="33"/>
      <c r="B319" s="153"/>
      <c r="C319" s="203" t="s">
        <v>590</v>
      </c>
      <c r="D319" s="203" t="s">
        <v>438</v>
      </c>
      <c r="E319" s="204" t="s">
        <v>1571</v>
      </c>
      <c r="F319" s="205" t="s">
        <v>1572</v>
      </c>
      <c r="G319" s="206" t="s">
        <v>215</v>
      </c>
      <c r="H319" s="207">
        <v>4</v>
      </c>
      <c r="I319" s="208"/>
      <c r="J319" s="209">
        <f>ROUND(I319*H319,2)</f>
        <v>0</v>
      </c>
      <c r="K319" s="205" t="s">
        <v>0</v>
      </c>
      <c r="L319" s="210"/>
      <c r="M319" s="211" t="s">
        <v>0</v>
      </c>
      <c r="N319" s="212" t="s">
        <v>40</v>
      </c>
      <c r="O319" s="54"/>
      <c r="P319" s="163">
        <f>O319*H319</f>
        <v>0</v>
      </c>
      <c r="Q319" s="163">
        <v>0.002</v>
      </c>
      <c r="R319" s="163">
        <f>Q319*H319</f>
        <v>0.008</v>
      </c>
      <c r="S319" s="163">
        <v>0</v>
      </c>
      <c r="T319" s="164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5" t="s">
        <v>191</v>
      </c>
      <c r="AT319" s="165" t="s">
        <v>438</v>
      </c>
      <c r="AU319" s="165" t="s">
        <v>77</v>
      </c>
      <c r="AY319" s="18" t="s">
        <v>148</v>
      </c>
      <c r="BE319" s="166">
        <f>IF(N319="základní",J319,0)</f>
        <v>0</v>
      </c>
      <c r="BF319" s="166">
        <f>IF(N319="snížená",J319,0)</f>
        <v>0</v>
      </c>
      <c r="BG319" s="166">
        <f>IF(N319="zákl. přenesená",J319,0)</f>
        <v>0</v>
      </c>
      <c r="BH319" s="166">
        <f>IF(N319="sníž. přenesená",J319,0)</f>
        <v>0</v>
      </c>
      <c r="BI319" s="166">
        <f>IF(N319="nulová",J319,0)</f>
        <v>0</v>
      </c>
      <c r="BJ319" s="18" t="s">
        <v>75</v>
      </c>
      <c r="BK319" s="166">
        <f>ROUND(I319*H319,2)</f>
        <v>0</v>
      </c>
      <c r="BL319" s="18" t="s">
        <v>156</v>
      </c>
      <c r="BM319" s="165" t="s">
        <v>1733</v>
      </c>
    </row>
    <row r="320" spans="2:51" s="13" customFormat="1" ht="12">
      <c r="B320" s="167"/>
      <c r="D320" s="168" t="s">
        <v>158</v>
      </c>
      <c r="E320" s="169" t="s">
        <v>0</v>
      </c>
      <c r="F320" s="170" t="s">
        <v>1616</v>
      </c>
      <c r="H320" s="169" t="s">
        <v>0</v>
      </c>
      <c r="I320" s="171"/>
      <c r="L320" s="167"/>
      <c r="M320" s="172"/>
      <c r="N320" s="173"/>
      <c r="O320" s="173"/>
      <c r="P320" s="173"/>
      <c r="Q320" s="173"/>
      <c r="R320" s="173"/>
      <c r="S320" s="173"/>
      <c r="T320" s="174"/>
      <c r="AT320" s="169" t="s">
        <v>158</v>
      </c>
      <c r="AU320" s="169" t="s">
        <v>77</v>
      </c>
      <c r="AV320" s="13" t="s">
        <v>75</v>
      </c>
      <c r="AW320" s="13" t="s">
        <v>30</v>
      </c>
      <c r="AX320" s="13" t="s">
        <v>68</v>
      </c>
      <c r="AY320" s="169" t="s">
        <v>148</v>
      </c>
    </row>
    <row r="321" spans="2:51" s="13" customFormat="1" ht="12">
      <c r="B321" s="167"/>
      <c r="D321" s="168" t="s">
        <v>158</v>
      </c>
      <c r="E321" s="169" t="s">
        <v>0</v>
      </c>
      <c r="F321" s="170" t="s">
        <v>1413</v>
      </c>
      <c r="H321" s="169" t="s">
        <v>0</v>
      </c>
      <c r="I321" s="171"/>
      <c r="L321" s="167"/>
      <c r="M321" s="172"/>
      <c r="N321" s="173"/>
      <c r="O321" s="173"/>
      <c r="P321" s="173"/>
      <c r="Q321" s="173"/>
      <c r="R321" s="173"/>
      <c r="S321" s="173"/>
      <c r="T321" s="174"/>
      <c r="AT321" s="169" t="s">
        <v>158</v>
      </c>
      <c r="AU321" s="169" t="s">
        <v>77</v>
      </c>
      <c r="AV321" s="13" t="s">
        <v>75</v>
      </c>
      <c r="AW321" s="13" t="s">
        <v>30</v>
      </c>
      <c r="AX321" s="13" t="s">
        <v>68</v>
      </c>
      <c r="AY321" s="169" t="s">
        <v>148</v>
      </c>
    </row>
    <row r="322" spans="2:51" s="14" customFormat="1" ht="12">
      <c r="B322" s="175"/>
      <c r="D322" s="168" t="s">
        <v>158</v>
      </c>
      <c r="E322" s="176" t="s">
        <v>0</v>
      </c>
      <c r="F322" s="177" t="s">
        <v>156</v>
      </c>
      <c r="H322" s="178">
        <v>4</v>
      </c>
      <c r="I322" s="179"/>
      <c r="L322" s="175"/>
      <c r="M322" s="180"/>
      <c r="N322" s="181"/>
      <c r="O322" s="181"/>
      <c r="P322" s="181"/>
      <c r="Q322" s="181"/>
      <c r="R322" s="181"/>
      <c r="S322" s="181"/>
      <c r="T322" s="182"/>
      <c r="AT322" s="176" t="s">
        <v>158</v>
      </c>
      <c r="AU322" s="176" t="s">
        <v>77</v>
      </c>
      <c r="AV322" s="14" t="s">
        <v>77</v>
      </c>
      <c r="AW322" s="14" t="s">
        <v>30</v>
      </c>
      <c r="AX322" s="14" t="s">
        <v>75</v>
      </c>
      <c r="AY322" s="176" t="s">
        <v>148</v>
      </c>
    </row>
    <row r="323" spans="1:65" s="2" customFormat="1" ht="16.5" customHeight="1">
      <c r="A323" s="33"/>
      <c r="B323" s="153"/>
      <c r="C323" s="154" t="s">
        <v>594</v>
      </c>
      <c r="D323" s="154" t="s">
        <v>151</v>
      </c>
      <c r="E323" s="155" t="s">
        <v>1734</v>
      </c>
      <c r="F323" s="156" t="s">
        <v>1735</v>
      </c>
      <c r="G323" s="157" t="s">
        <v>485</v>
      </c>
      <c r="H323" s="158">
        <v>30</v>
      </c>
      <c r="I323" s="159"/>
      <c r="J323" s="160">
        <f>ROUND(I323*H323,2)</f>
        <v>0</v>
      </c>
      <c r="K323" s="156" t="s">
        <v>0</v>
      </c>
      <c r="L323" s="34"/>
      <c r="M323" s="161" t="s">
        <v>0</v>
      </c>
      <c r="N323" s="162" t="s">
        <v>40</v>
      </c>
      <c r="O323" s="54"/>
      <c r="P323" s="163">
        <f>O323*H323</f>
        <v>0</v>
      </c>
      <c r="Q323" s="163">
        <v>0</v>
      </c>
      <c r="R323" s="163">
        <f>Q323*H323</f>
        <v>0</v>
      </c>
      <c r="S323" s="163">
        <v>0</v>
      </c>
      <c r="T323" s="164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5" t="s">
        <v>156</v>
      </c>
      <c r="AT323" s="165" t="s">
        <v>151</v>
      </c>
      <c r="AU323" s="165" t="s">
        <v>77</v>
      </c>
      <c r="AY323" s="18" t="s">
        <v>148</v>
      </c>
      <c r="BE323" s="166">
        <f>IF(N323="základní",J323,0)</f>
        <v>0</v>
      </c>
      <c r="BF323" s="166">
        <f>IF(N323="snížená",J323,0)</f>
        <v>0</v>
      </c>
      <c r="BG323" s="166">
        <f>IF(N323="zákl. přenesená",J323,0)</f>
        <v>0</v>
      </c>
      <c r="BH323" s="166">
        <f>IF(N323="sníž. přenesená",J323,0)</f>
        <v>0</v>
      </c>
      <c r="BI323" s="166">
        <f>IF(N323="nulová",J323,0)</f>
        <v>0</v>
      </c>
      <c r="BJ323" s="18" t="s">
        <v>75</v>
      </c>
      <c r="BK323" s="166">
        <f>ROUND(I323*H323,2)</f>
        <v>0</v>
      </c>
      <c r="BL323" s="18" t="s">
        <v>156</v>
      </c>
      <c r="BM323" s="165" t="s">
        <v>1736</v>
      </c>
    </row>
    <row r="324" spans="2:51" s="13" customFormat="1" ht="12">
      <c r="B324" s="167"/>
      <c r="D324" s="168" t="s">
        <v>158</v>
      </c>
      <c r="E324" s="169" t="s">
        <v>0</v>
      </c>
      <c r="F324" s="170" t="s">
        <v>1616</v>
      </c>
      <c r="H324" s="169" t="s">
        <v>0</v>
      </c>
      <c r="I324" s="171"/>
      <c r="L324" s="167"/>
      <c r="M324" s="172"/>
      <c r="N324" s="173"/>
      <c r="O324" s="173"/>
      <c r="P324" s="173"/>
      <c r="Q324" s="173"/>
      <c r="R324" s="173"/>
      <c r="S324" s="173"/>
      <c r="T324" s="174"/>
      <c r="AT324" s="169" t="s">
        <v>158</v>
      </c>
      <c r="AU324" s="169" t="s">
        <v>77</v>
      </c>
      <c r="AV324" s="13" t="s">
        <v>75</v>
      </c>
      <c r="AW324" s="13" t="s">
        <v>30</v>
      </c>
      <c r="AX324" s="13" t="s">
        <v>68</v>
      </c>
      <c r="AY324" s="169" t="s">
        <v>148</v>
      </c>
    </row>
    <row r="325" spans="2:51" s="13" customFormat="1" ht="12">
      <c r="B325" s="167"/>
      <c r="D325" s="168" t="s">
        <v>158</v>
      </c>
      <c r="E325" s="169" t="s">
        <v>0</v>
      </c>
      <c r="F325" s="170" t="s">
        <v>1413</v>
      </c>
      <c r="H325" s="169" t="s">
        <v>0</v>
      </c>
      <c r="I325" s="171"/>
      <c r="L325" s="167"/>
      <c r="M325" s="172"/>
      <c r="N325" s="173"/>
      <c r="O325" s="173"/>
      <c r="P325" s="173"/>
      <c r="Q325" s="173"/>
      <c r="R325" s="173"/>
      <c r="S325" s="173"/>
      <c r="T325" s="174"/>
      <c r="AT325" s="169" t="s">
        <v>158</v>
      </c>
      <c r="AU325" s="169" t="s">
        <v>77</v>
      </c>
      <c r="AV325" s="13" t="s">
        <v>75</v>
      </c>
      <c r="AW325" s="13" t="s">
        <v>30</v>
      </c>
      <c r="AX325" s="13" t="s">
        <v>68</v>
      </c>
      <c r="AY325" s="169" t="s">
        <v>148</v>
      </c>
    </row>
    <row r="326" spans="2:51" s="14" customFormat="1" ht="12">
      <c r="B326" s="175"/>
      <c r="D326" s="168" t="s">
        <v>158</v>
      </c>
      <c r="E326" s="176" t="s">
        <v>0</v>
      </c>
      <c r="F326" s="177" t="s">
        <v>464</v>
      </c>
      <c r="H326" s="178">
        <v>30</v>
      </c>
      <c r="I326" s="179"/>
      <c r="L326" s="175"/>
      <c r="M326" s="180"/>
      <c r="N326" s="181"/>
      <c r="O326" s="181"/>
      <c r="P326" s="181"/>
      <c r="Q326" s="181"/>
      <c r="R326" s="181"/>
      <c r="S326" s="181"/>
      <c r="T326" s="182"/>
      <c r="AT326" s="176" t="s">
        <v>158</v>
      </c>
      <c r="AU326" s="176" t="s">
        <v>77</v>
      </c>
      <c r="AV326" s="14" t="s">
        <v>77</v>
      </c>
      <c r="AW326" s="14" t="s">
        <v>30</v>
      </c>
      <c r="AX326" s="14" t="s">
        <v>75</v>
      </c>
      <c r="AY326" s="176" t="s">
        <v>148</v>
      </c>
    </row>
    <row r="327" spans="2:63" s="12" customFormat="1" ht="22.9" customHeight="1">
      <c r="B327" s="140"/>
      <c r="D327" s="141" t="s">
        <v>67</v>
      </c>
      <c r="E327" s="151" t="s">
        <v>211</v>
      </c>
      <c r="F327" s="151" t="s">
        <v>212</v>
      </c>
      <c r="I327" s="143"/>
      <c r="J327" s="152">
        <f>BK327</f>
        <v>0</v>
      </c>
      <c r="L327" s="140"/>
      <c r="M327" s="145"/>
      <c r="N327" s="146"/>
      <c r="O327" s="146"/>
      <c r="P327" s="147">
        <f>SUM(P328:P335)</f>
        <v>0</v>
      </c>
      <c r="Q327" s="146"/>
      <c r="R327" s="147">
        <f>SUM(R328:R335)</f>
        <v>0.043469999999999995</v>
      </c>
      <c r="S327" s="146"/>
      <c r="T327" s="148">
        <f>SUM(T328:T335)</f>
        <v>0</v>
      </c>
      <c r="AR327" s="141" t="s">
        <v>75</v>
      </c>
      <c r="AT327" s="149" t="s">
        <v>67</v>
      </c>
      <c r="AU327" s="149" t="s">
        <v>75</v>
      </c>
      <c r="AY327" s="141" t="s">
        <v>148</v>
      </c>
      <c r="BK327" s="150">
        <f>SUM(BK328:BK335)</f>
        <v>0</v>
      </c>
    </row>
    <row r="328" spans="1:65" s="2" customFormat="1" ht="21.75" customHeight="1">
      <c r="A328" s="33"/>
      <c r="B328" s="153"/>
      <c r="C328" s="154" t="s">
        <v>599</v>
      </c>
      <c r="D328" s="154" t="s">
        <v>151</v>
      </c>
      <c r="E328" s="155" t="s">
        <v>1247</v>
      </c>
      <c r="F328" s="156" t="s">
        <v>1248</v>
      </c>
      <c r="G328" s="157" t="s">
        <v>226</v>
      </c>
      <c r="H328" s="158">
        <v>72.45</v>
      </c>
      <c r="I328" s="159"/>
      <c r="J328" s="160">
        <f>ROUND(I328*H328,2)</f>
        <v>0</v>
      </c>
      <c r="K328" s="156" t="s">
        <v>155</v>
      </c>
      <c r="L328" s="34"/>
      <c r="M328" s="161" t="s">
        <v>0</v>
      </c>
      <c r="N328" s="162" t="s">
        <v>40</v>
      </c>
      <c r="O328" s="54"/>
      <c r="P328" s="163">
        <f>O328*H328</f>
        <v>0</v>
      </c>
      <c r="Q328" s="163">
        <v>0.0006</v>
      </c>
      <c r="R328" s="163">
        <f>Q328*H328</f>
        <v>0.043469999999999995</v>
      </c>
      <c r="S328" s="163">
        <v>0</v>
      </c>
      <c r="T328" s="164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65" t="s">
        <v>156</v>
      </c>
      <c r="AT328" s="165" t="s">
        <v>151</v>
      </c>
      <c r="AU328" s="165" t="s">
        <v>77</v>
      </c>
      <c r="AY328" s="18" t="s">
        <v>148</v>
      </c>
      <c r="BE328" s="166">
        <f>IF(N328="základní",J328,0)</f>
        <v>0</v>
      </c>
      <c r="BF328" s="166">
        <f>IF(N328="snížená",J328,0)</f>
        <v>0</v>
      </c>
      <c r="BG328" s="166">
        <f>IF(N328="zákl. přenesená",J328,0)</f>
        <v>0</v>
      </c>
      <c r="BH328" s="166">
        <f>IF(N328="sníž. přenesená",J328,0)</f>
        <v>0</v>
      </c>
      <c r="BI328" s="166">
        <f>IF(N328="nulová",J328,0)</f>
        <v>0</v>
      </c>
      <c r="BJ328" s="18" t="s">
        <v>75</v>
      </c>
      <c r="BK328" s="166">
        <f>ROUND(I328*H328,2)</f>
        <v>0</v>
      </c>
      <c r="BL328" s="18" t="s">
        <v>156</v>
      </c>
      <c r="BM328" s="165" t="s">
        <v>1737</v>
      </c>
    </row>
    <row r="329" spans="2:51" s="13" customFormat="1" ht="12">
      <c r="B329" s="167"/>
      <c r="D329" s="168" t="s">
        <v>158</v>
      </c>
      <c r="E329" s="169" t="s">
        <v>0</v>
      </c>
      <c r="F329" s="170" t="s">
        <v>1616</v>
      </c>
      <c r="H329" s="169" t="s">
        <v>0</v>
      </c>
      <c r="I329" s="171"/>
      <c r="L329" s="167"/>
      <c r="M329" s="172"/>
      <c r="N329" s="173"/>
      <c r="O329" s="173"/>
      <c r="P329" s="173"/>
      <c r="Q329" s="173"/>
      <c r="R329" s="173"/>
      <c r="S329" s="173"/>
      <c r="T329" s="174"/>
      <c r="AT329" s="169" t="s">
        <v>158</v>
      </c>
      <c r="AU329" s="169" t="s">
        <v>77</v>
      </c>
      <c r="AV329" s="13" t="s">
        <v>75</v>
      </c>
      <c r="AW329" s="13" t="s">
        <v>30</v>
      </c>
      <c r="AX329" s="13" t="s">
        <v>68</v>
      </c>
      <c r="AY329" s="169" t="s">
        <v>148</v>
      </c>
    </row>
    <row r="330" spans="2:51" s="13" customFormat="1" ht="12">
      <c r="B330" s="167"/>
      <c r="D330" s="168" t="s">
        <v>158</v>
      </c>
      <c r="E330" s="169" t="s">
        <v>0</v>
      </c>
      <c r="F330" s="170" t="s">
        <v>1413</v>
      </c>
      <c r="H330" s="169" t="s">
        <v>0</v>
      </c>
      <c r="I330" s="171"/>
      <c r="L330" s="167"/>
      <c r="M330" s="172"/>
      <c r="N330" s="173"/>
      <c r="O330" s="173"/>
      <c r="P330" s="173"/>
      <c r="Q330" s="173"/>
      <c r="R330" s="173"/>
      <c r="S330" s="173"/>
      <c r="T330" s="174"/>
      <c r="AT330" s="169" t="s">
        <v>158</v>
      </c>
      <c r="AU330" s="169" t="s">
        <v>77</v>
      </c>
      <c r="AV330" s="13" t="s">
        <v>75</v>
      </c>
      <c r="AW330" s="13" t="s">
        <v>30</v>
      </c>
      <c r="AX330" s="13" t="s">
        <v>68</v>
      </c>
      <c r="AY330" s="169" t="s">
        <v>148</v>
      </c>
    </row>
    <row r="331" spans="2:51" s="14" customFormat="1" ht="12">
      <c r="B331" s="175"/>
      <c r="D331" s="168" t="s">
        <v>158</v>
      </c>
      <c r="E331" s="176" t="s">
        <v>0</v>
      </c>
      <c r="F331" s="177" t="s">
        <v>1738</v>
      </c>
      <c r="H331" s="178">
        <v>72.45</v>
      </c>
      <c r="I331" s="179"/>
      <c r="L331" s="175"/>
      <c r="M331" s="180"/>
      <c r="N331" s="181"/>
      <c r="O331" s="181"/>
      <c r="P331" s="181"/>
      <c r="Q331" s="181"/>
      <c r="R331" s="181"/>
      <c r="S331" s="181"/>
      <c r="T331" s="182"/>
      <c r="AT331" s="176" t="s">
        <v>158</v>
      </c>
      <c r="AU331" s="176" t="s">
        <v>77</v>
      </c>
      <c r="AV331" s="14" t="s">
        <v>77</v>
      </c>
      <c r="AW331" s="14" t="s">
        <v>30</v>
      </c>
      <c r="AX331" s="14" t="s">
        <v>75</v>
      </c>
      <c r="AY331" s="176" t="s">
        <v>148</v>
      </c>
    </row>
    <row r="332" spans="1:65" s="2" customFormat="1" ht="16.5" customHeight="1">
      <c r="A332" s="33"/>
      <c r="B332" s="153"/>
      <c r="C332" s="154" t="s">
        <v>603</v>
      </c>
      <c r="D332" s="154" t="s">
        <v>151</v>
      </c>
      <c r="E332" s="155" t="s">
        <v>1250</v>
      </c>
      <c r="F332" s="156" t="s">
        <v>1251</v>
      </c>
      <c r="G332" s="157" t="s">
        <v>226</v>
      </c>
      <c r="H332" s="158">
        <v>72.45</v>
      </c>
      <c r="I332" s="159"/>
      <c r="J332" s="160">
        <f>ROUND(I332*H332,2)</f>
        <v>0</v>
      </c>
      <c r="K332" s="156" t="s">
        <v>155</v>
      </c>
      <c r="L332" s="34"/>
      <c r="M332" s="161" t="s">
        <v>0</v>
      </c>
      <c r="N332" s="162" t="s">
        <v>40</v>
      </c>
      <c r="O332" s="54"/>
      <c r="P332" s="163">
        <f>O332*H332</f>
        <v>0</v>
      </c>
      <c r="Q332" s="163">
        <v>0</v>
      </c>
      <c r="R332" s="163">
        <f>Q332*H332</f>
        <v>0</v>
      </c>
      <c r="S332" s="163">
        <v>0</v>
      </c>
      <c r="T332" s="164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65" t="s">
        <v>156</v>
      </c>
      <c r="AT332" s="165" t="s">
        <v>151</v>
      </c>
      <c r="AU332" s="165" t="s">
        <v>77</v>
      </c>
      <c r="AY332" s="18" t="s">
        <v>148</v>
      </c>
      <c r="BE332" s="166">
        <f>IF(N332="základní",J332,0)</f>
        <v>0</v>
      </c>
      <c r="BF332" s="166">
        <f>IF(N332="snížená",J332,0)</f>
        <v>0</v>
      </c>
      <c r="BG332" s="166">
        <f>IF(N332="zákl. přenesená",J332,0)</f>
        <v>0</v>
      </c>
      <c r="BH332" s="166">
        <f>IF(N332="sníž. přenesená",J332,0)</f>
        <v>0</v>
      </c>
      <c r="BI332" s="166">
        <f>IF(N332="nulová",J332,0)</f>
        <v>0</v>
      </c>
      <c r="BJ332" s="18" t="s">
        <v>75</v>
      </c>
      <c r="BK332" s="166">
        <f>ROUND(I332*H332,2)</f>
        <v>0</v>
      </c>
      <c r="BL332" s="18" t="s">
        <v>156</v>
      </c>
      <c r="BM332" s="165" t="s">
        <v>1739</v>
      </c>
    </row>
    <row r="333" spans="2:51" s="13" customFormat="1" ht="12">
      <c r="B333" s="167"/>
      <c r="D333" s="168" t="s">
        <v>158</v>
      </c>
      <c r="E333" s="169" t="s">
        <v>0</v>
      </c>
      <c r="F333" s="170" t="s">
        <v>1616</v>
      </c>
      <c r="H333" s="169" t="s">
        <v>0</v>
      </c>
      <c r="I333" s="171"/>
      <c r="L333" s="167"/>
      <c r="M333" s="172"/>
      <c r="N333" s="173"/>
      <c r="O333" s="173"/>
      <c r="P333" s="173"/>
      <c r="Q333" s="173"/>
      <c r="R333" s="173"/>
      <c r="S333" s="173"/>
      <c r="T333" s="174"/>
      <c r="AT333" s="169" t="s">
        <v>158</v>
      </c>
      <c r="AU333" s="169" t="s">
        <v>77</v>
      </c>
      <c r="AV333" s="13" t="s">
        <v>75</v>
      </c>
      <c r="AW333" s="13" t="s">
        <v>30</v>
      </c>
      <c r="AX333" s="13" t="s">
        <v>68</v>
      </c>
      <c r="AY333" s="169" t="s">
        <v>148</v>
      </c>
    </row>
    <row r="334" spans="2:51" s="13" customFormat="1" ht="12">
      <c r="B334" s="167"/>
      <c r="D334" s="168" t="s">
        <v>158</v>
      </c>
      <c r="E334" s="169" t="s">
        <v>0</v>
      </c>
      <c r="F334" s="170" t="s">
        <v>1413</v>
      </c>
      <c r="H334" s="169" t="s">
        <v>0</v>
      </c>
      <c r="I334" s="171"/>
      <c r="L334" s="167"/>
      <c r="M334" s="172"/>
      <c r="N334" s="173"/>
      <c r="O334" s="173"/>
      <c r="P334" s="173"/>
      <c r="Q334" s="173"/>
      <c r="R334" s="173"/>
      <c r="S334" s="173"/>
      <c r="T334" s="174"/>
      <c r="AT334" s="169" t="s">
        <v>158</v>
      </c>
      <c r="AU334" s="169" t="s">
        <v>77</v>
      </c>
      <c r="AV334" s="13" t="s">
        <v>75</v>
      </c>
      <c r="AW334" s="13" t="s">
        <v>30</v>
      </c>
      <c r="AX334" s="13" t="s">
        <v>68</v>
      </c>
      <c r="AY334" s="169" t="s">
        <v>148</v>
      </c>
    </row>
    <row r="335" spans="2:51" s="14" customFormat="1" ht="12">
      <c r="B335" s="175"/>
      <c r="D335" s="168" t="s">
        <v>158</v>
      </c>
      <c r="E335" s="176" t="s">
        <v>0</v>
      </c>
      <c r="F335" s="177" t="s">
        <v>1738</v>
      </c>
      <c r="H335" s="178">
        <v>72.45</v>
      </c>
      <c r="I335" s="179"/>
      <c r="L335" s="175"/>
      <c r="M335" s="180"/>
      <c r="N335" s="181"/>
      <c r="O335" s="181"/>
      <c r="P335" s="181"/>
      <c r="Q335" s="181"/>
      <c r="R335" s="181"/>
      <c r="S335" s="181"/>
      <c r="T335" s="182"/>
      <c r="AT335" s="176" t="s">
        <v>158</v>
      </c>
      <c r="AU335" s="176" t="s">
        <v>77</v>
      </c>
      <c r="AV335" s="14" t="s">
        <v>77</v>
      </c>
      <c r="AW335" s="14" t="s">
        <v>30</v>
      </c>
      <c r="AX335" s="14" t="s">
        <v>75</v>
      </c>
      <c r="AY335" s="176" t="s">
        <v>148</v>
      </c>
    </row>
    <row r="336" spans="2:63" s="12" customFormat="1" ht="22.9" customHeight="1">
      <c r="B336" s="140"/>
      <c r="D336" s="141" t="s">
        <v>67</v>
      </c>
      <c r="E336" s="151" t="s">
        <v>228</v>
      </c>
      <c r="F336" s="151" t="s">
        <v>229</v>
      </c>
      <c r="I336" s="143"/>
      <c r="J336" s="152">
        <f>BK336</f>
        <v>0</v>
      </c>
      <c r="L336" s="140"/>
      <c r="M336" s="145"/>
      <c r="N336" s="146"/>
      <c r="O336" s="146"/>
      <c r="P336" s="147">
        <f>SUM(P337:P352)</f>
        <v>0</v>
      </c>
      <c r="Q336" s="146"/>
      <c r="R336" s="147">
        <f>SUM(R337:R352)</f>
        <v>0</v>
      </c>
      <c r="S336" s="146"/>
      <c r="T336" s="148">
        <f>SUM(T337:T352)</f>
        <v>0</v>
      </c>
      <c r="AR336" s="141" t="s">
        <v>75</v>
      </c>
      <c r="AT336" s="149" t="s">
        <v>67</v>
      </c>
      <c r="AU336" s="149" t="s">
        <v>75</v>
      </c>
      <c r="AY336" s="141" t="s">
        <v>148</v>
      </c>
      <c r="BK336" s="150">
        <f>SUM(BK337:BK352)</f>
        <v>0</v>
      </c>
    </row>
    <row r="337" spans="1:65" s="2" customFormat="1" ht="21.75" customHeight="1">
      <c r="A337" s="33"/>
      <c r="B337" s="153"/>
      <c r="C337" s="154" t="s">
        <v>607</v>
      </c>
      <c r="D337" s="154" t="s">
        <v>151</v>
      </c>
      <c r="E337" s="155" t="s">
        <v>230</v>
      </c>
      <c r="F337" s="156" t="s">
        <v>231</v>
      </c>
      <c r="G337" s="157" t="s">
        <v>232</v>
      </c>
      <c r="H337" s="158">
        <v>15.53</v>
      </c>
      <c r="I337" s="159"/>
      <c r="J337" s="160">
        <f>ROUND(I337*H337,2)</f>
        <v>0</v>
      </c>
      <c r="K337" s="156" t="s">
        <v>155</v>
      </c>
      <c r="L337" s="34"/>
      <c r="M337" s="161" t="s">
        <v>0</v>
      </c>
      <c r="N337" s="162" t="s">
        <v>40</v>
      </c>
      <c r="O337" s="54"/>
      <c r="P337" s="163">
        <f>O337*H337</f>
        <v>0</v>
      </c>
      <c r="Q337" s="163">
        <v>0</v>
      </c>
      <c r="R337" s="163">
        <f>Q337*H337</f>
        <v>0</v>
      </c>
      <c r="S337" s="163">
        <v>0</v>
      </c>
      <c r="T337" s="164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65" t="s">
        <v>156</v>
      </c>
      <c r="AT337" s="165" t="s">
        <v>151</v>
      </c>
      <c r="AU337" s="165" t="s">
        <v>77</v>
      </c>
      <c r="AY337" s="18" t="s">
        <v>148</v>
      </c>
      <c r="BE337" s="166">
        <f>IF(N337="základní",J337,0)</f>
        <v>0</v>
      </c>
      <c r="BF337" s="166">
        <f>IF(N337="snížená",J337,0)</f>
        <v>0</v>
      </c>
      <c r="BG337" s="166">
        <f>IF(N337="zákl. přenesená",J337,0)</f>
        <v>0</v>
      </c>
      <c r="BH337" s="166">
        <f>IF(N337="sníž. přenesená",J337,0)</f>
        <v>0</v>
      </c>
      <c r="BI337" s="166">
        <f>IF(N337="nulová",J337,0)</f>
        <v>0</v>
      </c>
      <c r="BJ337" s="18" t="s">
        <v>75</v>
      </c>
      <c r="BK337" s="166">
        <f>ROUND(I337*H337,2)</f>
        <v>0</v>
      </c>
      <c r="BL337" s="18" t="s">
        <v>156</v>
      </c>
      <c r="BM337" s="165" t="s">
        <v>1740</v>
      </c>
    </row>
    <row r="338" spans="2:51" s="14" customFormat="1" ht="12">
      <c r="B338" s="175"/>
      <c r="D338" s="168" t="s">
        <v>158</v>
      </c>
      <c r="E338" s="176" t="s">
        <v>113</v>
      </c>
      <c r="F338" s="177" t="s">
        <v>1612</v>
      </c>
      <c r="H338" s="178">
        <v>15.53</v>
      </c>
      <c r="I338" s="179"/>
      <c r="L338" s="175"/>
      <c r="M338" s="180"/>
      <c r="N338" s="181"/>
      <c r="O338" s="181"/>
      <c r="P338" s="181"/>
      <c r="Q338" s="181"/>
      <c r="R338" s="181"/>
      <c r="S338" s="181"/>
      <c r="T338" s="182"/>
      <c r="AT338" s="176" t="s">
        <v>158</v>
      </c>
      <c r="AU338" s="176" t="s">
        <v>77</v>
      </c>
      <c r="AV338" s="14" t="s">
        <v>77</v>
      </c>
      <c r="AW338" s="14" t="s">
        <v>30</v>
      </c>
      <c r="AX338" s="14" t="s">
        <v>75</v>
      </c>
      <c r="AY338" s="176" t="s">
        <v>148</v>
      </c>
    </row>
    <row r="339" spans="1:65" s="2" customFormat="1" ht="21.75" customHeight="1">
      <c r="A339" s="33"/>
      <c r="B339" s="153"/>
      <c r="C339" s="154" t="s">
        <v>611</v>
      </c>
      <c r="D339" s="154" t="s">
        <v>151</v>
      </c>
      <c r="E339" s="155" t="s">
        <v>236</v>
      </c>
      <c r="F339" s="156" t="s">
        <v>237</v>
      </c>
      <c r="G339" s="157" t="s">
        <v>232</v>
      </c>
      <c r="H339" s="158">
        <v>62.12</v>
      </c>
      <c r="I339" s="159"/>
      <c r="J339" s="160">
        <f>ROUND(I339*H339,2)</f>
        <v>0</v>
      </c>
      <c r="K339" s="156" t="s">
        <v>155</v>
      </c>
      <c r="L339" s="34"/>
      <c r="M339" s="161" t="s">
        <v>0</v>
      </c>
      <c r="N339" s="162" t="s">
        <v>40</v>
      </c>
      <c r="O339" s="54"/>
      <c r="P339" s="163">
        <f>O339*H339</f>
        <v>0</v>
      </c>
      <c r="Q339" s="163">
        <v>0</v>
      </c>
      <c r="R339" s="163">
        <f>Q339*H339</f>
        <v>0</v>
      </c>
      <c r="S339" s="163">
        <v>0</v>
      </c>
      <c r="T339" s="164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65" t="s">
        <v>156</v>
      </c>
      <c r="AT339" s="165" t="s">
        <v>151</v>
      </c>
      <c r="AU339" s="165" t="s">
        <v>77</v>
      </c>
      <c r="AY339" s="18" t="s">
        <v>148</v>
      </c>
      <c r="BE339" s="166">
        <f>IF(N339="základní",J339,0)</f>
        <v>0</v>
      </c>
      <c r="BF339" s="166">
        <f>IF(N339="snížená",J339,0)</f>
        <v>0</v>
      </c>
      <c r="BG339" s="166">
        <f>IF(N339="zákl. přenesená",J339,0)</f>
        <v>0</v>
      </c>
      <c r="BH339" s="166">
        <f>IF(N339="sníž. přenesená",J339,0)</f>
        <v>0</v>
      </c>
      <c r="BI339" s="166">
        <f>IF(N339="nulová",J339,0)</f>
        <v>0</v>
      </c>
      <c r="BJ339" s="18" t="s">
        <v>75</v>
      </c>
      <c r="BK339" s="166">
        <f>ROUND(I339*H339,2)</f>
        <v>0</v>
      </c>
      <c r="BL339" s="18" t="s">
        <v>156</v>
      </c>
      <c r="BM339" s="165" t="s">
        <v>1741</v>
      </c>
    </row>
    <row r="340" spans="2:51" s="14" customFormat="1" ht="12">
      <c r="B340" s="175"/>
      <c r="D340" s="168" t="s">
        <v>158</v>
      </c>
      <c r="E340" s="176" t="s">
        <v>0</v>
      </c>
      <c r="F340" s="177" t="s">
        <v>239</v>
      </c>
      <c r="H340" s="178">
        <v>62.12</v>
      </c>
      <c r="I340" s="179"/>
      <c r="L340" s="175"/>
      <c r="M340" s="180"/>
      <c r="N340" s="181"/>
      <c r="O340" s="181"/>
      <c r="P340" s="181"/>
      <c r="Q340" s="181"/>
      <c r="R340" s="181"/>
      <c r="S340" s="181"/>
      <c r="T340" s="182"/>
      <c r="AT340" s="176" t="s">
        <v>158</v>
      </c>
      <c r="AU340" s="176" t="s">
        <v>77</v>
      </c>
      <c r="AV340" s="14" t="s">
        <v>77</v>
      </c>
      <c r="AW340" s="14" t="s">
        <v>30</v>
      </c>
      <c r="AX340" s="14" t="s">
        <v>75</v>
      </c>
      <c r="AY340" s="176" t="s">
        <v>148</v>
      </c>
    </row>
    <row r="341" spans="1:65" s="2" customFormat="1" ht="21.75" customHeight="1">
      <c r="A341" s="33"/>
      <c r="B341" s="153"/>
      <c r="C341" s="154" t="s">
        <v>615</v>
      </c>
      <c r="D341" s="154" t="s">
        <v>151</v>
      </c>
      <c r="E341" s="155" t="s">
        <v>241</v>
      </c>
      <c r="F341" s="156" t="s">
        <v>242</v>
      </c>
      <c r="G341" s="157" t="s">
        <v>232</v>
      </c>
      <c r="H341" s="158">
        <v>13.438</v>
      </c>
      <c r="I341" s="159"/>
      <c r="J341" s="160">
        <f>ROUND(I341*H341,2)</f>
        <v>0</v>
      </c>
      <c r="K341" s="156" t="s">
        <v>155</v>
      </c>
      <c r="L341" s="34"/>
      <c r="M341" s="161" t="s">
        <v>0</v>
      </c>
      <c r="N341" s="162" t="s">
        <v>40</v>
      </c>
      <c r="O341" s="54"/>
      <c r="P341" s="163">
        <f>O341*H341</f>
        <v>0</v>
      </c>
      <c r="Q341" s="163">
        <v>0</v>
      </c>
      <c r="R341" s="163">
        <f>Q341*H341</f>
        <v>0</v>
      </c>
      <c r="S341" s="163">
        <v>0</v>
      </c>
      <c r="T341" s="164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65" t="s">
        <v>156</v>
      </c>
      <c r="AT341" s="165" t="s">
        <v>151</v>
      </c>
      <c r="AU341" s="165" t="s">
        <v>77</v>
      </c>
      <c r="AY341" s="18" t="s">
        <v>148</v>
      </c>
      <c r="BE341" s="166">
        <f>IF(N341="základní",J341,0)</f>
        <v>0</v>
      </c>
      <c r="BF341" s="166">
        <f>IF(N341="snížená",J341,0)</f>
        <v>0</v>
      </c>
      <c r="BG341" s="166">
        <f>IF(N341="zákl. přenesená",J341,0)</f>
        <v>0</v>
      </c>
      <c r="BH341" s="166">
        <f>IF(N341="sníž. přenesená",J341,0)</f>
        <v>0</v>
      </c>
      <c r="BI341" s="166">
        <f>IF(N341="nulová",J341,0)</f>
        <v>0</v>
      </c>
      <c r="BJ341" s="18" t="s">
        <v>75</v>
      </c>
      <c r="BK341" s="166">
        <f>ROUND(I341*H341,2)</f>
        <v>0</v>
      </c>
      <c r="BL341" s="18" t="s">
        <v>156</v>
      </c>
      <c r="BM341" s="165" t="s">
        <v>1742</v>
      </c>
    </row>
    <row r="342" spans="2:51" s="14" customFormat="1" ht="12">
      <c r="B342" s="175"/>
      <c r="D342" s="168" t="s">
        <v>158</v>
      </c>
      <c r="E342" s="176" t="s">
        <v>115</v>
      </c>
      <c r="F342" s="177" t="s">
        <v>1613</v>
      </c>
      <c r="H342" s="178">
        <v>13.438</v>
      </c>
      <c r="I342" s="179"/>
      <c r="L342" s="175"/>
      <c r="M342" s="180"/>
      <c r="N342" s="181"/>
      <c r="O342" s="181"/>
      <c r="P342" s="181"/>
      <c r="Q342" s="181"/>
      <c r="R342" s="181"/>
      <c r="S342" s="181"/>
      <c r="T342" s="182"/>
      <c r="AT342" s="176" t="s">
        <v>158</v>
      </c>
      <c r="AU342" s="176" t="s">
        <v>77</v>
      </c>
      <c r="AV342" s="14" t="s">
        <v>77</v>
      </c>
      <c r="AW342" s="14" t="s">
        <v>30</v>
      </c>
      <c r="AX342" s="14" t="s">
        <v>75</v>
      </c>
      <c r="AY342" s="176" t="s">
        <v>148</v>
      </c>
    </row>
    <row r="343" spans="1:65" s="2" customFormat="1" ht="21.75" customHeight="1">
      <c r="A343" s="33"/>
      <c r="B343" s="153"/>
      <c r="C343" s="154" t="s">
        <v>619</v>
      </c>
      <c r="D343" s="154" t="s">
        <v>151</v>
      </c>
      <c r="E343" s="155" t="s">
        <v>244</v>
      </c>
      <c r="F343" s="156" t="s">
        <v>237</v>
      </c>
      <c r="G343" s="157" t="s">
        <v>232</v>
      </c>
      <c r="H343" s="158">
        <v>268.76</v>
      </c>
      <c r="I343" s="159"/>
      <c r="J343" s="160">
        <f>ROUND(I343*H343,2)</f>
        <v>0</v>
      </c>
      <c r="K343" s="156" t="s">
        <v>155</v>
      </c>
      <c r="L343" s="34"/>
      <c r="M343" s="161" t="s">
        <v>0</v>
      </c>
      <c r="N343" s="162" t="s">
        <v>40</v>
      </c>
      <c r="O343" s="54"/>
      <c r="P343" s="163">
        <f>O343*H343</f>
        <v>0</v>
      </c>
      <c r="Q343" s="163">
        <v>0</v>
      </c>
      <c r="R343" s="163">
        <f>Q343*H343</f>
        <v>0</v>
      </c>
      <c r="S343" s="163">
        <v>0</v>
      </c>
      <c r="T343" s="164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65" t="s">
        <v>156</v>
      </c>
      <c r="AT343" s="165" t="s">
        <v>151</v>
      </c>
      <c r="AU343" s="165" t="s">
        <v>77</v>
      </c>
      <c r="AY343" s="18" t="s">
        <v>148</v>
      </c>
      <c r="BE343" s="166">
        <f>IF(N343="základní",J343,0)</f>
        <v>0</v>
      </c>
      <c r="BF343" s="166">
        <f>IF(N343="snížená",J343,0)</f>
        <v>0</v>
      </c>
      <c r="BG343" s="166">
        <f>IF(N343="zákl. přenesená",J343,0)</f>
        <v>0</v>
      </c>
      <c r="BH343" s="166">
        <f>IF(N343="sníž. přenesená",J343,0)</f>
        <v>0</v>
      </c>
      <c r="BI343" s="166">
        <f>IF(N343="nulová",J343,0)</f>
        <v>0</v>
      </c>
      <c r="BJ343" s="18" t="s">
        <v>75</v>
      </c>
      <c r="BK343" s="166">
        <f>ROUND(I343*H343,2)</f>
        <v>0</v>
      </c>
      <c r="BL343" s="18" t="s">
        <v>156</v>
      </c>
      <c r="BM343" s="165" t="s">
        <v>1743</v>
      </c>
    </row>
    <row r="344" spans="2:51" s="14" customFormat="1" ht="12">
      <c r="B344" s="175"/>
      <c r="D344" s="168" t="s">
        <v>158</v>
      </c>
      <c r="E344" s="176" t="s">
        <v>0</v>
      </c>
      <c r="F344" s="177" t="s">
        <v>1592</v>
      </c>
      <c r="H344" s="178">
        <v>268.76</v>
      </c>
      <c r="I344" s="179"/>
      <c r="L344" s="175"/>
      <c r="M344" s="180"/>
      <c r="N344" s="181"/>
      <c r="O344" s="181"/>
      <c r="P344" s="181"/>
      <c r="Q344" s="181"/>
      <c r="R344" s="181"/>
      <c r="S344" s="181"/>
      <c r="T344" s="182"/>
      <c r="AT344" s="176" t="s">
        <v>158</v>
      </c>
      <c r="AU344" s="176" t="s">
        <v>77</v>
      </c>
      <c r="AV344" s="14" t="s">
        <v>77</v>
      </c>
      <c r="AW344" s="14" t="s">
        <v>30</v>
      </c>
      <c r="AX344" s="14" t="s">
        <v>75</v>
      </c>
      <c r="AY344" s="176" t="s">
        <v>148</v>
      </c>
    </row>
    <row r="345" spans="1:65" s="2" customFormat="1" ht="16.5" customHeight="1">
      <c r="A345" s="33"/>
      <c r="B345" s="153"/>
      <c r="C345" s="154" t="s">
        <v>623</v>
      </c>
      <c r="D345" s="154" t="s">
        <v>151</v>
      </c>
      <c r="E345" s="155" t="s">
        <v>257</v>
      </c>
      <c r="F345" s="156" t="s">
        <v>258</v>
      </c>
      <c r="G345" s="157" t="s">
        <v>232</v>
      </c>
      <c r="H345" s="158">
        <v>28.968</v>
      </c>
      <c r="I345" s="159"/>
      <c r="J345" s="160">
        <f>ROUND(I345*H345,2)</f>
        <v>0</v>
      </c>
      <c r="K345" s="156" t="s">
        <v>155</v>
      </c>
      <c r="L345" s="34"/>
      <c r="M345" s="161" t="s">
        <v>0</v>
      </c>
      <c r="N345" s="162" t="s">
        <v>40</v>
      </c>
      <c r="O345" s="54"/>
      <c r="P345" s="163">
        <f>O345*H345</f>
        <v>0</v>
      </c>
      <c r="Q345" s="163">
        <v>0</v>
      </c>
      <c r="R345" s="163">
        <f>Q345*H345</f>
        <v>0</v>
      </c>
      <c r="S345" s="163">
        <v>0</v>
      </c>
      <c r="T345" s="164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65" t="s">
        <v>156</v>
      </c>
      <c r="AT345" s="165" t="s">
        <v>151</v>
      </c>
      <c r="AU345" s="165" t="s">
        <v>77</v>
      </c>
      <c r="AY345" s="18" t="s">
        <v>148</v>
      </c>
      <c r="BE345" s="166">
        <f>IF(N345="základní",J345,0)</f>
        <v>0</v>
      </c>
      <c r="BF345" s="166">
        <f>IF(N345="snížená",J345,0)</f>
        <v>0</v>
      </c>
      <c r="BG345" s="166">
        <f>IF(N345="zákl. přenesená",J345,0)</f>
        <v>0</v>
      </c>
      <c r="BH345" s="166">
        <f>IF(N345="sníž. přenesená",J345,0)</f>
        <v>0</v>
      </c>
      <c r="BI345" s="166">
        <f>IF(N345="nulová",J345,0)</f>
        <v>0</v>
      </c>
      <c r="BJ345" s="18" t="s">
        <v>75</v>
      </c>
      <c r="BK345" s="166">
        <f>ROUND(I345*H345,2)</f>
        <v>0</v>
      </c>
      <c r="BL345" s="18" t="s">
        <v>156</v>
      </c>
      <c r="BM345" s="165" t="s">
        <v>1744</v>
      </c>
    </row>
    <row r="346" spans="2:51" s="14" customFormat="1" ht="12">
      <c r="B346" s="175"/>
      <c r="D346" s="168" t="s">
        <v>158</v>
      </c>
      <c r="E346" s="176" t="s">
        <v>0</v>
      </c>
      <c r="F346" s="177" t="s">
        <v>113</v>
      </c>
      <c r="H346" s="178">
        <v>15.53</v>
      </c>
      <c r="I346" s="179"/>
      <c r="L346" s="175"/>
      <c r="M346" s="180"/>
      <c r="N346" s="181"/>
      <c r="O346" s="181"/>
      <c r="P346" s="181"/>
      <c r="Q346" s="181"/>
      <c r="R346" s="181"/>
      <c r="S346" s="181"/>
      <c r="T346" s="182"/>
      <c r="AT346" s="176" t="s">
        <v>158</v>
      </c>
      <c r="AU346" s="176" t="s">
        <v>77</v>
      </c>
      <c r="AV346" s="14" t="s">
        <v>77</v>
      </c>
      <c r="AW346" s="14" t="s">
        <v>30</v>
      </c>
      <c r="AX346" s="14" t="s">
        <v>68</v>
      </c>
      <c r="AY346" s="176" t="s">
        <v>148</v>
      </c>
    </row>
    <row r="347" spans="2:51" s="14" customFormat="1" ht="12">
      <c r="B347" s="175"/>
      <c r="D347" s="168" t="s">
        <v>158</v>
      </c>
      <c r="E347" s="176" t="s">
        <v>0</v>
      </c>
      <c r="F347" s="177" t="s">
        <v>115</v>
      </c>
      <c r="H347" s="178">
        <v>13.438</v>
      </c>
      <c r="I347" s="179"/>
      <c r="L347" s="175"/>
      <c r="M347" s="180"/>
      <c r="N347" s="181"/>
      <c r="O347" s="181"/>
      <c r="P347" s="181"/>
      <c r="Q347" s="181"/>
      <c r="R347" s="181"/>
      <c r="S347" s="181"/>
      <c r="T347" s="182"/>
      <c r="AT347" s="176" t="s">
        <v>158</v>
      </c>
      <c r="AU347" s="176" t="s">
        <v>77</v>
      </c>
      <c r="AV347" s="14" t="s">
        <v>77</v>
      </c>
      <c r="AW347" s="14" t="s">
        <v>30</v>
      </c>
      <c r="AX347" s="14" t="s">
        <v>68</v>
      </c>
      <c r="AY347" s="176" t="s">
        <v>148</v>
      </c>
    </row>
    <row r="348" spans="2:51" s="15" customFormat="1" ht="12">
      <c r="B348" s="183"/>
      <c r="D348" s="168" t="s">
        <v>158</v>
      </c>
      <c r="E348" s="184" t="s">
        <v>0</v>
      </c>
      <c r="F348" s="185" t="s">
        <v>171</v>
      </c>
      <c r="H348" s="186">
        <v>28.968</v>
      </c>
      <c r="I348" s="187"/>
      <c r="L348" s="183"/>
      <c r="M348" s="188"/>
      <c r="N348" s="189"/>
      <c r="O348" s="189"/>
      <c r="P348" s="189"/>
      <c r="Q348" s="189"/>
      <c r="R348" s="189"/>
      <c r="S348" s="189"/>
      <c r="T348" s="190"/>
      <c r="AT348" s="184" t="s">
        <v>158</v>
      </c>
      <c r="AU348" s="184" t="s">
        <v>77</v>
      </c>
      <c r="AV348" s="15" t="s">
        <v>156</v>
      </c>
      <c r="AW348" s="15" t="s">
        <v>30</v>
      </c>
      <c r="AX348" s="15" t="s">
        <v>75</v>
      </c>
      <c r="AY348" s="184" t="s">
        <v>148</v>
      </c>
    </row>
    <row r="349" spans="1:65" s="2" customFormat="1" ht="21.75" customHeight="1">
      <c r="A349" s="33"/>
      <c r="B349" s="153"/>
      <c r="C349" s="154" t="s">
        <v>627</v>
      </c>
      <c r="D349" s="154" t="s">
        <v>151</v>
      </c>
      <c r="E349" s="155" t="s">
        <v>1262</v>
      </c>
      <c r="F349" s="156" t="s">
        <v>1263</v>
      </c>
      <c r="G349" s="157" t="s">
        <v>232</v>
      </c>
      <c r="H349" s="158">
        <v>13.438</v>
      </c>
      <c r="I349" s="159"/>
      <c r="J349" s="160">
        <f>ROUND(I349*H349,2)</f>
        <v>0</v>
      </c>
      <c r="K349" s="156" t="s">
        <v>155</v>
      </c>
      <c r="L349" s="34"/>
      <c r="M349" s="161" t="s">
        <v>0</v>
      </c>
      <c r="N349" s="162" t="s">
        <v>40</v>
      </c>
      <c r="O349" s="54"/>
      <c r="P349" s="163">
        <f>O349*H349</f>
        <v>0</v>
      </c>
      <c r="Q349" s="163">
        <v>0</v>
      </c>
      <c r="R349" s="163">
        <f>Q349*H349</f>
        <v>0</v>
      </c>
      <c r="S349" s="163">
        <v>0</v>
      </c>
      <c r="T349" s="164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65" t="s">
        <v>156</v>
      </c>
      <c r="AT349" s="165" t="s">
        <v>151</v>
      </c>
      <c r="AU349" s="165" t="s">
        <v>77</v>
      </c>
      <c r="AY349" s="18" t="s">
        <v>148</v>
      </c>
      <c r="BE349" s="166">
        <f>IF(N349="základní",J349,0)</f>
        <v>0</v>
      </c>
      <c r="BF349" s="166">
        <f>IF(N349="snížená",J349,0)</f>
        <v>0</v>
      </c>
      <c r="BG349" s="166">
        <f>IF(N349="zákl. přenesená",J349,0)</f>
        <v>0</v>
      </c>
      <c r="BH349" s="166">
        <f>IF(N349="sníž. přenesená",J349,0)</f>
        <v>0</v>
      </c>
      <c r="BI349" s="166">
        <f>IF(N349="nulová",J349,0)</f>
        <v>0</v>
      </c>
      <c r="BJ349" s="18" t="s">
        <v>75</v>
      </c>
      <c r="BK349" s="166">
        <f>ROUND(I349*H349,2)</f>
        <v>0</v>
      </c>
      <c r="BL349" s="18" t="s">
        <v>156</v>
      </c>
      <c r="BM349" s="165" t="s">
        <v>1745</v>
      </c>
    </row>
    <row r="350" spans="2:51" s="14" customFormat="1" ht="12">
      <c r="B350" s="175"/>
      <c r="D350" s="168" t="s">
        <v>158</v>
      </c>
      <c r="E350" s="176" t="s">
        <v>0</v>
      </c>
      <c r="F350" s="177" t="s">
        <v>115</v>
      </c>
      <c r="H350" s="178">
        <v>13.438</v>
      </c>
      <c r="I350" s="179"/>
      <c r="L350" s="175"/>
      <c r="M350" s="180"/>
      <c r="N350" s="181"/>
      <c r="O350" s="181"/>
      <c r="P350" s="181"/>
      <c r="Q350" s="181"/>
      <c r="R350" s="181"/>
      <c r="S350" s="181"/>
      <c r="T350" s="182"/>
      <c r="AT350" s="176" t="s">
        <v>158</v>
      </c>
      <c r="AU350" s="176" t="s">
        <v>77</v>
      </c>
      <c r="AV350" s="14" t="s">
        <v>77</v>
      </c>
      <c r="AW350" s="14" t="s">
        <v>30</v>
      </c>
      <c r="AX350" s="14" t="s">
        <v>75</v>
      </c>
      <c r="AY350" s="176" t="s">
        <v>148</v>
      </c>
    </row>
    <row r="351" spans="1:65" s="2" customFormat="1" ht="21.75" customHeight="1">
      <c r="A351" s="33"/>
      <c r="B351" s="153"/>
      <c r="C351" s="154" t="s">
        <v>632</v>
      </c>
      <c r="D351" s="154" t="s">
        <v>151</v>
      </c>
      <c r="E351" s="155" t="s">
        <v>1260</v>
      </c>
      <c r="F351" s="156" t="s">
        <v>266</v>
      </c>
      <c r="G351" s="157" t="s">
        <v>232</v>
      </c>
      <c r="H351" s="158">
        <v>15.53</v>
      </c>
      <c r="I351" s="159"/>
      <c r="J351" s="160">
        <f>ROUND(I351*H351,2)</f>
        <v>0</v>
      </c>
      <c r="K351" s="156" t="s">
        <v>0</v>
      </c>
      <c r="L351" s="34"/>
      <c r="M351" s="161" t="s">
        <v>0</v>
      </c>
      <c r="N351" s="162" t="s">
        <v>40</v>
      </c>
      <c r="O351" s="54"/>
      <c r="P351" s="163">
        <f>O351*H351</f>
        <v>0</v>
      </c>
      <c r="Q351" s="163">
        <v>0</v>
      </c>
      <c r="R351" s="163">
        <f>Q351*H351</f>
        <v>0</v>
      </c>
      <c r="S351" s="163">
        <v>0</v>
      </c>
      <c r="T351" s="164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65" t="s">
        <v>156</v>
      </c>
      <c r="AT351" s="165" t="s">
        <v>151</v>
      </c>
      <c r="AU351" s="165" t="s">
        <v>77</v>
      </c>
      <c r="AY351" s="18" t="s">
        <v>148</v>
      </c>
      <c r="BE351" s="166">
        <f>IF(N351="základní",J351,0)</f>
        <v>0</v>
      </c>
      <c r="BF351" s="166">
        <f>IF(N351="snížená",J351,0)</f>
        <v>0</v>
      </c>
      <c r="BG351" s="166">
        <f>IF(N351="zákl. přenesená",J351,0)</f>
        <v>0</v>
      </c>
      <c r="BH351" s="166">
        <f>IF(N351="sníž. přenesená",J351,0)</f>
        <v>0</v>
      </c>
      <c r="BI351" s="166">
        <f>IF(N351="nulová",J351,0)</f>
        <v>0</v>
      </c>
      <c r="BJ351" s="18" t="s">
        <v>75</v>
      </c>
      <c r="BK351" s="166">
        <f>ROUND(I351*H351,2)</f>
        <v>0</v>
      </c>
      <c r="BL351" s="18" t="s">
        <v>156</v>
      </c>
      <c r="BM351" s="165" t="s">
        <v>1746</v>
      </c>
    </row>
    <row r="352" spans="2:51" s="14" customFormat="1" ht="12">
      <c r="B352" s="175"/>
      <c r="D352" s="168" t="s">
        <v>158</v>
      </c>
      <c r="E352" s="176" t="s">
        <v>0</v>
      </c>
      <c r="F352" s="177" t="s">
        <v>113</v>
      </c>
      <c r="H352" s="178">
        <v>15.53</v>
      </c>
      <c r="I352" s="179"/>
      <c r="L352" s="175"/>
      <c r="M352" s="180"/>
      <c r="N352" s="181"/>
      <c r="O352" s="181"/>
      <c r="P352" s="181"/>
      <c r="Q352" s="181"/>
      <c r="R352" s="181"/>
      <c r="S352" s="181"/>
      <c r="T352" s="182"/>
      <c r="AT352" s="176" t="s">
        <v>158</v>
      </c>
      <c r="AU352" s="176" t="s">
        <v>77</v>
      </c>
      <c r="AV352" s="14" t="s">
        <v>77</v>
      </c>
      <c r="AW352" s="14" t="s">
        <v>30</v>
      </c>
      <c r="AX352" s="14" t="s">
        <v>75</v>
      </c>
      <c r="AY352" s="176" t="s">
        <v>148</v>
      </c>
    </row>
    <row r="353" spans="2:63" s="12" customFormat="1" ht="22.9" customHeight="1">
      <c r="B353" s="140"/>
      <c r="D353" s="141" t="s">
        <v>67</v>
      </c>
      <c r="E353" s="151" t="s">
        <v>956</v>
      </c>
      <c r="F353" s="151" t="s">
        <v>957</v>
      </c>
      <c r="I353" s="143"/>
      <c r="J353" s="152">
        <f>BK353</f>
        <v>0</v>
      </c>
      <c r="L353" s="140"/>
      <c r="M353" s="145"/>
      <c r="N353" s="146"/>
      <c r="O353" s="146"/>
      <c r="P353" s="147">
        <f>P354</f>
        <v>0</v>
      </c>
      <c r="Q353" s="146"/>
      <c r="R353" s="147">
        <f>R354</f>
        <v>0</v>
      </c>
      <c r="S353" s="146"/>
      <c r="T353" s="148">
        <f>T354</f>
        <v>0</v>
      </c>
      <c r="AR353" s="141" t="s">
        <v>75</v>
      </c>
      <c r="AT353" s="149" t="s">
        <v>67</v>
      </c>
      <c r="AU353" s="149" t="s">
        <v>75</v>
      </c>
      <c r="AY353" s="141" t="s">
        <v>148</v>
      </c>
      <c r="BK353" s="150">
        <f>BK354</f>
        <v>0</v>
      </c>
    </row>
    <row r="354" spans="1:65" s="2" customFormat="1" ht="21.75" customHeight="1">
      <c r="A354" s="33"/>
      <c r="B354" s="153"/>
      <c r="C354" s="154" t="s">
        <v>636</v>
      </c>
      <c r="D354" s="154" t="s">
        <v>151</v>
      </c>
      <c r="E354" s="155" t="s">
        <v>959</v>
      </c>
      <c r="F354" s="156" t="s">
        <v>960</v>
      </c>
      <c r="G354" s="157" t="s">
        <v>232</v>
      </c>
      <c r="H354" s="158">
        <v>356.992</v>
      </c>
      <c r="I354" s="159"/>
      <c r="J354" s="160">
        <f>ROUND(I354*H354,2)</f>
        <v>0</v>
      </c>
      <c r="K354" s="156" t="s">
        <v>155</v>
      </c>
      <c r="L354" s="34"/>
      <c r="M354" s="213" t="s">
        <v>0</v>
      </c>
      <c r="N354" s="214" t="s">
        <v>40</v>
      </c>
      <c r="O354" s="215"/>
      <c r="P354" s="216">
        <f>O354*H354</f>
        <v>0</v>
      </c>
      <c r="Q354" s="216">
        <v>0</v>
      </c>
      <c r="R354" s="216">
        <f>Q354*H354</f>
        <v>0</v>
      </c>
      <c r="S354" s="216">
        <v>0</v>
      </c>
      <c r="T354" s="217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65" t="s">
        <v>156</v>
      </c>
      <c r="AT354" s="165" t="s">
        <v>151</v>
      </c>
      <c r="AU354" s="165" t="s">
        <v>77</v>
      </c>
      <c r="AY354" s="18" t="s">
        <v>148</v>
      </c>
      <c r="BE354" s="166">
        <f>IF(N354="základní",J354,0)</f>
        <v>0</v>
      </c>
      <c r="BF354" s="166">
        <f>IF(N354="snížená",J354,0)</f>
        <v>0</v>
      </c>
      <c r="BG354" s="166">
        <f>IF(N354="zákl. přenesená",J354,0)</f>
        <v>0</v>
      </c>
      <c r="BH354" s="166">
        <f>IF(N354="sníž. přenesená",J354,0)</f>
        <v>0</v>
      </c>
      <c r="BI354" s="166">
        <f>IF(N354="nulová",J354,0)</f>
        <v>0</v>
      </c>
      <c r="BJ354" s="18" t="s">
        <v>75</v>
      </c>
      <c r="BK354" s="166">
        <f>ROUND(I354*H354,2)</f>
        <v>0</v>
      </c>
      <c r="BL354" s="18" t="s">
        <v>156</v>
      </c>
      <c r="BM354" s="165" t="s">
        <v>1747</v>
      </c>
    </row>
    <row r="355" spans="1:31" s="2" customFormat="1" ht="6.95" customHeight="1">
      <c r="A355" s="33"/>
      <c r="B355" s="43"/>
      <c r="C355" s="44"/>
      <c r="D355" s="44"/>
      <c r="E355" s="44"/>
      <c r="F355" s="44"/>
      <c r="G355" s="44"/>
      <c r="H355" s="44"/>
      <c r="I355" s="113"/>
      <c r="J355" s="44"/>
      <c r="K355" s="44"/>
      <c r="L355" s="34"/>
      <c r="M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</row>
  </sheetData>
  <autoFilter ref="C87:K354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2"/>
  <sheetViews>
    <sheetView showGridLines="0" workbookViewId="0" topLeftCell="A1">
      <selection activeCell="C4" sqref="C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8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89"/>
      <c r="L2" s="367" t="s">
        <v>3</v>
      </c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8" t="s">
        <v>89</v>
      </c>
      <c r="AZ2" s="90" t="s">
        <v>304</v>
      </c>
      <c r="BA2" s="90" t="s">
        <v>304</v>
      </c>
      <c r="BB2" s="90" t="s">
        <v>0</v>
      </c>
      <c r="BC2" s="90" t="s">
        <v>1748</v>
      </c>
      <c r="BD2" s="90" t="s">
        <v>77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91"/>
      <c r="J3" s="20"/>
      <c r="K3" s="20"/>
      <c r="L3" s="21"/>
      <c r="AT3" s="18" t="s">
        <v>77</v>
      </c>
      <c r="AZ3" s="90" t="s">
        <v>274</v>
      </c>
      <c r="BA3" s="90" t="s">
        <v>274</v>
      </c>
      <c r="BB3" s="90" t="s">
        <v>0</v>
      </c>
      <c r="BC3" s="90" t="s">
        <v>1749</v>
      </c>
      <c r="BD3" s="90" t="s">
        <v>77</v>
      </c>
    </row>
    <row r="4" spans="2:56" s="1" customFormat="1" ht="24.95" customHeight="1">
      <c r="B4" s="21"/>
      <c r="D4" s="22" t="s">
        <v>112</v>
      </c>
      <c r="I4" s="89"/>
      <c r="L4" s="21"/>
      <c r="M4" s="92" t="s">
        <v>7</v>
      </c>
      <c r="AT4" s="18" t="s">
        <v>1</v>
      </c>
      <c r="AZ4" s="90" t="s">
        <v>276</v>
      </c>
      <c r="BA4" s="90" t="s">
        <v>276</v>
      </c>
      <c r="BB4" s="90" t="s">
        <v>0</v>
      </c>
      <c r="BC4" s="90" t="s">
        <v>1750</v>
      </c>
      <c r="BD4" s="90" t="s">
        <v>77</v>
      </c>
    </row>
    <row r="5" spans="2:56" s="1" customFormat="1" ht="6.95" customHeight="1">
      <c r="B5" s="21"/>
      <c r="I5" s="89"/>
      <c r="L5" s="21"/>
      <c r="AZ5" s="90" t="s">
        <v>294</v>
      </c>
      <c r="BA5" s="90" t="s">
        <v>294</v>
      </c>
      <c r="BB5" s="90" t="s">
        <v>0</v>
      </c>
      <c r="BC5" s="90" t="s">
        <v>1751</v>
      </c>
      <c r="BD5" s="90" t="s">
        <v>77</v>
      </c>
    </row>
    <row r="6" spans="2:56" s="1" customFormat="1" ht="12" customHeight="1">
      <c r="B6" s="21"/>
      <c r="D6" s="28" t="s">
        <v>12</v>
      </c>
      <c r="I6" s="89"/>
      <c r="L6" s="21"/>
      <c r="AZ6" s="90" t="s">
        <v>268</v>
      </c>
      <c r="BA6" s="90" t="s">
        <v>268</v>
      </c>
      <c r="BB6" s="90" t="s">
        <v>0</v>
      </c>
      <c r="BC6" s="90" t="s">
        <v>1752</v>
      </c>
      <c r="BD6" s="90" t="s">
        <v>77</v>
      </c>
    </row>
    <row r="7" spans="2:56" s="1" customFormat="1" ht="16.5" customHeight="1">
      <c r="B7" s="21"/>
      <c r="E7" s="365" t="str">
        <f>'Rekapitulace stavby'!K4</f>
        <v>Nová zástavba ZTV Boží Muka IV. etapa Chotěboř</v>
      </c>
      <c r="F7" s="366"/>
      <c r="G7" s="366"/>
      <c r="H7" s="366"/>
      <c r="I7" s="89"/>
      <c r="L7" s="21"/>
      <c r="AZ7" s="90" t="s">
        <v>278</v>
      </c>
      <c r="BA7" s="90" t="s">
        <v>278</v>
      </c>
      <c r="BB7" s="90" t="s">
        <v>0</v>
      </c>
      <c r="BC7" s="90" t="s">
        <v>1753</v>
      </c>
      <c r="BD7" s="90" t="s">
        <v>77</v>
      </c>
    </row>
    <row r="8" spans="1:56" s="2" customFormat="1" ht="12" customHeight="1">
      <c r="A8" s="33"/>
      <c r="B8" s="34"/>
      <c r="C8" s="33"/>
      <c r="D8" s="28" t="s">
        <v>119</v>
      </c>
      <c r="E8" s="33"/>
      <c r="F8" s="33"/>
      <c r="G8" s="33"/>
      <c r="H8" s="33"/>
      <c r="I8" s="93"/>
      <c r="J8" s="33"/>
      <c r="K8" s="33"/>
      <c r="L8" s="94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90" t="s">
        <v>292</v>
      </c>
      <c r="BA8" s="90" t="s">
        <v>292</v>
      </c>
      <c r="BB8" s="90" t="s">
        <v>0</v>
      </c>
      <c r="BC8" s="90" t="s">
        <v>1754</v>
      </c>
      <c r="BD8" s="90" t="s">
        <v>77</v>
      </c>
    </row>
    <row r="9" spans="1:56" s="2" customFormat="1" ht="16.5" customHeight="1">
      <c r="A9" s="33"/>
      <c r="B9" s="34"/>
      <c r="C9" s="33"/>
      <c r="D9" s="33"/>
      <c r="E9" s="330" t="s">
        <v>88</v>
      </c>
      <c r="F9" s="364"/>
      <c r="G9" s="364"/>
      <c r="H9" s="364"/>
      <c r="I9" s="93"/>
      <c r="J9" s="33"/>
      <c r="K9" s="33"/>
      <c r="L9" s="9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90" t="s">
        <v>280</v>
      </c>
      <c r="BA9" s="90" t="s">
        <v>280</v>
      </c>
      <c r="BB9" s="90" t="s">
        <v>0</v>
      </c>
      <c r="BC9" s="90" t="s">
        <v>1755</v>
      </c>
      <c r="BD9" s="90" t="s">
        <v>77</v>
      </c>
    </row>
    <row r="10" spans="1:56" s="2" customFormat="1" ht="12">
      <c r="A10" s="33"/>
      <c r="B10" s="34"/>
      <c r="C10" s="33"/>
      <c r="D10" s="33"/>
      <c r="E10" s="33"/>
      <c r="F10" s="33"/>
      <c r="G10" s="33"/>
      <c r="H10" s="33"/>
      <c r="I10" s="93"/>
      <c r="J10" s="33"/>
      <c r="K10" s="33"/>
      <c r="L10" s="9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90" t="s">
        <v>282</v>
      </c>
      <c r="BA10" s="90" t="s">
        <v>282</v>
      </c>
      <c r="BB10" s="90" t="s">
        <v>0</v>
      </c>
      <c r="BC10" s="90" t="s">
        <v>1756</v>
      </c>
      <c r="BD10" s="90" t="s">
        <v>77</v>
      </c>
    </row>
    <row r="11" spans="1:56" s="2" customFormat="1" ht="12" customHeight="1">
      <c r="A11" s="33"/>
      <c r="B11" s="34"/>
      <c r="C11" s="33"/>
      <c r="D11" s="28" t="s">
        <v>14</v>
      </c>
      <c r="E11" s="33"/>
      <c r="F11" s="26"/>
      <c r="G11" s="33"/>
      <c r="H11" s="33"/>
      <c r="I11" s="95" t="s">
        <v>16</v>
      </c>
      <c r="J11" s="26" t="s">
        <v>0</v>
      </c>
      <c r="K11" s="33"/>
      <c r="L11" s="9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90" t="s">
        <v>296</v>
      </c>
      <c r="BA11" s="90" t="s">
        <v>296</v>
      </c>
      <c r="BB11" s="90" t="s">
        <v>0</v>
      </c>
      <c r="BC11" s="90" t="s">
        <v>1757</v>
      </c>
      <c r="BD11" s="90" t="s">
        <v>77</v>
      </c>
    </row>
    <row r="12" spans="1:5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5" t="s">
        <v>20</v>
      </c>
      <c r="J12" s="51" t="str">
        <f>'Rekapitulace stavby'!AN6</f>
        <v>2. 2. 2021</v>
      </c>
      <c r="K12" s="33"/>
      <c r="L12" s="9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90" t="s">
        <v>300</v>
      </c>
      <c r="BA12" s="90" t="s">
        <v>300</v>
      </c>
      <c r="BB12" s="90" t="s">
        <v>0</v>
      </c>
      <c r="BC12" s="90" t="s">
        <v>1758</v>
      </c>
      <c r="BD12" s="90" t="s">
        <v>77</v>
      </c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3"/>
      <c r="J13" s="33"/>
      <c r="K13" s="33"/>
      <c r="L13" s="9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5" t="s">
        <v>23</v>
      </c>
      <c r="J14" s="26" t="s">
        <v>0</v>
      </c>
      <c r="K14" s="33"/>
      <c r="L14" s="9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95" t="s">
        <v>25</v>
      </c>
      <c r="J15" s="26" t="s">
        <v>0</v>
      </c>
      <c r="K15" s="33"/>
      <c r="L15" s="9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3"/>
      <c r="J16" s="33"/>
      <c r="K16" s="33"/>
      <c r="L16" s="9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5" t="s">
        <v>23</v>
      </c>
      <c r="J17" s="29" t="str">
        <f>'Rekapitulace stavby'!AN11</f>
        <v>Vyplň údaj</v>
      </c>
      <c r="K17" s="33"/>
      <c r="L17" s="9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68" t="str">
        <f>'Rekapitulace stavby'!E12</f>
        <v>Vyplň údaj</v>
      </c>
      <c r="F18" s="339"/>
      <c r="G18" s="339"/>
      <c r="H18" s="339"/>
      <c r="I18" s="95" t="s">
        <v>25</v>
      </c>
      <c r="J18" s="29" t="str">
        <f>'Rekapitulace stavby'!AN12</f>
        <v>Vyplň údaj</v>
      </c>
      <c r="K18" s="33"/>
      <c r="L18" s="9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3"/>
      <c r="J19" s="33"/>
      <c r="K19" s="33"/>
      <c r="L19" s="9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5" t="s">
        <v>23</v>
      </c>
      <c r="J20" s="26" t="s">
        <v>0</v>
      </c>
      <c r="K20" s="33"/>
      <c r="L20" s="9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95" t="s">
        <v>25</v>
      </c>
      <c r="J21" s="26" t="s">
        <v>0</v>
      </c>
      <c r="K21" s="33"/>
      <c r="L21" s="9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3"/>
      <c r="J22" s="33"/>
      <c r="K22" s="33"/>
      <c r="L22" s="9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95" t="s">
        <v>23</v>
      </c>
      <c r="J23" s="26" t="str">
        <f>IF('Rekapitulace stavby'!AN17="","",'Rekapitulace stavby'!AN17)</f>
        <v/>
      </c>
      <c r="K23" s="33"/>
      <c r="L23" s="9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stavby'!E18="","",'Rekapitulace stavby'!E18)</f>
        <v xml:space="preserve"> </v>
      </c>
      <c r="F24" s="33"/>
      <c r="G24" s="33"/>
      <c r="H24" s="33"/>
      <c r="I24" s="95" t="s">
        <v>25</v>
      </c>
      <c r="J24" s="26" t="str">
        <f>IF('Rekapitulace stavby'!AN18="","",'Rekapitulace stavby'!AN18)</f>
        <v/>
      </c>
      <c r="K24" s="33"/>
      <c r="L24" s="9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3"/>
      <c r="J25" s="33"/>
      <c r="K25" s="33"/>
      <c r="L25" s="9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93"/>
      <c r="J26" s="33"/>
      <c r="K26" s="33"/>
      <c r="L26" s="9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3.25" customHeight="1">
      <c r="A27" s="96"/>
      <c r="B27" s="97"/>
      <c r="C27" s="96"/>
      <c r="D27" s="96"/>
      <c r="E27" s="344" t="s">
        <v>120</v>
      </c>
      <c r="F27" s="344"/>
      <c r="G27" s="344"/>
      <c r="H27" s="344"/>
      <c r="I27" s="98"/>
      <c r="J27" s="96"/>
      <c r="K27" s="96"/>
      <c r="L27" s="99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3"/>
      <c r="J28" s="33"/>
      <c r="K28" s="33"/>
      <c r="L28" s="9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100"/>
      <c r="J29" s="62"/>
      <c r="K29" s="62"/>
      <c r="L29" s="94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1" t="s">
        <v>35</v>
      </c>
      <c r="E30" s="33"/>
      <c r="F30" s="33"/>
      <c r="G30" s="33"/>
      <c r="H30" s="33"/>
      <c r="I30" s="93"/>
      <c r="J30" s="67">
        <f>ROUND(J84,2)</f>
        <v>0</v>
      </c>
      <c r="K30" s="33"/>
      <c r="L30" s="9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100"/>
      <c r="J31" s="62"/>
      <c r="K31" s="62"/>
      <c r="L31" s="9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102" t="s">
        <v>36</v>
      </c>
      <c r="J32" s="37" t="s">
        <v>38</v>
      </c>
      <c r="K32" s="33"/>
      <c r="L32" s="9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3" t="s">
        <v>39</v>
      </c>
      <c r="E33" s="28" t="s">
        <v>40</v>
      </c>
      <c r="F33" s="104">
        <f>ROUND((SUM(BE84:BE261)),2)</f>
        <v>0</v>
      </c>
      <c r="G33" s="33"/>
      <c r="H33" s="33"/>
      <c r="I33" s="105">
        <v>0.21</v>
      </c>
      <c r="J33" s="104">
        <f>ROUND(((SUM(BE84:BE261))*I33),2)</f>
        <v>0</v>
      </c>
      <c r="K33" s="33"/>
      <c r="L33" s="9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4">
        <f>ROUND((SUM(BF84:BF261)),2)</f>
        <v>0</v>
      </c>
      <c r="G34" s="33"/>
      <c r="H34" s="33"/>
      <c r="I34" s="105">
        <v>0.15</v>
      </c>
      <c r="J34" s="104">
        <f>ROUND(((SUM(BF84:BF261))*I34),2)</f>
        <v>0</v>
      </c>
      <c r="K34" s="33"/>
      <c r="L34" s="9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42</v>
      </c>
      <c r="F35" s="104">
        <f>ROUND((SUM(BG84:BG261)),2)</f>
        <v>0</v>
      </c>
      <c r="G35" s="33"/>
      <c r="H35" s="33"/>
      <c r="I35" s="105">
        <v>0.21</v>
      </c>
      <c r="J35" s="104">
        <f>0</f>
        <v>0</v>
      </c>
      <c r="K35" s="33"/>
      <c r="L35" s="9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43</v>
      </c>
      <c r="F36" s="104">
        <f>ROUND((SUM(BH84:BH261)),2)</f>
        <v>0</v>
      </c>
      <c r="G36" s="33"/>
      <c r="H36" s="33"/>
      <c r="I36" s="105">
        <v>0.15</v>
      </c>
      <c r="J36" s="104">
        <f>0</f>
        <v>0</v>
      </c>
      <c r="K36" s="33"/>
      <c r="L36" s="9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04">
        <f>ROUND((SUM(BI84:BI261)),2)</f>
        <v>0</v>
      </c>
      <c r="G37" s="33"/>
      <c r="H37" s="33"/>
      <c r="I37" s="105">
        <v>0</v>
      </c>
      <c r="J37" s="104">
        <f>0</f>
        <v>0</v>
      </c>
      <c r="K37" s="33"/>
      <c r="L37" s="9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3"/>
      <c r="J38" s="33"/>
      <c r="K38" s="33"/>
      <c r="L38" s="9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6"/>
      <c r="D39" s="107" t="s">
        <v>45</v>
      </c>
      <c r="E39" s="56"/>
      <c r="F39" s="56"/>
      <c r="G39" s="108" t="s">
        <v>46</v>
      </c>
      <c r="H39" s="109" t="s">
        <v>47</v>
      </c>
      <c r="I39" s="110"/>
      <c r="J39" s="111">
        <f>SUM(J30:J37)</f>
        <v>0</v>
      </c>
      <c r="K39" s="112"/>
      <c r="L39" s="9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113"/>
      <c r="J40" s="44"/>
      <c r="K40" s="44"/>
      <c r="L40" s="9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114"/>
      <c r="J44" s="46"/>
      <c r="K44" s="46"/>
      <c r="L44" s="9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121</v>
      </c>
      <c r="D45" s="33"/>
      <c r="E45" s="33"/>
      <c r="F45" s="33"/>
      <c r="G45" s="33"/>
      <c r="H45" s="33"/>
      <c r="I45" s="93"/>
      <c r="J45" s="33"/>
      <c r="K45" s="33"/>
      <c r="L45" s="94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93"/>
      <c r="J46" s="33"/>
      <c r="K46" s="33"/>
      <c r="L46" s="94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12</v>
      </c>
      <c r="D47" s="33"/>
      <c r="E47" s="33"/>
      <c r="F47" s="33"/>
      <c r="G47" s="33"/>
      <c r="H47" s="33"/>
      <c r="I47" s="93"/>
      <c r="J47" s="33"/>
      <c r="K47" s="33"/>
      <c r="L47" s="94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65" t="str">
        <f>E7</f>
        <v>Nová zástavba ZTV Boží Muka IV. etapa Chotěboř</v>
      </c>
      <c r="F48" s="366"/>
      <c r="G48" s="366"/>
      <c r="H48" s="366"/>
      <c r="I48" s="93"/>
      <c r="J48" s="33"/>
      <c r="K48" s="33"/>
      <c r="L48" s="94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119</v>
      </c>
      <c r="D49" s="33"/>
      <c r="E49" s="33"/>
      <c r="F49" s="33"/>
      <c r="G49" s="33"/>
      <c r="H49" s="33"/>
      <c r="I49" s="93"/>
      <c r="J49" s="33"/>
      <c r="K49" s="33"/>
      <c r="L49" s="94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30" t="str">
        <f>E9</f>
        <v>SO 07 Kanalizace dešťová</v>
      </c>
      <c r="F50" s="364"/>
      <c r="G50" s="364"/>
      <c r="H50" s="364"/>
      <c r="I50" s="93"/>
      <c r="J50" s="33"/>
      <c r="K50" s="33"/>
      <c r="L50" s="94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93"/>
      <c r="J51" s="33"/>
      <c r="K51" s="33"/>
      <c r="L51" s="94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18</v>
      </c>
      <c r="D52" s="33"/>
      <c r="E52" s="33"/>
      <c r="F52" s="26" t="str">
        <f>F12</f>
        <v>Chotěboř</v>
      </c>
      <c r="G52" s="33"/>
      <c r="H52" s="33"/>
      <c r="I52" s="95" t="s">
        <v>20</v>
      </c>
      <c r="J52" s="51" t="str">
        <f>IF(J12="","",J12)</f>
        <v>2. 2. 2021</v>
      </c>
      <c r="K52" s="33"/>
      <c r="L52" s="94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93"/>
      <c r="J53" s="33"/>
      <c r="K53" s="33"/>
      <c r="L53" s="94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22</v>
      </c>
      <c r="D54" s="33"/>
      <c r="E54" s="33"/>
      <c r="F54" s="26" t="str">
        <f>E15</f>
        <v>Město Chotěboř, Trčků z Lípy 69, Chotěboř</v>
      </c>
      <c r="G54" s="33"/>
      <c r="H54" s="33"/>
      <c r="I54" s="95" t="s">
        <v>28</v>
      </c>
      <c r="J54" s="31" t="str">
        <f>E21</f>
        <v>Profi Jihlava, spol. s.r.o.</v>
      </c>
      <c r="K54" s="33"/>
      <c r="L54" s="94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26</v>
      </c>
      <c r="D55" s="33"/>
      <c r="E55" s="33"/>
      <c r="F55" s="26" t="str">
        <f>IF(E18="","",E18)</f>
        <v>Vyplň údaj</v>
      </c>
      <c r="G55" s="33"/>
      <c r="H55" s="33"/>
      <c r="I55" s="95" t="s">
        <v>31</v>
      </c>
      <c r="J55" s="31" t="str">
        <f>E24</f>
        <v xml:space="preserve"> </v>
      </c>
      <c r="K55" s="33"/>
      <c r="L55" s="94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93"/>
      <c r="J56" s="33"/>
      <c r="K56" s="33"/>
      <c r="L56" s="94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15" t="s">
        <v>122</v>
      </c>
      <c r="D57" s="106"/>
      <c r="E57" s="106"/>
      <c r="F57" s="106"/>
      <c r="G57" s="106"/>
      <c r="H57" s="106"/>
      <c r="I57" s="116"/>
      <c r="J57" s="117" t="s">
        <v>123</v>
      </c>
      <c r="K57" s="106"/>
      <c r="L57" s="94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93"/>
      <c r="J58" s="33"/>
      <c r="K58" s="33"/>
      <c r="L58" s="94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18" t="s">
        <v>66</v>
      </c>
      <c r="D59" s="33"/>
      <c r="E59" s="33"/>
      <c r="F59" s="33"/>
      <c r="G59" s="33"/>
      <c r="H59" s="33"/>
      <c r="I59" s="93"/>
      <c r="J59" s="67">
        <f>J84</f>
        <v>0</v>
      </c>
      <c r="K59" s="33"/>
      <c r="L59" s="94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124</v>
      </c>
    </row>
    <row r="60" spans="2:12" s="9" customFormat="1" ht="24.95" customHeight="1">
      <c r="B60" s="119"/>
      <c r="D60" s="120" t="s">
        <v>125</v>
      </c>
      <c r="E60" s="121"/>
      <c r="F60" s="121"/>
      <c r="G60" s="121"/>
      <c r="H60" s="121"/>
      <c r="I60" s="122"/>
      <c r="J60" s="123">
        <f>J85</f>
        <v>0</v>
      </c>
      <c r="L60" s="119"/>
    </row>
    <row r="61" spans="2:12" s="10" customFormat="1" ht="19.9" customHeight="1">
      <c r="B61" s="124"/>
      <c r="D61" s="125" t="s">
        <v>1057</v>
      </c>
      <c r="E61" s="126"/>
      <c r="F61" s="126"/>
      <c r="G61" s="126"/>
      <c r="H61" s="126"/>
      <c r="I61" s="127"/>
      <c r="J61" s="128">
        <f>J86</f>
        <v>0</v>
      </c>
      <c r="L61" s="124"/>
    </row>
    <row r="62" spans="2:12" s="10" customFormat="1" ht="19.9" customHeight="1">
      <c r="B62" s="124"/>
      <c r="D62" s="125" t="s">
        <v>322</v>
      </c>
      <c r="E62" s="126"/>
      <c r="F62" s="126"/>
      <c r="G62" s="126"/>
      <c r="H62" s="126"/>
      <c r="I62" s="127"/>
      <c r="J62" s="128">
        <f>J148</f>
        <v>0</v>
      </c>
      <c r="L62" s="124"/>
    </row>
    <row r="63" spans="2:12" s="10" customFormat="1" ht="19.9" customHeight="1">
      <c r="B63" s="124"/>
      <c r="D63" s="125" t="s">
        <v>324</v>
      </c>
      <c r="E63" s="126"/>
      <c r="F63" s="126"/>
      <c r="G63" s="126"/>
      <c r="H63" s="126"/>
      <c r="I63" s="127"/>
      <c r="J63" s="128">
        <f>J177</f>
        <v>0</v>
      </c>
      <c r="L63" s="124"/>
    </row>
    <row r="64" spans="2:12" s="10" customFormat="1" ht="19.9" customHeight="1">
      <c r="B64" s="124"/>
      <c r="D64" s="125" t="s">
        <v>325</v>
      </c>
      <c r="E64" s="126"/>
      <c r="F64" s="126"/>
      <c r="G64" s="126"/>
      <c r="H64" s="126"/>
      <c r="I64" s="127"/>
      <c r="J64" s="128">
        <f>J260</f>
        <v>0</v>
      </c>
      <c r="L64" s="124"/>
    </row>
    <row r="65" spans="1:31" s="2" customFormat="1" ht="21.75" customHeight="1">
      <c r="A65" s="33"/>
      <c r="B65" s="34"/>
      <c r="C65" s="33"/>
      <c r="D65" s="33"/>
      <c r="E65" s="33"/>
      <c r="F65" s="33"/>
      <c r="G65" s="33"/>
      <c r="H65" s="33"/>
      <c r="I65" s="93"/>
      <c r="J65" s="33"/>
      <c r="K65" s="33"/>
      <c r="L65" s="94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6.95" customHeight="1">
      <c r="A66" s="33"/>
      <c r="B66" s="43"/>
      <c r="C66" s="44"/>
      <c r="D66" s="44"/>
      <c r="E66" s="44"/>
      <c r="F66" s="44"/>
      <c r="G66" s="44"/>
      <c r="H66" s="44"/>
      <c r="I66" s="113"/>
      <c r="J66" s="44"/>
      <c r="K66" s="44"/>
      <c r="L66" s="94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70" spans="1:31" s="2" customFormat="1" ht="6.95" customHeight="1">
      <c r="A70" s="33"/>
      <c r="B70" s="45"/>
      <c r="C70" s="46"/>
      <c r="D70" s="46"/>
      <c r="E70" s="46"/>
      <c r="F70" s="46"/>
      <c r="G70" s="46"/>
      <c r="H70" s="46"/>
      <c r="I70" s="114"/>
      <c r="J70" s="46"/>
      <c r="K70" s="46"/>
      <c r="L70" s="94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24.95" customHeight="1">
      <c r="A71" s="33"/>
      <c r="B71" s="34"/>
      <c r="C71" s="22" t="s">
        <v>133</v>
      </c>
      <c r="D71" s="33"/>
      <c r="E71" s="33"/>
      <c r="F71" s="33"/>
      <c r="G71" s="33"/>
      <c r="H71" s="33"/>
      <c r="I71" s="93"/>
      <c r="J71" s="33"/>
      <c r="K71" s="33"/>
      <c r="L71" s="94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6.95" customHeight="1">
      <c r="A72" s="33"/>
      <c r="B72" s="34"/>
      <c r="C72" s="33"/>
      <c r="D72" s="33"/>
      <c r="E72" s="33"/>
      <c r="F72" s="33"/>
      <c r="G72" s="33"/>
      <c r="H72" s="33"/>
      <c r="I72" s="93"/>
      <c r="J72" s="33"/>
      <c r="K72" s="33"/>
      <c r="L72" s="94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12</v>
      </c>
      <c r="D73" s="33"/>
      <c r="E73" s="33"/>
      <c r="F73" s="33"/>
      <c r="G73" s="33"/>
      <c r="H73" s="33"/>
      <c r="I73" s="93"/>
      <c r="J73" s="33"/>
      <c r="K73" s="33"/>
      <c r="L73" s="94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6.5" customHeight="1">
      <c r="A74" s="33"/>
      <c r="B74" s="34"/>
      <c r="C74" s="33"/>
      <c r="D74" s="33"/>
      <c r="E74" s="365" t="str">
        <f>E7</f>
        <v>Nová zástavba ZTV Boží Muka IV. etapa Chotěboř</v>
      </c>
      <c r="F74" s="366"/>
      <c r="G74" s="366"/>
      <c r="H74" s="366"/>
      <c r="I74" s="93"/>
      <c r="J74" s="33"/>
      <c r="K74" s="33"/>
      <c r="L74" s="94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119</v>
      </c>
      <c r="D75" s="33"/>
      <c r="E75" s="33"/>
      <c r="F75" s="33"/>
      <c r="G75" s="33"/>
      <c r="H75" s="33"/>
      <c r="I75" s="93"/>
      <c r="J75" s="33"/>
      <c r="K75" s="33"/>
      <c r="L75" s="94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6.5" customHeight="1">
      <c r="A76" s="33"/>
      <c r="B76" s="34"/>
      <c r="C76" s="33"/>
      <c r="D76" s="33"/>
      <c r="E76" s="330" t="str">
        <f>E9</f>
        <v>SO 07 Kanalizace dešťová</v>
      </c>
      <c r="F76" s="364"/>
      <c r="G76" s="364"/>
      <c r="H76" s="364"/>
      <c r="I76" s="93"/>
      <c r="J76" s="33"/>
      <c r="K76" s="33"/>
      <c r="L76" s="9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3"/>
      <c r="D77" s="33"/>
      <c r="E77" s="33"/>
      <c r="F77" s="33"/>
      <c r="G77" s="33"/>
      <c r="H77" s="33"/>
      <c r="I77" s="93"/>
      <c r="J77" s="33"/>
      <c r="K77" s="33"/>
      <c r="L77" s="9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18</v>
      </c>
      <c r="D78" s="33"/>
      <c r="E78" s="33"/>
      <c r="F78" s="26" t="str">
        <f>F12</f>
        <v>Chotěboř</v>
      </c>
      <c r="G78" s="33"/>
      <c r="H78" s="33"/>
      <c r="I78" s="95" t="s">
        <v>20</v>
      </c>
      <c r="J78" s="51" t="str">
        <f>IF(J12="","",J12)</f>
        <v>2. 2. 2021</v>
      </c>
      <c r="K78" s="33"/>
      <c r="L78" s="94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3"/>
      <c r="D79" s="33"/>
      <c r="E79" s="33"/>
      <c r="F79" s="33"/>
      <c r="G79" s="33"/>
      <c r="H79" s="33"/>
      <c r="I79" s="93"/>
      <c r="J79" s="33"/>
      <c r="K79" s="33"/>
      <c r="L79" s="94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25.7" customHeight="1">
      <c r="A80" s="33"/>
      <c r="B80" s="34"/>
      <c r="C80" s="28" t="s">
        <v>22</v>
      </c>
      <c r="D80" s="33"/>
      <c r="E80" s="33"/>
      <c r="F80" s="26" t="str">
        <f>E15</f>
        <v>Město Chotěboř, Trčků z Lípy 69, Chotěboř</v>
      </c>
      <c r="G80" s="33"/>
      <c r="H80" s="33"/>
      <c r="I80" s="95" t="s">
        <v>28</v>
      </c>
      <c r="J80" s="31" t="str">
        <f>E21</f>
        <v>Profi Jihlava, spol. s.r.o.</v>
      </c>
      <c r="K80" s="33"/>
      <c r="L80" s="94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5.2" customHeight="1">
      <c r="A81" s="33"/>
      <c r="B81" s="34"/>
      <c r="C81" s="28" t="s">
        <v>26</v>
      </c>
      <c r="D81" s="33"/>
      <c r="E81" s="33"/>
      <c r="F81" s="26" t="str">
        <f>IF(E18="","",E18)</f>
        <v>Vyplň údaj</v>
      </c>
      <c r="G81" s="33"/>
      <c r="H81" s="33"/>
      <c r="I81" s="95" t="s">
        <v>31</v>
      </c>
      <c r="J81" s="31" t="str">
        <f>E24</f>
        <v xml:space="preserve"> </v>
      </c>
      <c r="K81" s="33"/>
      <c r="L81" s="9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0.35" customHeight="1">
      <c r="A82" s="33"/>
      <c r="B82" s="34"/>
      <c r="C82" s="33"/>
      <c r="D82" s="33"/>
      <c r="E82" s="33"/>
      <c r="F82" s="33"/>
      <c r="G82" s="33"/>
      <c r="H82" s="33"/>
      <c r="I82" s="93"/>
      <c r="J82" s="33"/>
      <c r="K82" s="33"/>
      <c r="L82" s="9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11" customFormat="1" ht="29.25" customHeight="1">
      <c r="A83" s="129"/>
      <c r="B83" s="130"/>
      <c r="C83" s="131" t="s">
        <v>134</v>
      </c>
      <c r="D83" s="132" t="s">
        <v>53</v>
      </c>
      <c r="E83" s="132" t="s">
        <v>49</v>
      </c>
      <c r="F83" s="132" t="s">
        <v>50</v>
      </c>
      <c r="G83" s="132" t="s">
        <v>135</v>
      </c>
      <c r="H83" s="132" t="s">
        <v>136</v>
      </c>
      <c r="I83" s="133" t="s">
        <v>137</v>
      </c>
      <c r="J83" s="132" t="s">
        <v>123</v>
      </c>
      <c r="K83" s="134" t="s">
        <v>138</v>
      </c>
      <c r="L83" s="135"/>
      <c r="M83" s="58" t="s">
        <v>0</v>
      </c>
      <c r="N83" s="59" t="s">
        <v>39</v>
      </c>
      <c r="O83" s="59" t="s">
        <v>139</v>
      </c>
      <c r="P83" s="59" t="s">
        <v>140</v>
      </c>
      <c r="Q83" s="59" t="s">
        <v>141</v>
      </c>
      <c r="R83" s="59" t="s">
        <v>142</v>
      </c>
      <c r="S83" s="59" t="s">
        <v>143</v>
      </c>
      <c r="T83" s="60" t="s">
        <v>144</v>
      </c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</row>
    <row r="84" spans="1:63" s="2" customFormat="1" ht="22.9" customHeight="1">
      <c r="A84" s="33"/>
      <c r="B84" s="34"/>
      <c r="C84" s="65" t="s">
        <v>145</v>
      </c>
      <c r="D84" s="33"/>
      <c r="E84" s="33"/>
      <c r="F84" s="33"/>
      <c r="G84" s="33"/>
      <c r="H84" s="33"/>
      <c r="I84" s="93"/>
      <c r="J84" s="136">
        <f>BK84</f>
        <v>0</v>
      </c>
      <c r="K84" s="33"/>
      <c r="L84" s="34"/>
      <c r="M84" s="61"/>
      <c r="N84" s="52"/>
      <c r="O84" s="62"/>
      <c r="P84" s="137">
        <f>P85</f>
        <v>0</v>
      </c>
      <c r="Q84" s="62"/>
      <c r="R84" s="137">
        <f>R85</f>
        <v>313.47024934</v>
      </c>
      <c r="S84" s="62"/>
      <c r="T84" s="138">
        <f>T85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T84" s="18" t="s">
        <v>67</v>
      </c>
      <c r="AU84" s="18" t="s">
        <v>124</v>
      </c>
      <c r="BK84" s="139">
        <f>BK85</f>
        <v>0</v>
      </c>
    </row>
    <row r="85" spans="2:63" s="12" customFormat="1" ht="25.9" customHeight="1">
      <c r="B85" s="140"/>
      <c r="D85" s="141" t="s">
        <v>67</v>
      </c>
      <c r="E85" s="142" t="s">
        <v>146</v>
      </c>
      <c r="F85" s="142" t="s">
        <v>147</v>
      </c>
      <c r="I85" s="143"/>
      <c r="J85" s="144">
        <f>BK85</f>
        <v>0</v>
      </c>
      <c r="L85" s="140"/>
      <c r="M85" s="145"/>
      <c r="N85" s="146"/>
      <c r="O85" s="146"/>
      <c r="P85" s="147">
        <f>P86+P148+P177+P260</f>
        <v>0</v>
      </c>
      <c r="Q85" s="146"/>
      <c r="R85" s="147">
        <f>R86+R148+R177+R260</f>
        <v>313.47024934</v>
      </c>
      <c r="S85" s="146"/>
      <c r="T85" s="148">
        <f>T86+T148+T177+T260</f>
        <v>0</v>
      </c>
      <c r="AR85" s="141" t="s">
        <v>75</v>
      </c>
      <c r="AT85" s="149" t="s">
        <v>67</v>
      </c>
      <c r="AU85" s="149" t="s">
        <v>68</v>
      </c>
      <c r="AY85" s="141" t="s">
        <v>148</v>
      </c>
      <c r="BK85" s="150">
        <f>BK86+BK148+BK177+BK260</f>
        <v>0</v>
      </c>
    </row>
    <row r="86" spans="2:63" s="12" customFormat="1" ht="22.9" customHeight="1">
      <c r="B86" s="140"/>
      <c r="D86" s="141" t="s">
        <v>67</v>
      </c>
      <c r="E86" s="151" t="s">
        <v>219</v>
      </c>
      <c r="F86" s="151" t="s">
        <v>1070</v>
      </c>
      <c r="I86" s="143"/>
      <c r="J86" s="152">
        <f>BK86</f>
        <v>0</v>
      </c>
      <c r="L86" s="140"/>
      <c r="M86" s="145"/>
      <c r="N86" s="146"/>
      <c r="O86" s="146"/>
      <c r="P86" s="147">
        <f>SUM(P87:P147)</f>
        <v>0</v>
      </c>
      <c r="Q86" s="146"/>
      <c r="R86" s="147">
        <f>SUM(R87:R147)</f>
        <v>226.80224492</v>
      </c>
      <c r="S86" s="146"/>
      <c r="T86" s="148">
        <f>SUM(T87:T147)</f>
        <v>0</v>
      </c>
      <c r="AR86" s="141" t="s">
        <v>75</v>
      </c>
      <c r="AT86" s="149" t="s">
        <v>67</v>
      </c>
      <c r="AU86" s="149" t="s">
        <v>75</v>
      </c>
      <c r="AY86" s="141" t="s">
        <v>148</v>
      </c>
      <c r="BK86" s="150">
        <f>SUM(BK87:BK147)</f>
        <v>0</v>
      </c>
    </row>
    <row r="87" spans="1:65" s="2" customFormat="1" ht="21.75" customHeight="1">
      <c r="A87" s="33"/>
      <c r="B87" s="153"/>
      <c r="C87" s="154" t="s">
        <v>75</v>
      </c>
      <c r="D87" s="154" t="s">
        <v>151</v>
      </c>
      <c r="E87" s="155" t="s">
        <v>348</v>
      </c>
      <c r="F87" s="156" t="s">
        <v>349</v>
      </c>
      <c r="G87" s="157" t="s">
        <v>185</v>
      </c>
      <c r="H87" s="158">
        <v>89.728</v>
      </c>
      <c r="I87" s="159"/>
      <c r="J87" s="160">
        <f>ROUND(I87*H87,2)</f>
        <v>0</v>
      </c>
      <c r="K87" s="156" t="s">
        <v>155</v>
      </c>
      <c r="L87" s="34"/>
      <c r="M87" s="161" t="s">
        <v>0</v>
      </c>
      <c r="N87" s="162" t="s">
        <v>40</v>
      </c>
      <c r="O87" s="54"/>
      <c r="P87" s="163">
        <f>O87*H87</f>
        <v>0</v>
      </c>
      <c r="Q87" s="163">
        <v>0</v>
      </c>
      <c r="R87" s="163">
        <f>Q87*H87</f>
        <v>0</v>
      </c>
      <c r="S87" s="163">
        <v>0</v>
      </c>
      <c r="T87" s="164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65" t="s">
        <v>156</v>
      </c>
      <c r="AT87" s="165" t="s">
        <v>151</v>
      </c>
      <c r="AU87" s="165" t="s">
        <v>77</v>
      </c>
      <c r="AY87" s="18" t="s">
        <v>148</v>
      </c>
      <c r="BE87" s="166">
        <f>IF(N87="základní",J87,0)</f>
        <v>0</v>
      </c>
      <c r="BF87" s="166">
        <f>IF(N87="snížená",J87,0)</f>
        <v>0</v>
      </c>
      <c r="BG87" s="166">
        <f>IF(N87="zákl. přenesená",J87,0)</f>
        <v>0</v>
      </c>
      <c r="BH87" s="166">
        <f>IF(N87="sníž. přenesená",J87,0)</f>
        <v>0</v>
      </c>
      <c r="BI87" s="166">
        <f>IF(N87="nulová",J87,0)</f>
        <v>0</v>
      </c>
      <c r="BJ87" s="18" t="s">
        <v>75</v>
      </c>
      <c r="BK87" s="166">
        <f>ROUND(I87*H87,2)</f>
        <v>0</v>
      </c>
      <c r="BL87" s="18" t="s">
        <v>156</v>
      </c>
      <c r="BM87" s="165" t="s">
        <v>1759</v>
      </c>
    </row>
    <row r="88" spans="2:51" s="14" customFormat="1" ht="12">
      <c r="B88" s="175"/>
      <c r="D88" s="168" t="s">
        <v>158</v>
      </c>
      <c r="E88" s="176" t="s">
        <v>294</v>
      </c>
      <c r="F88" s="177" t="s">
        <v>351</v>
      </c>
      <c r="H88" s="178">
        <v>89.728</v>
      </c>
      <c r="I88" s="179"/>
      <c r="L88" s="175"/>
      <c r="M88" s="180"/>
      <c r="N88" s="181"/>
      <c r="O88" s="181"/>
      <c r="P88" s="181"/>
      <c r="Q88" s="181"/>
      <c r="R88" s="181"/>
      <c r="S88" s="181"/>
      <c r="T88" s="182"/>
      <c r="AT88" s="176" t="s">
        <v>158</v>
      </c>
      <c r="AU88" s="176" t="s">
        <v>77</v>
      </c>
      <c r="AV88" s="14" t="s">
        <v>77</v>
      </c>
      <c r="AW88" s="14" t="s">
        <v>30</v>
      </c>
      <c r="AX88" s="14" t="s">
        <v>75</v>
      </c>
      <c r="AY88" s="176" t="s">
        <v>148</v>
      </c>
    </row>
    <row r="89" spans="1:65" s="2" customFormat="1" ht="21.75" customHeight="1">
      <c r="A89" s="33"/>
      <c r="B89" s="153"/>
      <c r="C89" s="154" t="s">
        <v>77</v>
      </c>
      <c r="D89" s="154" t="s">
        <v>151</v>
      </c>
      <c r="E89" s="155" t="s">
        <v>356</v>
      </c>
      <c r="F89" s="156" t="s">
        <v>357</v>
      </c>
      <c r="G89" s="157" t="s">
        <v>185</v>
      </c>
      <c r="H89" s="158">
        <v>314.048</v>
      </c>
      <c r="I89" s="159"/>
      <c r="J89" s="160">
        <f>ROUND(I89*H89,2)</f>
        <v>0</v>
      </c>
      <c r="K89" s="156" t="s">
        <v>155</v>
      </c>
      <c r="L89" s="34"/>
      <c r="M89" s="161" t="s">
        <v>0</v>
      </c>
      <c r="N89" s="162" t="s">
        <v>40</v>
      </c>
      <c r="O89" s="54"/>
      <c r="P89" s="163">
        <f>O89*H89</f>
        <v>0</v>
      </c>
      <c r="Q89" s="163">
        <v>0</v>
      </c>
      <c r="R89" s="163">
        <f>Q89*H89</f>
        <v>0</v>
      </c>
      <c r="S89" s="163">
        <v>0</v>
      </c>
      <c r="T89" s="164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65" t="s">
        <v>156</v>
      </c>
      <c r="AT89" s="165" t="s">
        <v>151</v>
      </c>
      <c r="AU89" s="165" t="s">
        <v>77</v>
      </c>
      <c r="AY89" s="18" t="s">
        <v>148</v>
      </c>
      <c r="BE89" s="166">
        <f>IF(N89="základní",J89,0)</f>
        <v>0</v>
      </c>
      <c r="BF89" s="166">
        <f>IF(N89="snížená",J89,0)</f>
        <v>0</v>
      </c>
      <c r="BG89" s="166">
        <f>IF(N89="zákl. přenesená",J89,0)</f>
        <v>0</v>
      </c>
      <c r="BH89" s="166">
        <f>IF(N89="sníž. přenesená",J89,0)</f>
        <v>0</v>
      </c>
      <c r="BI89" s="166">
        <f>IF(N89="nulová",J89,0)</f>
        <v>0</v>
      </c>
      <c r="BJ89" s="18" t="s">
        <v>75</v>
      </c>
      <c r="BK89" s="166">
        <f>ROUND(I89*H89,2)</f>
        <v>0</v>
      </c>
      <c r="BL89" s="18" t="s">
        <v>156</v>
      </c>
      <c r="BM89" s="165" t="s">
        <v>1760</v>
      </c>
    </row>
    <row r="90" spans="2:51" s="14" customFormat="1" ht="12">
      <c r="B90" s="175"/>
      <c r="D90" s="168" t="s">
        <v>158</v>
      </c>
      <c r="E90" s="176" t="s">
        <v>276</v>
      </c>
      <c r="F90" s="177" t="s">
        <v>359</v>
      </c>
      <c r="H90" s="178">
        <v>314.048</v>
      </c>
      <c r="I90" s="179"/>
      <c r="L90" s="175"/>
      <c r="M90" s="180"/>
      <c r="N90" s="181"/>
      <c r="O90" s="181"/>
      <c r="P90" s="181"/>
      <c r="Q90" s="181"/>
      <c r="R90" s="181"/>
      <c r="S90" s="181"/>
      <c r="T90" s="182"/>
      <c r="AT90" s="176" t="s">
        <v>158</v>
      </c>
      <c r="AU90" s="176" t="s">
        <v>77</v>
      </c>
      <c r="AV90" s="14" t="s">
        <v>77</v>
      </c>
      <c r="AW90" s="14" t="s">
        <v>30</v>
      </c>
      <c r="AX90" s="14" t="s">
        <v>75</v>
      </c>
      <c r="AY90" s="176" t="s">
        <v>148</v>
      </c>
    </row>
    <row r="91" spans="1:65" s="2" customFormat="1" ht="21.75" customHeight="1">
      <c r="A91" s="33"/>
      <c r="B91" s="153"/>
      <c r="C91" s="154" t="s">
        <v>165</v>
      </c>
      <c r="D91" s="154" t="s">
        <v>151</v>
      </c>
      <c r="E91" s="155" t="s">
        <v>368</v>
      </c>
      <c r="F91" s="156" t="s">
        <v>369</v>
      </c>
      <c r="G91" s="157" t="s">
        <v>185</v>
      </c>
      <c r="H91" s="158">
        <v>44.864</v>
      </c>
      <c r="I91" s="159"/>
      <c r="J91" s="160">
        <f>ROUND(I91*H91,2)</f>
        <v>0</v>
      </c>
      <c r="K91" s="156" t="s">
        <v>155</v>
      </c>
      <c r="L91" s="34"/>
      <c r="M91" s="161" t="s">
        <v>0</v>
      </c>
      <c r="N91" s="162" t="s">
        <v>40</v>
      </c>
      <c r="O91" s="54"/>
      <c r="P91" s="163">
        <f>O91*H91</f>
        <v>0</v>
      </c>
      <c r="Q91" s="163">
        <v>0</v>
      </c>
      <c r="R91" s="163">
        <f>Q91*H91</f>
        <v>0</v>
      </c>
      <c r="S91" s="163">
        <v>0</v>
      </c>
      <c r="T91" s="164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65" t="s">
        <v>156</v>
      </c>
      <c r="AT91" s="165" t="s">
        <v>151</v>
      </c>
      <c r="AU91" s="165" t="s">
        <v>77</v>
      </c>
      <c r="AY91" s="18" t="s">
        <v>148</v>
      </c>
      <c r="BE91" s="166">
        <f>IF(N91="základní",J91,0)</f>
        <v>0</v>
      </c>
      <c r="BF91" s="166">
        <f>IF(N91="snížená",J91,0)</f>
        <v>0</v>
      </c>
      <c r="BG91" s="166">
        <f>IF(N91="zákl. přenesená",J91,0)</f>
        <v>0</v>
      </c>
      <c r="BH91" s="166">
        <f>IF(N91="sníž. přenesená",J91,0)</f>
        <v>0</v>
      </c>
      <c r="BI91" s="166">
        <f>IF(N91="nulová",J91,0)</f>
        <v>0</v>
      </c>
      <c r="BJ91" s="18" t="s">
        <v>75</v>
      </c>
      <c r="BK91" s="166">
        <f>ROUND(I91*H91,2)</f>
        <v>0</v>
      </c>
      <c r="BL91" s="18" t="s">
        <v>156</v>
      </c>
      <c r="BM91" s="165" t="s">
        <v>1761</v>
      </c>
    </row>
    <row r="92" spans="2:51" s="13" customFormat="1" ht="12">
      <c r="B92" s="167"/>
      <c r="D92" s="168" t="s">
        <v>158</v>
      </c>
      <c r="E92" s="169" t="s">
        <v>0</v>
      </c>
      <c r="F92" s="170" t="s">
        <v>1762</v>
      </c>
      <c r="H92" s="169" t="s">
        <v>0</v>
      </c>
      <c r="I92" s="171"/>
      <c r="L92" s="167"/>
      <c r="M92" s="172"/>
      <c r="N92" s="173"/>
      <c r="O92" s="173"/>
      <c r="P92" s="173"/>
      <c r="Q92" s="173"/>
      <c r="R92" s="173"/>
      <c r="S92" s="173"/>
      <c r="T92" s="174"/>
      <c r="AT92" s="169" t="s">
        <v>158</v>
      </c>
      <c r="AU92" s="169" t="s">
        <v>77</v>
      </c>
      <c r="AV92" s="13" t="s">
        <v>75</v>
      </c>
      <c r="AW92" s="13" t="s">
        <v>30</v>
      </c>
      <c r="AX92" s="13" t="s">
        <v>68</v>
      </c>
      <c r="AY92" s="169" t="s">
        <v>148</v>
      </c>
    </row>
    <row r="93" spans="2:51" s="13" customFormat="1" ht="12">
      <c r="B93" s="167"/>
      <c r="D93" s="168" t="s">
        <v>158</v>
      </c>
      <c r="E93" s="169" t="s">
        <v>0</v>
      </c>
      <c r="F93" s="170" t="s">
        <v>1763</v>
      </c>
      <c r="H93" s="169" t="s">
        <v>0</v>
      </c>
      <c r="I93" s="171"/>
      <c r="L93" s="167"/>
      <c r="M93" s="172"/>
      <c r="N93" s="173"/>
      <c r="O93" s="173"/>
      <c r="P93" s="173"/>
      <c r="Q93" s="173"/>
      <c r="R93" s="173"/>
      <c r="S93" s="173"/>
      <c r="T93" s="174"/>
      <c r="AT93" s="169" t="s">
        <v>158</v>
      </c>
      <c r="AU93" s="169" t="s">
        <v>77</v>
      </c>
      <c r="AV93" s="13" t="s">
        <v>75</v>
      </c>
      <c r="AW93" s="13" t="s">
        <v>30</v>
      </c>
      <c r="AX93" s="13" t="s">
        <v>68</v>
      </c>
      <c r="AY93" s="169" t="s">
        <v>148</v>
      </c>
    </row>
    <row r="94" spans="2:51" s="14" customFormat="1" ht="12">
      <c r="B94" s="175"/>
      <c r="D94" s="168" t="s">
        <v>158</v>
      </c>
      <c r="E94" s="176" t="s">
        <v>0</v>
      </c>
      <c r="F94" s="177" t="s">
        <v>1764</v>
      </c>
      <c r="H94" s="178">
        <v>39.524</v>
      </c>
      <c r="I94" s="179"/>
      <c r="L94" s="175"/>
      <c r="M94" s="180"/>
      <c r="N94" s="181"/>
      <c r="O94" s="181"/>
      <c r="P94" s="181"/>
      <c r="Q94" s="181"/>
      <c r="R94" s="181"/>
      <c r="S94" s="181"/>
      <c r="T94" s="182"/>
      <c r="AT94" s="176" t="s">
        <v>158</v>
      </c>
      <c r="AU94" s="176" t="s">
        <v>77</v>
      </c>
      <c r="AV94" s="14" t="s">
        <v>77</v>
      </c>
      <c r="AW94" s="14" t="s">
        <v>30</v>
      </c>
      <c r="AX94" s="14" t="s">
        <v>68</v>
      </c>
      <c r="AY94" s="176" t="s">
        <v>148</v>
      </c>
    </row>
    <row r="95" spans="2:51" s="14" customFormat="1" ht="12">
      <c r="B95" s="175"/>
      <c r="D95" s="168" t="s">
        <v>158</v>
      </c>
      <c r="E95" s="176" t="s">
        <v>0</v>
      </c>
      <c r="F95" s="177" t="s">
        <v>1765</v>
      </c>
      <c r="H95" s="178">
        <v>5.34</v>
      </c>
      <c r="I95" s="179"/>
      <c r="L95" s="175"/>
      <c r="M95" s="180"/>
      <c r="N95" s="181"/>
      <c r="O95" s="181"/>
      <c r="P95" s="181"/>
      <c r="Q95" s="181"/>
      <c r="R95" s="181"/>
      <c r="S95" s="181"/>
      <c r="T95" s="182"/>
      <c r="AT95" s="176" t="s">
        <v>158</v>
      </c>
      <c r="AU95" s="176" t="s">
        <v>77</v>
      </c>
      <c r="AV95" s="14" t="s">
        <v>77</v>
      </c>
      <c r="AW95" s="14" t="s">
        <v>30</v>
      </c>
      <c r="AX95" s="14" t="s">
        <v>68</v>
      </c>
      <c r="AY95" s="176" t="s">
        <v>148</v>
      </c>
    </row>
    <row r="96" spans="2:51" s="15" customFormat="1" ht="12">
      <c r="B96" s="183"/>
      <c r="D96" s="168" t="s">
        <v>158</v>
      </c>
      <c r="E96" s="184" t="s">
        <v>274</v>
      </c>
      <c r="F96" s="185" t="s">
        <v>171</v>
      </c>
      <c r="H96" s="186">
        <v>44.864</v>
      </c>
      <c r="I96" s="187"/>
      <c r="L96" s="183"/>
      <c r="M96" s="188"/>
      <c r="N96" s="189"/>
      <c r="O96" s="189"/>
      <c r="P96" s="189"/>
      <c r="Q96" s="189"/>
      <c r="R96" s="189"/>
      <c r="S96" s="189"/>
      <c r="T96" s="190"/>
      <c r="AT96" s="184" t="s">
        <v>158</v>
      </c>
      <c r="AU96" s="184" t="s">
        <v>77</v>
      </c>
      <c r="AV96" s="15" t="s">
        <v>156</v>
      </c>
      <c r="AW96" s="15" t="s">
        <v>30</v>
      </c>
      <c r="AX96" s="15" t="s">
        <v>75</v>
      </c>
      <c r="AY96" s="184" t="s">
        <v>148</v>
      </c>
    </row>
    <row r="97" spans="1:65" s="2" customFormat="1" ht="21.75" customHeight="1">
      <c r="A97" s="33"/>
      <c r="B97" s="153"/>
      <c r="C97" s="154" t="s">
        <v>156</v>
      </c>
      <c r="D97" s="154" t="s">
        <v>151</v>
      </c>
      <c r="E97" s="155" t="s">
        <v>1433</v>
      </c>
      <c r="F97" s="156" t="s">
        <v>1434</v>
      </c>
      <c r="G97" s="157" t="s">
        <v>185</v>
      </c>
      <c r="H97" s="158">
        <v>12.016</v>
      </c>
      <c r="I97" s="159"/>
      <c r="J97" s="160">
        <f>ROUND(I97*H97,2)</f>
        <v>0</v>
      </c>
      <c r="K97" s="156" t="s">
        <v>155</v>
      </c>
      <c r="L97" s="34"/>
      <c r="M97" s="161" t="s">
        <v>0</v>
      </c>
      <c r="N97" s="162" t="s">
        <v>40</v>
      </c>
      <c r="O97" s="54"/>
      <c r="P97" s="163">
        <f>O97*H97</f>
        <v>0</v>
      </c>
      <c r="Q97" s="163">
        <v>0</v>
      </c>
      <c r="R97" s="163">
        <f>Q97*H97</f>
        <v>0</v>
      </c>
      <c r="S97" s="163">
        <v>0</v>
      </c>
      <c r="T97" s="164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65" t="s">
        <v>156</v>
      </c>
      <c r="AT97" s="165" t="s">
        <v>151</v>
      </c>
      <c r="AU97" s="165" t="s">
        <v>77</v>
      </c>
      <c r="AY97" s="18" t="s">
        <v>148</v>
      </c>
      <c r="BE97" s="166">
        <f>IF(N97="základní",J97,0)</f>
        <v>0</v>
      </c>
      <c r="BF97" s="166">
        <f>IF(N97="snížená",J97,0)</f>
        <v>0</v>
      </c>
      <c r="BG97" s="166">
        <f>IF(N97="zákl. přenesená",J97,0)</f>
        <v>0</v>
      </c>
      <c r="BH97" s="166">
        <f>IF(N97="sníž. přenesená",J97,0)</f>
        <v>0</v>
      </c>
      <c r="BI97" s="166">
        <f>IF(N97="nulová",J97,0)</f>
        <v>0</v>
      </c>
      <c r="BJ97" s="18" t="s">
        <v>75</v>
      </c>
      <c r="BK97" s="166">
        <f>ROUND(I97*H97,2)</f>
        <v>0</v>
      </c>
      <c r="BL97" s="18" t="s">
        <v>156</v>
      </c>
      <c r="BM97" s="165" t="s">
        <v>1766</v>
      </c>
    </row>
    <row r="98" spans="2:51" s="13" customFormat="1" ht="12">
      <c r="B98" s="167"/>
      <c r="D98" s="168" t="s">
        <v>158</v>
      </c>
      <c r="E98" s="169" t="s">
        <v>0</v>
      </c>
      <c r="F98" s="170" t="s">
        <v>1762</v>
      </c>
      <c r="H98" s="169" t="s">
        <v>0</v>
      </c>
      <c r="I98" s="171"/>
      <c r="L98" s="167"/>
      <c r="M98" s="172"/>
      <c r="N98" s="173"/>
      <c r="O98" s="173"/>
      <c r="P98" s="173"/>
      <c r="Q98" s="173"/>
      <c r="R98" s="173"/>
      <c r="S98" s="173"/>
      <c r="T98" s="174"/>
      <c r="AT98" s="169" t="s">
        <v>158</v>
      </c>
      <c r="AU98" s="169" t="s">
        <v>77</v>
      </c>
      <c r="AV98" s="13" t="s">
        <v>75</v>
      </c>
      <c r="AW98" s="13" t="s">
        <v>30</v>
      </c>
      <c r="AX98" s="13" t="s">
        <v>68</v>
      </c>
      <c r="AY98" s="169" t="s">
        <v>148</v>
      </c>
    </row>
    <row r="99" spans="2:51" s="13" customFormat="1" ht="12">
      <c r="B99" s="167"/>
      <c r="D99" s="168" t="s">
        <v>158</v>
      </c>
      <c r="E99" s="169" t="s">
        <v>0</v>
      </c>
      <c r="F99" s="170" t="s">
        <v>1763</v>
      </c>
      <c r="H99" s="169" t="s">
        <v>0</v>
      </c>
      <c r="I99" s="171"/>
      <c r="L99" s="167"/>
      <c r="M99" s="172"/>
      <c r="N99" s="173"/>
      <c r="O99" s="173"/>
      <c r="P99" s="173"/>
      <c r="Q99" s="173"/>
      <c r="R99" s="173"/>
      <c r="S99" s="173"/>
      <c r="T99" s="174"/>
      <c r="AT99" s="169" t="s">
        <v>158</v>
      </c>
      <c r="AU99" s="169" t="s">
        <v>77</v>
      </c>
      <c r="AV99" s="13" t="s">
        <v>75</v>
      </c>
      <c r="AW99" s="13" t="s">
        <v>30</v>
      </c>
      <c r="AX99" s="13" t="s">
        <v>68</v>
      </c>
      <c r="AY99" s="169" t="s">
        <v>148</v>
      </c>
    </row>
    <row r="100" spans="2:51" s="14" customFormat="1" ht="12">
      <c r="B100" s="175"/>
      <c r="D100" s="168" t="s">
        <v>158</v>
      </c>
      <c r="E100" s="176" t="s">
        <v>0</v>
      </c>
      <c r="F100" s="177" t="s">
        <v>1767</v>
      </c>
      <c r="H100" s="178">
        <v>10.736</v>
      </c>
      <c r="I100" s="179"/>
      <c r="L100" s="175"/>
      <c r="M100" s="180"/>
      <c r="N100" s="181"/>
      <c r="O100" s="181"/>
      <c r="P100" s="181"/>
      <c r="Q100" s="181"/>
      <c r="R100" s="181"/>
      <c r="S100" s="181"/>
      <c r="T100" s="182"/>
      <c r="AT100" s="176" t="s">
        <v>158</v>
      </c>
      <c r="AU100" s="176" t="s">
        <v>77</v>
      </c>
      <c r="AV100" s="14" t="s">
        <v>77</v>
      </c>
      <c r="AW100" s="14" t="s">
        <v>30</v>
      </c>
      <c r="AX100" s="14" t="s">
        <v>68</v>
      </c>
      <c r="AY100" s="176" t="s">
        <v>148</v>
      </c>
    </row>
    <row r="101" spans="2:51" s="14" customFormat="1" ht="12">
      <c r="B101" s="175"/>
      <c r="D101" s="168" t="s">
        <v>158</v>
      </c>
      <c r="E101" s="176" t="s">
        <v>0</v>
      </c>
      <c r="F101" s="177" t="s">
        <v>1768</v>
      </c>
      <c r="H101" s="178">
        <v>1.28</v>
      </c>
      <c r="I101" s="179"/>
      <c r="L101" s="175"/>
      <c r="M101" s="180"/>
      <c r="N101" s="181"/>
      <c r="O101" s="181"/>
      <c r="P101" s="181"/>
      <c r="Q101" s="181"/>
      <c r="R101" s="181"/>
      <c r="S101" s="181"/>
      <c r="T101" s="182"/>
      <c r="AT101" s="176" t="s">
        <v>158</v>
      </c>
      <c r="AU101" s="176" t="s">
        <v>77</v>
      </c>
      <c r="AV101" s="14" t="s">
        <v>77</v>
      </c>
      <c r="AW101" s="14" t="s">
        <v>30</v>
      </c>
      <c r="AX101" s="14" t="s">
        <v>68</v>
      </c>
      <c r="AY101" s="176" t="s">
        <v>148</v>
      </c>
    </row>
    <row r="102" spans="2:51" s="15" customFormat="1" ht="12">
      <c r="B102" s="183"/>
      <c r="D102" s="168" t="s">
        <v>158</v>
      </c>
      <c r="E102" s="184" t="s">
        <v>268</v>
      </c>
      <c r="F102" s="185" t="s">
        <v>171</v>
      </c>
      <c r="H102" s="186">
        <v>12.016</v>
      </c>
      <c r="I102" s="187"/>
      <c r="L102" s="183"/>
      <c r="M102" s="188"/>
      <c r="N102" s="189"/>
      <c r="O102" s="189"/>
      <c r="P102" s="189"/>
      <c r="Q102" s="189"/>
      <c r="R102" s="189"/>
      <c r="S102" s="189"/>
      <c r="T102" s="190"/>
      <c r="AT102" s="184" t="s">
        <v>158</v>
      </c>
      <c r="AU102" s="184" t="s">
        <v>77</v>
      </c>
      <c r="AV102" s="15" t="s">
        <v>156</v>
      </c>
      <c r="AW102" s="15" t="s">
        <v>30</v>
      </c>
      <c r="AX102" s="15" t="s">
        <v>75</v>
      </c>
      <c r="AY102" s="184" t="s">
        <v>148</v>
      </c>
    </row>
    <row r="103" spans="1:65" s="2" customFormat="1" ht="21.75" customHeight="1">
      <c r="A103" s="33"/>
      <c r="B103" s="153"/>
      <c r="C103" s="154" t="s">
        <v>177</v>
      </c>
      <c r="D103" s="154" t="s">
        <v>151</v>
      </c>
      <c r="E103" s="155" t="s">
        <v>394</v>
      </c>
      <c r="F103" s="156" t="s">
        <v>395</v>
      </c>
      <c r="G103" s="157" t="s">
        <v>154</v>
      </c>
      <c r="H103" s="158">
        <v>854.694</v>
      </c>
      <c r="I103" s="159"/>
      <c r="J103" s="160">
        <f>ROUND(I103*H103,2)</f>
        <v>0</v>
      </c>
      <c r="K103" s="156" t="s">
        <v>155</v>
      </c>
      <c r="L103" s="34"/>
      <c r="M103" s="161" t="s">
        <v>0</v>
      </c>
      <c r="N103" s="162" t="s">
        <v>40</v>
      </c>
      <c r="O103" s="54"/>
      <c r="P103" s="163">
        <f>O103*H103</f>
        <v>0</v>
      </c>
      <c r="Q103" s="163">
        <v>0.00058</v>
      </c>
      <c r="R103" s="163">
        <f>Q103*H103</f>
        <v>0.49572252</v>
      </c>
      <c r="S103" s="163">
        <v>0</v>
      </c>
      <c r="T103" s="164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65" t="s">
        <v>156</v>
      </c>
      <c r="AT103" s="165" t="s">
        <v>151</v>
      </c>
      <c r="AU103" s="165" t="s">
        <v>77</v>
      </c>
      <c r="AY103" s="18" t="s">
        <v>148</v>
      </c>
      <c r="BE103" s="166">
        <f>IF(N103="základní",J103,0)</f>
        <v>0</v>
      </c>
      <c r="BF103" s="166">
        <f>IF(N103="snížená",J103,0)</f>
        <v>0</v>
      </c>
      <c r="BG103" s="166">
        <f>IF(N103="zákl. přenesená",J103,0)</f>
        <v>0</v>
      </c>
      <c r="BH103" s="166">
        <f>IF(N103="sníž. přenesená",J103,0)</f>
        <v>0</v>
      </c>
      <c r="BI103" s="166">
        <f>IF(N103="nulová",J103,0)</f>
        <v>0</v>
      </c>
      <c r="BJ103" s="18" t="s">
        <v>75</v>
      </c>
      <c r="BK103" s="166">
        <f>ROUND(I103*H103,2)</f>
        <v>0</v>
      </c>
      <c r="BL103" s="18" t="s">
        <v>156</v>
      </c>
      <c r="BM103" s="165" t="s">
        <v>1769</v>
      </c>
    </row>
    <row r="104" spans="2:51" s="13" customFormat="1" ht="12">
      <c r="B104" s="167"/>
      <c r="D104" s="168" t="s">
        <v>158</v>
      </c>
      <c r="E104" s="169" t="s">
        <v>0</v>
      </c>
      <c r="F104" s="170" t="s">
        <v>1762</v>
      </c>
      <c r="H104" s="169" t="s">
        <v>0</v>
      </c>
      <c r="I104" s="171"/>
      <c r="L104" s="167"/>
      <c r="M104" s="172"/>
      <c r="N104" s="173"/>
      <c r="O104" s="173"/>
      <c r="P104" s="173"/>
      <c r="Q104" s="173"/>
      <c r="R104" s="173"/>
      <c r="S104" s="173"/>
      <c r="T104" s="174"/>
      <c r="AT104" s="169" t="s">
        <v>158</v>
      </c>
      <c r="AU104" s="169" t="s">
        <v>77</v>
      </c>
      <c r="AV104" s="13" t="s">
        <v>75</v>
      </c>
      <c r="AW104" s="13" t="s">
        <v>30</v>
      </c>
      <c r="AX104" s="13" t="s">
        <v>68</v>
      </c>
      <c r="AY104" s="169" t="s">
        <v>148</v>
      </c>
    </row>
    <row r="105" spans="2:51" s="13" customFormat="1" ht="12">
      <c r="B105" s="167"/>
      <c r="D105" s="168" t="s">
        <v>158</v>
      </c>
      <c r="E105" s="169" t="s">
        <v>0</v>
      </c>
      <c r="F105" s="170" t="s">
        <v>1763</v>
      </c>
      <c r="H105" s="169" t="s">
        <v>0</v>
      </c>
      <c r="I105" s="171"/>
      <c r="L105" s="167"/>
      <c r="M105" s="172"/>
      <c r="N105" s="173"/>
      <c r="O105" s="173"/>
      <c r="P105" s="173"/>
      <c r="Q105" s="173"/>
      <c r="R105" s="173"/>
      <c r="S105" s="173"/>
      <c r="T105" s="174"/>
      <c r="AT105" s="169" t="s">
        <v>158</v>
      </c>
      <c r="AU105" s="169" t="s">
        <v>77</v>
      </c>
      <c r="AV105" s="13" t="s">
        <v>75</v>
      </c>
      <c r="AW105" s="13" t="s">
        <v>30</v>
      </c>
      <c r="AX105" s="13" t="s">
        <v>68</v>
      </c>
      <c r="AY105" s="169" t="s">
        <v>148</v>
      </c>
    </row>
    <row r="106" spans="2:51" s="14" customFormat="1" ht="12">
      <c r="B106" s="175"/>
      <c r="D106" s="168" t="s">
        <v>158</v>
      </c>
      <c r="E106" s="176" t="s">
        <v>0</v>
      </c>
      <c r="F106" s="177" t="s">
        <v>1770</v>
      </c>
      <c r="H106" s="178">
        <v>832.092</v>
      </c>
      <c r="I106" s="179"/>
      <c r="L106" s="175"/>
      <c r="M106" s="180"/>
      <c r="N106" s="181"/>
      <c r="O106" s="181"/>
      <c r="P106" s="181"/>
      <c r="Q106" s="181"/>
      <c r="R106" s="181"/>
      <c r="S106" s="181"/>
      <c r="T106" s="182"/>
      <c r="AT106" s="176" t="s">
        <v>158</v>
      </c>
      <c r="AU106" s="176" t="s">
        <v>77</v>
      </c>
      <c r="AV106" s="14" t="s">
        <v>77</v>
      </c>
      <c r="AW106" s="14" t="s">
        <v>30</v>
      </c>
      <c r="AX106" s="14" t="s">
        <v>68</v>
      </c>
      <c r="AY106" s="176" t="s">
        <v>148</v>
      </c>
    </row>
    <row r="107" spans="2:51" s="14" customFormat="1" ht="12">
      <c r="B107" s="175"/>
      <c r="D107" s="168" t="s">
        <v>158</v>
      </c>
      <c r="E107" s="176" t="s">
        <v>0</v>
      </c>
      <c r="F107" s="177" t="s">
        <v>1771</v>
      </c>
      <c r="H107" s="178">
        <v>22.602</v>
      </c>
      <c r="I107" s="179"/>
      <c r="L107" s="175"/>
      <c r="M107" s="180"/>
      <c r="N107" s="181"/>
      <c r="O107" s="181"/>
      <c r="P107" s="181"/>
      <c r="Q107" s="181"/>
      <c r="R107" s="181"/>
      <c r="S107" s="181"/>
      <c r="T107" s="182"/>
      <c r="AT107" s="176" t="s">
        <v>158</v>
      </c>
      <c r="AU107" s="176" t="s">
        <v>77</v>
      </c>
      <c r="AV107" s="14" t="s">
        <v>77</v>
      </c>
      <c r="AW107" s="14" t="s">
        <v>30</v>
      </c>
      <c r="AX107" s="14" t="s">
        <v>68</v>
      </c>
      <c r="AY107" s="176" t="s">
        <v>148</v>
      </c>
    </row>
    <row r="108" spans="2:51" s="15" customFormat="1" ht="12">
      <c r="B108" s="183"/>
      <c r="D108" s="168" t="s">
        <v>158</v>
      </c>
      <c r="E108" s="184" t="s">
        <v>278</v>
      </c>
      <c r="F108" s="185" t="s">
        <v>171</v>
      </c>
      <c r="H108" s="186">
        <v>854.694</v>
      </c>
      <c r="I108" s="187"/>
      <c r="L108" s="183"/>
      <c r="M108" s="188"/>
      <c r="N108" s="189"/>
      <c r="O108" s="189"/>
      <c r="P108" s="189"/>
      <c r="Q108" s="189"/>
      <c r="R108" s="189"/>
      <c r="S108" s="189"/>
      <c r="T108" s="190"/>
      <c r="AT108" s="184" t="s">
        <v>158</v>
      </c>
      <c r="AU108" s="184" t="s">
        <v>77</v>
      </c>
      <c r="AV108" s="15" t="s">
        <v>156</v>
      </c>
      <c r="AW108" s="15" t="s">
        <v>30</v>
      </c>
      <c r="AX108" s="15" t="s">
        <v>75</v>
      </c>
      <c r="AY108" s="184" t="s">
        <v>148</v>
      </c>
    </row>
    <row r="109" spans="1:65" s="2" customFormat="1" ht="21.75" customHeight="1">
      <c r="A109" s="33"/>
      <c r="B109" s="153"/>
      <c r="C109" s="154" t="s">
        <v>182</v>
      </c>
      <c r="D109" s="154" t="s">
        <v>151</v>
      </c>
      <c r="E109" s="155" t="s">
        <v>1447</v>
      </c>
      <c r="F109" s="156" t="s">
        <v>1448</v>
      </c>
      <c r="G109" s="157" t="s">
        <v>154</v>
      </c>
      <c r="H109" s="158">
        <v>109.36</v>
      </c>
      <c r="I109" s="159"/>
      <c r="J109" s="160">
        <f>ROUND(I109*H109,2)</f>
        <v>0</v>
      </c>
      <c r="K109" s="156" t="s">
        <v>155</v>
      </c>
      <c r="L109" s="34"/>
      <c r="M109" s="161" t="s">
        <v>0</v>
      </c>
      <c r="N109" s="162" t="s">
        <v>40</v>
      </c>
      <c r="O109" s="54"/>
      <c r="P109" s="163">
        <f>O109*H109</f>
        <v>0</v>
      </c>
      <c r="Q109" s="163">
        <v>0.00059</v>
      </c>
      <c r="R109" s="163">
        <f>Q109*H109</f>
        <v>0.06452240000000001</v>
      </c>
      <c r="S109" s="163">
        <v>0</v>
      </c>
      <c r="T109" s="164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65" t="s">
        <v>156</v>
      </c>
      <c r="AT109" s="165" t="s">
        <v>151</v>
      </c>
      <c r="AU109" s="165" t="s">
        <v>77</v>
      </c>
      <c r="AY109" s="18" t="s">
        <v>148</v>
      </c>
      <c r="BE109" s="166">
        <f>IF(N109="základní",J109,0)</f>
        <v>0</v>
      </c>
      <c r="BF109" s="166">
        <f>IF(N109="snížená",J109,0)</f>
        <v>0</v>
      </c>
      <c r="BG109" s="166">
        <f>IF(N109="zákl. přenesená",J109,0)</f>
        <v>0</v>
      </c>
      <c r="BH109" s="166">
        <f>IF(N109="sníž. přenesená",J109,0)</f>
        <v>0</v>
      </c>
      <c r="BI109" s="166">
        <f>IF(N109="nulová",J109,0)</f>
        <v>0</v>
      </c>
      <c r="BJ109" s="18" t="s">
        <v>75</v>
      </c>
      <c r="BK109" s="166">
        <f>ROUND(I109*H109,2)</f>
        <v>0</v>
      </c>
      <c r="BL109" s="18" t="s">
        <v>156</v>
      </c>
      <c r="BM109" s="165" t="s">
        <v>1772</v>
      </c>
    </row>
    <row r="110" spans="2:51" s="13" customFormat="1" ht="12">
      <c r="B110" s="167"/>
      <c r="D110" s="168" t="s">
        <v>158</v>
      </c>
      <c r="E110" s="169" t="s">
        <v>0</v>
      </c>
      <c r="F110" s="170" t="s">
        <v>1762</v>
      </c>
      <c r="H110" s="169" t="s">
        <v>0</v>
      </c>
      <c r="I110" s="171"/>
      <c r="L110" s="167"/>
      <c r="M110" s="172"/>
      <c r="N110" s="173"/>
      <c r="O110" s="173"/>
      <c r="P110" s="173"/>
      <c r="Q110" s="173"/>
      <c r="R110" s="173"/>
      <c r="S110" s="173"/>
      <c r="T110" s="174"/>
      <c r="AT110" s="169" t="s">
        <v>158</v>
      </c>
      <c r="AU110" s="169" t="s">
        <v>77</v>
      </c>
      <c r="AV110" s="13" t="s">
        <v>75</v>
      </c>
      <c r="AW110" s="13" t="s">
        <v>30</v>
      </c>
      <c r="AX110" s="13" t="s">
        <v>68</v>
      </c>
      <c r="AY110" s="169" t="s">
        <v>148</v>
      </c>
    </row>
    <row r="111" spans="2:51" s="13" customFormat="1" ht="12">
      <c r="B111" s="167"/>
      <c r="D111" s="168" t="s">
        <v>158</v>
      </c>
      <c r="E111" s="169" t="s">
        <v>0</v>
      </c>
      <c r="F111" s="170" t="s">
        <v>1763</v>
      </c>
      <c r="H111" s="169" t="s">
        <v>0</v>
      </c>
      <c r="I111" s="171"/>
      <c r="L111" s="167"/>
      <c r="M111" s="172"/>
      <c r="N111" s="173"/>
      <c r="O111" s="173"/>
      <c r="P111" s="173"/>
      <c r="Q111" s="173"/>
      <c r="R111" s="173"/>
      <c r="S111" s="173"/>
      <c r="T111" s="174"/>
      <c r="AT111" s="169" t="s">
        <v>158</v>
      </c>
      <c r="AU111" s="169" t="s">
        <v>77</v>
      </c>
      <c r="AV111" s="13" t="s">
        <v>75</v>
      </c>
      <c r="AW111" s="13" t="s">
        <v>30</v>
      </c>
      <c r="AX111" s="13" t="s">
        <v>68</v>
      </c>
      <c r="AY111" s="169" t="s">
        <v>148</v>
      </c>
    </row>
    <row r="112" spans="2:51" s="14" customFormat="1" ht="12">
      <c r="B112" s="175"/>
      <c r="D112" s="168" t="s">
        <v>158</v>
      </c>
      <c r="E112" s="176" t="s">
        <v>0</v>
      </c>
      <c r="F112" s="177" t="s">
        <v>1773</v>
      </c>
      <c r="H112" s="178">
        <v>106.8</v>
      </c>
      <c r="I112" s="179"/>
      <c r="L112" s="175"/>
      <c r="M112" s="180"/>
      <c r="N112" s="181"/>
      <c r="O112" s="181"/>
      <c r="P112" s="181"/>
      <c r="Q112" s="181"/>
      <c r="R112" s="181"/>
      <c r="S112" s="181"/>
      <c r="T112" s="182"/>
      <c r="AT112" s="176" t="s">
        <v>158</v>
      </c>
      <c r="AU112" s="176" t="s">
        <v>77</v>
      </c>
      <c r="AV112" s="14" t="s">
        <v>77</v>
      </c>
      <c r="AW112" s="14" t="s">
        <v>30</v>
      </c>
      <c r="AX112" s="14" t="s">
        <v>68</v>
      </c>
      <c r="AY112" s="176" t="s">
        <v>148</v>
      </c>
    </row>
    <row r="113" spans="2:51" s="14" customFormat="1" ht="12">
      <c r="B113" s="175"/>
      <c r="D113" s="168" t="s">
        <v>158</v>
      </c>
      <c r="E113" s="176" t="s">
        <v>0</v>
      </c>
      <c r="F113" s="177" t="s">
        <v>1774</v>
      </c>
      <c r="H113" s="178">
        <v>2.56</v>
      </c>
      <c r="I113" s="179"/>
      <c r="L113" s="175"/>
      <c r="M113" s="180"/>
      <c r="N113" s="181"/>
      <c r="O113" s="181"/>
      <c r="P113" s="181"/>
      <c r="Q113" s="181"/>
      <c r="R113" s="181"/>
      <c r="S113" s="181"/>
      <c r="T113" s="182"/>
      <c r="AT113" s="176" t="s">
        <v>158</v>
      </c>
      <c r="AU113" s="176" t="s">
        <v>77</v>
      </c>
      <c r="AV113" s="14" t="s">
        <v>77</v>
      </c>
      <c r="AW113" s="14" t="s">
        <v>30</v>
      </c>
      <c r="AX113" s="14" t="s">
        <v>68</v>
      </c>
      <c r="AY113" s="176" t="s">
        <v>148</v>
      </c>
    </row>
    <row r="114" spans="2:51" s="15" customFormat="1" ht="12">
      <c r="B114" s="183"/>
      <c r="D114" s="168" t="s">
        <v>158</v>
      </c>
      <c r="E114" s="184" t="s">
        <v>292</v>
      </c>
      <c r="F114" s="185" t="s">
        <v>171</v>
      </c>
      <c r="H114" s="186">
        <v>109.36</v>
      </c>
      <c r="I114" s="187"/>
      <c r="L114" s="183"/>
      <c r="M114" s="188"/>
      <c r="N114" s="189"/>
      <c r="O114" s="189"/>
      <c r="P114" s="189"/>
      <c r="Q114" s="189"/>
      <c r="R114" s="189"/>
      <c r="S114" s="189"/>
      <c r="T114" s="190"/>
      <c r="AT114" s="184" t="s">
        <v>158</v>
      </c>
      <c r="AU114" s="184" t="s">
        <v>77</v>
      </c>
      <c r="AV114" s="15" t="s">
        <v>156</v>
      </c>
      <c r="AW114" s="15" t="s">
        <v>30</v>
      </c>
      <c r="AX114" s="15" t="s">
        <v>75</v>
      </c>
      <c r="AY114" s="184" t="s">
        <v>148</v>
      </c>
    </row>
    <row r="115" spans="1:65" s="2" customFormat="1" ht="21.75" customHeight="1">
      <c r="A115" s="33"/>
      <c r="B115" s="153"/>
      <c r="C115" s="154" t="s">
        <v>187</v>
      </c>
      <c r="D115" s="154" t="s">
        <v>151</v>
      </c>
      <c r="E115" s="155" t="s">
        <v>401</v>
      </c>
      <c r="F115" s="156" t="s">
        <v>402</v>
      </c>
      <c r="G115" s="157" t="s">
        <v>154</v>
      </c>
      <c r="H115" s="158">
        <v>854.694</v>
      </c>
      <c r="I115" s="159"/>
      <c r="J115" s="160">
        <f>ROUND(I115*H115,2)</f>
        <v>0</v>
      </c>
      <c r="K115" s="156" t="s">
        <v>155</v>
      </c>
      <c r="L115" s="34"/>
      <c r="M115" s="161" t="s">
        <v>0</v>
      </c>
      <c r="N115" s="162" t="s">
        <v>40</v>
      </c>
      <c r="O115" s="54"/>
      <c r="P115" s="163">
        <f>O115*H115</f>
        <v>0</v>
      </c>
      <c r="Q115" s="163">
        <v>0</v>
      </c>
      <c r="R115" s="163">
        <f>Q115*H115</f>
        <v>0</v>
      </c>
      <c r="S115" s="163">
        <v>0</v>
      </c>
      <c r="T115" s="164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65" t="s">
        <v>156</v>
      </c>
      <c r="AT115" s="165" t="s">
        <v>151</v>
      </c>
      <c r="AU115" s="165" t="s">
        <v>77</v>
      </c>
      <c r="AY115" s="18" t="s">
        <v>148</v>
      </c>
      <c r="BE115" s="166">
        <f>IF(N115="základní",J115,0)</f>
        <v>0</v>
      </c>
      <c r="BF115" s="166">
        <f>IF(N115="snížená",J115,0)</f>
        <v>0</v>
      </c>
      <c r="BG115" s="166">
        <f>IF(N115="zákl. přenesená",J115,0)</f>
        <v>0</v>
      </c>
      <c r="BH115" s="166">
        <f>IF(N115="sníž. přenesená",J115,0)</f>
        <v>0</v>
      </c>
      <c r="BI115" s="166">
        <f>IF(N115="nulová",J115,0)</f>
        <v>0</v>
      </c>
      <c r="BJ115" s="18" t="s">
        <v>75</v>
      </c>
      <c r="BK115" s="166">
        <f>ROUND(I115*H115,2)</f>
        <v>0</v>
      </c>
      <c r="BL115" s="18" t="s">
        <v>156</v>
      </c>
      <c r="BM115" s="165" t="s">
        <v>1775</v>
      </c>
    </row>
    <row r="116" spans="2:51" s="14" customFormat="1" ht="12">
      <c r="B116" s="175"/>
      <c r="D116" s="168" t="s">
        <v>158</v>
      </c>
      <c r="E116" s="176" t="s">
        <v>0</v>
      </c>
      <c r="F116" s="177" t="s">
        <v>278</v>
      </c>
      <c r="H116" s="178">
        <v>854.694</v>
      </c>
      <c r="I116" s="179"/>
      <c r="L116" s="175"/>
      <c r="M116" s="180"/>
      <c r="N116" s="181"/>
      <c r="O116" s="181"/>
      <c r="P116" s="181"/>
      <c r="Q116" s="181"/>
      <c r="R116" s="181"/>
      <c r="S116" s="181"/>
      <c r="T116" s="182"/>
      <c r="AT116" s="176" t="s">
        <v>158</v>
      </c>
      <c r="AU116" s="176" t="s">
        <v>77</v>
      </c>
      <c r="AV116" s="14" t="s">
        <v>77</v>
      </c>
      <c r="AW116" s="14" t="s">
        <v>30</v>
      </c>
      <c r="AX116" s="14" t="s">
        <v>75</v>
      </c>
      <c r="AY116" s="176" t="s">
        <v>148</v>
      </c>
    </row>
    <row r="117" spans="1:65" s="2" customFormat="1" ht="21.75" customHeight="1">
      <c r="A117" s="33"/>
      <c r="B117" s="153"/>
      <c r="C117" s="154" t="s">
        <v>191</v>
      </c>
      <c r="D117" s="154" t="s">
        <v>151</v>
      </c>
      <c r="E117" s="155" t="s">
        <v>1455</v>
      </c>
      <c r="F117" s="156" t="s">
        <v>1456</v>
      </c>
      <c r="G117" s="157" t="s">
        <v>154</v>
      </c>
      <c r="H117" s="158">
        <v>109.36</v>
      </c>
      <c r="I117" s="159"/>
      <c r="J117" s="160">
        <f>ROUND(I117*H117,2)</f>
        <v>0</v>
      </c>
      <c r="K117" s="156" t="s">
        <v>155</v>
      </c>
      <c r="L117" s="34"/>
      <c r="M117" s="161" t="s">
        <v>0</v>
      </c>
      <c r="N117" s="162" t="s">
        <v>40</v>
      </c>
      <c r="O117" s="54"/>
      <c r="P117" s="163">
        <f>O117*H117</f>
        <v>0</v>
      </c>
      <c r="Q117" s="163">
        <v>0</v>
      </c>
      <c r="R117" s="163">
        <f>Q117*H117</f>
        <v>0</v>
      </c>
      <c r="S117" s="163">
        <v>0</v>
      </c>
      <c r="T117" s="164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65" t="s">
        <v>156</v>
      </c>
      <c r="AT117" s="165" t="s">
        <v>151</v>
      </c>
      <c r="AU117" s="165" t="s">
        <v>77</v>
      </c>
      <c r="AY117" s="18" t="s">
        <v>148</v>
      </c>
      <c r="BE117" s="166">
        <f>IF(N117="základní",J117,0)</f>
        <v>0</v>
      </c>
      <c r="BF117" s="166">
        <f>IF(N117="snížená",J117,0)</f>
        <v>0</v>
      </c>
      <c r="BG117" s="166">
        <f>IF(N117="zákl. přenesená",J117,0)</f>
        <v>0</v>
      </c>
      <c r="BH117" s="166">
        <f>IF(N117="sníž. přenesená",J117,0)</f>
        <v>0</v>
      </c>
      <c r="BI117" s="166">
        <f>IF(N117="nulová",J117,0)</f>
        <v>0</v>
      </c>
      <c r="BJ117" s="18" t="s">
        <v>75</v>
      </c>
      <c r="BK117" s="166">
        <f>ROUND(I117*H117,2)</f>
        <v>0</v>
      </c>
      <c r="BL117" s="18" t="s">
        <v>156</v>
      </c>
      <c r="BM117" s="165" t="s">
        <v>1776</v>
      </c>
    </row>
    <row r="118" spans="2:51" s="14" customFormat="1" ht="12">
      <c r="B118" s="175"/>
      <c r="D118" s="168" t="s">
        <v>158</v>
      </c>
      <c r="E118" s="176" t="s">
        <v>0</v>
      </c>
      <c r="F118" s="177" t="s">
        <v>292</v>
      </c>
      <c r="H118" s="178">
        <v>109.36</v>
      </c>
      <c r="I118" s="179"/>
      <c r="L118" s="175"/>
      <c r="M118" s="180"/>
      <c r="N118" s="181"/>
      <c r="O118" s="181"/>
      <c r="P118" s="181"/>
      <c r="Q118" s="181"/>
      <c r="R118" s="181"/>
      <c r="S118" s="181"/>
      <c r="T118" s="182"/>
      <c r="AT118" s="176" t="s">
        <v>158</v>
      </c>
      <c r="AU118" s="176" t="s">
        <v>77</v>
      </c>
      <c r="AV118" s="14" t="s">
        <v>77</v>
      </c>
      <c r="AW118" s="14" t="s">
        <v>30</v>
      </c>
      <c r="AX118" s="14" t="s">
        <v>75</v>
      </c>
      <c r="AY118" s="176" t="s">
        <v>148</v>
      </c>
    </row>
    <row r="119" spans="1:65" s="2" customFormat="1" ht="33" customHeight="1">
      <c r="A119" s="33"/>
      <c r="B119" s="153"/>
      <c r="C119" s="154" t="s">
        <v>195</v>
      </c>
      <c r="D119" s="154" t="s">
        <v>151</v>
      </c>
      <c r="E119" s="155" t="s">
        <v>404</v>
      </c>
      <c r="F119" s="156" t="s">
        <v>405</v>
      </c>
      <c r="G119" s="157" t="s">
        <v>185</v>
      </c>
      <c r="H119" s="158">
        <v>131.956</v>
      </c>
      <c r="I119" s="159"/>
      <c r="J119" s="160">
        <f>ROUND(I119*H119,2)</f>
        <v>0</v>
      </c>
      <c r="K119" s="156" t="s">
        <v>155</v>
      </c>
      <c r="L119" s="34"/>
      <c r="M119" s="161" t="s">
        <v>0</v>
      </c>
      <c r="N119" s="162" t="s">
        <v>40</v>
      </c>
      <c r="O119" s="54"/>
      <c r="P119" s="163">
        <f>O119*H119</f>
        <v>0</v>
      </c>
      <c r="Q119" s="163">
        <v>0</v>
      </c>
      <c r="R119" s="163">
        <f>Q119*H119</f>
        <v>0</v>
      </c>
      <c r="S119" s="163">
        <v>0</v>
      </c>
      <c r="T119" s="164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65" t="s">
        <v>156</v>
      </c>
      <c r="AT119" s="165" t="s">
        <v>151</v>
      </c>
      <c r="AU119" s="165" t="s">
        <v>77</v>
      </c>
      <c r="AY119" s="18" t="s">
        <v>148</v>
      </c>
      <c r="BE119" s="166">
        <f>IF(N119="základní",J119,0)</f>
        <v>0</v>
      </c>
      <c r="BF119" s="166">
        <f>IF(N119="snížená",J119,0)</f>
        <v>0</v>
      </c>
      <c r="BG119" s="166">
        <f>IF(N119="zákl. přenesená",J119,0)</f>
        <v>0</v>
      </c>
      <c r="BH119" s="166">
        <f>IF(N119="sníž. přenesená",J119,0)</f>
        <v>0</v>
      </c>
      <c r="BI119" s="166">
        <f>IF(N119="nulová",J119,0)</f>
        <v>0</v>
      </c>
      <c r="BJ119" s="18" t="s">
        <v>75</v>
      </c>
      <c r="BK119" s="166">
        <f>ROUND(I119*H119,2)</f>
        <v>0</v>
      </c>
      <c r="BL119" s="18" t="s">
        <v>156</v>
      </c>
      <c r="BM119" s="165" t="s">
        <v>1777</v>
      </c>
    </row>
    <row r="120" spans="2:51" s="14" customFormat="1" ht="12">
      <c r="B120" s="175"/>
      <c r="D120" s="168" t="s">
        <v>158</v>
      </c>
      <c r="E120" s="176" t="s">
        <v>0</v>
      </c>
      <c r="F120" s="177" t="s">
        <v>274</v>
      </c>
      <c r="H120" s="178">
        <v>44.864</v>
      </c>
      <c r="I120" s="179"/>
      <c r="L120" s="175"/>
      <c r="M120" s="180"/>
      <c r="N120" s="181"/>
      <c r="O120" s="181"/>
      <c r="P120" s="181"/>
      <c r="Q120" s="181"/>
      <c r="R120" s="181"/>
      <c r="S120" s="181"/>
      <c r="T120" s="182"/>
      <c r="AT120" s="176" t="s">
        <v>158</v>
      </c>
      <c r="AU120" s="176" t="s">
        <v>77</v>
      </c>
      <c r="AV120" s="14" t="s">
        <v>77</v>
      </c>
      <c r="AW120" s="14" t="s">
        <v>30</v>
      </c>
      <c r="AX120" s="14" t="s">
        <v>68</v>
      </c>
      <c r="AY120" s="176" t="s">
        <v>148</v>
      </c>
    </row>
    <row r="121" spans="2:51" s="14" customFormat="1" ht="12">
      <c r="B121" s="175"/>
      <c r="D121" s="168" t="s">
        <v>158</v>
      </c>
      <c r="E121" s="176" t="s">
        <v>0</v>
      </c>
      <c r="F121" s="177" t="s">
        <v>276</v>
      </c>
      <c r="H121" s="178">
        <v>314.048</v>
      </c>
      <c r="I121" s="179"/>
      <c r="L121" s="175"/>
      <c r="M121" s="180"/>
      <c r="N121" s="181"/>
      <c r="O121" s="181"/>
      <c r="P121" s="181"/>
      <c r="Q121" s="181"/>
      <c r="R121" s="181"/>
      <c r="S121" s="181"/>
      <c r="T121" s="182"/>
      <c r="AT121" s="176" t="s">
        <v>158</v>
      </c>
      <c r="AU121" s="176" t="s">
        <v>77</v>
      </c>
      <c r="AV121" s="14" t="s">
        <v>77</v>
      </c>
      <c r="AW121" s="14" t="s">
        <v>30</v>
      </c>
      <c r="AX121" s="14" t="s">
        <v>68</v>
      </c>
      <c r="AY121" s="176" t="s">
        <v>148</v>
      </c>
    </row>
    <row r="122" spans="2:51" s="14" customFormat="1" ht="12">
      <c r="B122" s="175"/>
      <c r="D122" s="168" t="s">
        <v>158</v>
      </c>
      <c r="E122" s="176" t="s">
        <v>0</v>
      </c>
      <c r="F122" s="177" t="s">
        <v>1459</v>
      </c>
      <c r="H122" s="178">
        <v>-226.956</v>
      </c>
      <c r="I122" s="179"/>
      <c r="L122" s="175"/>
      <c r="M122" s="180"/>
      <c r="N122" s="181"/>
      <c r="O122" s="181"/>
      <c r="P122" s="181"/>
      <c r="Q122" s="181"/>
      <c r="R122" s="181"/>
      <c r="S122" s="181"/>
      <c r="T122" s="182"/>
      <c r="AT122" s="176" t="s">
        <v>158</v>
      </c>
      <c r="AU122" s="176" t="s">
        <v>77</v>
      </c>
      <c r="AV122" s="14" t="s">
        <v>77</v>
      </c>
      <c r="AW122" s="14" t="s">
        <v>30</v>
      </c>
      <c r="AX122" s="14" t="s">
        <v>68</v>
      </c>
      <c r="AY122" s="176" t="s">
        <v>148</v>
      </c>
    </row>
    <row r="123" spans="2:51" s="15" customFormat="1" ht="12">
      <c r="B123" s="183"/>
      <c r="D123" s="168" t="s">
        <v>158</v>
      </c>
      <c r="E123" s="184" t="s">
        <v>300</v>
      </c>
      <c r="F123" s="185" t="s">
        <v>171</v>
      </c>
      <c r="H123" s="186">
        <v>131.956</v>
      </c>
      <c r="I123" s="187"/>
      <c r="L123" s="183"/>
      <c r="M123" s="188"/>
      <c r="N123" s="189"/>
      <c r="O123" s="189"/>
      <c r="P123" s="189"/>
      <c r="Q123" s="189"/>
      <c r="R123" s="189"/>
      <c r="S123" s="189"/>
      <c r="T123" s="190"/>
      <c r="AT123" s="184" t="s">
        <v>158</v>
      </c>
      <c r="AU123" s="184" t="s">
        <v>77</v>
      </c>
      <c r="AV123" s="15" t="s">
        <v>156</v>
      </c>
      <c r="AW123" s="15" t="s">
        <v>30</v>
      </c>
      <c r="AX123" s="15" t="s">
        <v>75</v>
      </c>
      <c r="AY123" s="184" t="s">
        <v>148</v>
      </c>
    </row>
    <row r="124" spans="1:65" s="2" customFormat="1" ht="33" customHeight="1">
      <c r="A124" s="33"/>
      <c r="B124" s="153"/>
      <c r="C124" s="154" t="s">
        <v>200</v>
      </c>
      <c r="D124" s="154" t="s">
        <v>151</v>
      </c>
      <c r="E124" s="155" t="s">
        <v>409</v>
      </c>
      <c r="F124" s="156" t="s">
        <v>410</v>
      </c>
      <c r="G124" s="157" t="s">
        <v>185</v>
      </c>
      <c r="H124" s="158">
        <v>12.016</v>
      </c>
      <c r="I124" s="159"/>
      <c r="J124" s="160">
        <f>ROUND(I124*H124,2)</f>
        <v>0</v>
      </c>
      <c r="K124" s="156" t="s">
        <v>155</v>
      </c>
      <c r="L124" s="34"/>
      <c r="M124" s="161" t="s">
        <v>0</v>
      </c>
      <c r="N124" s="162" t="s">
        <v>40</v>
      </c>
      <c r="O124" s="54"/>
      <c r="P124" s="163">
        <f>O124*H124</f>
        <v>0</v>
      </c>
      <c r="Q124" s="163">
        <v>0</v>
      </c>
      <c r="R124" s="163">
        <f>Q124*H124</f>
        <v>0</v>
      </c>
      <c r="S124" s="163">
        <v>0</v>
      </c>
      <c r="T124" s="164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65" t="s">
        <v>156</v>
      </c>
      <c r="AT124" s="165" t="s">
        <v>151</v>
      </c>
      <c r="AU124" s="165" t="s">
        <v>77</v>
      </c>
      <c r="AY124" s="18" t="s">
        <v>148</v>
      </c>
      <c r="BE124" s="166">
        <f>IF(N124="základní",J124,0)</f>
        <v>0</v>
      </c>
      <c r="BF124" s="166">
        <f>IF(N124="snížená",J124,0)</f>
        <v>0</v>
      </c>
      <c r="BG124" s="166">
        <f>IF(N124="zákl. přenesená",J124,0)</f>
        <v>0</v>
      </c>
      <c r="BH124" s="166">
        <f>IF(N124="sníž. přenesená",J124,0)</f>
        <v>0</v>
      </c>
      <c r="BI124" s="166">
        <f>IF(N124="nulová",J124,0)</f>
        <v>0</v>
      </c>
      <c r="BJ124" s="18" t="s">
        <v>75</v>
      </c>
      <c r="BK124" s="166">
        <f>ROUND(I124*H124,2)</f>
        <v>0</v>
      </c>
      <c r="BL124" s="18" t="s">
        <v>156</v>
      </c>
      <c r="BM124" s="165" t="s">
        <v>1778</v>
      </c>
    </row>
    <row r="125" spans="2:51" s="14" customFormat="1" ht="12">
      <c r="B125" s="175"/>
      <c r="D125" s="168" t="s">
        <v>158</v>
      </c>
      <c r="E125" s="176" t="s">
        <v>0</v>
      </c>
      <c r="F125" s="177" t="s">
        <v>268</v>
      </c>
      <c r="H125" s="178">
        <v>12.016</v>
      </c>
      <c r="I125" s="179"/>
      <c r="L125" s="175"/>
      <c r="M125" s="180"/>
      <c r="N125" s="181"/>
      <c r="O125" s="181"/>
      <c r="P125" s="181"/>
      <c r="Q125" s="181"/>
      <c r="R125" s="181"/>
      <c r="S125" s="181"/>
      <c r="T125" s="182"/>
      <c r="AT125" s="176" t="s">
        <v>158</v>
      </c>
      <c r="AU125" s="176" t="s">
        <v>77</v>
      </c>
      <c r="AV125" s="14" t="s">
        <v>77</v>
      </c>
      <c r="AW125" s="14" t="s">
        <v>30</v>
      </c>
      <c r="AX125" s="14" t="s">
        <v>75</v>
      </c>
      <c r="AY125" s="176" t="s">
        <v>148</v>
      </c>
    </row>
    <row r="126" spans="1:65" s="2" customFormat="1" ht="21.75" customHeight="1">
      <c r="A126" s="33"/>
      <c r="B126" s="153"/>
      <c r="C126" s="154" t="s">
        <v>149</v>
      </c>
      <c r="D126" s="154" t="s">
        <v>151</v>
      </c>
      <c r="E126" s="155" t="s">
        <v>417</v>
      </c>
      <c r="F126" s="156" t="s">
        <v>266</v>
      </c>
      <c r="G126" s="157" t="s">
        <v>232</v>
      </c>
      <c r="H126" s="158">
        <v>261.553</v>
      </c>
      <c r="I126" s="159"/>
      <c r="J126" s="160">
        <f>ROUND(I126*H126,2)</f>
        <v>0</v>
      </c>
      <c r="K126" s="156" t="s">
        <v>0</v>
      </c>
      <c r="L126" s="34"/>
      <c r="M126" s="161" t="s">
        <v>0</v>
      </c>
      <c r="N126" s="162" t="s">
        <v>40</v>
      </c>
      <c r="O126" s="54"/>
      <c r="P126" s="163">
        <f>O126*H126</f>
        <v>0</v>
      </c>
      <c r="Q126" s="163">
        <v>0</v>
      </c>
      <c r="R126" s="163">
        <f>Q126*H126</f>
        <v>0</v>
      </c>
      <c r="S126" s="163">
        <v>0</v>
      </c>
      <c r="T126" s="164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5" t="s">
        <v>156</v>
      </c>
      <c r="AT126" s="165" t="s">
        <v>151</v>
      </c>
      <c r="AU126" s="165" t="s">
        <v>77</v>
      </c>
      <c r="AY126" s="18" t="s">
        <v>148</v>
      </c>
      <c r="BE126" s="166">
        <f>IF(N126="základní",J126,0)</f>
        <v>0</v>
      </c>
      <c r="BF126" s="166">
        <f>IF(N126="snížená",J126,0)</f>
        <v>0</v>
      </c>
      <c r="BG126" s="166">
        <f>IF(N126="zákl. přenesená",J126,0)</f>
        <v>0</v>
      </c>
      <c r="BH126" s="166">
        <f>IF(N126="sníž. přenesená",J126,0)</f>
        <v>0</v>
      </c>
      <c r="BI126" s="166">
        <f>IF(N126="nulová",J126,0)</f>
        <v>0</v>
      </c>
      <c r="BJ126" s="18" t="s">
        <v>75</v>
      </c>
      <c r="BK126" s="166">
        <f>ROUND(I126*H126,2)</f>
        <v>0</v>
      </c>
      <c r="BL126" s="18" t="s">
        <v>156</v>
      </c>
      <c r="BM126" s="165" t="s">
        <v>1779</v>
      </c>
    </row>
    <row r="127" spans="2:51" s="14" customFormat="1" ht="12">
      <c r="B127" s="175"/>
      <c r="D127" s="168" t="s">
        <v>158</v>
      </c>
      <c r="E127" s="176" t="s">
        <v>0</v>
      </c>
      <c r="F127" s="177" t="s">
        <v>419</v>
      </c>
      <c r="H127" s="178">
        <v>237.521</v>
      </c>
      <c r="I127" s="179"/>
      <c r="L127" s="175"/>
      <c r="M127" s="180"/>
      <c r="N127" s="181"/>
      <c r="O127" s="181"/>
      <c r="P127" s="181"/>
      <c r="Q127" s="181"/>
      <c r="R127" s="181"/>
      <c r="S127" s="181"/>
      <c r="T127" s="182"/>
      <c r="AT127" s="176" t="s">
        <v>158</v>
      </c>
      <c r="AU127" s="176" t="s">
        <v>77</v>
      </c>
      <c r="AV127" s="14" t="s">
        <v>77</v>
      </c>
      <c r="AW127" s="14" t="s">
        <v>30</v>
      </c>
      <c r="AX127" s="14" t="s">
        <v>68</v>
      </c>
      <c r="AY127" s="176" t="s">
        <v>148</v>
      </c>
    </row>
    <row r="128" spans="2:51" s="14" customFormat="1" ht="12">
      <c r="B128" s="175"/>
      <c r="D128" s="168" t="s">
        <v>158</v>
      </c>
      <c r="E128" s="176" t="s">
        <v>0</v>
      </c>
      <c r="F128" s="177" t="s">
        <v>347</v>
      </c>
      <c r="H128" s="178">
        <v>24.032</v>
      </c>
      <c r="I128" s="179"/>
      <c r="L128" s="175"/>
      <c r="M128" s="180"/>
      <c r="N128" s="181"/>
      <c r="O128" s="181"/>
      <c r="P128" s="181"/>
      <c r="Q128" s="181"/>
      <c r="R128" s="181"/>
      <c r="S128" s="181"/>
      <c r="T128" s="182"/>
      <c r="AT128" s="176" t="s">
        <v>158</v>
      </c>
      <c r="AU128" s="176" t="s">
        <v>77</v>
      </c>
      <c r="AV128" s="14" t="s">
        <v>77</v>
      </c>
      <c r="AW128" s="14" t="s">
        <v>30</v>
      </c>
      <c r="AX128" s="14" t="s">
        <v>68</v>
      </c>
      <c r="AY128" s="176" t="s">
        <v>148</v>
      </c>
    </row>
    <row r="129" spans="2:51" s="15" customFormat="1" ht="12">
      <c r="B129" s="183"/>
      <c r="D129" s="168" t="s">
        <v>158</v>
      </c>
      <c r="E129" s="184" t="s">
        <v>0</v>
      </c>
      <c r="F129" s="185" t="s">
        <v>171</v>
      </c>
      <c r="H129" s="186">
        <v>261.553</v>
      </c>
      <c r="I129" s="187"/>
      <c r="L129" s="183"/>
      <c r="M129" s="188"/>
      <c r="N129" s="189"/>
      <c r="O129" s="189"/>
      <c r="P129" s="189"/>
      <c r="Q129" s="189"/>
      <c r="R129" s="189"/>
      <c r="S129" s="189"/>
      <c r="T129" s="190"/>
      <c r="AT129" s="184" t="s">
        <v>158</v>
      </c>
      <c r="AU129" s="184" t="s">
        <v>77</v>
      </c>
      <c r="AV129" s="15" t="s">
        <v>156</v>
      </c>
      <c r="AW129" s="15" t="s">
        <v>30</v>
      </c>
      <c r="AX129" s="15" t="s">
        <v>75</v>
      </c>
      <c r="AY129" s="184" t="s">
        <v>148</v>
      </c>
    </row>
    <row r="130" spans="1:65" s="2" customFormat="1" ht="21.75" customHeight="1">
      <c r="A130" s="33"/>
      <c r="B130" s="153"/>
      <c r="C130" s="154" t="s">
        <v>175</v>
      </c>
      <c r="D130" s="154" t="s">
        <v>151</v>
      </c>
      <c r="E130" s="155" t="s">
        <v>192</v>
      </c>
      <c r="F130" s="156" t="s">
        <v>193</v>
      </c>
      <c r="G130" s="157" t="s">
        <v>185</v>
      </c>
      <c r="H130" s="158">
        <v>143.972</v>
      </c>
      <c r="I130" s="159"/>
      <c r="J130" s="160">
        <f>ROUND(I130*H130,2)</f>
        <v>0</v>
      </c>
      <c r="K130" s="156" t="s">
        <v>155</v>
      </c>
      <c r="L130" s="34"/>
      <c r="M130" s="161" t="s">
        <v>0</v>
      </c>
      <c r="N130" s="162" t="s">
        <v>40</v>
      </c>
      <c r="O130" s="54"/>
      <c r="P130" s="163">
        <f>O130*H130</f>
        <v>0</v>
      </c>
      <c r="Q130" s="163">
        <v>0</v>
      </c>
      <c r="R130" s="163">
        <f>Q130*H130</f>
        <v>0</v>
      </c>
      <c r="S130" s="163">
        <v>0</v>
      </c>
      <c r="T130" s="164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5" t="s">
        <v>156</v>
      </c>
      <c r="AT130" s="165" t="s">
        <v>151</v>
      </c>
      <c r="AU130" s="165" t="s">
        <v>77</v>
      </c>
      <c r="AY130" s="18" t="s">
        <v>148</v>
      </c>
      <c r="BE130" s="166">
        <f>IF(N130="základní",J130,0)</f>
        <v>0</v>
      </c>
      <c r="BF130" s="166">
        <f>IF(N130="snížená",J130,0)</f>
        <v>0</v>
      </c>
      <c r="BG130" s="166">
        <f>IF(N130="zákl. přenesená",J130,0)</f>
        <v>0</v>
      </c>
      <c r="BH130" s="166">
        <f>IF(N130="sníž. přenesená",J130,0)</f>
        <v>0</v>
      </c>
      <c r="BI130" s="166">
        <f>IF(N130="nulová",J130,0)</f>
        <v>0</v>
      </c>
      <c r="BJ130" s="18" t="s">
        <v>75</v>
      </c>
      <c r="BK130" s="166">
        <f>ROUND(I130*H130,2)</f>
        <v>0</v>
      </c>
      <c r="BL130" s="18" t="s">
        <v>156</v>
      </c>
      <c r="BM130" s="165" t="s">
        <v>1780</v>
      </c>
    </row>
    <row r="131" spans="2:51" s="14" customFormat="1" ht="12">
      <c r="B131" s="175"/>
      <c r="D131" s="168" t="s">
        <v>158</v>
      </c>
      <c r="E131" s="176" t="s">
        <v>0</v>
      </c>
      <c r="F131" s="177" t="s">
        <v>300</v>
      </c>
      <c r="H131" s="178">
        <v>131.956</v>
      </c>
      <c r="I131" s="179"/>
      <c r="L131" s="175"/>
      <c r="M131" s="180"/>
      <c r="N131" s="181"/>
      <c r="O131" s="181"/>
      <c r="P131" s="181"/>
      <c r="Q131" s="181"/>
      <c r="R131" s="181"/>
      <c r="S131" s="181"/>
      <c r="T131" s="182"/>
      <c r="AT131" s="176" t="s">
        <v>158</v>
      </c>
      <c r="AU131" s="176" t="s">
        <v>77</v>
      </c>
      <c r="AV131" s="14" t="s">
        <v>77</v>
      </c>
      <c r="AW131" s="14" t="s">
        <v>30</v>
      </c>
      <c r="AX131" s="14" t="s">
        <v>68</v>
      </c>
      <c r="AY131" s="176" t="s">
        <v>148</v>
      </c>
    </row>
    <row r="132" spans="2:51" s="14" customFormat="1" ht="12">
      <c r="B132" s="175"/>
      <c r="D132" s="168" t="s">
        <v>158</v>
      </c>
      <c r="E132" s="176" t="s">
        <v>0</v>
      </c>
      <c r="F132" s="177" t="s">
        <v>268</v>
      </c>
      <c r="H132" s="178">
        <v>12.016</v>
      </c>
      <c r="I132" s="179"/>
      <c r="L132" s="175"/>
      <c r="M132" s="180"/>
      <c r="N132" s="181"/>
      <c r="O132" s="181"/>
      <c r="P132" s="181"/>
      <c r="Q132" s="181"/>
      <c r="R132" s="181"/>
      <c r="S132" s="181"/>
      <c r="T132" s="182"/>
      <c r="AT132" s="176" t="s">
        <v>158</v>
      </c>
      <c r="AU132" s="176" t="s">
        <v>77</v>
      </c>
      <c r="AV132" s="14" t="s">
        <v>77</v>
      </c>
      <c r="AW132" s="14" t="s">
        <v>30</v>
      </c>
      <c r="AX132" s="14" t="s">
        <v>68</v>
      </c>
      <c r="AY132" s="176" t="s">
        <v>148</v>
      </c>
    </row>
    <row r="133" spans="2:51" s="15" customFormat="1" ht="12">
      <c r="B133" s="183"/>
      <c r="D133" s="168" t="s">
        <v>158</v>
      </c>
      <c r="E133" s="184" t="s">
        <v>0</v>
      </c>
      <c r="F133" s="185" t="s">
        <v>171</v>
      </c>
      <c r="H133" s="186">
        <v>143.972</v>
      </c>
      <c r="I133" s="187"/>
      <c r="L133" s="183"/>
      <c r="M133" s="188"/>
      <c r="N133" s="189"/>
      <c r="O133" s="189"/>
      <c r="P133" s="189"/>
      <c r="Q133" s="189"/>
      <c r="R133" s="189"/>
      <c r="S133" s="189"/>
      <c r="T133" s="190"/>
      <c r="AT133" s="184" t="s">
        <v>158</v>
      </c>
      <c r="AU133" s="184" t="s">
        <v>77</v>
      </c>
      <c r="AV133" s="15" t="s">
        <v>156</v>
      </c>
      <c r="AW133" s="15" t="s">
        <v>30</v>
      </c>
      <c r="AX133" s="15" t="s">
        <v>75</v>
      </c>
      <c r="AY133" s="184" t="s">
        <v>148</v>
      </c>
    </row>
    <row r="134" spans="1:65" s="2" customFormat="1" ht="21.75" customHeight="1">
      <c r="A134" s="33"/>
      <c r="B134" s="153"/>
      <c r="C134" s="154" t="s">
        <v>219</v>
      </c>
      <c r="D134" s="154" t="s">
        <v>151</v>
      </c>
      <c r="E134" s="155" t="s">
        <v>422</v>
      </c>
      <c r="F134" s="156" t="s">
        <v>423</v>
      </c>
      <c r="G134" s="157" t="s">
        <v>185</v>
      </c>
      <c r="H134" s="158">
        <v>316.684</v>
      </c>
      <c r="I134" s="159"/>
      <c r="J134" s="160">
        <f>ROUND(I134*H134,2)</f>
        <v>0</v>
      </c>
      <c r="K134" s="156" t="s">
        <v>155</v>
      </c>
      <c r="L134" s="34"/>
      <c r="M134" s="161" t="s">
        <v>0</v>
      </c>
      <c r="N134" s="162" t="s">
        <v>40</v>
      </c>
      <c r="O134" s="54"/>
      <c r="P134" s="163">
        <f>O134*H134</f>
        <v>0</v>
      </c>
      <c r="Q134" s="163">
        <v>0</v>
      </c>
      <c r="R134" s="163">
        <f>Q134*H134</f>
        <v>0</v>
      </c>
      <c r="S134" s="163">
        <v>0</v>
      </c>
      <c r="T134" s="164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5" t="s">
        <v>156</v>
      </c>
      <c r="AT134" s="165" t="s">
        <v>151</v>
      </c>
      <c r="AU134" s="165" t="s">
        <v>77</v>
      </c>
      <c r="AY134" s="18" t="s">
        <v>148</v>
      </c>
      <c r="BE134" s="166">
        <f>IF(N134="základní",J134,0)</f>
        <v>0</v>
      </c>
      <c r="BF134" s="166">
        <f>IF(N134="snížená",J134,0)</f>
        <v>0</v>
      </c>
      <c r="BG134" s="166">
        <f>IF(N134="zákl. přenesená",J134,0)</f>
        <v>0</v>
      </c>
      <c r="BH134" s="166">
        <f>IF(N134="sníž. přenesená",J134,0)</f>
        <v>0</v>
      </c>
      <c r="BI134" s="166">
        <f>IF(N134="nulová",J134,0)</f>
        <v>0</v>
      </c>
      <c r="BJ134" s="18" t="s">
        <v>75</v>
      </c>
      <c r="BK134" s="166">
        <f>ROUND(I134*H134,2)</f>
        <v>0</v>
      </c>
      <c r="BL134" s="18" t="s">
        <v>156</v>
      </c>
      <c r="BM134" s="165" t="s">
        <v>1781</v>
      </c>
    </row>
    <row r="135" spans="2:51" s="14" customFormat="1" ht="12">
      <c r="B135" s="175"/>
      <c r="D135" s="168" t="s">
        <v>158</v>
      </c>
      <c r="E135" s="176" t="s">
        <v>0</v>
      </c>
      <c r="F135" s="177" t="s">
        <v>274</v>
      </c>
      <c r="H135" s="178">
        <v>44.864</v>
      </c>
      <c r="I135" s="179"/>
      <c r="L135" s="175"/>
      <c r="M135" s="180"/>
      <c r="N135" s="181"/>
      <c r="O135" s="181"/>
      <c r="P135" s="181"/>
      <c r="Q135" s="181"/>
      <c r="R135" s="181"/>
      <c r="S135" s="181"/>
      <c r="T135" s="182"/>
      <c r="AT135" s="176" t="s">
        <v>158</v>
      </c>
      <c r="AU135" s="176" t="s">
        <v>77</v>
      </c>
      <c r="AV135" s="14" t="s">
        <v>77</v>
      </c>
      <c r="AW135" s="14" t="s">
        <v>30</v>
      </c>
      <c r="AX135" s="14" t="s">
        <v>68</v>
      </c>
      <c r="AY135" s="176" t="s">
        <v>148</v>
      </c>
    </row>
    <row r="136" spans="2:51" s="14" customFormat="1" ht="12">
      <c r="B136" s="175"/>
      <c r="D136" s="168" t="s">
        <v>158</v>
      </c>
      <c r="E136" s="176" t="s">
        <v>0</v>
      </c>
      <c r="F136" s="177" t="s">
        <v>276</v>
      </c>
      <c r="H136" s="178">
        <v>314.048</v>
      </c>
      <c r="I136" s="179"/>
      <c r="L136" s="175"/>
      <c r="M136" s="180"/>
      <c r="N136" s="181"/>
      <c r="O136" s="181"/>
      <c r="P136" s="181"/>
      <c r="Q136" s="181"/>
      <c r="R136" s="181"/>
      <c r="S136" s="181"/>
      <c r="T136" s="182"/>
      <c r="AT136" s="176" t="s">
        <v>158</v>
      </c>
      <c r="AU136" s="176" t="s">
        <v>77</v>
      </c>
      <c r="AV136" s="14" t="s">
        <v>77</v>
      </c>
      <c r="AW136" s="14" t="s">
        <v>30</v>
      </c>
      <c r="AX136" s="14" t="s">
        <v>68</v>
      </c>
      <c r="AY136" s="176" t="s">
        <v>148</v>
      </c>
    </row>
    <row r="137" spans="2:51" s="14" customFormat="1" ht="12">
      <c r="B137" s="175"/>
      <c r="D137" s="168" t="s">
        <v>158</v>
      </c>
      <c r="E137" s="176" t="s">
        <v>0</v>
      </c>
      <c r="F137" s="177" t="s">
        <v>294</v>
      </c>
      <c r="H137" s="178">
        <v>89.728</v>
      </c>
      <c r="I137" s="179"/>
      <c r="L137" s="175"/>
      <c r="M137" s="180"/>
      <c r="N137" s="181"/>
      <c r="O137" s="181"/>
      <c r="P137" s="181"/>
      <c r="Q137" s="181"/>
      <c r="R137" s="181"/>
      <c r="S137" s="181"/>
      <c r="T137" s="182"/>
      <c r="AT137" s="176" t="s">
        <v>158</v>
      </c>
      <c r="AU137" s="176" t="s">
        <v>77</v>
      </c>
      <c r="AV137" s="14" t="s">
        <v>77</v>
      </c>
      <c r="AW137" s="14" t="s">
        <v>30</v>
      </c>
      <c r="AX137" s="14" t="s">
        <v>68</v>
      </c>
      <c r="AY137" s="176" t="s">
        <v>148</v>
      </c>
    </row>
    <row r="138" spans="2:51" s="14" customFormat="1" ht="12">
      <c r="B138" s="175"/>
      <c r="D138" s="168" t="s">
        <v>158</v>
      </c>
      <c r="E138" s="176" t="s">
        <v>0</v>
      </c>
      <c r="F138" s="177" t="s">
        <v>268</v>
      </c>
      <c r="H138" s="178">
        <v>12.016</v>
      </c>
      <c r="I138" s="179"/>
      <c r="L138" s="175"/>
      <c r="M138" s="180"/>
      <c r="N138" s="181"/>
      <c r="O138" s="181"/>
      <c r="P138" s="181"/>
      <c r="Q138" s="181"/>
      <c r="R138" s="181"/>
      <c r="S138" s="181"/>
      <c r="T138" s="182"/>
      <c r="AT138" s="176" t="s">
        <v>158</v>
      </c>
      <c r="AU138" s="176" t="s">
        <v>77</v>
      </c>
      <c r="AV138" s="14" t="s">
        <v>77</v>
      </c>
      <c r="AW138" s="14" t="s">
        <v>30</v>
      </c>
      <c r="AX138" s="14" t="s">
        <v>68</v>
      </c>
      <c r="AY138" s="176" t="s">
        <v>148</v>
      </c>
    </row>
    <row r="139" spans="2:51" s="14" customFormat="1" ht="12">
      <c r="B139" s="175"/>
      <c r="D139" s="168" t="s">
        <v>158</v>
      </c>
      <c r="E139" s="176" t="s">
        <v>0</v>
      </c>
      <c r="F139" s="177" t="s">
        <v>425</v>
      </c>
      <c r="H139" s="178">
        <v>-113.121</v>
      </c>
      <c r="I139" s="179"/>
      <c r="L139" s="175"/>
      <c r="M139" s="180"/>
      <c r="N139" s="181"/>
      <c r="O139" s="181"/>
      <c r="P139" s="181"/>
      <c r="Q139" s="181"/>
      <c r="R139" s="181"/>
      <c r="S139" s="181"/>
      <c r="T139" s="182"/>
      <c r="AT139" s="176" t="s">
        <v>158</v>
      </c>
      <c r="AU139" s="176" t="s">
        <v>77</v>
      </c>
      <c r="AV139" s="14" t="s">
        <v>77</v>
      </c>
      <c r="AW139" s="14" t="s">
        <v>30</v>
      </c>
      <c r="AX139" s="14" t="s">
        <v>68</v>
      </c>
      <c r="AY139" s="176" t="s">
        <v>148</v>
      </c>
    </row>
    <row r="140" spans="2:51" s="14" customFormat="1" ht="12">
      <c r="B140" s="175"/>
      <c r="D140" s="168" t="s">
        <v>158</v>
      </c>
      <c r="E140" s="176" t="s">
        <v>0</v>
      </c>
      <c r="F140" s="177" t="s">
        <v>426</v>
      </c>
      <c r="H140" s="178">
        <v>-30.851</v>
      </c>
      <c r="I140" s="179"/>
      <c r="L140" s="175"/>
      <c r="M140" s="180"/>
      <c r="N140" s="181"/>
      <c r="O140" s="181"/>
      <c r="P140" s="181"/>
      <c r="Q140" s="181"/>
      <c r="R140" s="181"/>
      <c r="S140" s="181"/>
      <c r="T140" s="182"/>
      <c r="AT140" s="176" t="s">
        <v>158</v>
      </c>
      <c r="AU140" s="176" t="s">
        <v>77</v>
      </c>
      <c r="AV140" s="14" t="s">
        <v>77</v>
      </c>
      <c r="AW140" s="14" t="s">
        <v>30</v>
      </c>
      <c r="AX140" s="14" t="s">
        <v>68</v>
      </c>
      <c r="AY140" s="176" t="s">
        <v>148</v>
      </c>
    </row>
    <row r="141" spans="2:51" s="15" customFormat="1" ht="12">
      <c r="B141" s="183"/>
      <c r="D141" s="168" t="s">
        <v>158</v>
      </c>
      <c r="E141" s="184" t="s">
        <v>296</v>
      </c>
      <c r="F141" s="185" t="s">
        <v>171</v>
      </c>
      <c r="H141" s="186">
        <v>316.684</v>
      </c>
      <c r="I141" s="187"/>
      <c r="L141" s="183"/>
      <c r="M141" s="188"/>
      <c r="N141" s="189"/>
      <c r="O141" s="189"/>
      <c r="P141" s="189"/>
      <c r="Q141" s="189"/>
      <c r="R141" s="189"/>
      <c r="S141" s="189"/>
      <c r="T141" s="190"/>
      <c r="AT141" s="184" t="s">
        <v>158</v>
      </c>
      <c r="AU141" s="184" t="s">
        <v>77</v>
      </c>
      <c r="AV141" s="15" t="s">
        <v>156</v>
      </c>
      <c r="AW141" s="15" t="s">
        <v>30</v>
      </c>
      <c r="AX141" s="15" t="s">
        <v>75</v>
      </c>
      <c r="AY141" s="184" t="s">
        <v>148</v>
      </c>
    </row>
    <row r="142" spans="1:65" s="2" customFormat="1" ht="33" customHeight="1">
      <c r="A142" s="33"/>
      <c r="B142" s="153"/>
      <c r="C142" s="154" t="s">
        <v>223</v>
      </c>
      <c r="D142" s="154" t="s">
        <v>151</v>
      </c>
      <c r="E142" s="155" t="s">
        <v>431</v>
      </c>
      <c r="F142" s="156" t="s">
        <v>432</v>
      </c>
      <c r="G142" s="157" t="s">
        <v>185</v>
      </c>
      <c r="H142" s="158">
        <v>113.121</v>
      </c>
      <c r="I142" s="159"/>
      <c r="J142" s="160">
        <f>ROUND(I142*H142,2)</f>
        <v>0</v>
      </c>
      <c r="K142" s="156" t="s">
        <v>155</v>
      </c>
      <c r="L142" s="34"/>
      <c r="M142" s="161" t="s">
        <v>0</v>
      </c>
      <c r="N142" s="162" t="s">
        <v>40</v>
      </c>
      <c r="O142" s="54"/>
      <c r="P142" s="163">
        <f>O142*H142</f>
        <v>0</v>
      </c>
      <c r="Q142" s="163">
        <v>0</v>
      </c>
      <c r="R142" s="163">
        <f>Q142*H142</f>
        <v>0</v>
      </c>
      <c r="S142" s="163">
        <v>0</v>
      </c>
      <c r="T142" s="164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5" t="s">
        <v>156</v>
      </c>
      <c r="AT142" s="165" t="s">
        <v>151</v>
      </c>
      <c r="AU142" s="165" t="s">
        <v>77</v>
      </c>
      <c r="AY142" s="18" t="s">
        <v>148</v>
      </c>
      <c r="BE142" s="166">
        <f>IF(N142="základní",J142,0)</f>
        <v>0</v>
      </c>
      <c r="BF142" s="166">
        <f>IF(N142="snížená",J142,0)</f>
        <v>0</v>
      </c>
      <c r="BG142" s="166">
        <f>IF(N142="zákl. přenesená",J142,0)</f>
        <v>0</v>
      </c>
      <c r="BH142" s="166">
        <f>IF(N142="sníž. přenesená",J142,0)</f>
        <v>0</v>
      </c>
      <c r="BI142" s="166">
        <f>IF(N142="nulová",J142,0)</f>
        <v>0</v>
      </c>
      <c r="BJ142" s="18" t="s">
        <v>75</v>
      </c>
      <c r="BK142" s="166">
        <f>ROUND(I142*H142,2)</f>
        <v>0</v>
      </c>
      <c r="BL142" s="18" t="s">
        <v>156</v>
      </c>
      <c r="BM142" s="165" t="s">
        <v>1782</v>
      </c>
    </row>
    <row r="143" spans="2:51" s="13" customFormat="1" ht="12">
      <c r="B143" s="167"/>
      <c r="D143" s="168" t="s">
        <v>158</v>
      </c>
      <c r="E143" s="169" t="s">
        <v>0</v>
      </c>
      <c r="F143" s="170" t="s">
        <v>1762</v>
      </c>
      <c r="H143" s="169" t="s">
        <v>0</v>
      </c>
      <c r="I143" s="171"/>
      <c r="L143" s="167"/>
      <c r="M143" s="172"/>
      <c r="N143" s="173"/>
      <c r="O143" s="173"/>
      <c r="P143" s="173"/>
      <c r="Q143" s="173"/>
      <c r="R143" s="173"/>
      <c r="S143" s="173"/>
      <c r="T143" s="174"/>
      <c r="AT143" s="169" t="s">
        <v>158</v>
      </c>
      <c r="AU143" s="169" t="s">
        <v>77</v>
      </c>
      <c r="AV143" s="13" t="s">
        <v>75</v>
      </c>
      <c r="AW143" s="13" t="s">
        <v>30</v>
      </c>
      <c r="AX143" s="13" t="s">
        <v>68</v>
      </c>
      <c r="AY143" s="169" t="s">
        <v>148</v>
      </c>
    </row>
    <row r="144" spans="2:51" s="13" customFormat="1" ht="12">
      <c r="B144" s="167"/>
      <c r="D144" s="168" t="s">
        <v>158</v>
      </c>
      <c r="E144" s="169" t="s">
        <v>0</v>
      </c>
      <c r="F144" s="170" t="s">
        <v>1763</v>
      </c>
      <c r="H144" s="169" t="s">
        <v>0</v>
      </c>
      <c r="I144" s="171"/>
      <c r="L144" s="167"/>
      <c r="M144" s="172"/>
      <c r="N144" s="173"/>
      <c r="O144" s="173"/>
      <c r="P144" s="173"/>
      <c r="Q144" s="173"/>
      <c r="R144" s="173"/>
      <c r="S144" s="173"/>
      <c r="T144" s="174"/>
      <c r="AT144" s="169" t="s">
        <v>158</v>
      </c>
      <c r="AU144" s="169" t="s">
        <v>77</v>
      </c>
      <c r="AV144" s="13" t="s">
        <v>75</v>
      </c>
      <c r="AW144" s="13" t="s">
        <v>30</v>
      </c>
      <c r="AX144" s="13" t="s">
        <v>68</v>
      </c>
      <c r="AY144" s="169" t="s">
        <v>148</v>
      </c>
    </row>
    <row r="145" spans="2:51" s="14" customFormat="1" ht="12">
      <c r="B145" s="175"/>
      <c r="D145" s="168" t="s">
        <v>158</v>
      </c>
      <c r="E145" s="176" t="s">
        <v>280</v>
      </c>
      <c r="F145" s="177" t="s">
        <v>1783</v>
      </c>
      <c r="H145" s="178">
        <v>113.121</v>
      </c>
      <c r="I145" s="179"/>
      <c r="L145" s="175"/>
      <c r="M145" s="180"/>
      <c r="N145" s="181"/>
      <c r="O145" s="181"/>
      <c r="P145" s="181"/>
      <c r="Q145" s="181"/>
      <c r="R145" s="181"/>
      <c r="S145" s="181"/>
      <c r="T145" s="182"/>
      <c r="AT145" s="176" t="s">
        <v>158</v>
      </c>
      <c r="AU145" s="176" t="s">
        <v>77</v>
      </c>
      <c r="AV145" s="14" t="s">
        <v>77</v>
      </c>
      <c r="AW145" s="14" t="s">
        <v>30</v>
      </c>
      <c r="AX145" s="14" t="s">
        <v>75</v>
      </c>
      <c r="AY145" s="176" t="s">
        <v>148</v>
      </c>
    </row>
    <row r="146" spans="1:65" s="2" customFormat="1" ht="16.5" customHeight="1">
      <c r="A146" s="33"/>
      <c r="B146" s="153"/>
      <c r="C146" s="203" t="s">
        <v>6</v>
      </c>
      <c r="D146" s="203" t="s">
        <v>438</v>
      </c>
      <c r="E146" s="204" t="s">
        <v>439</v>
      </c>
      <c r="F146" s="205" t="s">
        <v>440</v>
      </c>
      <c r="G146" s="206" t="s">
        <v>232</v>
      </c>
      <c r="H146" s="207">
        <v>226.242</v>
      </c>
      <c r="I146" s="208"/>
      <c r="J146" s="209">
        <f>ROUND(I146*H146,2)</f>
        <v>0</v>
      </c>
      <c r="K146" s="205" t="s">
        <v>155</v>
      </c>
      <c r="L146" s="210"/>
      <c r="M146" s="211" t="s">
        <v>0</v>
      </c>
      <c r="N146" s="212" t="s">
        <v>40</v>
      </c>
      <c r="O146" s="54"/>
      <c r="P146" s="163">
        <f>O146*H146</f>
        <v>0</v>
      </c>
      <c r="Q146" s="163">
        <v>1</v>
      </c>
      <c r="R146" s="163">
        <f>Q146*H146</f>
        <v>226.242</v>
      </c>
      <c r="S146" s="163">
        <v>0</v>
      </c>
      <c r="T146" s="164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5" t="s">
        <v>191</v>
      </c>
      <c r="AT146" s="165" t="s">
        <v>438</v>
      </c>
      <c r="AU146" s="165" t="s">
        <v>77</v>
      </c>
      <c r="AY146" s="18" t="s">
        <v>148</v>
      </c>
      <c r="BE146" s="166">
        <f>IF(N146="základní",J146,0)</f>
        <v>0</v>
      </c>
      <c r="BF146" s="166">
        <f>IF(N146="snížená",J146,0)</f>
        <v>0</v>
      </c>
      <c r="BG146" s="166">
        <f>IF(N146="zákl. přenesená",J146,0)</f>
        <v>0</v>
      </c>
      <c r="BH146" s="166">
        <f>IF(N146="sníž. přenesená",J146,0)</f>
        <v>0</v>
      </c>
      <c r="BI146" s="166">
        <f>IF(N146="nulová",J146,0)</f>
        <v>0</v>
      </c>
      <c r="BJ146" s="18" t="s">
        <v>75</v>
      </c>
      <c r="BK146" s="166">
        <f>ROUND(I146*H146,2)</f>
        <v>0</v>
      </c>
      <c r="BL146" s="18" t="s">
        <v>156</v>
      </c>
      <c r="BM146" s="165" t="s">
        <v>1784</v>
      </c>
    </row>
    <row r="147" spans="2:51" s="14" customFormat="1" ht="12">
      <c r="B147" s="175"/>
      <c r="D147" s="168" t="s">
        <v>158</v>
      </c>
      <c r="E147" s="176" t="s">
        <v>0</v>
      </c>
      <c r="F147" s="177" t="s">
        <v>442</v>
      </c>
      <c r="H147" s="178">
        <v>226.242</v>
      </c>
      <c r="I147" s="179"/>
      <c r="L147" s="175"/>
      <c r="M147" s="180"/>
      <c r="N147" s="181"/>
      <c r="O147" s="181"/>
      <c r="P147" s="181"/>
      <c r="Q147" s="181"/>
      <c r="R147" s="181"/>
      <c r="S147" s="181"/>
      <c r="T147" s="182"/>
      <c r="AT147" s="176" t="s">
        <v>158</v>
      </c>
      <c r="AU147" s="176" t="s">
        <v>77</v>
      </c>
      <c r="AV147" s="14" t="s">
        <v>77</v>
      </c>
      <c r="AW147" s="14" t="s">
        <v>30</v>
      </c>
      <c r="AX147" s="14" t="s">
        <v>75</v>
      </c>
      <c r="AY147" s="176" t="s">
        <v>148</v>
      </c>
    </row>
    <row r="148" spans="2:63" s="12" customFormat="1" ht="22.9" customHeight="1">
      <c r="B148" s="140"/>
      <c r="D148" s="141" t="s">
        <v>67</v>
      </c>
      <c r="E148" s="151" t="s">
        <v>156</v>
      </c>
      <c r="F148" s="151" t="s">
        <v>499</v>
      </c>
      <c r="I148" s="143"/>
      <c r="J148" s="152">
        <f>BK148</f>
        <v>0</v>
      </c>
      <c r="L148" s="140"/>
      <c r="M148" s="145"/>
      <c r="N148" s="146"/>
      <c r="O148" s="146"/>
      <c r="P148" s="147">
        <f>SUM(P149:P176)</f>
        <v>0</v>
      </c>
      <c r="Q148" s="146"/>
      <c r="R148" s="147">
        <f>SUM(R149:R176)</f>
        <v>59.23922527</v>
      </c>
      <c r="S148" s="146"/>
      <c r="T148" s="148">
        <f>SUM(T149:T176)</f>
        <v>0</v>
      </c>
      <c r="AR148" s="141" t="s">
        <v>75</v>
      </c>
      <c r="AT148" s="149" t="s">
        <v>67</v>
      </c>
      <c r="AU148" s="149" t="s">
        <v>75</v>
      </c>
      <c r="AY148" s="141" t="s">
        <v>148</v>
      </c>
      <c r="BK148" s="150">
        <f>SUM(BK149:BK176)</f>
        <v>0</v>
      </c>
    </row>
    <row r="149" spans="1:65" s="2" customFormat="1" ht="16.5" customHeight="1">
      <c r="A149" s="33"/>
      <c r="B149" s="153"/>
      <c r="C149" s="154" t="s">
        <v>235</v>
      </c>
      <c r="D149" s="154" t="s">
        <v>151</v>
      </c>
      <c r="E149" s="155" t="s">
        <v>501</v>
      </c>
      <c r="F149" s="156" t="s">
        <v>502</v>
      </c>
      <c r="G149" s="157" t="s">
        <v>185</v>
      </c>
      <c r="H149" s="158">
        <v>30.851</v>
      </c>
      <c r="I149" s="159"/>
      <c r="J149" s="160">
        <f>ROUND(I149*H149,2)</f>
        <v>0</v>
      </c>
      <c r="K149" s="156" t="s">
        <v>155</v>
      </c>
      <c r="L149" s="34"/>
      <c r="M149" s="161" t="s">
        <v>0</v>
      </c>
      <c r="N149" s="162" t="s">
        <v>40</v>
      </c>
      <c r="O149" s="54"/>
      <c r="P149" s="163">
        <f>O149*H149</f>
        <v>0</v>
      </c>
      <c r="Q149" s="163">
        <v>1.89077</v>
      </c>
      <c r="R149" s="163">
        <f>Q149*H149</f>
        <v>58.33214527</v>
      </c>
      <c r="S149" s="163">
        <v>0</v>
      </c>
      <c r="T149" s="164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5" t="s">
        <v>156</v>
      </c>
      <c r="AT149" s="165" t="s">
        <v>151</v>
      </c>
      <c r="AU149" s="165" t="s">
        <v>77</v>
      </c>
      <c r="AY149" s="18" t="s">
        <v>148</v>
      </c>
      <c r="BE149" s="166">
        <f>IF(N149="základní",J149,0)</f>
        <v>0</v>
      </c>
      <c r="BF149" s="166">
        <f>IF(N149="snížená",J149,0)</f>
        <v>0</v>
      </c>
      <c r="BG149" s="166">
        <f>IF(N149="zákl. přenesená",J149,0)</f>
        <v>0</v>
      </c>
      <c r="BH149" s="166">
        <f>IF(N149="sníž. přenesená",J149,0)</f>
        <v>0</v>
      </c>
      <c r="BI149" s="166">
        <f>IF(N149="nulová",J149,0)</f>
        <v>0</v>
      </c>
      <c r="BJ149" s="18" t="s">
        <v>75</v>
      </c>
      <c r="BK149" s="166">
        <f>ROUND(I149*H149,2)</f>
        <v>0</v>
      </c>
      <c r="BL149" s="18" t="s">
        <v>156</v>
      </c>
      <c r="BM149" s="165" t="s">
        <v>1785</v>
      </c>
    </row>
    <row r="150" spans="2:51" s="13" customFormat="1" ht="12">
      <c r="B150" s="167"/>
      <c r="D150" s="168" t="s">
        <v>158</v>
      </c>
      <c r="E150" s="169" t="s">
        <v>0</v>
      </c>
      <c r="F150" s="170" t="s">
        <v>1762</v>
      </c>
      <c r="H150" s="169" t="s">
        <v>0</v>
      </c>
      <c r="I150" s="171"/>
      <c r="L150" s="167"/>
      <c r="M150" s="172"/>
      <c r="N150" s="173"/>
      <c r="O150" s="173"/>
      <c r="P150" s="173"/>
      <c r="Q150" s="173"/>
      <c r="R150" s="173"/>
      <c r="S150" s="173"/>
      <c r="T150" s="174"/>
      <c r="AT150" s="169" t="s">
        <v>158</v>
      </c>
      <c r="AU150" s="169" t="s">
        <v>77</v>
      </c>
      <c r="AV150" s="13" t="s">
        <v>75</v>
      </c>
      <c r="AW150" s="13" t="s">
        <v>30</v>
      </c>
      <c r="AX150" s="13" t="s">
        <v>68</v>
      </c>
      <c r="AY150" s="169" t="s">
        <v>148</v>
      </c>
    </row>
    <row r="151" spans="2:51" s="13" customFormat="1" ht="12">
      <c r="B151" s="167"/>
      <c r="D151" s="168" t="s">
        <v>158</v>
      </c>
      <c r="E151" s="169" t="s">
        <v>0</v>
      </c>
      <c r="F151" s="170" t="s">
        <v>1763</v>
      </c>
      <c r="H151" s="169" t="s">
        <v>0</v>
      </c>
      <c r="I151" s="171"/>
      <c r="L151" s="167"/>
      <c r="M151" s="172"/>
      <c r="N151" s="173"/>
      <c r="O151" s="173"/>
      <c r="P151" s="173"/>
      <c r="Q151" s="173"/>
      <c r="R151" s="173"/>
      <c r="S151" s="173"/>
      <c r="T151" s="174"/>
      <c r="AT151" s="169" t="s">
        <v>158</v>
      </c>
      <c r="AU151" s="169" t="s">
        <v>77</v>
      </c>
      <c r="AV151" s="13" t="s">
        <v>75</v>
      </c>
      <c r="AW151" s="13" t="s">
        <v>30</v>
      </c>
      <c r="AX151" s="13" t="s">
        <v>68</v>
      </c>
      <c r="AY151" s="169" t="s">
        <v>148</v>
      </c>
    </row>
    <row r="152" spans="2:51" s="14" customFormat="1" ht="12">
      <c r="B152" s="175"/>
      <c r="D152" s="168" t="s">
        <v>158</v>
      </c>
      <c r="E152" s="176" t="s">
        <v>282</v>
      </c>
      <c r="F152" s="177" t="s">
        <v>1786</v>
      </c>
      <c r="H152" s="178">
        <v>30.851</v>
      </c>
      <c r="I152" s="179"/>
      <c r="L152" s="175"/>
      <c r="M152" s="180"/>
      <c r="N152" s="181"/>
      <c r="O152" s="181"/>
      <c r="P152" s="181"/>
      <c r="Q152" s="181"/>
      <c r="R152" s="181"/>
      <c r="S152" s="181"/>
      <c r="T152" s="182"/>
      <c r="AT152" s="176" t="s">
        <v>158</v>
      </c>
      <c r="AU152" s="176" t="s">
        <v>77</v>
      </c>
      <c r="AV152" s="14" t="s">
        <v>77</v>
      </c>
      <c r="AW152" s="14" t="s">
        <v>30</v>
      </c>
      <c r="AX152" s="14" t="s">
        <v>75</v>
      </c>
      <c r="AY152" s="176" t="s">
        <v>148</v>
      </c>
    </row>
    <row r="153" spans="1:65" s="2" customFormat="1" ht="16.5" customHeight="1">
      <c r="A153" s="33"/>
      <c r="B153" s="153"/>
      <c r="C153" s="154" t="s">
        <v>240</v>
      </c>
      <c r="D153" s="154" t="s">
        <v>151</v>
      </c>
      <c r="E153" s="155" t="s">
        <v>1477</v>
      </c>
      <c r="F153" s="156" t="s">
        <v>1478</v>
      </c>
      <c r="G153" s="157" t="s">
        <v>215</v>
      </c>
      <c r="H153" s="158">
        <v>7</v>
      </c>
      <c r="I153" s="159"/>
      <c r="J153" s="160">
        <f>ROUND(I153*H153,2)</f>
        <v>0</v>
      </c>
      <c r="K153" s="156" t="s">
        <v>155</v>
      </c>
      <c r="L153" s="34"/>
      <c r="M153" s="161" t="s">
        <v>0</v>
      </c>
      <c r="N153" s="162" t="s">
        <v>40</v>
      </c>
      <c r="O153" s="54"/>
      <c r="P153" s="163">
        <f>O153*H153</f>
        <v>0</v>
      </c>
      <c r="Q153" s="163">
        <v>0.0066</v>
      </c>
      <c r="R153" s="163">
        <f>Q153*H153</f>
        <v>0.0462</v>
      </c>
      <c r="S153" s="163">
        <v>0</v>
      </c>
      <c r="T153" s="164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5" t="s">
        <v>156</v>
      </c>
      <c r="AT153" s="165" t="s">
        <v>151</v>
      </c>
      <c r="AU153" s="165" t="s">
        <v>77</v>
      </c>
      <c r="AY153" s="18" t="s">
        <v>148</v>
      </c>
      <c r="BE153" s="166">
        <f>IF(N153="základní",J153,0)</f>
        <v>0</v>
      </c>
      <c r="BF153" s="166">
        <f>IF(N153="snížená",J153,0)</f>
        <v>0</v>
      </c>
      <c r="BG153" s="166">
        <f>IF(N153="zákl. přenesená",J153,0)</f>
        <v>0</v>
      </c>
      <c r="BH153" s="166">
        <f>IF(N153="sníž. přenesená",J153,0)</f>
        <v>0</v>
      </c>
      <c r="BI153" s="166">
        <f>IF(N153="nulová",J153,0)</f>
        <v>0</v>
      </c>
      <c r="BJ153" s="18" t="s">
        <v>75</v>
      </c>
      <c r="BK153" s="166">
        <f>ROUND(I153*H153,2)</f>
        <v>0</v>
      </c>
      <c r="BL153" s="18" t="s">
        <v>156</v>
      </c>
      <c r="BM153" s="165" t="s">
        <v>1787</v>
      </c>
    </row>
    <row r="154" spans="2:51" s="13" customFormat="1" ht="12">
      <c r="B154" s="167"/>
      <c r="D154" s="168" t="s">
        <v>158</v>
      </c>
      <c r="E154" s="169" t="s">
        <v>0</v>
      </c>
      <c r="F154" s="170" t="s">
        <v>1762</v>
      </c>
      <c r="H154" s="169" t="s">
        <v>0</v>
      </c>
      <c r="I154" s="171"/>
      <c r="L154" s="167"/>
      <c r="M154" s="172"/>
      <c r="N154" s="173"/>
      <c r="O154" s="173"/>
      <c r="P154" s="173"/>
      <c r="Q154" s="173"/>
      <c r="R154" s="173"/>
      <c r="S154" s="173"/>
      <c r="T154" s="174"/>
      <c r="AT154" s="169" t="s">
        <v>158</v>
      </c>
      <c r="AU154" s="169" t="s">
        <v>77</v>
      </c>
      <c r="AV154" s="13" t="s">
        <v>75</v>
      </c>
      <c r="AW154" s="13" t="s">
        <v>30</v>
      </c>
      <c r="AX154" s="13" t="s">
        <v>68</v>
      </c>
      <c r="AY154" s="169" t="s">
        <v>148</v>
      </c>
    </row>
    <row r="155" spans="2:51" s="13" customFormat="1" ht="12">
      <c r="B155" s="167"/>
      <c r="D155" s="168" t="s">
        <v>158</v>
      </c>
      <c r="E155" s="169" t="s">
        <v>0</v>
      </c>
      <c r="F155" s="170" t="s">
        <v>1763</v>
      </c>
      <c r="H155" s="169" t="s">
        <v>0</v>
      </c>
      <c r="I155" s="171"/>
      <c r="L155" s="167"/>
      <c r="M155" s="172"/>
      <c r="N155" s="173"/>
      <c r="O155" s="173"/>
      <c r="P155" s="173"/>
      <c r="Q155" s="173"/>
      <c r="R155" s="173"/>
      <c r="S155" s="173"/>
      <c r="T155" s="174"/>
      <c r="AT155" s="169" t="s">
        <v>158</v>
      </c>
      <c r="AU155" s="169" t="s">
        <v>77</v>
      </c>
      <c r="AV155" s="13" t="s">
        <v>75</v>
      </c>
      <c r="AW155" s="13" t="s">
        <v>30</v>
      </c>
      <c r="AX155" s="13" t="s">
        <v>68</v>
      </c>
      <c r="AY155" s="169" t="s">
        <v>148</v>
      </c>
    </row>
    <row r="156" spans="2:51" s="14" customFormat="1" ht="12">
      <c r="B156" s="175"/>
      <c r="D156" s="168" t="s">
        <v>158</v>
      </c>
      <c r="E156" s="176" t="s">
        <v>0</v>
      </c>
      <c r="F156" s="177" t="s">
        <v>1788</v>
      </c>
      <c r="H156" s="178">
        <v>7</v>
      </c>
      <c r="I156" s="179"/>
      <c r="L156" s="175"/>
      <c r="M156" s="180"/>
      <c r="N156" s="181"/>
      <c r="O156" s="181"/>
      <c r="P156" s="181"/>
      <c r="Q156" s="181"/>
      <c r="R156" s="181"/>
      <c r="S156" s="181"/>
      <c r="T156" s="182"/>
      <c r="AT156" s="176" t="s">
        <v>158</v>
      </c>
      <c r="AU156" s="176" t="s">
        <v>77</v>
      </c>
      <c r="AV156" s="14" t="s">
        <v>77</v>
      </c>
      <c r="AW156" s="14" t="s">
        <v>30</v>
      </c>
      <c r="AX156" s="14" t="s">
        <v>75</v>
      </c>
      <c r="AY156" s="176" t="s">
        <v>148</v>
      </c>
    </row>
    <row r="157" spans="1:65" s="2" customFormat="1" ht="16.5" customHeight="1">
      <c r="A157" s="33"/>
      <c r="B157" s="153"/>
      <c r="C157" s="203" t="s">
        <v>204</v>
      </c>
      <c r="D157" s="203" t="s">
        <v>438</v>
      </c>
      <c r="E157" s="204" t="s">
        <v>1482</v>
      </c>
      <c r="F157" s="205" t="s">
        <v>1483</v>
      </c>
      <c r="G157" s="206" t="s">
        <v>215</v>
      </c>
      <c r="H157" s="207">
        <v>2</v>
      </c>
      <c r="I157" s="208"/>
      <c r="J157" s="209">
        <f>ROUND(I157*H157,2)</f>
        <v>0</v>
      </c>
      <c r="K157" s="205" t="s">
        <v>155</v>
      </c>
      <c r="L157" s="210"/>
      <c r="M157" s="211" t="s">
        <v>0</v>
      </c>
      <c r="N157" s="212" t="s">
        <v>40</v>
      </c>
      <c r="O157" s="54"/>
      <c r="P157" s="163">
        <f>O157*H157</f>
        <v>0</v>
      </c>
      <c r="Q157" s="163">
        <v>0.04</v>
      </c>
      <c r="R157" s="163">
        <f>Q157*H157</f>
        <v>0.08</v>
      </c>
      <c r="S157" s="163">
        <v>0</v>
      </c>
      <c r="T157" s="164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5" t="s">
        <v>191</v>
      </c>
      <c r="AT157" s="165" t="s">
        <v>438</v>
      </c>
      <c r="AU157" s="165" t="s">
        <v>77</v>
      </c>
      <c r="AY157" s="18" t="s">
        <v>148</v>
      </c>
      <c r="BE157" s="166">
        <f>IF(N157="základní",J157,0)</f>
        <v>0</v>
      </c>
      <c r="BF157" s="166">
        <f>IF(N157="snížená",J157,0)</f>
        <v>0</v>
      </c>
      <c r="BG157" s="166">
        <f>IF(N157="zákl. přenesená",J157,0)</f>
        <v>0</v>
      </c>
      <c r="BH157" s="166">
        <f>IF(N157="sníž. přenesená",J157,0)</f>
        <v>0</v>
      </c>
      <c r="BI157" s="166">
        <f>IF(N157="nulová",J157,0)</f>
        <v>0</v>
      </c>
      <c r="BJ157" s="18" t="s">
        <v>75</v>
      </c>
      <c r="BK157" s="166">
        <f>ROUND(I157*H157,2)</f>
        <v>0</v>
      </c>
      <c r="BL157" s="18" t="s">
        <v>156</v>
      </c>
      <c r="BM157" s="165" t="s">
        <v>1789</v>
      </c>
    </row>
    <row r="158" spans="2:51" s="13" customFormat="1" ht="12">
      <c r="B158" s="167"/>
      <c r="D158" s="168" t="s">
        <v>158</v>
      </c>
      <c r="E158" s="169" t="s">
        <v>0</v>
      </c>
      <c r="F158" s="170" t="s">
        <v>1762</v>
      </c>
      <c r="H158" s="169" t="s">
        <v>0</v>
      </c>
      <c r="I158" s="171"/>
      <c r="L158" s="167"/>
      <c r="M158" s="172"/>
      <c r="N158" s="173"/>
      <c r="O158" s="173"/>
      <c r="P158" s="173"/>
      <c r="Q158" s="173"/>
      <c r="R158" s="173"/>
      <c r="S158" s="173"/>
      <c r="T158" s="174"/>
      <c r="AT158" s="169" t="s">
        <v>158</v>
      </c>
      <c r="AU158" s="169" t="s">
        <v>77</v>
      </c>
      <c r="AV158" s="13" t="s">
        <v>75</v>
      </c>
      <c r="AW158" s="13" t="s">
        <v>30</v>
      </c>
      <c r="AX158" s="13" t="s">
        <v>68</v>
      </c>
      <c r="AY158" s="169" t="s">
        <v>148</v>
      </c>
    </row>
    <row r="159" spans="2:51" s="13" customFormat="1" ht="12">
      <c r="B159" s="167"/>
      <c r="D159" s="168" t="s">
        <v>158</v>
      </c>
      <c r="E159" s="169" t="s">
        <v>0</v>
      </c>
      <c r="F159" s="170" t="s">
        <v>1763</v>
      </c>
      <c r="H159" s="169" t="s">
        <v>0</v>
      </c>
      <c r="I159" s="171"/>
      <c r="L159" s="167"/>
      <c r="M159" s="172"/>
      <c r="N159" s="173"/>
      <c r="O159" s="173"/>
      <c r="P159" s="173"/>
      <c r="Q159" s="173"/>
      <c r="R159" s="173"/>
      <c r="S159" s="173"/>
      <c r="T159" s="174"/>
      <c r="AT159" s="169" t="s">
        <v>158</v>
      </c>
      <c r="AU159" s="169" t="s">
        <v>77</v>
      </c>
      <c r="AV159" s="13" t="s">
        <v>75</v>
      </c>
      <c r="AW159" s="13" t="s">
        <v>30</v>
      </c>
      <c r="AX159" s="13" t="s">
        <v>68</v>
      </c>
      <c r="AY159" s="169" t="s">
        <v>148</v>
      </c>
    </row>
    <row r="160" spans="2:51" s="14" customFormat="1" ht="12">
      <c r="B160" s="175"/>
      <c r="D160" s="168" t="s">
        <v>158</v>
      </c>
      <c r="E160" s="176" t="s">
        <v>0</v>
      </c>
      <c r="F160" s="177" t="s">
        <v>77</v>
      </c>
      <c r="H160" s="178">
        <v>2</v>
      </c>
      <c r="I160" s="179"/>
      <c r="L160" s="175"/>
      <c r="M160" s="180"/>
      <c r="N160" s="181"/>
      <c r="O160" s="181"/>
      <c r="P160" s="181"/>
      <c r="Q160" s="181"/>
      <c r="R160" s="181"/>
      <c r="S160" s="181"/>
      <c r="T160" s="182"/>
      <c r="AT160" s="176" t="s">
        <v>158</v>
      </c>
      <c r="AU160" s="176" t="s">
        <v>77</v>
      </c>
      <c r="AV160" s="14" t="s">
        <v>77</v>
      </c>
      <c r="AW160" s="14" t="s">
        <v>30</v>
      </c>
      <c r="AX160" s="14" t="s">
        <v>75</v>
      </c>
      <c r="AY160" s="176" t="s">
        <v>148</v>
      </c>
    </row>
    <row r="161" spans="1:65" s="2" customFormat="1" ht="16.5" customHeight="1">
      <c r="A161" s="33"/>
      <c r="B161" s="153"/>
      <c r="C161" s="203" t="s">
        <v>247</v>
      </c>
      <c r="D161" s="203" t="s">
        <v>438</v>
      </c>
      <c r="E161" s="204" t="s">
        <v>1488</v>
      </c>
      <c r="F161" s="205" t="s">
        <v>1489</v>
      </c>
      <c r="G161" s="206" t="s">
        <v>215</v>
      </c>
      <c r="H161" s="207">
        <v>5</v>
      </c>
      <c r="I161" s="208"/>
      <c r="J161" s="209">
        <f>ROUND(I161*H161,2)</f>
        <v>0</v>
      </c>
      <c r="K161" s="205" t="s">
        <v>155</v>
      </c>
      <c r="L161" s="210"/>
      <c r="M161" s="211" t="s">
        <v>0</v>
      </c>
      <c r="N161" s="212" t="s">
        <v>40</v>
      </c>
      <c r="O161" s="54"/>
      <c r="P161" s="163">
        <f>O161*H161</f>
        <v>0</v>
      </c>
      <c r="Q161" s="163">
        <v>0.068</v>
      </c>
      <c r="R161" s="163">
        <f>Q161*H161</f>
        <v>0.34</v>
      </c>
      <c r="S161" s="163">
        <v>0</v>
      </c>
      <c r="T161" s="164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5" t="s">
        <v>191</v>
      </c>
      <c r="AT161" s="165" t="s">
        <v>438</v>
      </c>
      <c r="AU161" s="165" t="s">
        <v>77</v>
      </c>
      <c r="AY161" s="18" t="s">
        <v>148</v>
      </c>
      <c r="BE161" s="166">
        <f>IF(N161="základní",J161,0)</f>
        <v>0</v>
      </c>
      <c r="BF161" s="166">
        <f>IF(N161="snížená",J161,0)</f>
        <v>0</v>
      </c>
      <c r="BG161" s="166">
        <f>IF(N161="zákl. přenesená",J161,0)</f>
        <v>0</v>
      </c>
      <c r="BH161" s="166">
        <f>IF(N161="sníž. přenesená",J161,0)</f>
        <v>0</v>
      </c>
      <c r="BI161" s="166">
        <f>IF(N161="nulová",J161,0)</f>
        <v>0</v>
      </c>
      <c r="BJ161" s="18" t="s">
        <v>75</v>
      </c>
      <c r="BK161" s="166">
        <f>ROUND(I161*H161,2)</f>
        <v>0</v>
      </c>
      <c r="BL161" s="18" t="s">
        <v>156</v>
      </c>
      <c r="BM161" s="165" t="s">
        <v>1790</v>
      </c>
    </row>
    <row r="162" spans="2:51" s="13" customFormat="1" ht="12">
      <c r="B162" s="167"/>
      <c r="D162" s="168" t="s">
        <v>158</v>
      </c>
      <c r="E162" s="169" t="s">
        <v>0</v>
      </c>
      <c r="F162" s="170" t="s">
        <v>1762</v>
      </c>
      <c r="H162" s="169" t="s">
        <v>0</v>
      </c>
      <c r="I162" s="171"/>
      <c r="L162" s="167"/>
      <c r="M162" s="172"/>
      <c r="N162" s="173"/>
      <c r="O162" s="173"/>
      <c r="P162" s="173"/>
      <c r="Q162" s="173"/>
      <c r="R162" s="173"/>
      <c r="S162" s="173"/>
      <c r="T162" s="174"/>
      <c r="AT162" s="169" t="s">
        <v>158</v>
      </c>
      <c r="AU162" s="169" t="s">
        <v>77</v>
      </c>
      <c r="AV162" s="13" t="s">
        <v>75</v>
      </c>
      <c r="AW162" s="13" t="s">
        <v>30</v>
      </c>
      <c r="AX162" s="13" t="s">
        <v>68</v>
      </c>
      <c r="AY162" s="169" t="s">
        <v>148</v>
      </c>
    </row>
    <row r="163" spans="2:51" s="13" customFormat="1" ht="12">
      <c r="B163" s="167"/>
      <c r="D163" s="168" t="s">
        <v>158</v>
      </c>
      <c r="E163" s="169" t="s">
        <v>0</v>
      </c>
      <c r="F163" s="170" t="s">
        <v>1763</v>
      </c>
      <c r="H163" s="169" t="s">
        <v>0</v>
      </c>
      <c r="I163" s="171"/>
      <c r="L163" s="167"/>
      <c r="M163" s="172"/>
      <c r="N163" s="173"/>
      <c r="O163" s="173"/>
      <c r="P163" s="173"/>
      <c r="Q163" s="173"/>
      <c r="R163" s="173"/>
      <c r="S163" s="173"/>
      <c r="T163" s="174"/>
      <c r="AT163" s="169" t="s">
        <v>158</v>
      </c>
      <c r="AU163" s="169" t="s">
        <v>77</v>
      </c>
      <c r="AV163" s="13" t="s">
        <v>75</v>
      </c>
      <c r="AW163" s="13" t="s">
        <v>30</v>
      </c>
      <c r="AX163" s="13" t="s">
        <v>68</v>
      </c>
      <c r="AY163" s="169" t="s">
        <v>148</v>
      </c>
    </row>
    <row r="164" spans="2:51" s="14" customFormat="1" ht="12">
      <c r="B164" s="175"/>
      <c r="D164" s="168" t="s">
        <v>158</v>
      </c>
      <c r="E164" s="176" t="s">
        <v>0</v>
      </c>
      <c r="F164" s="177" t="s">
        <v>177</v>
      </c>
      <c r="H164" s="178">
        <v>5</v>
      </c>
      <c r="I164" s="179"/>
      <c r="L164" s="175"/>
      <c r="M164" s="180"/>
      <c r="N164" s="181"/>
      <c r="O164" s="181"/>
      <c r="P164" s="181"/>
      <c r="Q164" s="181"/>
      <c r="R164" s="181"/>
      <c r="S164" s="181"/>
      <c r="T164" s="182"/>
      <c r="AT164" s="176" t="s">
        <v>158</v>
      </c>
      <c r="AU164" s="176" t="s">
        <v>77</v>
      </c>
      <c r="AV164" s="14" t="s">
        <v>77</v>
      </c>
      <c r="AW164" s="14" t="s">
        <v>30</v>
      </c>
      <c r="AX164" s="14" t="s">
        <v>75</v>
      </c>
      <c r="AY164" s="176" t="s">
        <v>148</v>
      </c>
    </row>
    <row r="165" spans="1:65" s="2" customFormat="1" ht="16.5" customHeight="1">
      <c r="A165" s="33"/>
      <c r="B165" s="153"/>
      <c r="C165" s="154" t="s">
        <v>252</v>
      </c>
      <c r="D165" s="154" t="s">
        <v>151</v>
      </c>
      <c r="E165" s="155" t="s">
        <v>1791</v>
      </c>
      <c r="F165" s="156" t="s">
        <v>1792</v>
      </c>
      <c r="G165" s="157" t="s">
        <v>215</v>
      </c>
      <c r="H165" s="158">
        <v>1</v>
      </c>
      <c r="I165" s="159"/>
      <c r="J165" s="160">
        <f>ROUND(I165*H165,2)</f>
        <v>0</v>
      </c>
      <c r="K165" s="156" t="s">
        <v>155</v>
      </c>
      <c r="L165" s="34"/>
      <c r="M165" s="161" t="s">
        <v>0</v>
      </c>
      <c r="N165" s="162" t="s">
        <v>40</v>
      </c>
      <c r="O165" s="54"/>
      <c r="P165" s="163">
        <f>O165*H165</f>
        <v>0</v>
      </c>
      <c r="Q165" s="163">
        <v>0.0066</v>
      </c>
      <c r="R165" s="163">
        <f>Q165*H165</f>
        <v>0.0066</v>
      </c>
      <c r="S165" s="163">
        <v>0</v>
      </c>
      <c r="T165" s="164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5" t="s">
        <v>156</v>
      </c>
      <c r="AT165" s="165" t="s">
        <v>151</v>
      </c>
      <c r="AU165" s="165" t="s">
        <v>77</v>
      </c>
      <c r="AY165" s="18" t="s">
        <v>148</v>
      </c>
      <c r="BE165" s="166">
        <f>IF(N165="základní",J165,0)</f>
        <v>0</v>
      </c>
      <c r="BF165" s="166">
        <f>IF(N165="snížená",J165,0)</f>
        <v>0</v>
      </c>
      <c r="BG165" s="166">
        <f>IF(N165="zákl. přenesená",J165,0)</f>
        <v>0</v>
      </c>
      <c r="BH165" s="166">
        <f>IF(N165="sníž. přenesená",J165,0)</f>
        <v>0</v>
      </c>
      <c r="BI165" s="166">
        <f>IF(N165="nulová",J165,0)</f>
        <v>0</v>
      </c>
      <c r="BJ165" s="18" t="s">
        <v>75</v>
      </c>
      <c r="BK165" s="166">
        <f>ROUND(I165*H165,2)</f>
        <v>0</v>
      </c>
      <c r="BL165" s="18" t="s">
        <v>156</v>
      </c>
      <c r="BM165" s="165" t="s">
        <v>1793</v>
      </c>
    </row>
    <row r="166" spans="2:51" s="13" customFormat="1" ht="12">
      <c r="B166" s="167"/>
      <c r="D166" s="168" t="s">
        <v>158</v>
      </c>
      <c r="E166" s="169" t="s">
        <v>0</v>
      </c>
      <c r="F166" s="170" t="s">
        <v>1762</v>
      </c>
      <c r="H166" s="169" t="s">
        <v>0</v>
      </c>
      <c r="I166" s="171"/>
      <c r="L166" s="167"/>
      <c r="M166" s="172"/>
      <c r="N166" s="173"/>
      <c r="O166" s="173"/>
      <c r="P166" s="173"/>
      <c r="Q166" s="173"/>
      <c r="R166" s="173"/>
      <c r="S166" s="173"/>
      <c r="T166" s="174"/>
      <c r="AT166" s="169" t="s">
        <v>158</v>
      </c>
      <c r="AU166" s="169" t="s">
        <v>77</v>
      </c>
      <c r="AV166" s="13" t="s">
        <v>75</v>
      </c>
      <c r="AW166" s="13" t="s">
        <v>30</v>
      </c>
      <c r="AX166" s="13" t="s">
        <v>68</v>
      </c>
      <c r="AY166" s="169" t="s">
        <v>148</v>
      </c>
    </row>
    <row r="167" spans="2:51" s="13" customFormat="1" ht="12">
      <c r="B167" s="167"/>
      <c r="D167" s="168" t="s">
        <v>158</v>
      </c>
      <c r="E167" s="169" t="s">
        <v>0</v>
      </c>
      <c r="F167" s="170" t="s">
        <v>1763</v>
      </c>
      <c r="H167" s="169" t="s">
        <v>0</v>
      </c>
      <c r="I167" s="171"/>
      <c r="L167" s="167"/>
      <c r="M167" s="172"/>
      <c r="N167" s="173"/>
      <c r="O167" s="173"/>
      <c r="P167" s="173"/>
      <c r="Q167" s="173"/>
      <c r="R167" s="173"/>
      <c r="S167" s="173"/>
      <c r="T167" s="174"/>
      <c r="AT167" s="169" t="s">
        <v>158</v>
      </c>
      <c r="AU167" s="169" t="s">
        <v>77</v>
      </c>
      <c r="AV167" s="13" t="s">
        <v>75</v>
      </c>
      <c r="AW167" s="13" t="s">
        <v>30</v>
      </c>
      <c r="AX167" s="13" t="s">
        <v>68</v>
      </c>
      <c r="AY167" s="169" t="s">
        <v>148</v>
      </c>
    </row>
    <row r="168" spans="2:51" s="14" customFormat="1" ht="12">
      <c r="B168" s="175"/>
      <c r="D168" s="168" t="s">
        <v>158</v>
      </c>
      <c r="E168" s="176" t="s">
        <v>0</v>
      </c>
      <c r="F168" s="177" t="s">
        <v>75</v>
      </c>
      <c r="H168" s="178">
        <v>1</v>
      </c>
      <c r="I168" s="179"/>
      <c r="L168" s="175"/>
      <c r="M168" s="180"/>
      <c r="N168" s="181"/>
      <c r="O168" s="181"/>
      <c r="P168" s="181"/>
      <c r="Q168" s="181"/>
      <c r="R168" s="181"/>
      <c r="S168" s="181"/>
      <c r="T168" s="182"/>
      <c r="AT168" s="176" t="s">
        <v>158</v>
      </c>
      <c r="AU168" s="176" t="s">
        <v>77</v>
      </c>
      <c r="AV168" s="14" t="s">
        <v>77</v>
      </c>
      <c r="AW168" s="14" t="s">
        <v>30</v>
      </c>
      <c r="AX168" s="14" t="s">
        <v>75</v>
      </c>
      <c r="AY168" s="176" t="s">
        <v>148</v>
      </c>
    </row>
    <row r="169" spans="1:65" s="2" customFormat="1" ht="16.5" customHeight="1">
      <c r="A169" s="33"/>
      <c r="B169" s="153"/>
      <c r="C169" s="203" t="s">
        <v>5</v>
      </c>
      <c r="D169" s="203" t="s">
        <v>438</v>
      </c>
      <c r="E169" s="204" t="s">
        <v>1794</v>
      </c>
      <c r="F169" s="205" t="s">
        <v>1795</v>
      </c>
      <c r="G169" s="206" t="s">
        <v>215</v>
      </c>
      <c r="H169" s="207">
        <v>1</v>
      </c>
      <c r="I169" s="208"/>
      <c r="J169" s="209">
        <f>ROUND(I169*H169,2)</f>
        <v>0</v>
      </c>
      <c r="K169" s="205" t="s">
        <v>155</v>
      </c>
      <c r="L169" s="210"/>
      <c r="M169" s="211" t="s">
        <v>0</v>
      </c>
      <c r="N169" s="212" t="s">
        <v>40</v>
      </c>
      <c r="O169" s="54"/>
      <c r="P169" s="163">
        <f>O169*H169</f>
        <v>0</v>
      </c>
      <c r="Q169" s="163">
        <v>0.081</v>
      </c>
      <c r="R169" s="163">
        <f>Q169*H169</f>
        <v>0.081</v>
      </c>
      <c r="S169" s="163">
        <v>0</v>
      </c>
      <c r="T169" s="164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5" t="s">
        <v>191</v>
      </c>
      <c r="AT169" s="165" t="s">
        <v>438</v>
      </c>
      <c r="AU169" s="165" t="s">
        <v>77</v>
      </c>
      <c r="AY169" s="18" t="s">
        <v>148</v>
      </c>
      <c r="BE169" s="166">
        <f>IF(N169="základní",J169,0)</f>
        <v>0</v>
      </c>
      <c r="BF169" s="166">
        <f>IF(N169="snížená",J169,0)</f>
        <v>0</v>
      </c>
      <c r="BG169" s="166">
        <f>IF(N169="zákl. přenesená",J169,0)</f>
        <v>0</v>
      </c>
      <c r="BH169" s="166">
        <f>IF(N169="sníž. přenesená",J169,0)</f>
        <v>0</v>
      </c>
      <c r="BI169" s="166">
        <f>IF(N169="nulová",J169,0)</f>
        <v>0</v>
      </c>
      <c r="BJ169" s="18" t="s">
        <v>75</v>
      </c>
      <c r="BK169" s="166">
        <f>ROUND(I169*H169,2)</f>
        <v>0</v>
      </c>
      <c r="BL169" s="18" t="s">
        <v>156</v>
      </c>
      <c r="BM169" s="165" t="s">
        <v>1796</v>
      </c>
    </row>
    <row r="170" spans="2:51" s="13" customFormat="1" ht="12">
      <c r="B170" s="167"/>
      <c r="D170" s="168" t="s">
        <v>158</v>
      </c>
      <c r="E170" s="169" t="s">
        <v>0</v>
      </c>
      <c r="F170" s="170" t="s">
        <v>1762</v>
      </c>
      <c r="H170" s="169" t="s">
        <v>0</v>
      </c>
      <c r="I170" s="171"/>
      <c r="L170" s="167"/>
      <c r="M170" s="172"/>
      <c r="N170" s="173"/>
      <c r="O170" s="173"/>
      <c r="P170" s="173"/>
      <c r="Q170" s="173"/>
      <c r="R170" s="173"/>
      <c r="S170" s="173"/>
      <c r="T170" s="174"/>
      <c r="AT170" s="169" t="s">
        <v>158</v>
      </c>
      <c r="AU170" s="169" t="s">
        <v>77</v>
      </c>
      <c r="AV170" s="13" t="s">
        <v>75</v>
      </c>
      <c r="AW170" s="13" t="s">
        <v>30</v>
      </c>
      <c r="AX170" s="13" t="s">
        <v>68</v>
      </c>
      <c r="AY170" s="169" t="s">
        <v>148</v>
      </c>
    </row>
    <row r="171" spans="2:51" s="13" customFormat="1" ht="12">
      <c r="B171" s="167"/>
      <c r="D171" s="168" t="s">
        <v>158</v>
      </c>
      <c r="E171" s="169" t="s">
        <v>0</v>
      </c>
      <c r="F171" s="170" t="s">
        <v>1763</v>
      </c>
      <c r="H171" s="169" t="s">
        <v>0</v>
      </c>
      <c r="I171" s="171"/>
      <c r="L171" s="167"/>
      <c r="M171" s="172"/>
      <c r="N171" s="173"/>
      <c r="O171" s="173"/>
      <c r="P171" s="173"/>
      <c r="Q171" s="173"/>
      <c r="R171" s="173"/>
      <c r="S171" s="173"/>
      <c r="T171" s="174"/>
      <c r="AT171" s="169" t="s">
        <v>158</v>
      </c>
      <c r="AU171" s="169" t="s">
        <v>77</v>
      </c>
      <c r="AV171" s="13" t="s">
        <v>75</v>
      </c>
      <c r="AW171" s="13" t="s">
        <v>30</v>
      </c>
      <c r="AX171" s="13" t="s">
        <v>68</v>
      </c>
      <c r="AY171" s="169" t="s">
        <v>148</v>
      </c>
    </row>
    <row r="172" spans="2:51" s="14" customFormat="1" ht="12">
      <c r="B172" s="175"/>
      <c r="D172" s="168" t="s">
        <v>158</v>
      </c>
      <c r="E172" s="176" t="s">
        <v>0</v>
      </c>
      <c r="F172" s="177" t="s">
        <v>75</v>
      </c>
      <c r="H172" s="178">
        <v>1</v>
      </c>
      <c r="I172" s="179"/>
      <c r="L172" s="175"/>
      <c r="M172" s="180"/>
      <c r="N172" s="181"/>
      <c r="O172" s="181"/>
      <c r="P172" s="181"/>
      <c r="Q172" s="181"/>
      <c r="R172" s="181"/>
      <c r="S172" s="181"/>
      <c r="T172" s="182"/>
      <c r="AT172" s="176" t="s">
        <v>158</v>
      </c>
      <c r="AU172" s="176" t="s">
        <v>77</v>
      </c>
      <c r="AV172" s="14" t="s">
        <v>77</v>
      </c>
      <c r="AW172" s="14" t="s">
        <v>30</v>
      </c>
      <c r="AX172" s="14" t="s">
        <v>75</v>
      </c>
      <c r="AY172" s="176" t="s">
        <v>148</v>
      </c>
    </row>
    <row r="173" spans="1:65" s="2" customFormat="1" ht="21.75" customHeight="1">
      <c r="A173" s="33"/>
      <c r="B173" s="153"/>
      <c r="C173" s="154" t="s">
        <v>260</v>
      </c>
      <c r="D173" s="154" t="s">
        <v>151</v>
      </c>
      <c r="E173" s="155" t="s">
        <v>1491</v>
      </c>
      <c r="F173" s="156" t="s">
        <v>1492</v>
      </c>
      <c r="G173" s="157" t="s">
        <v>215</v>
      </c>
      <c r="H173" s="158">
        <v>4</v>
      </c>
      <c r="I173" s="159"/>
      <c r="J173" s="160">
        <f>ROUND(I173*H173,2)</f>
        <v>0</v>
      </c>
      <c r="K173" s="156" t="s">
        <v>155</v>
      </c>
      <c r="L173" s="34"/>
      <c r="M173" s="161" t="s">
        <v>0</v>
      </c>
      <c r="N173" s="162" t="s">
        <v>40</v>
      </c>
      <c r="O173" s="54"/>
      <c r="P173" s="163">
        <f>O173*H173</f>
        <v>0</v>
      </c>
      <c r="Q173" s="163">
        <v>0.08832</v>
      </c>
      <c r="R173" s="163">
        <f>Q173*H173</f>
        <v>0.35328</v>
      </c>
      <c r="S173" s="163">
        <v>0</v>
      </c>
      <c r="T173" s="164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5" t="s">
        <v>156</v>
      </c>
      <c r="AT173" s="165" t="s">
        <v>151</v>
      </c>
      <c r="AU173" s="165" t="s">
        <v>77</v>
      </c>
      <c r="AY173" s="18" t="s">
        <v>148</v>
      </c>
      <c r="BE173" s="166">
        <f>IF(N173="základní",J173,0)</f>
        <v>0</v>
      </c>
      <c r="BF173" s="166">
        <f>IF(N173="snížená",J173,0)</f>
        <v>0</v>
      </c>
      <c r="BG173" s="166">
        <f>IF(N173="zákl. přenesená",J173,0)</f>
        <v>0</v>
      </c>
      <c r="BH173" s="166">
        <f>IF(N173="sníž. přenesená",J173,0)</f>
        <v>0</v>
      </c>
      <c r="BI173" s="166">
        <f>IF(N173="nulová",J173,0)</f>
        <v>0</v>
      </c>
      <c r="BJ173" s="18" t="s">
        <v>75</v>
      </c>
      <c r="BK173" s="166">
        <f>ROUND(I173*H173,2)</f>
        <v>0</v>
      </c>
      <c r="BL173" s="18" t="s">
        <v>156</v>
      </c>
      <c r="BM173" s="165" t="s">
        <v>1797</v>
      </c>
    </row>
    <row r="174" spans="2:51" s="13" customFormat="1" ht="12">
      <c r="B174" s="167"/>
      <c r="D174" s="168" t="s">
        <v>158</v>
      </c>
      <c r="E174" s="169" t="s">
        <v>0</v>
      </c>
      <c r="F174" s="170" t="s">
        <v>1762</v>
      </c>
      <c r="H174" s="169" t="s">
        <v>0</v>
      </c>
      <c r="I174" s="171"/>
      <c r="L174" s="167"/>
      <c r="M174" s="172"/>
      <c r="N174" s="173"/>
      <c r="O174" s="173"/>
      <c r="P174" s="173"/>
      <c r="Q174" s="173"/>
      <c r="R174" s="173"/>
      <c r="S174" s="173"/>
      <c r="T174" s="174"/>
      <c r="AT174" s="169" t="s">
        <v>158</v>
      </c>
      <c r="AU174" s="169" t="s">
        <v>77</v>
      </c>
      <c r="AV174" s="13" t="s">
        <v>75</v>
      </c>
      <c r="AW174" s="13" t="s">
        <v>30</v>
      </c>
      <c r="AX174" s="13" t="s">
        <v>68</v>
      </c>
      <c r="AY174" s="169" t="s">
        <v>148</v>
      </c>
    </row>
    <row r="175" spans="2:51" s="13" customFormat="1" ht="12">
      <c r="B175" s="167"/>
      <c r="D175" s="168" t="s">
        <v>158</v>
      </c>
      <c r="E175" s="169" t="s">
        <v>0</v>
      </c>
      <c r="F175" s="170" t="s">
        <v>1763</v>
      </c>
      <c r="H175" s="169" t="s">
        <v>0</v>
      </c>
      <c r="I175" s="171"/>
      <c r="L175" s="167"/>
      <c r="M175" s="172"/>
      <c r="N175" s="173"/>
      <c r="O175" s="173"/>
      <c r="P175" s="173"/>
      <c r="Q175" s="173"/>
      <c r="R175" s="173"/>
      <c r="S175" s="173"/>
      <c r="T175" s="174"/>
      <c r="AT175" s="169" t="s">
        <v>158</v>
      </c>
      <c r="AU175" s="169" t="s">
        <v>77</v>
      </c>
      <c r="AV175" s="13" t="s">
        <v>75</v>
      </c>
      <c r="AW175" s="13" t="s">
        <v>30</v>
      </c>
      <c r="AX175" s="13" t="s">
        <v>68</v>
      </c>
      <c r="AY175" s="169" t="s">
        <v>148</v>
      </c>
    </row>
    <row r="176" spans="2:51" s="14" customFormat="1" ht="12">
      <c r="B176" s="175"/>
      <c r="D176" s="168" t="s">
        <v>158</v>
      </c>
      <c r="E176" s="176" t="s">
        <v>0</v>
      </c>
      <c r="F176" s="177" t="s">
        <v>156</v>
      </c>
      <c r="H176" s="178">
        <v>4</v>
      </c>
      <c r="I176" s="179"/>
      <c r="L176" s="175"/>
      <c r="M176" s="180"/>
      <c r="N176" s="181"/>
      <c r="O176" s="181"/>
      <c r="P176" s="181"/>
      <c r="Q176" s="181"/>
      <c r="R176" s="181"/>
      <c r="S176" s="181"/>
      <c r="T176" s="182"/>
      <c r="AT176" s="176" t="s">
        <v>158</v>
      </c>
      <c r="AU176" s="176" t="s">
        <v>77</v>
      </c>
      <c r="AV176" s="14" t="s">
        <v>77</v>
      </c>
      <c r="AW176" s="14" t="s">
        <v>30</v>
      </c>
      <c r="AX176" s="14" t="s">
        <v>75</v>
      </c>
      <c r="AY176" s="176" t="s">
        <v>148</v>
      </c>
    </row>
    <row r="177" spans="2:63" s="12" customFormat="1" ht="22.9" customHeight="1">
      <c r="B177" s="140"/>
      <c r="D177" s="141" t="s">
        <v>67</v>
      </c>
      <c r="E177" s="151" t="s">
        <v>191</v>
      </c>
      <c r="F177" s="151" t="s">
        <v>576</v>
      </c>
      <c r="I177" s="143"/>
      <c r="J177" s="152">
        <f>BK177</f>
        <v>0</v>
      </c>
      <c r="L177" s="140"/>
      <c r="M177" s="145"/>
      <c r="N177" s="146"/>
      <c r="O177" s="146"/>
      <c r="P177" s="147">
        <f>SUM(P178:P259)</f>
        <v>0</v>
      </c>
      <c r="Q177" s="146"/>
      <c r="R177" s="147">
        <f>SUM(R178:R259)</f>
        <v>27.428779150000004</v>
      </c>
      <c r="S177" s="146"/>
      <c r="T177" s="148">
        <f>SUM(T178:T259)</f>
        <v>0</v>
      </c>
      <c r="AR177" s="141" t="s">
        <v>75</v>
      </c>
      <c r="AT177" s="149" t="s">
        <v>67</v>
      </c>
      <c r="AU177" s="149" t="s">
        <v>75</v>
      </c>
      <c r="AY177" s="141" t="s">
        <v>148</v>
      </c>
      <c r="BK177" s="150">
        <f>SUM(BK178:BK259)</f>
        <v>0</v>
      </c>
    </row>
    <row r="178" spans="1:65" s="2" customFormat="1" ht="16.5" customHeight="1">
      <c r="A178" s="33"/>
      <c r="B178" s="153"/>
      <c r="C178" s="154" t="s">
        <v>264</v>
      </c>
      <c r="D178" s="154" t="s">
        <v>151</v>
      </c>
      <c r="E178" s="155" t="s">
        <v>1798</v>
      </c>
      <c r="F178" s="156" t="s">
        <v>1799</v>
      </c>
      <c r="G178" s="157" t="s">
        <v>226</v>
      </c>
      <c r="H178" s="158">
        <v>216.5</v>
      </c>
      <c r="I178" s="159"/>
      <c r="J178" s="160">
        <f>ROUND(I178*H178,2)</f>
        <v>0</v>
      </c>
      <c r="K178" s="156" t="s">
        <v>155</v>
      </c>
      <c r="L178" s="34"/>
      <c r="M178" s="161" t="s">
        <v>0</v>
      </c>
      <c r="N178" s="162" t="s">
        <v>40</v>
      </c>
      <c r="O178" s="54"/>
      <c r="P178" s="163">
        <f>O178*H178</f>
        <v>0</v>
      </c>
      <c r="Q178" s="163">
        <v>2E-05</v>
      </c>
      <c r="R178" s="163">
        <f>Q178*H178</f>
        <v>0.0043300000000000005</v>
      </c>
      <c r="S178" s="163">
        <v>0</v>
      </c>
      <c r="T178" s="164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5" t="s">
        <v>156</v>
      </c>
      <c r="AT178" s="165" t="s">
        <v>151</v>
      </c>
      <c r="AU178" s="165" t="s">
        <v>77</v>
      </c>
      <c r="AY178" s="18" t="s">
        <v>148</v>
      </c>
      <c r="BE178" s="166">
        <f>IF(N178="základní",J178,0)</f>
        <v>0</v>
      </c>
      <c r="BF178" s="166">
        <f>IF(N178="snížená",J178,0)</f>
        <v>0</v>
      </c>
      <c r="BG178" s="166">
        <f>IF(N178="zákl. přenesená",J178,0)</f>
        <v>0</v>
      </c>
      <c r="BH178" s="166">
        <f>IF(N178="sníž. přenesená",J178,0)</f>
        <v>0</v>
      </c>
      <c r="BI178" s="166">
        <f>IF(N178="nulová",J178,0)</f>
        <v>0</v>
      </c>
      <c r="BJ178" s="18" t="s">
        <v>75</v>
      </c>
      <c r="BK178" s="166">
        <f>ROUND(I178*H178,2)</f>
        <v>0</v>
      </c>
      <c r="BL178" s="18" t="s">
        <v>156</v>
      </c>
      <c r="BM178" s="165" t="s">
        <v>1800</v>
      </c>
    </row>
    <row r="179" spans="2:51" s="13" customFormat="1" ht="12">
      <c r="B179" s="167"/>
      <c r="D179" s="168" t="s">
        <v>158</v>
      </c>
      <c r="E179" s="169" t="s">
        <v>0</v>
      </c>
      <c r="F179" s="170" t="s">
        <v>1762</v>
      </c>
      <c r="H179" s="169" t="s">
        <v>0</v>
      </c>
      <c r="I179" s="171"/>
      <c r="L179" s="167"/>
      <c r="M179" s="172"/>
      <c r="N179" s="173"/>
      <c r="O179" s="173"/>
      <c r="P179" s="173"/>
      <c r="Q179" s="173"/>
      <c r="R179" s="173"/>
      <c r="S179" s="173"/>
      <c r="T179" s="174"/>
      <c r="AT179" s="169" t="s">
        <v>158</v>
      </c>
      <c r="AU179" s="169" t="s">
        <v>77</v>
      </c>
      <c r="AV179" s="13" t="s">
        <v>75</v>
      </c>
      <c r="AW179" s="13" t="s">
        <v>30</v>
      </c>
      <c r="AX179" s="13" t="s">
        <v>68</v>
      </c>
      <c r="AY179" s="169" t="s">
        <v>148</v>
      </c>
    </row>
    <row r="180" spans="2:51" s="13" customFormat="1" ht="12">
      <c r="B180" s="167"/>
      <c r="D180" s="168" t="s">
        <v>158</v>
      </c>
      <c r="E180" s="169" t="s">
        <v>0</v>
      </c>
      <c r="F180" s="170" t="s">
        <v>1763</v>
      </c>
      <c r="H180" s="169" t="s">
        <v>0</v>
      </c>
      <c r="I180" s="171"/>
      <c r="L180" s="167"/>
      <c r="M180" s="172"/>
      <c r="N180" s="173"/>
      <c r="O180" s="173"/>
      <c r="P180" s="173"/>
      <c r="Q180" s="173"/>
      <c r="R180" s="173"/>
      <c r="S180" s="173"/>
      <c r="T180" s="174"/>
      <c r="AT180" s="169" t="s">
        <v>158</v>
      </c>
      <c r="AU180" s="169" t="s">
        <v>77</v>
      </c>
      <c r="AV180" s="13" t="s">
        <v>75</v>
      </c>
      <c r="AW180" s="13" t="s">
        <v>30</v>
      </c>
      <c r="AX180" s="13" t="s">
        <v>68</v>
      </c>
      <c r="AY180" s="169" t="s">
        <v>148</v>
      </c>
    </row>
    <row r="181" spans="2:51" s="14" customFormat="1" ht="12">
      <c r="B181" s="175"/>
      <c r="D181" s="168" t="s">
        <v>158</v>
      </c>
      <c r="E181" s="176" t="s">
        <v>304</v>
      </c>
      <c r="F181" s="177" t="s">
        <v>1748</v>
      </c>
      <c r="H181" s="178">
        <v>216.5</v>
      </c>
      <c r="I181" s="179"/>
      <c r="L181" s="175"/>
      <c r="M181" s="180"/>
      <c r="N181" s="181"/>
      <c r="O181" s="181"/>
      <c r="P181" s="181"/>
      <c r="Q181" s="181"/>
      <c r="R181" s="181"/>
      <c r="S181" s="181"/>
      <c r="T181" s="182"/>
      <c r="AT181" s="176" t="s">
        <v>158</v>
      </c>
      <c r="AU181" s="176" t="s">
        <v>77</v>
      </c>
      <c r="AV181" s="14" t="s">
        <v>77</v>
      </c>
      <c r="AW181" s="14" t="s">
        <v>30</v>
      </c>
      <c r="AX181" s="14" t="s">
        <v>75</v>
      </c>
      <c r="AY181" s="176" t="s">
        <v>148</v>
      </c>
    </row>
    <row r="182" spans="1:65" s="2" customFormat="1" ht="16.5" customHeight="1">
      <c r="A182" s="33"/>
      <c r="B182" s="153"/>
      <c r="C182" s="203" t="s">
        <v>430</v>
      </c>
      <c r="D182" s="203" t="s">
        <v>438</v>
      </c>
      <c r="E182" s="204" t="s">
        <v>1801</v>
      </c>
      <c r="F182" s="205" t="s">
        <v>1802</v>
      </c>
      <c r="G182" s="206" t="s">
        <v>226</v>
      </c>
      <c r="H182" s="207">
        <v>236.635</v>
      </c>
      <c r="I182" s="208"/>
      <c r="J182" s="209">
        <f>ROUND(I182*H182,2)</f>
        <v>0</v>
      </c>
      <c r="K182" s="205" t="s">
        <v>0</v>
      </c>
      <c r="L182" s="210"/>
      <c r="M182" s="211" t="s">
        <v>0</v>
      </c>
      <c r="N182" s="212" t="s">
        <v>40</v>
      </c>
      <c r="O182" s="54"/>
      <c r="P182" s="163">
        <f>O182*H182</f>
        <v>0</v>
      </c>
      <c r="Q182" s="163">
        <v>0.00729</v>
      </c>
      <c r="R182" s="163">
        <f>Q182*H182</f>
        <v>1.72506915</v>
      </c>
      <c r="S182" s="163">
        <v>0</v>
      </c>
      <c r="T182" s="164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5" t="s">
        <v>191</v>
      </c>
      <c r="AT182" s="165" t="s">
        <v>438</v>
      </c>
      <c r="AU182" s="165" t="s">
        <v>77</v>
      </c>
      <c r="AY182" s="18" t="s">
        <v>148</v>
      </c>
      <c r="BE182" s="166">
        <f>IF(N182="základní",J182,0)</f>
        <v>0</v>
      </c>
      <c r="BF182" s="166">
        <f>IF(N182="snížená",J182,0)</f>
        <v>0</v>
      </c>
      <c r="BG182" s="166">
        <f>IF(N182="zákl. přenesená",J182,0)</f>
        <v>0</v>
      </c>
      <c r="BH182" s="166">
        <f>IF(N182="sníž. přenesená",J182,0)</f>
        <v>0</v>
      </c>
      <c r="BI182" s="166">
        <f>IF(N182="nulová",J182,0)</f>
        <v>0</v>
      </c>
      <c r="BJ182" s="18" t="s">
        <v>75</v>
      </c>
      <c r="BK182" s="166">
        <f>ROUND(I182*H182,2)</f>
        <v>0</v>
      </c>
      <c r="BL182" s="18" t="s">
        <v>156</v>
      </c>
      <c r="BM182" s="165" t="s">
        <v>1803</v>
      </c>
    </row>
    <row r="183" spans="2:51" s="14" customFormat="1" ht="12">
      <c r="B183" s="175"/>
      <c r="D183" s="168" t="s">
        <v>158</v>
      </c>
      <c r="E183" s="176" t="s">
        <v>0</v>
      </c>
      <c r="F183" s="177" t="s">
        <v>1173</v>
      </c>
      <c r="H183" s="178">
        <v>236.635</v>
      </c>
      <c r="I183" s="179"/>
      <c r="L183" s="175"/>
      <c r="M183" s="180"/>
      <c r="N183" s="181"/>
      <c r="O183" s="181"/>
      <c r="P183" s="181"/>
      <c r="Q183" s="181"/>
      <c r="R183" s="181"/>
      <c r="S183" s="181"/>
      <c r="T183" s="182"/>
      <c r="AT183" s="176" t="s">
        <v>158</v>
      </c>
      <c r="AU183" s="176" t="s">
        <v>77</v>
      </c>
      <c r="AV183" s="14" t="s">
        <v>77</v>
      </c>
      <c r="AW183" s="14" t="s">
        <v>30</v>
      </c>
      <c r="AX183" s="14" t="s">
        <v>75</v>
      </c>
      <c r="AY183" s="176" t="s">
        <v>148</v>
      </c>
    </row>
    <row r="184" spans="1:65" s="2" customFormat="1" ht="16.5" customHeight="1">
      <c r="A184" s="33"/>
      <c r="B184" s="153"/>
      <c r="C184" s="154" t="s">
        <v>437</v>
      </c>
      <c r="D184" s="154" t="s">
        <v>151</v>
      </c>
      <c r="E184" s="155" t="s">
        <v>1515</v>
      </c>
      <c r="F184" s="156" t="s">
        <v>1516</v>
      </c>
      <c r="G184" s="157" t="s">
        <v>215</v>
      </c>
      <c r="H184" s="158">
        <v>4</v>
      </c>
      <c r="I184" s="159"/>
      <c r="J184" s="160">
        <f>ROUND(I184*H184,2)</f>
        <v>0</v>
      </c>
      <c r="K184" s="156" t="s">
        <v>0</v>
      </c>
      <c r="L184" s="34"/>
      <c r="M184" s="161" t="s">
        <v>0</v>
      </c>
      <c r="N184" s="162" t="s">
        <v>40</v>
      </c>
      <c r="O184" s="54"/>
      <c r="P184" s="163">
        <f>O184*H184</f>
        <v>0</v>
      </c>
      <c r="Q184" s="163">
        <v>0.0001</v>
      </c>
      <c r="R184" s="163">
        <f>Q184*H184</f>
        <v>0.0004</v>
      </c>
      <c r="S184" s="163">
        <v>0</v>
      </c>
      <c r="T184" s="164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5" t="s">
        <v>156</v>
      </c>
      <c r="AT184" s="165" t="s">
        <v>151</v>
      </c>
      <c r="AU184" s="165" t="s">
        <v>77</v>
      </c>
      <c r="AY184" s="18" t="s">
        <v>148</v>
      </c>
      <c r="BE184" s="166">
        <f>IF(N184="základní",J184,0)</f>
        <v>0</v>
      </c>
      <c r="BF184" s="166">
        <f>IF(N184="snížená",J184,0)</f>
        <v>0</v>
      </c>
      <c r="BG184" s="166">
        <f>IF(N184="zákl. přenesená",J184,0)</f>
        <v>0</v>
      </c>
      <c r="BH184" s="166">
        <f>IF(N184="sníž. přenesená",J184,0)</f>
        <v>0</v>
      </c>
      <c r="BI184" s="166">
        <f>IF(N184="nulová",J184,0)</f>
        <v>0</v>
      </c>
      <c r="BJ184" s="18" t="s">
        <v>75</v>
      </c>
      <c r="BK184" s="166">
        <f>ROUND(I184*H184,2)</f>
        <v>0</v>
      </c>
      <c r="BL184" s="18" t="s">
        <v>156</v>
      </c>
      <c r="BM184" s="165" t="s">
        <v>1804</v>
      </c>
    </row>
    <row r="185" spans="2:51" s="13" customFormat="1" ht="12">
      <c r="B185" s="167"/>
      <c r="D185" s="168" t="s">
        <v>158</v>
      </c>
      <c r="E185" s="169" t="s">
        <v>0</v>
      </c>
      <c r="F185" s="170" t="s">
        <v>1762</v>
      </c>
      <c r="H185" s="169" t="s">
        <v>0</v>
      </c>
      <c r="I185" s="171"/>
      <c r="L185" s="167"/>
      <c r="M185" s="172"/>
      <c r="N185" s="173"/>
      <c r="O185" s="173"/>
      <c r="P185" s="173"/>
      <c r="Q185" s="173"/>
      <c r="R185" s="173"/>
      <c r="S185" s="173"/>
      <c r="T185" s="174"/>
      <c r="AT185" s="169" t="s">
        <v>158</v>
      </c>
      <c r="AU185" s="169" t="s">
        <v>77</v>
      </c>
      <c r="AV185" s="13" t="s">
        <v>75</v>
      </c>
      <c r="AW185" s="13" t="s">
        <v>30</v>
      </c>
      <c r="AX185" s="13" t="s">
        <v>68</v>
      </c>
      <c r="AY185" s="169" t="s">
        <v>148</v>
      </c>
    </row>
    <row r="186" spans="2:51" s="13" customFormat="1" ht="12">
      <c r="B186" s="167"/>
      <c r="D186" s="168" t="s">
        <v>158</v>
      </c>
      <c r="E186" s="169" t="s">
        <v>0</v>
      </c>
      <c r="F186" s="170" t="s">
        <v>1763</v>
      </c>
      <c r="H186" s="169" t="s">
        <v>0</v>
      </c>
      <c r="I186" s="171"/>
      <c r="L186" s="167"/>
      <c r="M186" s="172"/>
      <c r="N186" s="173"/>
      <c r="O186" s="173"/>
      <c r="P186" s="173"/>
      <c r="Q186" s="173"/>
      <c r="R186" s="173"/>
      <c r="S186" s="173"/>
      <c r="T186" s="174"/>
      <c r="AT186" s="169" t="s">
        <v>158</v>
      </c>
      <c r="AU186" s="169" t="s">
        <v>77</v>
      </c>
      <c r="AV186" s="13" t="s">
        <v>75</v>
      </c>
      <c r="AW186" s="13" t="s">
        <v>30</v>
      </c>
      <c r="AX186" s="13" t="s">
        <v>68</v>
      </c>
      <c r="AY186" s="169" t="s">
        <v>148</v>
      </c>
    </row>
    <row r="187" spans="2:51" s="14" customFormat="1" ht="12">
      <c r="B187" s="175"/>
      <c r="D187" s="168" t="s">
        <v>158</v>
      </c>
      <c r="E187" s="176" t="s">
        <v>0</v>
      </c>
      <c r="F187" s="177" t="s">
        <v>156</v>
      </c>
      <c r="H187" s="178">
        <v>4</v>
      </c>
      <c r="I187" s="179"/>
      <c r="L187" s="175"/>
      <c r="M187" s="180"/>
      <c r="N187" s="181"/>
      <c r="O187" s="181"/>
      <c r="P187" s="181"/>
      <c r="Q187" s="181"/>
      <c r="R187" s="181"/>
      <c r="S187" s="181"/>
      <c r="T187" s="182"/>
      <c r="AT187" s="176" t="s">
        <v>158</v>
      </c>
      <c r="AU187" s="176" t="s">
        <v>77</v>
      </c>
      <c r="AV187" s="14" t="s">
        <v>77</v>
      </c>
      <c r="AW187" s="14" t="s">
        <v>30</v>
      </c>
      <c r="AX187" s="14" t="s">
        <v>75</v>
      </c>
      <c r="AY187" s="176" t="s">
        <v>148</v>
      </c>
    </row>
    <row r="188" spans="1:65" s="2" customFormat="1" ht="16.5" customHeight="1">
      <c r="A188" s="33"/>
      <c r="B188" s="153"/>
      <c r="C188" s="203" t="s">
        <v>443</v>
      </c>
      <c r="D188" s="203" t="s">
        <v>438</v>
      </c>
      <c r="E188" s="204" t="s">
        <v>1518</v>
      </c>
      <c r="F188" s="205" t="s">
        <v>1519</v>
      </c>
      <c r="G188" s="206" t="s">
        <v>215</v>
      </c>
      <c r="H188" s="207">
        <v>4</v>
      </c>
      <c r="I188" s="208"/>
      <c r="J188" s="209">
        <f>ROUND(I188*H188,2)</f>
        <v>0</v>
      </c>
      <c r="K188" s="205" t="s">
        <v>0</v>
      </c>
      <c r="L188" s="210"/>
      <c r="M188" s="211" t="s">
        <v>0</v>
      </c>
      <c r="N188" s="212" t="s">
        <v>40</v>
      </c>
      <c r="O188" s="54"/>
      <c r="P188" s="163">
        <f>O188*H188</f>
        <v>0</v>
      </c>
      <c r="Q188" s="163">
        <v>0.0006</v>
      </c>
      <c r="R188" s="163">
        <f>Q188*H188</f>
        <v>0.0024</v>
      </c>
      <c r="S188" s="163">
        <v>0</v>
      </c>
      <c r="T188" s="164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5" t="s">
        <v>191</v>
      </c>
      <c r="AT188" s="165" t="s">
        <v>438</v>
      </c>
      <c r="AU188" s="165" t="s">
        <v>77</v>
      </c>
      <c r="AY188" s="18" t="s">
        <v>148</v>
      </c>
      <c r="BE188" s="166">
        <f>IF(N188="základní",J188,0)</f>
        <v>0</v>
      </c>
      <c r="BF188" s="166">
        <f>IF(N188="snížená",J188,0)</f>
        <v>0</v>
      </c>
      <c r="BG188" s="166">
        <f>IF(N188="zákl. přenesená",J188,0)</f>
        <v>0</v>
      </c>
      <c r="BH188" s="166">
        <f>IF(N188="sníž. přenesená",J188,0)</f>
        <v>0</v>
      </c>
      <c r="BI188" s="166">
        <f>IF(N188="nulová",J188,0)</f>
        <v>0</v>
      </c>
      <c r="BJ188" s="18" t="s">
        <v>75</v>
      </c>
      <c r="BK188" s="166">
        <f>ROUND(I188*H188,2)</f>
        <v>0</v>
      </c>
      <c r="BL188" s="18" t="s">
        <v>156</v>
      </c>
      <c r="BM188" s="165" t="s">
        <v>1805</v>
      </c>
    </row>
    <row r="189" spans="2:51" s="13" customFormat="1" ht="12">
      <c r="B189" s="167"/>
      <c r="D189" s="168" t="s">
        <v>158</v>
      </c>
      <c r="E189" s="169" t="s">
        <v>0</v>
      </c>
      <c r="F189" s="170" t="s">
        <v>1762</v>
      </c>
      <c r="H189" s="169" t="s">
        <v>0</v>
      </c>
      <c r="I189" s="171"/>
      <c r="L189" s="167"/>
      <c r="M189" s="172"/>
      <c r="N189" s="173"/>
      <c r="O189" s="173"/>
      <c r="P189" s="173"/>
      <c r="Q189" s="173"/>
      <c r="R189" s="173"/>
      <c r="S189" s="173"/>
      <c r="T189" s="174"/>
      <c r="AT189" s="169" t="s">
        <v>158</v>
      </c>
      <c r="AU189" s="169" t="s">
        <v>77</v>
      </c>
      <c r="AV189" s="13" t="s">
        <v>75</v>
      </c>
      <c r="AW189" s="13" t="s">
        <v>30</v>
      </c>
      <c r="AX189" s="13" t="s">
        <v>68</v>
      </c>
      <c r="AY189" s="169" t="s">
        <v>148</v>
      </c>
    </row>
    <row r="190" spans="2:51" s="13" customFormat="1" ht="12">
      <c r="B190" s="167"/>
      <c r="D190" s="168" t="s">
        <v>158</v>
      </c>
      <c r="E190" s="169" t="s">
        <v>0</v>
      </c>
      <c r="F190" s="170" t="s">
        <v>1763</v>
      </c>
      <c r="H190" s="169" t="s">
        <v>0</v>
      </c>
      <c r="I190" s="171"/>
      <c r="L190" s="167"/>
      <c r="M190" s="172"/>
      <c r="N190" s="173"/>
      <c r="O190" s="173"/>
      <c r="P190" s="173"/>
      <c r="Q190" s="173"/>
      <c r="R190" s="173"/>
      <c r="S190" s="173"/>
      <c r="T190" s="174"/>
      <c r="AT190" s="169" t="s">
        <v>158</v>
      </c>
      <c r="AU190" s="169" t="s">
        <v>77</v>
      </c>
      <c r="AV190" s="13" t="s">
        <v>75</v>
      </c>
      <c r="AW190" s="13" t="s">
        <v>30</v>
      </c>
      <c r="AX190" s="13" t="s">
        <v>68</v>
      </c>
      <c r="AY190" s="169" t="s">
        <v>148</v>
      </c>
    </row>
    <row r="191" spans="2:51" s="14" customFormat="1" ht="12">
      <c r="B191" s="175"/>
      <c r="D191" s="168" t="s">
        <v>158</v>
      </c>
      <c r="E191" s="176" t="s">
        <v>0</v>
      </c>
      <c r="F191" s="177" t="s">
        <v>156</v>
      </c>
      <c r="H191" s="178">
        <v>4</v>
      </c>
      <c r="I191" s="179"/>
      <c r="L191" s="175"/>
      <c r="M191" s="180"/>
      <c r="N191" s="181"/>
      <c r="O191" s="181"/>
      <c r="P191" s="181"/>
      <c r="Q191" s="181"/>
      <c r="R191" s="181"/>
      <c r="S191" s="181"/>
      <c r="T191" s="182"/>
      <c r="AT191" s="176" t="s">
        <v>158</v>
      </c>
      <c r="AU191" s="176" t="s">
        <v>77</v>
      </c>
      <c r="AV191" s="14" t="s">
        <v>77</v>
      </c>
      <c r="AW191" s="14" t="s">
        <v>30</v>
      </c>
      <c r="AX191" s="14" t="s">
        <v>75</v>
      </c>
      <c r="AY191" s="176" t="s">
        <v>148</v>
      </c>
    </row>
    <row r="192" spans="1:65" s="2" customFormat="1" ht="21.75" customHeight="1">
      <c r="A192" s="33"/>
      <c r="B192" s="153"/>
      <c r="C192" s="154" t="s">
        <v>449</v>
      </c>
      <c r="D192" s="154" t="s">
        <v>151</v>
      </c>
      <c r="E192" s="155" t="s">
        <v>1521</v>
      </c>
      <c r="F192" s="156" t="s">
        <v>1522</v>
      </c>
      <c r="G192" s="157" t="s">
        <v>215</v>
      </c>
      <c r="H192" s="158">
        <v>8</v>
      </c>
      <c r="I192" s="159"/>
      <c r="J192" s="160">
        <f>ROUND(I192*H192,2)</f>
        <v>0</v>
      </c>
      <c r="K192" s="156" t="s">
        <v>155</v>
      </c>
      <c r="L192" s="34"/>
      <c r="M192" s="161" t="s">
        <v>0</v>
      </c>
      <c r="N192" s="162" t="s">
        <v>40</v>
      </c>
      <c r="O192" s="54"/>
      <c r="P192" s="163">
        <f>O192*H192</f>
        <v>0</v>
      </c>
      <c r="Q192" s="163">
        <v>0</v>
      </c>
      <c r="R192" s="163">
        <f>Q192*H192</f>
        <v>0</v>
      </c>
      <c r="S192" s="163">
        <v>0</v>
      </c>
      <c r="T192" s="164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5" t="s">
        <v>156</v>
      </c>
      <c r="AT192" s="165" t="s">
        <v>151</v>
      </c>
      <c r="AU192" s="165" t="s">
        <v>77</v>
      </c>
      <c r="AY192" s="18" t="s">
        <v>148</v>
      </c>
      <c r="BE192" s="166">
        <f>IF(N192="základní",J192,0)</f>
        <v>0</v>
      </c>
      <c r="BF192" s="166">
        <f>IF(N192="snížená",J192,0)</f>
        <v>0</v>
      </c>
      <c r="BG192" s="166">
        <f>IF(N192="zákl. přenesená",J192,0)</f>
        <v>0</v>
      </c>
      <c r="BH192" s="166">
        <f>IF(N192="sníž. přenesená",J192,0)</f>
        <v>0</v>
      </c>
      <c r="BI192" s="166">
        <f>IF(N192="nulová",J192,0)</f>
        <v>0</v>
      </c>
      <c r="BJ192" s="18" t="s">
        <v>75</v>
      </c>
      <c r="BK192" s="166">
        <f>ROUND(I192*H192,2)</f>
        <v>0</v>
      </c>
      <c r="BL192" s="18" t="s">
        <v>156</v>
      </c>
      <c r="BM192" s="165" t="s">
        <v>1806</v>
      </c>
    </row>
    <row r="193" spans="2:51" s="13" customFormat="1" ht="12">
      <c r="B193" s="167"/>
      <c r="D193" s="168" t="s">
        <v>158</v>
      </c>
      <c r="E193" s="169" t="s">
        <v>0</v>
      </c>
      <c r="F193" s="170" t="s">
        <v>1762</v>
      </c>
      <c r="H193" s="169" t="s">
        <v>0</v>
      </c>
      <c r="I193" s="171"/>
      <c r="L193" s="167"/>
      <c r="M193" s="172"/>
      <c r="N193" s="173"/>
      <c r="O193" s="173"/>
      <c r="P193" s="173"/>
      <c r="Q193" s="173"/>
      <c r="R193" s="173"/>
      <c r="S193" s="173"/>
      <c r="T193" s="174"/>
      <c r="AT193" s="169" t="s">
        <v>158</v>
      </c>
      <c r="AU193" s="169" t="s">
        <v>77</v>
      </c>
      <c r="AV193" s="13" t="s">
        <v>75</v>
      </c>
      <c r="AW193" s="13" t="s">
        <v>30</v>
      </c>
      <c r="AX193" s="13" t="s">
        <v>68</v>
      </c>
      <c r="AY193" s="169" t="s">
        <v>148</v>
      </c>
    </row>
    <row r="194" spans="2:51" s="13" customFormat="1" ht="12">
      <c r="B194" s="167"/>
      <c r="D194" s="168" t="s">
        <v>158</v>
      </c>
      <c r="E194" s="169" t="s">
        <v>0</v>
      </c>
      <c r="F194" s="170" t="s">
        <v>1763</v>
      </c>
      <c r="H194" s="169" t="s">
        <v>0</v>
      </c>
      <c r="I194" s="171"/>
      <c r="L194" s="167"/>
      <c r="M194" s="172"/>
      <c r="N194" s="173"/>
      <c r="O194" s="173"/>
      <c r="P194" s="173"/>
      <c r="Q194" s="173"/>
      <c r="R194" s="173"/>
      <c r="S194" s="173"/>
      <c r="T194" s="174"/>
      <c r="AT194" s="169" t="s">
        <v>158</v>
      </c>
      <c r="AU194" s="169" t="s">
        <v>77</v>
      </c>
      <c r="AV194" s="13" t="s">
        <v>75</v>
      </c>
      <c r="AW194" s="13" t="s">
        <v>30</v>
      </c>
      <c r="AX194" s="13" t="s">
        <v>68</v>
      </c>
      <c r="AY194" s="169" t="s">
        <v>148</v>
      </c>
    </row>
    <row r="195" spans="2:51" s="14" customFormat="1" ht="12">
      <c r="B195" s="175"/>
      <c r="D195" s="168" t="s">
        <v>158</v>
      </c>
      <c r="E195" s="176" t="s">
        <v>0</v>
      </c>
      <c r="F195" s="177" t="s">
        <v>191</v>
      </c>
      <c r="H195" s="178">
        <v>8</v>
      </c>
      <c r="I195" s="179"/>
      <c r="L195" s="175"/>
      <c r="M195" s="180"/>
      <c r="N195" s="181"/>
      <c r="O195" s="181"/>
      <c r="P195" s="181"/>
      <c r="Q195" s="181"/>
      <c r="R195" s="181"/>
      <c r="S195" s="181"/>
      <c r="T195" s="182"/>
      <c r="AT195" s="176" t="s">
        <v>158</v>
      </c>
      <c r="AU195" s="176" t="s">
        <v>77</v>
      </c>
      <c r="AV195" s="14" t="s">
        <v>77</v>
      </c>
      <c r="AW195" s="14" t="s">
        <v>30</v>
      </c>
      <c r="AX195" s="14" t="s">
        <v>75</v>
      </c>
      <c r="AY195" s="176" t="s">
        <v>148</v>
      </c>
    </row>
    <row r="196" spans="1:65" s="2" customFormat="1" ht="16.5" customHeight="1">
      <c r="A196" s="33"/>
      <c r="B196" s="153"/>
      <c r="C196" s="203" t="s">
        <v>454</v>
      </c>
      <c r="D196" s="203" t="s">
        <v>438</v>
      </c>
      <c r="E196" s="204" t="s">
        <v>1807</v>
      </c>
      <c r="F196" s="205" t="s">
        <v>1808</v>
      </c>
      <c r="G196" s="206" t="s">
        <v>215</v>
      </c>
      <c r="H196" s="207">
        <v>8</v>
      </c>
      <c r="I196" s="208"/>
      <c r="J196" s="209">
        <f>ROUND(I196*H196,2)</f>
        <v>0</v>
      </c>
      <c r="K196" s="205" t="s">
        <v>155</v>
      </c>
      <c r="L196" s="210"/>
      <c r="M196" s="211" t="s">
        <v>0</v>
      </c>
      <c r="N196" s="212" t="s">
        <v>40</v>
      </c>
      <c r="O196" s="54"/>
      <c r="P196" s="163">
        <f>O196*H196</f>
        <v>0</v>
      </c>
      <c r="Q196" s="163">
        <v>0.0053</v>
      </c>
      <c r="R196" s="163">
        <f>Q196*H196</f>
        <v>0.0424</v>
      </c>
      <c r="S196" s="163">
        <v>0</v>
      </c>
      <c r="T196" s="164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5" t="s">
        <v>191</v>
      </c>
      <c r="AT196" s="165" t="s">
        <v>438</v>
      </c>
      <c r="AU196" s="165" t="s">
        <v>77</v>
      </c>
      <c r="AY196" s="18" t="s">
        <v>148</v>
      </c>
      <c r="BE196" s="166">
        <f>IF(N196="základní",J196,0)</f>
        <v>0</v>
      </c>
      <c r="BF196" s="166">
        <f>IF(N196="snížená",J196,0)</f>
        <v>0</v>
      </c>
      <c r="BG196" s="166">
        <f>IF(N196="zákl. přenesená",J196,0)</f>
        <v>0</v>
      </c>
      <c r="BH196" s="166">
        <f>IF(N196="sníž. přenesená",J196,0)</f>
        <v>0</v>
      </c>
      <c r="BI196" s="166">
        <f>IF(N196="nulová",J196,0)</f>
        <v>0</v>
      </c>
      <c r="BJ196" s="18" t="s">
        <v>75</v>
      </c>
      <c r="BK196" s="166">
        <f>ROUND(I196*H196,2)</f>
        <v>0</v>
      </c>
      <c r="BL196" s="18" t="s">
        <v>156</v>
      </c>
      <c r="BM196" s="165" t="s">
        <v>1809</v>
      </c>
    </row>
    <row r="197" spans="2:51" s="13" customFormat="1" ht="12">
      <c r="B197" s="167"/>
      <c r="D197" s="168" t="s">
        <v>158</v>
      </c>
      <c r="E197" s="169" t="s">
        <v>0</v>
      </c>
      <c r="F197" s="170" t="s">
        <v>1762</v>
      </c>
      <c r="H197" s="169" t="s">
        <v>0</v>
      </c>
      <c r="I197" s="171"/>
      <c r="L197" s="167"/>
      <c r="M197" s="172"/>
      <c r="N197" s="173"/>
      <c r="O197" s="173"/>
      <c r="P197" s="173"/>
      <c r="Q197" s="173"/>
      <c r="R197" s="173"/>
      <c r="S197" s="173"/>
      <c r="T197" s="174"/>
      <c r="AT197" s="169" t="s">
        <v>158</v>
      </c>
      <c r="AU197" s="169" t="s">
        <v>77</v>
      </c>
      <c r="AV197" s="13" t="s">
        <v>75</v>
      </c>
      <c r="AW197" s="13" t="s">
        <v>30</v>
      </c>
      <c r="AX197" s="13" t="s">
        <v>68</v>
      </c>
      <c r="AY197" s="169" t="s">
        <v>148</v>
      </c>
    </row>
    <row r="198" spans="2:51" s="13" customFormat="1" ht="12">
      <c r="B198" s="167"/>
      <c r="D198" s="168" t="s">
        <v>158</v>
      </c>
      <c r="E198" s="169" t="s">
        <v>0</v>
      </c>
      <c r="F198" s="170" t="s">
        <v>1763</v>
      </c>
      <c r="H198" s="169" t="s">
        <v>0</v>
      </c>
      <c r="I198" s="171"/>
      <c r="L198" s="167"/>
      <c r="M198" s="172"/>
      <c r="N198" s="173"/>
      <c r="O198" s="173"/>
      <c r="P198" s="173"/>
      <c r="Q198" s="173"/>
      <c r="R198" s="173"/>
      <c r="S198" s="173"/>
      <c r="T198" s="174"/>
      <c r="AT198" s="169" t="s">
        <v>158</v>
      </c>
      <c r="AU198" s="169" t="s">
        <v>77</v>
      </c>
      <c r="AV198" s="13" t="s">
        <v>75</v>
      </c>
      <c r="AW198" s="13" t="s">
        <v>30</v>
      </c>
      <c r="AX198" s="13" t="s">
        <v>68</v>
      </c>
      <c r="AY198" s="169" t="s">
        <v>148</v>
      </c>
    </row>
    <row r="199" spans="2:51" s="14" customFormat="1" ht="12">
      <c r="B199" s="175"/>
      <c r="D199" s="168" t="s">
        <v>158</v>
      </c>
      <c r="E199" s="176" t="s">
        <v>0</v>
      </c>
      <c r="F199" s="177" t="s">
        <v>191</v>
      </c>
      <c r="H199" s="178">
        <v>8</v>
      </c>
      <c r="I199" s="179"/>
      <c r="L199" s="175"/>
      <c r="M199" s="180"/>
      <c r="N199" s="181"/>
      <c r="O199" s="181"/>
      <c r="P199" s="181"/>
      <c r="Q199" s="181"/>
      <c r="R199" s="181"/>
      <c r="S199" s="181"/>
      <c r="T199" s="182"/>
      <c r="AT199" s="176" t="s">
        <v>158</v>
      </c>
      <c r="AU199" s="176" t="s">
        <v>77</v>
      </c>
      <c r="AV199" s="14" t="s">
        <v>77</v>
      </c>
      <c r="AW199" s="14" t="s">
        <v>30</v>
      </c>
      <c r="AX199" s="14" t="s">
        <v>75</v>
      </c>
      <c r="AY199" s="176" t="s">
        <v>148</v>
      </c>
    </row>
    <row r="200" spans="1:65" s="2" customFormat="1" ht="16.5" customHeight="1">
      <c r="A200" s="33"/>
      <c r="B200" s="153"/>
      <c r="C200" s="154" t="s">
        <v>459</v>
      </c>
      <c r="D200" s="154" t="s">
        <v>151</v>
      </c>
      <c r="E200" s="155" t="s">
        <v>1527</v>
      </c>
      <c r="F200" s="156" t="s">
        <v>1528</v>
      </c>
      <c r="G200" s="157" t="s">
        <v>215</v>
      </c>
      <c r="H200" s="158">
        <v>15</v>
      </c>
      <c r="I200" s="159"/>
      <c r="J200" s="160">
        <f>ROUND(I200*H200,2)</f>
        <v>0</v>
      </c>
      <c r="K200" s="156" t="s">
        <v>0</v>
      </c>
      <c r="L200" s="34"/>
      <c r="M200" s="161" t="s">
        <v>0</v>
      </c>
      <c r="N200" s="162" t="s">
        <v>40</v>
      </c>
      <c r="O200" s="54"/>
      <c r="P200" s="163">
        <f>O200*H200</f>
        <v>0</v>
      </c>
      <c r="Q200" s="163">
        <v>0.0001</v>
      </c>
      <c r="R200" s="163">
        <f>Q200*H200</f>
        <v>0.0015</v>
      </c>
      <c r="S200" s="163">
        <v>0</v>
      </c>
      <c r="T200" s="164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5" t="s">
        <v>156</v>
      </c>
      <c r="AT200" s="165" t="s">
        <v>151</v>
      </c>
      <c r="AU200" s="165" t="s">
        <v>77</v>
      </c>
      <c r="AY200" s="18" t="s">
        <v>148</v>
      </c>
      <c r="BE200" s="166">
        <f>IF(N200="základní",J200,0)</f>
        <v>0</v>
      </c>
      <c r="BF200" s="166">
        <f>IF(N200="snížená",J200,0)</f>
        <v>0</v>
      </c>
      <c r="BG200" s="166">
        <f>IF(N200="zákl. přenesená",J200,0)</f>
        <v>0</v>
      </c>
      <c r="BH200" s="166">
        <f>IF(N200="sníž. přenesená",J200,0)</f>
        <v>0</v>
      </c>
      <c r="BI200" s="166">
        <f>IF(N200="nulová",J200,0)</f>
        <v>0</v>
      </c>
      <c r="BJ200" s="18" t="s">
        <v>75</v>
      </c>
      <c r="BK200" s="166">
        <f>ROUND(I200*H200,2)</f>
        <v>0</v>
      </c>
      <c r="BL200" s="18" t="s">
        <v>156</v>
      </c>
      <c r="BM200" s="165" t="s">
        <v>1810</v>
      </c>
    </row>
    <row r="201" spans="2:51" s="13" customFormat="1" ht="12">
      <c r="B201" s="167"/>
      <c r="D201" s="168" t="s">
        <v>158</v>
      </c>
      <c r="E201" s="169" t="s">
        <v>0</v>
      </c>
      <c r="F201" s="170" t="s">
        <v>1762</v>
      </c>
      <c r="H201" s="169" t="s">
        <v>0</v>
      </c>
      <c r="I201" s="171"/>
      <c r="L201" s="167"/>
      <c r="M201" s="172"/>
      <c r="N201" s="173"/>
      <c r="O201" s="173"/>
      <c r="P201" s="173"/>
      <c r="Q201" s="173"/>
      <c r="R201" s="173"/>
      <c r="S201" s="173"/>
      <c r="T201" s="174"/>
      <c r="AT201" s="169" t="s">
        <v>158</v>
      </c>
      <c r="AU201" s="169" t="s">
        <v>77</v>
      </c>
      <c r="AV201" s="13" t="s">
        <v>75</v>
      </c>
      <c r="AW201" s="13" t="s">
        <v>30</v>
      </c>
      <c r="AX201" s="13" t="s">
        <v>68</v>
      </c>
      <c r="AY201" s="169" t="s">
        <v>148</v>
      </c>
    </row>
    <row r="202" spans="2:51" s="13" customFormat="1" ht="12">
      <c r="B202" s="167"/>
      <c r="D202" s="168" t="s">
        <v>158</v>
      </c>
      <c r="E202" s="169" t="s">
        <v>0</v>
      </c>
      <c r="F202" s="170" t="s">
        <v>1763</v>
      </c>
      <c r="H202" s="169" t="s">
        <v>0</v>
      </c>
      <c r="I202" s="171"/>
      <c r="L202" s="167"/>
      <c r="M202" s="172"/>
      <c r="N202" s="173"/>
      <c r="O202" s="173"/>
      <c r="P202" s="173"/>
      <c r="Q202" s="173"/>
      <c r="R202" s="173"/>
      <c r="S202" s="173"/>
      <c r="T202" s="174"/>
      <c r="AT202" s="169" t="s">
        <v>158</v>
      </c>
      <c r="AU202" s="169" t="s">
        <v>77</v>
      </c>
      <c r="AV202" s="13" t="s">
        <v>75</v>
      </c>
      <c r="AW202" s="13" t="s">
        <v>30</v>
      </c>
      <c r="AX202" s="13" t="s">
        <v>68</v>
      </c>
      <c r="AY202" s="169" t="s">
        <v>148</v>
      </c>
    </row>
    <row r="203" spans="2:51" s="14" customFormat="1" ht="12">
      <c r="B203" s="175"/>
      <c r="D203" s="168" t="s">
        <v>158</v>
      </c>
      <c r="E203" s="176" t="s">
        <v>0</v>
      </c>
      <c r="F203" s="177" t="s">
        <v>6</v>
      </c>
      <c r="H203" s="178">
        <v>15</v>
      </c>
      <c r="I203" s="179"/>
      <c r="L203" s="175"/>
      <c r="M203" s="180"/>
      <c r="N203" s="181"/>
      <c r="O203" s="181"/>
      <c r="P203" s="181"/>
      <c r="Q203" s="181"/>
      <c r="R203" s="181"/>
      <c r="S203" s="181"/>
      <c r="T203" s="182"/>
      <c r="AT203" s="176" t="s">
        <v>158</v>
      </c>
      <c r="AU203" s="176" t="s">
        <v>77</v>
      </c>
      <c r="AV203" s="14" t="s">
        <v>77</v>
      </c>
      <c r="AW203" s="14" t="s">
        <v>30</v>
      </c>
      <c r="AX203" s="14" t="s">
        <v>75</v>
      </c>
      <c r="AY203" s="176" t="s">
        <v>148</v>
      </c>
    </row>
    <row r="204" spans="1:65" s="2" customFormat="1" ht="16.5" customHeight="1">
      <c r="A204" s="33"/>
      <c r="B204" s="153"/>
      <c r="C204" s="203" t="s">
        <v>464</v>
      </c>
      <c r="D204" s="203" t="s">
        <v>438</v>
      </c>
      <c r="E204" s="204" t="s">
        <v>1531</v>
      </c>
      <c r="F204" s="205" t="s">
        <v>1532</v>
      </c>
      <c r="G204" s="206" t="s">
        <v>215</v>
      </c>
      <c r="H204" s="207">
        <v>15</v>
      </c>
      <c r="I204" s="208"/>
      <c r="J204" s="209">
        <f>ROUND(I204*H204,2)</f>
        <v>0</v>
      </c>
      <c r="K204" s="205" t="s">
        <v>0</v>
      </c>
      <c r="L204" s="210"/>
      <c r="M204" s="211" t="s">
        <v>0</v>
      </c>
      <c r="N204" s="212" t="s">
        <v>40</v>
      </c>
      <c r="O204" s="54"/>
      <c r="P204" s="163">
        <f>O204*H204</f>
        <v>0</v>
      </c>
      <c r="Q204" s="163">
        <v>0.0007</v>
      </c>
      <c r="R204" s="163">
        <f>Q204*H204</f>
        <v>0.0105</v>
      </c>
      <c r="S204" s="163">
        <v>0</v>
      </c>
      <c r="T204" s="164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5" t="s">
        <v>191</v>
      </c>
      <c r="AT204" s="165" t="s">
        <v>438</v>
      </c>
      <c r="AU204" s="165" t="s">
        <v>77</v>
      </c>
      <c r="AY204" s="18" t="s">
        <v>148</v>
      </c>
      <c r="BE204" s="166">
        <f>IF(N204="základní",J204,0)</f>
        <v>0</v>
      </c>
      <c r="BF204" s="166">
        <f>IF(N204="snížená",J204,0)</f>
        <v>0</v>
      </c>
      <c r="BG204" s="166">
        <f>IF(N204="zákl. přenesená",J204,0)</f>
        <v>0</v>
      </c>
      <c r="BH204" s="166">
        <f>IF(N204="sníž. přenesená",J204,0)</f>
        <v>0</v>
      </c>
      <c r="BI204" s="166">
        <f>IF(N204="nulová",J204,0)</f>
        <v>0</v>
      </c>
      <c r="BJ204" s="18" t="s">
        <v>75</v>
      </c>
      <c r="BK204" s="166">
        <f>ROUND(I204*H204,2)</f>
        <v>0</v>
      </c>
      <c r="BL204" s="18" t="s">
        <v>156</v>
      </c>
      <c r="BM204" s="165" t="s">
        <v>1811</v>
      </c>
    </row>
    <row r="205" spans="2:51" s="13" customFormat="1" ht="12">
      <c r="B205" s="167"/>
      <c r="D205" s="168" t="s">
        <v>158</v>
      </c>
      <c r="E205" s="169" t="s">
        <v>0</v>
      </c>
      <c r="F205" s="170" t="s">
        <v>1762</v>
      </c>
      <c r="H205" s="169" t="s">
        <v>0</v>
      </c>
      <c r="I205" s="171"/>
      <c r="L205" s="167"/>
      <c r="M205" s="172"/>
      <c r="N205" s="173"/>
      <c r="O205" s="173"/>
      <c r="P205" s="173"/>
      <c r="Q205" s="173"/>
      <c r="R205" s="173"/>
      <c r="S205" s="173"/>
      <c r="T205" s="174"/>
      <c r="AT205" s="169" t="s">
        <v>158</v>
      </c>
      <c r="AU205" s="169" t="s">
        <v>77</v>
      </c>
      <c r="AV205" s="13" t="s">
        <v>75</v>
      </c>
      <c r="AW205" s="13" t="s">
        <v>30</v>
      </c>
      <c r="AX205" s="13" t="s">
        <v>68</v>
      </c>
      <c r="AY205" s="169" t="s">
        <v>148</v>
      </c>
    </row>
    <row r="206" spans="2:51" s="13" customFormat="1" ht="12">
      <c r="B206" s="167"/>
      <c r="D206" s="168" t="s">
        <v>158</v>
      </c>
      <c r="E206" s="169" t="s">
        <v>0</v>
      </c>
      <c r="F206" s="170" t="s">
        <v>1763</v>
      </c>
      <c r="H206" s="169" t="s">
        <v>0</v>
      </c>
      <c r="I206" s="171"/>
      <c r="L206" s="167"/>
      <c r="M206" s="172"/>
      <c r="N206" s="173"/>
      <c r="O206" s="173"/>
      <c r="P206" s="173"/>
      <c r="Q206" s="173"/>
      <c r="R206" s="173"/>
      <c r="S206" s="173"/>
      <c r="T206" s="174"/>
      <c r="AT206" s="169" t="s">
        <v>158</v>
      </c>
      <c r="AU206" s="169" t="s">
        <v>77</v>
      </c>
      <c r="AV206" s="13" t="s">
        <v>75</v>
      </c>
      <c r="AW206" s="13" t="s">
        <v>30</v>
      </c>
      <c r="AX206" s="13" t="s">
        <v>68</v>
      </c>
      <c r="AY206" s="169" t="s">
        <v>148</v>
      </c>
    </row>
    <row r="207" spans="2:51" s="14" customFormat="1" ht="12">
      <c r="B207" s="175"/>
      <c r="D207" s="168" t="s">
        <v>158</v>
      </c>
      <c r="E207" s="176" t="s">
        <v>0</v>
      </c>
      <c r="F207" s="177" t="s">
        <v>6</v>
      </c>
      <c r="H207" s="178">
        <v>15</v>
      </c>
      <c r="I207" s="179"/>
      <c r="L207" s="175"/>
      <c r="M207" s="180"/>
      <c r="N207" s="181"/>
      <c r="O207" s="181"/>
      <c r="P207" s="181"/>
      <c r="Q207" s="181"/>
      <c r="R207" s="181"/>
      <c r="S207" s="181"/>
      <c r="T207" s="182"/>
      <c r="AT207" s="176" t="s">
        <v>158</v>
      </c>
      <c r="AU207" s="176" t="s">
        <v>77</v>
      </c>
      <c r="AV207" s="14" t="s">
        <v>77</v>
      </c>
      <c r="AW207" s="14" t="s">
        <v>30</v>
      </c>
      <c r="AX207" s="14" t="s">
        <v>75</v>
      </c>
      <c r="AY207" s="176" t="s">
        <v>148</v>
      </c>
    </row>
    <row r="208" spans="1:65" s="2" customFormat="1" ht="16.5" customHeight="1">
      <c r="A208" s="33"/>
      <c r="B208" s="153"/>
      <c r="C208" s="154" t="s">
        <v>469</v>
      </c>
      <c r="D208" s="154" t="s">
        <v>151</v>
      </c>
      <c r="E208" s="155" t="s">
        <v>896</v>
      </c>
      <c r="F208" s="156" t="s">
        <v>897</v>
      </c>
      <c r="G208" s="157" t="s">
        <v>215</v>
      </c>
      <c r="H208" s="158">
        <v>13</v>
      </c>
      <c r="I208" s="159"/>
      <c r="J208" s="160">
        <f>ROUND(I208*H208,2)</f>
        <v>0</v>
      </c>
      <c r="K208" s="156" t="s">
        <v>155</v>
      </c>
      <c r="L208" s="34"/>
      <c r="M208" s="161" t="s">
        <v>0</v>
      </c>
      <c r="N208" s="162" t="s">
        <v>40</v>
      </c>
      <c r="O208" s="54"/>
      <c r="P208" s="163">
        <f>O208*H208</f>
        <v>0</v>
      </c>
      <c r="Q208" s="163">
        <v>0.45937</v>
      </c>
      <c r="R208" s="163">
        <f>Q208*H208</f>
        <v>5.97181</v>
      </c>
      <c r="S208" s="163">
        <v>0</v>
      </c>
      <c r="T208" s="164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5" t="s">
        <v>156</v>
      </c>
      <c r="AT208" s="165" t="s">
        <v>151</v>
      </c>
      <c r="AU208" s="165" t="s">
        <v>77</v>
      </c>
      <c r="AY208" s="18" t="s">
        <v>148</v>
      </c>
      <c r="BE208" s="166">
        <f>IF(N208="základní",J208,0)</f>
        <v>0</v>
      </c>
      <c r="BF208" s="166">
        <f>IF(N208="snížená",J208,0)</f>
        <v>0</v>
      </c>
      <c r="BG208" s="166">
        <f>IF(N208="zákl. přenesená",J208,0)</f>
        <v>0</v>
      </c>
      <c r="BH208" s="166">
        <f>IF(N208="sníž. přenesená",J208,0)</f>
        <v>0</v>
      </c>
      <c r="BI208" s="166">
        <f>IF(N208="nulová",J208,0)</f>
        <v>0</v>
      </c>
      <c r="BJ208" s="18" t="s">
        <v>75</v>
      </c>
      <c r="BK208" s="166">
        <f>ROUND(I208*H208,2)</f>
        <v>0</v>
      </c>
      <c r="BL208" s="18" t="s">
        <v>156</v>
      </c>
      <c r="BM208" s="165" t="s">
        <v>1812</v>
      </c>
    </row>
    <row r="209" spans="2:51" s="13" customFormat="1" ht="12">
      <c r="B209" s="167"/>
      <c r="D209" s="168" t="s">
        <v>158</v>
      </c>
      <c r="E209" s="169" t="s">
        <v>0</v>
      </c>
      <c r="F209" s="170" t="s">
        <v>1762</v>
      </c>
      <c r="H209" s="169" t="s">
        <v>0</v>
      </c>
      <c r="I209" s="171"/>
      <c r="L209" s="167"/>
      <c r="M209" s="172"/>
      <c r="N209" s="173"/>
      <c r="O209" s="173"/>
      <c r="P209" s="173"/>
      <c r="Q209" s="173"/>
      <c r="R209" s="173"/>
      <c r="S209" s="173"/>
      <c r="T209" s="174"/>
      <c r="AT209" s="169" t="s">
        <v>158</v>
      </c>
      <c r="AU209" s="169" t="s">
        <v>77</v>
      </c>
      <c r="AV209" s="13" t="s">
        <v>75</v>
      </c>
      <c r="AW209" s="13" t="s">
        <v>30</v>
      </c>
      <c r="AX209" s="13" t="s">
        <v>68</v>
      </c>
      <c r="AY209" s="169" t="s">
        <v>148</v>
      </c>
    </row>
    <row r="210" spans="2:51" s="13" customFormat="1" ht="12">
      <c r="B210" s="167"/>
      <c r="D210" s="168" t="s">
        <v>158</v>
      </c>
      <c r="E210" s="169" t="s">
        <v>0</v>
      </c>
      <c r="F210" s="170" t="s">
        <v>1763</v>
      </c>
      <c r="H210" s="169" t="s">
        <v>0</v>
      </c>
      <c r="I210" s="171"/>
      <c r="L210" s="167"/>
      <c r="M210" s="172"/>
      <c r="N210" s="173"/>
      <c r="O210" s="173"/>
      <c r="P210" s="173"/>
      <c r="Q210" s="173"/>
      <c r="R210" s="173"/>
      <c r="S210" s="173"/>
      <c r="T210" s="174"/>
      <c r="AT210" s="169" t="s">
        <v>158</v>
      </c>
      <c r="AU210" s="169" t="s">
        <v>77</v>
      </c>
      <c r="AV210" s="13" t="s">
        <v>75</v>
      </c>
      <c r="AW210" s="13" t="s">
        <v>30</v>
      </c>
      <c r="AX210" s="13" t="s">
        <v>68</v>
      </c>
      <c r="AY210" s="169" t="s">
        <v>148</v>
      </c>
    </row>
    <row r="211" spans="2:51" s="14" customFormat="1" ht="12">
      <c r="B211" s="175"/>
      <c r="D211" s="168" t="s">
        <v>158</v>
      </c>
      <c r="E211" s="176" t="s">
        <v>0</v>
      </c>
      <c r="F211" s="177" t="s">
        <v>1813</v>
      </c>
      <c r="H211" s="178">
        <v>13</v>
      </c>
      <c r="I211" s="179"/>
      <c r="L211" s="175"/>
      <c r="M211" s="180"/>
      <c r="N211" s="181"/>
      <c r="O211" s="181"/>
      <c r="P211" s="181"/>
      <c r="Q211" s="181"/>
      <c r="R211" s="181"/>
      <c r="S211" s="181"/>
      <c r="T211" s="182"/>
      <c r="AT211" s="176" t="s">
        <v>158</v>
      </c>
      <c r="AU211" s="176" t="s">
        <v>77</v>
      </c>
      <c r="AV211" s="14" t="s">
        <v>77</v>
      </c>
      <c r="AW211" s="14" t="s">
        <v>30</v>
      </c>
      <c r="AX211" s="14" t="s">
        <v>75</v>
      </c>
      <c r="AY211" s="176" t="s">
        <v>148</v>
      </c>
    </row>
    <row r="212" spans="1:65" s="2" customFormat="1" ht="16.5" customHeight="1">
      <c r="A212" s="33"/>
      <c r="B212" s="153"/>
      <c r="C212" s="154" t="s">
        <v>474</v>
      </c>
      <c r="D212" s="154" t="s">
        <v>151</v>
      </c>
      <c r="E212" s="155" t="s">
        <v>1535</v>
      </c>
      <c r="F212" s="156" t="s">
        <v>1536</v>
      </c>
      <c r="G212" s="157" t="s">
        <v>226</v>
      </c>
      <c r="H212" s="158">
        <v>216.5</v>
      </c>
      <c r="I212" s="159"/>
      <c r="J212" s="160">
        <f>ROUND(I212*H212,2)</f>
        <v>0</v>
      </c>
      <c r="K212" s="156" t="s">
        <v>0</v>
      </c>
      <c r="L212" s="34"/>
      <c r="M212" s="161" t="s">
        <v>0</v>
      </c>
      <c r="N212" s="162" t="s">
        <v>40</v>
      </c>
      <c r="O212" s="54"/>
      <c r="P212" s="163">
        <f>O212*H212</f>
        <v>0</v>
      </c>
      <c r="Q212" s="163">
        <v>0</v>
      </c>
      <c r="R212" s="163">
        <f>Q212*H212</f>
        <v>0</v>
      </c>
      <c r="S212" s="163">
        <v>0</v>
      </c>
      <c r="T212" s="164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5" t="s">
        <v>156</v>
      </c>
      <c r="AT212" s="165" t="s">
        <v>151</v>
      </c>
      <c r="AU212" s="165" t="s">
        <v>77</v>
      </c>
      <c r="AY212" s="18" t="s">
        <v>148</v>
      </c>
      <c r="BE212" s="166">
        <f>IF(N212="základní",J212,0)</f>
        <v>0</v>
      </c>
      <c r="BF212" s="166">
        <f>IF(N212="snížená",J212,0)</f>
        <v>0</v>
      </c>
      <c r="BG212" s="166">
        <f>IF(N212="zákl. přenesená",J212,0)</f>
        <v>0</v>
      </c>
      <c r="BH212" s="166">
        <f>IF(N212="sníž. přenesená",J212,0)</f>
        <v>0</v>
      </c>
      <c r="BI212" s="166">
        <f>IF(N212="nulová",J212,0)</f>
        <v>0</v>
      </c>
      <c r="BJ212" s="18" t="s">
        <v>75</v>
      </c>
      <c r="BK212" s="166">
        <f>ROUND(I212*H212,2)</f>
        <v>0</v>
      </c>
      <c r="BL212" s="18" t="s">
        <v>156</v>
      </c>
      <c r="BM212" s="165" t="s">
        <v>1814</v>
      </c>
    </row>
    <row r="213" spans="2:51" s="14" customFormat="1" ht="12">
      <c r="B213" s="175"/>
      <c r="D213" s="168" t="s">
        <v>158</v>
      </c>
      <c r="E213" s="176" t="s">
        <v>0</v>
      </c>
      <c r="F213" s="177" t="s">
        <v>304</v>
      </c>
      <c r="H213" s="178">
        <v>216.5</v>
      </c>
      <c r="I213" s="179"/>
      <c r="L213" s="175"/>
      <c r="M213" s="180"/>
      <c r="N213" s="181"/>
      <c r="O213" s="181"/>
      <c r="P213" s="181"/>
      <c r="Q213" s="181"/>
      <c r="R213" s="181"/>
      <c r="S213" s="181"/>
      <c r="T213" s="182"/>
      <c r="AT213" s="176" t="s">
        <v>158</v>
      </c>
      <c r="AU213" s="176" t="s">
        <v>77</v>
      </c>
      <c r="AV213" s="14" t="s">
        <v>77</v>
      </c>
      <c r="AW213" s="14" t="s">
        <v>30</v>
      </c>
      <c r="AX213" s="14" t="s">
        <v>75</v>
      </c>
      <c r="AY213" s="176" t="s">
        <v>148</v>
      </c>
    </row>
    <row r="214" spans="1:65" s="2" customFormat="1" ht="16.5" customHeight="1">
      <c r="A214" s="33"/>
      <c r="B214" s="153"/>
      <c r="C214" s="154" t="s">
        <v>478</v>
      </c>
      <c r="D214" s="154" t="s">
        <v>151</v>
      </c>
      <c r="E214" s="155" t="s">
        <v>1538</v>
      </c>
      <c r="F214" s="156" t="s">
        <v>1539</v>
      </c>
      <c r="G214" s="157" t="s">
        <v>226</v>
      </c>
      <c r="H214" s="158">
        <v>216.5</v>
      </c>
      <c r="I214" s="159"/>
      <c r="J214" s="160">
        <f>ROUND(I214*H214,2)</f>
        <v>0</v>
      </c>
      <c r="K214" s="156" t="s">
        <v>155</v>
      </c>
      <c r="L214" s="34"/>
      <c r="M214" s="161" t="s">
        <v>0</v>
      </c>
      <c r="N214" s="162" t="s">
        <v>40</v>
      </c>
      <c r="O214" s="54"/>
      <c r="P214" s="163">
        <f>O214*H214</f>
        <v>0</v>
      </c>
      <c r="Q214" s="163">
        <v>0</v>
      </c>
      <c r="R214" s="163">
        <f>Q214*H214</f>
        <v>0</v>
      </c>
      <c r="S214" s="163">
        <v>0</v>
      </c>
      <c r="T214" s="164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5" t="s">
        <v>156</v>
      </c>
      <c r="AT214" s="165" t="s">
        <v>151</v>
      </c>
      <c r="AU214" s="165" t="s">
        <v>77</v>
      </c>
      <c r="AY214" s="18" t="s">
        <v>148</v>
      </c>
      <c r="BE214" s="166">
        <f>IF(N214="základní",J214,0)</f>
        <v>0</v>
      </c>
      <c r="BF214" s="166">
        <f>IF(N214="snížená",J214,0)</f>
        <v>0</v>
      </c>
      <c r="BG214" s="166">
        <f>IF(N214="zákl. přenesená",J214,0)</f>
        <v>0</v>
      </c>
      <c r="BH214" s="166">
        <f>IF(N214="sníž. přenesená",J214,0)</f>
        <v>0</v>
      </c>
      <c r="BI214" s="166">
        <f>IF(N214="nulová",J214,0)</f>
        <v>0</v>
      </c>
      <c r="BJ214" s="18" t="s">
        <v>75</v>
      </c>
      <c r="BK214" s="166">
        <f>ROUND(I214*H214,2)</f>
        <v>0</v>
      </c>
      <c r="BL214" s="18" t="s">
        <v>156</v>
      </c>
      <c r="BM214" s="165" t="s">
        <v>1815</v>
      </c>
    </row>
    <row r="215" spans="2:51" s="14" customFormat="1" ht="12">
      <c r="B215" s="175"/>
      <c r="D215" s="168" t="s">
        <v>158</v>
      </c>
      <c r="E215" s="176" t="s">
        <v>0</v>
      </c>
      <c r="F215" s="177" t="s">
        <v>304</v>
      </c>
      <c r="H215" s="178">
        <v>216.5</v>
      </c>
      <c r="I215" s="179"/>
      <c r="L215" s="175"/>
      <c r="M215" s="180"/>
      <c r="N215" s="181"/>
      <c r="O215" s="181"/>
      <c r="P215" s="181"/>
      <c r="Q215" s="181"/>
      <c r="R215" s="181"/>
      <c r="S215" s="181"/>
      <c r="T215" s="182"/>
      <c r="AT215" s="176" t="s">
        <v>158</v>
      </c>
      <c r="AU215" s="176" t="s">
        <v>77</v>
      </c>
      <c r="AV215" s="14" t="s">
        <v>77</v>
      </c>
      <c r="AW215" s="14" t="s">
        <v>30</v>
      </c>
      <c r="AX215" s="14" t="s">
        <v>75</v>
      </c>
      <c r="AY215" s="176" t="s">
        <v>148</v>
      </c>
    </row>
    <row r="216" spans="1:65" s="2" customFormat="1" ht="16.5" customHeight="1">
      <c r="A216" s="33"/>
      <c r="B216" s="153"/>
      <c r="C216" s="154" t="s">
        <v>482</v>
      </c>
      <c r="D216" s="154" t="s">
        <v>151</v>
      </c>
      <c r="E216" s="155" t="s">
        <v>1541</v>
      </c>
      <c r="F216" s="156" t="s">
        <v>1542</v>
      </c>
      <c r="G216" s="157" t="s">
        <v>215</v>
      </c>
      <c r="H216" s="158">
        <v>15</v>
      </c>
      <c r="I216" s="159"/>
      <c r="J216" s="160">
        <f>ROUND(I216*H216,2)</f>
        <v>0</v>
      </c>
      <c r="K216" s="156" t="s">
        <v>155</v>
      </c>
      <c r="L216" s="34"/>
      <c r="M216" s="161" t="s">
        <v>0</v>
      </c>
      <c r="N216" s="162" t="s">
        <v>40</v>
      </c>
      <c r="O216" s="54"/>
      <c r="P216" s="163">
        <f>O216*H216</f>
        <v>0</v>
      </c>
      <c r="Q216" s="163">
        <v>0.01019</v>
      </c>
      <c r="R216" s="163">
        <f>Q216*H216</f>
        <v>0.15284999999999999</v>
      </c>
      <c r="S216" s="163">
        <v>0</v>
      </c>
      <c r="T216" s="164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5" t="s">
        <v>156</v>
      </c>
      <c r="AT216" s="165" t="s">
        <v>151</v>
      </c>
      <c r="AU216" s="165" t="s">
        <v>77</v>
      </c>
      <c r="AY216" s="18" t="s">
        <v>148</v>
      </c>
      <c r="BE216" s="166">
        <f>IF(N216="základní",J216,0)</f>
        <v>0</v>
      </c>
      <c r="BF216" s="166">
        <f>IF(N216="snížená",J216,0)</f>
        <v>0</v>
      </c>
      <c r="BG216" s="166">
        <f>IF(N216="zákl. přenesená",J216,0)</f>
        <v>0</v>
      </c>
      <c r="BH216" s="166">
        <f>IF(N216="sníž. přenesená",J216,0)</f>
        <v>0</v>
      </c>
      <c r="BI216" s="166">
        <f>IF(N216="nulová",J216,0)</f>
        <v>0</v>
      </c>
      <c r="BJ216" s="18" t="s">
        <v>75</v>
      </c>
      <c r="BK216" s="166">
        <f>ROUND(I216*H216,2)</f>
        <v>0</v>
      </c>
      <c r="BL216" s="18" t="s">
        <v>156</v>
      </c>
      <c r="BM216" s="165" t="s">
        <v>1816</v>
      </c>
    </row>
    <row r="217" spans="2:51" s="13" customFormat="1" ht="12">
      <c r="B217" s="167"/>
      <c r="D217" s="168" t="s">
        <v>158</v>
      </c>
      <c r="E217" s="169" t="s">
        <v>0</v>
      </c>
      <c r="F217" s="170" t="s">
        <v>1762</v>
      </c>
      <c r="H217" s="169" t="s">
        <v>0</v>
      </c>
      <c r="I217" s="171"/>
      <c r="L217" s="167"/>
      <c r="M217" s="172"/>
      <c r="N217" s="173"/>
      <c r="O217" s="173"/>
      <c r="P217" s="173"/>
      <c r="Q217" s="173"/>
      <c r="R217" s="173"/>
      <c r="S217" s="173"/>
      <c r="T217" s="174"/>
      <c r="AT217" s="169" t="s">
        <v>158</v>
      </c>
      <c r="AU217" s="169" t="s">
        <v>77</v>
      </c>
      <c r="AV217" s="13" t="s">
        <v>75</v>
      </c>
      <c r="AW217" s="13" t="s">
        <v>30</v>
      </c>
      <c r="AX217" s="13" t="s">
        <v>68</v>
      </c>
      <c r="AY217" s="169" t="s">
        <v>148</v>
      </c>
    </row>
    <row r="218" spans="2:51" s="13" customFormat="1" ht="12">
      <c r="B218" s="167"/>
      <c r="D218" s="168" t="s">
        <v>158</v>
      </c>
      <c r="E218" s="169" t="s">
        <v>0</v>
      </c>
      <c r="F218" s="170" t="s">
        <v>1763</v>
      </c>
      <c r="H218" s="169" t="s">
        <v>0</v>
      </c>
      <c r="I218" s="171"/>
      <c r="L218" s="167"/>
      <c r="M218" s="172"/>
      <c r="N218" s="173"/>
      <c r="O218" s="173"/>
      <c r="P218" s="173"/>
      <c r="Q218" s="173"/>
      <c r="R218" s="173"/>
      <c r="S218" s="173"/>
      <c r="T218" s="174"/>
      <c r="AT218" s="169" t="s">
        <v>158</v>
      </c>
      <c r="AU218" s="169" t="s">
        <v>77</v>
      </c>
      <c r="AV218" s="13" t="s">
        <v>75</v>
      </c>
      <c r="AW218" s="13" t="s">
        <v>30</v>
      </c>
      <c r="AX218" s="13" t="s">
        <v>68</v>
      </c>
      <c r="AY218" s="169" t="s">
        <v>148</v>
      </c>
    </row>
    <row r="219" spans="2:51" s="14" customFormat="1" ht="12">
      <c r="B219" s="175"/>
      <c r="D219" s="168" t="s">
        <v>158</v>
      </c>
      <c r="E219" s="176" t="s">
        <v>0</v>
      </c>
      <c r="F219" s="177" t="s">
        <v>6</v>
      </c>
      <c r="H219" s="178">
        <v>15</v>
      </c>
      <c r="I219" s="179"/>
      <c r="L219" s="175"/>
      <c r="M219" s="180"/>
      <c r="N219" s="181"/>
      <c r="O219" s="181"/>
      <c r="P219" s="181"/>
      <c r="Q219" s="181"/>
      <c r="R219" s="181"/>
      <c r="S219" s="181"/>
      <c r="T219" s="182"/>
      <c r="AT219" s="176" t="s">
        <v>158</v>
      </c>
      <c r="AU219" s="176" t="s">
        <v>77</v>
      </c>
      <c r="AV219" s="14" t="s">
        <v>77</v>
      </c>
      <c r="AW219" s="14" t="s">
        <v>30</v>
      </c>
      <c r="AX219" s="14" t="s">
        <v>75</v>
      </c>
      <c r="AY219" s="176" t="s">
        <v>148</v>
      </c>
    </row>
    <row r="220" spans="1:65" s="2" customFormat="1" ht="16.5" customHeight="1">
      <c r="A220" s="33"/>
      <c r="B220" s="153"/>
      <c r="C220" s="203" t="s">
        <v>487</v>
      </c>
      <c r="D220" s="203" t="s">
        <v>438</v>
      </c>
      <c r="E220" s="204" t="s">
        <v>1544</v>
      </c>
      <c r="F220" s="205" t="s">
        <v>1545</v>
      </c>
      <c r="G220" s="206" t="s">
        <v>215</v>
      </c>
      <c r="H220" s="207">
        <v>15</v>
      </c>
      <c r="I220" s="208"/>
      <c r="J220" s="209">
        <f>ROUND(I220*H220,2)</f>
        <v>0</v>
      </c>
      <c r="K220" s="205" t="s">
        <v>0</v>
      </c>
      <c r="L220" s="210"/>
      <c r="M220" s="211" t="s">
        <v>0</v>
      </c>
      <c r="N220" s="212" t="s">
        <v>40</v>
      </c>
      <c r="O220" s="54"/>
      <c r="P220" s="163">
        <f>O220*H220</f>
        <v>0</v>
      </c>
      <c r="Q220" s="163">
        <v>0.254</v>
      </c>
      <c r="R220" s="163">
        <f>Q220*H220</f>
        <v>3.81</v>
      </c>
      <c r="S220" s="163">
        <v>0</v>
      </c>
      <c r="T220" s="164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5" t="s">
        <v>191</v>
      </c>
      <c r="AT220" s="165" t="s">
        <v>438</v>
      </c>
      <c r="AU220" s="165" t="s">
        <v>77</v>
      </c>
      <c r="AY220" s="18" t="s">
        <v>148</v>
      </c>
      <c r="BE220" s="166">
        <f>IF(N220="základní",J220,0)</f>
        <v>0</v>
      </c>
      <c r="BF220" s="166">
        <f>IF(N220="snížená",J220,0)</f>
        <v>0</v>
      </c>
      <c r="BG220" s="166">
        <f>IF(N220="zákl. přenesená",J220,0)</f>
        <v>0</v>
      </c>
      <c r="BH220" s="166">
        <f>IF(N220="sníž. přenesená",J220,0)</f>
        <v>0</v>
      </c>
      <c r="BI220" s="166">
        <f>IF(N220="nulová",J220,0)</f>
        <v>0</v>
      </c>
      <c r="BJ220" s="18" t="s">
        <v>75</v>
      </c>
      <c r="BK220" s="166">
        <f>ROUND(I220*H220,2)</f>
        <v>0</v>
      </c>
      <c r="BL220" s="18" t="s">
        <v>156</v>
      </c>
      <c r="BM220" s="165" t="s">
        <v>1817</v>
      </c>
    </row>
    <row r="221" spans="2:51" s="13" customFormat="1" ht="12">
      <c r="B221" s="167"/>
      <c r="D221" s="168" t="s">
        <v>158</v>
      </c>
      <c r="E221" s="169" t="s">
        <v>0</v>
      </c>
      <c r="F221" s="170" t="s">
        <v>1762</v>
      </c>
      <c r="H221" s="169" t="s">
        <v>0</v>
      </c>
      <c r="I221" s="171"/>
      <c r="L221" s="167"/>
      <c r="M221" s="172"/>
      <c r="N221" s="173"/>
      <c r="O221" s="173"/>
      <c r="P221" s="173"/>
      <c r="Q221" s="173"/>
      <c r="R221" s="173"/>
      <c r="S221" s="173"/>
      <c r="T221" s="174"/>
      <c r="AT221" s="169" t="s">
        <v>158</v>
      </c>
      <c r="AU221" s="169" t="s">
        <v>77</v>
      </c>
      <c r="AV221" s="13" t="s">
        <v>75</v>
      </c>
      <c r="AW221" s="13" t="s">
        <v>30</v>
      </c>
      <c r="AX221" s="13" t="s">
        <v>68</v>
      </c>
      <c r="AY221" s="169" t="s">
        <v>148</v>
      </c>
    </row>
    <row r="222" spans="2:51" s="13" customFormat="1" ht="12">
      <c r="B222" s="167"/>
      <c r="D222" s="168" t="s">
        <v>158</v>
      </c>
      <c r="E222" s="169" t="s">
        <v>0</v>
      </c>
      <c r="F222" s="170" t="s">
        <v>1763</v>
      </c>
      <c r="H222" s="169" t="s">
        <v>0</v>
      </c>
      <c r="I222" s="171"/>
      <c r="L222" s="167"/>
      <c r="M222" s="172"/>
      <c r="N222" s="173"/>
      <c r="O222" s="173"/>
      <c r="P222" s="173"/>
      <c r="Q222" s="173"/>
      <c r="R222" s="173"/>
      <c r="S222" s="173"/>
      <c r="T222" s="174"/>
      <c r="AT222" s="169" t="s">
        <v>158</v>
      </c>
      <c r="AU222" s="169" t="s">
        <v>77</v>
      </c>
      <c r="AV222" s="13" t="s">
        <v>75</v>
      </c>
      <c r="AW222" s="13" t="s">
        <v>30</v>
      </c>
      <c r="AX222" s="13" t="s">
        <v>68</v>
      </c>
      <c r="AY222" s="169" t="s">
        <v>148</v>
      </c>
    </row>
    <row r="223" spans="2:51" s="14" customFormat="1" ht="12">
      <c r="B223" s="175"/>
      <c r="D223" s="168" t="s">
        <v>158</v>
      </c>
      <c r="E223" s="176" t="s">
        <v>0</v>
      </c>
      <c r="F223" s="177" t="s">
        <v>6</v>
      </c>
      <c r="H223" s="178">
        <v>15</v>
      </c>
      <c r="I223" s="179"/>
      <c r="L223" s="175"/>
      <c r="M223" s="180"/>
      <c r="N223" s="181"/>
      <c r="O223" s="181"/>
      <c r="P223" s="181"/>
      <c r="Q223" s="181"/>
      <c r="R223" s="181"/>
      <c r="S223" s="181"/>
      <c r="T223" s="182"/>
      <c r="AT223" s="176" t="s">
        <v>158</v>
      </c>
      <c r="AU223" s="176" t="s">
        <v>77</v>
      </c>
      <c r="AV223" s="14" t="s">
        <v>77</v>
      </c>
      <c r="AW223" s="14" t="s">
        <v>30</v>
      </c>
      <c r="AX223" s="14" t="s">
        <v>75</v>
      </c>
      <c r="AY223" s="176" t="s">
        <v>148</v>
      </c>
    </row>
    <row r="224" spans="1:65" s="2" customFormat="1" ht="16.5" customHeight="1">
      <c r="A224" s="33"/>
      <c r="B224" s="153"/>
      <c r="C224" s="154" t="s">
        <v>491</v>
      </c>
      <c r="D224" s="154" t="s">
        <v>151</v>
      </c>
      <c r="E224" s="155" t="s">
        <v>1547</v>
      </c>
      <c r="F224" s="156" t="s">
        <v>1548</v>
      </c>
      <c r="G224" s="157" t="s">
        <v>215</v>
      </c>
      <c r="H224" s="158">
        <v>7</v>
      </c>
      <c r="I224" s="159"/>
      <c r="J224" s="160">
        <f>ROUND(I224*H224,2)</f>
        <v>0</v>
      </c>
      <c r="K224" s="156" t="s">
        <v>155</v>
      </c>
      <c r="L224" s="34"/>
      <c r="M224" s="161" t="s">
        <v>0</v>
      </c>
      <c r="N224" s="162" t="s">
        <v>40</v>
      </c>
      <c r="O224" s="54"/>
      <c r="P224" s="163">
        <f>O224*H224</f>
        <v>0</v>
      </c>
      <c r="Q224" s="163">
        <v>0.01248</v>
      </c>
      <c r="R224" s="163">
        <f>Q224*H224</f>
        <v>0.08736</v>
      </c>
      <c r="S224" s="163">
        <v>0</v>
      </c>
      <c r="T224" s="164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5" t="s">
        <v>156</v>
      </c>
      <c r="AT224" s="165" t="s">
        <v>151</v>
      </c>
      <c r="AU224" s="165" t="s">
        <v>77</v>
      </c>
      <c r="AY224" s="18" t="s">
        <v>148</v>
      </c>
      <c r="BE224" s="166">
        <f>IF(N224="základní",J224,0)</f>
        <v>0</v>
      </c>
      <c r="BF224" s="166">
        <f>IF(N224="snížená",J224,0)</f>
        <v>0</v>
      </c>
      <c r="BG224" s="166">
        <f>IF(N224="zákl. přenesená",J224,0)</f>
        <v>0</v>
      </c>
      <c r="BH224" s="166">
        <f>IF(N224="sníž. přenesená",J224,0)</f>
        <v>0</v>
      </c>
      <c r="BI224" s="166">
        <f>IF(N224="nulová",J224,0)</f>
        <v>0</v>
      </c>
      <c r="BJ224" s="18" t="s">
        <v>75</v>
      </c>
      <c r="BK224" s="166">
        <f>ROUND(I224*H224,2)</f>
        <v>0</v>
      </c>
      <c r="BL224" s="18" t="s">
        <v>156</v>
      </c>
      <c r="BM224" s="165" t="s">
        <v>1818</v>
      </c>
    </row>
    <row r="225" spans="2:51" s="13" customFormat="1" ht="12">
      <c r="B225" s="167"/>
      <c r="D225" s="168" t="s">
        <v>158</v>
      </c>
      <c r="E225" s="169" t="s">
        <v>0</v>
      </c>
      <c r="F225" s="170" t="s">
        <v>1762</v>
      </c>
      <c r="H225" s="169" t="s">
        <v>0</v>
      </c>
      <c r="I225" s="171"/>
      <c r="L225" s="167"/>
      <c r="M225" s="172"/>
      <c r="N225" s="173"/>
      <c r="O225" s="173"/>
      <c r="P225" s="173"/>
      <c r="Q225" s="173"/>
      <c r="R225" s="173"/>
      <c r="S225" s="173"/>
      <c r="T225" s="174"/>
      <c r="AT225" s="169" t="s">
        <v>158</v>
      </c>
      <c r="AU225" s="169" t="s">
        <v>77</v>
      </c>
      <c r="AV225" s="13" t="s">
        <v>75</v>
      </c>
      <c r="AW225" s="13" t="s">
        <v>30</v>
      </c>
      <c r="AX225" s="13" t="s">
        <v>68</v>
      </c>
      <c r="AY225" s="169" t="s">
        <v>148</v>
      </c>
    </row>
    <row r="226" spans="2:51" s="13" customFormat="1" ht="12">
      <c r="B226" s="167"/>
      <c r="D226" s="168" t="s">
        <v>158</v>
      </c>
      <c r="E226" s="169" t="s">
        <v>0</v>
      </c>
      <c r="F226" s="170" t="s">
        <v>1763</v>
      </c>
      <c r="H226" s="169" t="s">
        <v>0</v>
      </c>
      <c r="I226" s="171"/>
      <c r="L226" s="167"/>
      <c r="M226" s="172"/>
      <c r="N226" s="173"/>
      <c r="O226" s="173"/>
      <c r="P226" s="173"/>
      <c r="Q226" s="173"/>
      <c r="R226" s="173"/>
      <c r="S226" s="173"/>
      <c r="T226" s="174"/>
      <c r="AT226" s="169" t="s">
        <v>158</v>
      </c>
      <c r="AU226" s="169" t="s">
        <v>77</v>
      </c>
      <c r="AV226" s="13" t="s">
        <v>75</v>
      </c>
      <c r="AW226" s="13" t="s">
        <v>30</v>
      </c>
      <c r="AX226" s="13" t="s">
        <v>68</v>
      </c>
      <c r="AY226" s="169" t="s">
        <v>148</v>
      </c>
    </row>
    <row r="227" spans="2:51" s="14" customFormat="1" ht="12">
      <c r="B227" s="175"/>
      <c r="D227" s="168" t="s">
        <v>158</v>
      </c>
      <c r="E227" s="176" t="s">
        <v>0</v>
      </c>
      <c r="F227" s="177" t="s">
        <v>187</v>
      </c>
      <c r="H227" s="178">
        <v>7</v>
      </c>
      <c r="I227" s="179"/>
      <c r="L227" s="175"/>
      <c r="M227" s="180"/>
      <c r="N227" s="181"/>
      <c r="O227" s="181"/>
      <c r="P227" s="181"/>
      <c r="Q227" s="181"/>
      <c r="R227" s="181"/>
      <c r="S227" s="181"/>
      <c r="T227" s="182"/>
      <c r="AT227" s="176" t="s">
        <v>158</v>
      </c>
      <c r="AU227" s="176" t="s">
        <v>77</v>
      </c>
      <c r="AV227" s="14" t="s">
        <v>77</v>
      </c>
      <c r="AW227" s="14" t="s">
        <v>30</v>
      </c>
      <c r="AX227" s="14" t="s">
        <v>75</v>
      </c>
      <c r="AY227" s="176" t="s">
        <v>148</v>
      </c>
    </row>
    <row r="228" spans="1:65" s="2" customFormat="1" ht="16.5" customHeight="1">
      <c r="A228" s="33"/>
      <c r="B228" s="153"/>
      <c r="C228" s="203" t="s">
        <v>495</v>
      </c>
      <c r="D228" s="203" t="s">
        <v>438</v>
      </c>
      <c r="E228" s="204" t="s">
        <v>1550</v>
      </c>
      <c r="F228" s="205" t="s">
        <v>1551</v>
      </c>
      <c r="G228" s="206" t="s">
        <v>215</v>
      </c>
      <c r="H228" s="207">
        <v>7</v>
      </c>
      <c r="I228" s="208"/>
      <c r="J228" s="209">
        <f>ROUND(I228*H228,2)</f>
        <v>0</v>
      </c>
      <c r="K228" s="205" t="s">
        <v>155</v>
      </c>
      <c r="L228" s="210"/>
      <c r="M228" s="211" t="s">
        <v>0</v>
      </c>
      <c r="N228" s="212" t="s">
        <v>40</v>
      </c>
      <c r="O228" s="54"/>
      <c r="P228" s="163">
        <f>O228*H228</f>
        <v>0</v>
      </c>
      <c r="Q228" s="163">
        <v>0.548</v>
      </c>
      <c r="R228" s="163">
        <f>Q228*H228</f>
        <v>3.8360000000000003</v>
      </c>
      <c r="S228" s="163">
        <v>0</v>
      </c>
      <c r="T228" s="164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5" t="s">
        <v>191</v>
      </c>
      <c r="AT228" s="165" t="s">
        <v>438</v>
      </c>
      <c r="AU228" s="165" t="s">
        <v>77</v>
      </c>
      <c r="AY228" s="18" t="s">
        <v>148</v>
      </c>
      <c r="BE228" s="166">
        <f>IF(N228="základní",J228,0)</f>
        <v>0</v>
      </c>
      <c r="BF228" s="166">
        <f>IF(N228="snížená",J228,0)</f>
        <v>0</v>
      </c>
      <c r="BG228" s="166">
        <f>IF(N228="zákl. přenesená",J228,0)</f>
        <v>0</v>
      </c>
      <c r="BH228" s="166">
        <f>IF(N228="sníž. přenesená",J228,0)</f>
        <v>0</v>
      </c>
      <c r="BI228" s="166">
        <f>IF(N228="nulová",J228,0)</f>
        <v>0</v>
      </c>
      <c r="BJ228" s="18" t="s">
        <v>75</v>
      </c>
      <c r="BK228" s="166">
        <f>ROUND(I228*H228,2)</f>
        <v>0</v>
      </c>
      <c r="BL228" s="18" t="s">
        <v>156</v>
      </c>
      <c r="BM228" s="165" t="s">
        <v>1819</v>
      </c>
    </row>
    <row r="229" spans="2:51" s="13" customFormat="1" ht="12">
      <c r="B229" s="167"/>
      <c r="D229" s="168" t="s">
        <v>158</v>
      </c>
      <c r="E229" s="169" t="s">
        <v>0</v>
      </c>
      <c r="F229" s="170" t="s">
        <v>1762</v>
      </c>
      <c r="H229" s="169" t="s">
        <v>0</v>
      </c>
      <c r="I229" s="171"/>
      <c r="L229" s="167"/>
      <c r="M229" s="172"/>
      <c r="N229" s="173"/>
      <c r="O229" s="173"/>
      <c r="P229" s="173"/>
      <c r="Q229" s="173"/>
      <c r="R229" s="173"/>
      <c r="S229" s="173"/>
      <c r="T229" s="174"/>
      <c r="AT229" s="169" t="s">
        <v>158</v>
      </c>
      <c r="AU229" s="169" t="s">
        <v>77</v>
      </c>
      <c r="AV229" s="13" t="s">
        <v>75</v>
      </c>
      <c r="AW229" s="13" t="s">
        <v>30</v>
      </c>
      <c r="AX229" s="13" t="s">
        <v>68</v>
      </c>
      <c r="AY229" s="169" t="s">
        <v>148</v>
      </c>
    </row>
    <row r="230" spans="2:51" s="13" customFormat="1" ht="12">
      <c r="B230" s="167"/>
      <c r="D230" s="168" t="s">
        <v>158</v>
      </c>
      <c r="E230" s="169" t="s">
        <v>0</v>
      </c>
      <c r="F230" s="170" t="s">
        <v>1763</v>
      </c>
      <c r="H230" s="169" t="s">
        <v>0</v>
      </c>
      <c r="I230" s="171"/>
      <c r="L230" s="167"/>
      <c r="M230" s="172"/>
      <c r="N230" s="173"/>
      <c r="O230" s="173"/>
      <c r="P230" s="173"/>
      <c r="Q230" s="173"/>
      <c r="R230" s="173"/>
      <c r="S230" s="173"/>
      <c r="T230" s="174"/>
      <c r="AT230" s="169" t="s">
        <v>158</v>
      </c>
      <c r="AU230" s="169" t="s">
        <v>77</v>
      </c>
      <c r="AV230" s="13" t="s">
        <v>75</v>
      </c>
      <c r="AW230" s="13" t="s">
        <v>30</v>
      </c>
      <c r="AX230" s="13" t="s">
        <v>68</v>
      </c>
      <c r="AY230" s="169" t="s">
        <v>148</v>
      </c>
    </row>
    <row r="231" spans="2:51" s="14" customFormat="1" ht="12">
      <c r="B231" s="175"/>
      <c r="D231" s="168" t="s">
        <v>158</v>
      </c>
      <c r="E231" s="176" t="s">
        <v>0</v>
      </c>
      <c r="F231" s="177" t="s">
        <v>187</v>
      </c>
      <c r="H231" s="178">
        <v>7</v>
      </c>
      <c r="I231" s="179"/>
      <c r="L231" s="175"/>
      <c r="M231" s="180"/>
      <c r="N231" s="181"/>
      <c r="O231" s="181"/>
      <c r="P231" s="181"/>
      <c r="Q231" s="181"/>
      <c r="R231" s="181"/>
      <c r="S231" s="181"/>
      <c r="T231" s="182"/>
      <c r="AT231" s="176" t="s">
        <v>158</v>
      </c>
      <c r="AU231" s="176" t="s">
        <v>77</v>
      </c>
      <c r="AV231" s="14" t="s">
        <v>77</v>
      </c>
      <c r="AW231" s="14" t="s">
        <v>30</v>
      </c>
      <c r="AX231" s="14" t="s">
        <v>75</v>
      </c>
      <c r="AY231" s="176" t="s">
        <v>148</v>
      </c>
    </row>
    <row r="232" spans="1:65" s="2" customFormat="1" ht="16.5" customHeight="1">
      <c r="A232" s="33"/>
      <c r="B232" s="153"/>
      <c r="C232" s="154" t="s">
        <v>500</v>
      </c>
      <c r="D232" s="154" t="s">
        <v>151</v>
      </c>
      <c r="E232" s="155" t="s">
        <v>1553</v>
      </c>
      <c r="F232" s="156" t="s">
        <v>1554</v>
      </c>
      <c r="G232" s="157" t="s">
        <v>215</v>
      </c>
      <c r="H232" s="158">
        <v>7</v>
      </c>
      <c r="I232" s="159"/>
      <c r="J232" s="160">
        <f>ROUND(I232*H232,2)</f>
        <v>0</v>
      </c>
      <c r="K232" s="156" t="s">
        <v>155</v>
      </c>
      <c r="L232" s="34"/>
      <c r="M232" s="161" t="s">
        <v>0</v>
      </c>
      <c r="N232" s="162" t="s">
        <v>40</v>
      </c>
      <c r="O232" s="54"/>
      <c r="P232" s="163">
        <f>O232*H232</f>
        <v>0</v>
      </c>
      <c r="Q232" s="163">
        <v>0.02854</v>
      </c>
      <c r="R232" s="163">
        <f>Q232*H232</f>
        <v>0.19977999999999999</v>
      </c>
      <c r="S232" s="163">
        <v>0</v>
      </c>
      <c r="T232" s="164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5" t="s">
        <v>156</v>
      </c>
      <c r="AT232" s="165" t="s">
        <v>151</v>
      </c>
      <c r="AU232" s="165" t="s">
        <v>77</v>
      </c>
      <c r="AY232" s="18" t="s">
        <v>148</v>
      </c>
      <c r="BE232" s="166">
        <f>IF(N232="základní",J232,0)</f>
        <v>0</v>
      </c>
      <c r="BF232" s="166">
        <f>IF(N232="snížená",J232,0)</f>
        <v>0</v>
      </c>
      <c r="BG232" s="166">
        <f>IF(N232="zákl. přenesená",J232,0)</f>
        <v>0</v>
      </c>
      <c r="BH232" s="166">
        <f>IF(N232="sníž. přenesená",J232,0)</f>
        <v>0</v>
      </c>
      <c r="BI232" s="166">
        <f>IF(N232="nulová",J232,0)</f>
        <v>0</v>
      </c>
      <c r="BJ232" s="18" t="s">
        <v>75</v>
      </c>
      <c r="BK232" s="166">
        <f>ROUND(I232*H232,2)</f>
        <v>0</v>
      </c>
      <c r="BL232" s="18" t="s">
        <v>156</v>
      </c>
      <c r="BM232" s="165" t="s">
        <v>1820</v>
      </c>
    </row>
    <row r="233" spans="2:51" s="13" customFormat="1" ht="12">
      <c r="B233" s="167"/>
      <c r="D233" s="168" t="s">
        <v>158</v>
      </c>
      <c r="E233" s="169" t="s">
        <v>0</v>
      </c>
      <c r="F233" s="170" t="s">
        <v>1762</v>
      </c>
      <c r="H233" s="169" t="s">
        <v>0</v>
      </c>
      <c r="I233" s="171"/>
      <c r="L233" s="167"/>
      <c r="M233" s="172"/>
      <c r="N233" s="173"/>
      <c r="O233" s="173"/>
      <c r="P233" s="173"/>
      <c r="Q233" s="173"/>
      <c r="R233" s="173"/>
      <c r="S233" s="173"/>
      <c r="T233" s="174"/>
      <c r="AT233" s="169" t="s">
        <v>158</v>
      </c>
      <c r="AU233" s="169" t="s">
        <v>77</v>
      </c>
      <c r="AV233" s="13" t="s">
        <v>75</v>
      </c>
      <c r="AW233" s="13" t="s">
        <v>30</v>
      </c>
      <c r="AX233" s="13" t="s">
        <v>68</v>
      </c>
      <c r="AY233" s="169" t="s">
        <v>148</v>
      </c>
    </row>
    <row r="234" spans="2:51" s="13" customFormat="1" ht="12">
      <c r="B234" s="167"/>
      <c r="D234" s="168" t="s">
        <v>158</v>
      </c>
      <c r="E234" s="169" t="s">
        <v>0</v>
      </c>
      <c r="F234" s="170" t="s">
        <v>1763</v>
      </c>
      <c r="H234" s="169" t="s">
        <v>0</v>
      </c>
      <c r="I234" s="171"/>
      <c r="L234" s="167"/>
      <c r="M234" s="172"/>
      <c r="N234" s="173"/>
      <c r="O234" s="173"/>
      <c r="P234" s="173"/>
      <c r="Q234" s="173"/>
      <c r="R234" s="173"/>
      <c r="S234" s="173"/>
      <c r="T234" s="174"/>
      <c r="AT234" s="169" t="s">
        <v>158</v>
      </c>
      <c r="AU234" s="169" t="s">
        <v>77</v>
      </c>
      <c r="AV234" s="13" t="s">
        <v>75</v>
      </c>
      <c r="AW234" s="13" t="s">
        <v>30</v>
      </c>
      <c r="AX234" s="13" t="s">
        <v>68</v>
      </c>
      <c r="AY234" s="169" t="s">
        <v>148</v>
      </c>
    </row>
    <row r="235" spans="2:51" s="14" customFormat="1" ht="12">
      <c r="B235" s="175"/>
      <c r="D235" s="168" t="s">
        <v>158</v>
      </c>
      <c r="E235" s="176" t="s">
        <v>0</v>
      </c>
      <c r="F235" s="177" t="s">
        <v>187</v>
      </c>
      <c r="H235" s="178">
        <v>7</v>
      </c>
      <c r="I235" s="179"/>
      <c r="L235" s="175"/>
      <c r="M235" s="180"/>
      <c r="N235" s="181"/>
      <c r="O235" s="181"/>
      <c r="P235" s="181"/>
      <c r="Q235" s="181"/>
      <c r="R235" s="181"/>
      <c r="S235" s="181"/>
      <c r="T235" s="182"/>
      <c r="AT235" s="176" t="s">
        <v>158</v>
      </c>
      <c r="AU235" s="176" t="s">
        <v>77</v>
      </c>
      <c r="AV235" s="14" t="s">
        <v>77</v>
      </c>
      <c r="AW235" s="14" t="s">
        <v>30</v>
      </c>
      <c r="AX235" s="14" t="s">
        <v>75</v>
      </c>
      <c r="AY235" s="176" t="s">
        <v>148</v>
      </c>
    </row>
    <row r="236" spans="1:65" s="2" customFormat="1" ht="16.5" customHeight="1">
      <c r="A236" s="33"/>
      <c r="B236" s="153"/>
      <c r="C236" s="203" t="s">
        <v>507</v>
      </c>
      <c r="D236" s="203" t="s">
        <v>438</v>
      </c>
      <c r="E236" s="204" t="s">
        <v>1556</v>
      </c>
      <c r="F236" s="205" t="s">
        <v>1557</v>
      </c>
      <c r="G236" s="206" t="s">
        <v>215</v>
      </c>
      <c r="H236" s="207">
        <v>7</v>
      </c>
      <c r="I236" s="208"/>
      <c r="J236" s="209">
        <f>ROUND(I236*H236,2)</f>
        <v>0</v>
      </c>
      <c r="K236" s="205" t="s">
        <v>0</v>
      </c>
      <c r="L236" s="210"/>
      <c r="M236" s="211" t="s">
        <v>0</v>
      </c>
      <c r="N236" s="212" t="s">
        <v>40</v>
      </c>
      <c r="O236" s="54"/>
      <c r="P236" s="163">
        <f>O236*H236</f>
        <v>0</v>
      </c>
      <c r="Q236" s="163">
        <v>1.229</v>
      </c>
      <c r="R236" s="163">
        <f>Q236*H236</f>
        <v>8.603000000000002</v>
      </c>
      <c r="S236" s="163">
        <v>0</v>
      </c>
      <c r="T236" s="164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5" t="s">
        <v>191</v>
      </c>
      <c r="AT236" s="165" t="s">
        <v>438</v>
      </c>
      <c r="AU236" s="165" t="s">
        <v>77</v>
      </c>
      <c r="AY236" s="18" t="s">
        <v>148</v>
      </c>
      <c r="BE236" s="166">
        <f>IF(N236="základní",J236,0)</f>
        <v>0</v>
      </c>
      <c r="BF236" s="166">
        <f>IF(N236="snížená",J236,0)</f>
        <v>0</v>
      </c>
      <c r="BG236" s="166">
        <f>IF(N236="zákl. přenesená",J236,0)</f>
        <v>0</v>
      </c>
      <c r="BH236" s="166">
        <f>IF(N236="sníž. přenesená",J236,0)</f>
        <v>0</v>
      </c>
      <c r="BI236" s="166">
        <f>IF(N236="nulová",J236,0)</f>
        <v>0</v>
      </c>
      <c r="BJ236" s="18" t="s">
        <v>75</v>
      </c>
      <c r="BK236" s="166">
        <f>ROUND(I236*H236,2)</f>
        <v>0</v>
      </c>
      <c r="BL236" s="18" t="s">
        <v>156</v>
      </c>
      <c r="BM236" s="165" t="s">
        <v>1821</v>
      </c>
    </row>
    <row r="237" spans="2:51" s="13" customFormat="1" ht="12">
      <c r="B237" s="167"/>
      <c r="D237" s="168" t="s">
        <v>158</v>
      </c>
      <c r="E237" s="169" t="s">
        <v>0</v>
      </c>
      <c r="F237" s="170" t="s">
        <v>1762</v>
      </c>
      <c r="H237" s="169" t="s">
        <v>0</v>
      </c>
      <c r="I237" s="171"/>
      <c r="L237" s="167"/>
      <c r="M237" s="172"/>
      <c r="N237" s="173"/>
      <c r="O237" s="173"/>
      <c r="P237" s="173"/>
      <c r="Q237" s="173"/>
      <c r="R237" s="173"/>
      <c r="S237" s="173"/>
      <c r="T237" s="174"/>
      <c r="AT237" s="169" t="s">
        <v>158</v>
      </c>
      <c r="AU237" s="169" t="s">
        <v>77</v>
      </c>
      <c r="AV237" s="13" t="s">
        <v>75</v>
      </c>
      <c r="AW237" s="13" t="s">
        <v>30</v>
      </c>
      <c r="AX237" s="13" t="s">
        <v>68</v>
      </c>
      <c r="AY237" s="169" t="s">
        <v>148</v>
      </c>
    </row>
    <row r="238" spans="2:51" s="13" customFormat="1" ht="12">
      <c r="B238" s="167"/>
      <c r="D238" s="168" t="s">
        <v>158</v>
      </c>
      <c r="E238" s="169" t="s">
        <v>0</v>
      </c>
      <c r="F238" s="170" t="s">
        <v>1763</v>
      </c>
      <c r="H238" s="169" t="s">
        <v>0</v>
      </c>
      <c r="I238" s="171"/>
      <c r="L238" s="167"/>
      <c r="M238" s="172"/>
      <c r="N238" s="173"/>
      <c r="O238" s="173"/>
      <c r="P238" s="173"/>
      <c r="Q238" s="173"/>
      <c r="R238" s="173"/>
      <c r="S238" s="173"/>
      <c r="T238" s="174"/>
      <c r="AT238" s="169" t="s">
        <v>158</v>
      </c>
      <c r="AU238" s="169" t="s">
        <v>77</v>
      </c>
      <c r="AV238" s="13" t="s">
        <v>75</v>
      </c>
      <c r="AW238" s="13" t="s">
        <v>30</v>
      </c>
      <c r="AX238" s="13" t="s">
        <v>68</v>
      </c>
      <c r="AY238" s="169" t="s">
        <v>148</v>
      </c>
    </row>
    <row r="239" spans="2:51" s="14" customFormat="1" ht="12">
      <c r="B239" s="175"/>
      <c r="D239" s="168" t="s">
        <v>158</v>
      </c>
      <c r="E239" s="176" t="s">
        <v>0</v>
      </c>
      <c r="F239" s="177" t="s">
        <v>187</v>
      </c>
      <c r="H239" s="178">
        <v>7</v>
      </c>
      <c r="I239" s="179"/>
      <c r="L239" s="175"/>
      <c r="M239" s="180"/>
      <c r="N239" s="181"/>
      <c r="O239" s="181"/>
      <c r="P239" s="181"/>
      <c r="Q239" s="181"/>
      <c r="R239" s="181"/>
      <c r="S239" s="181"/>
      <c r="T239" s="182"/>
      <c r="AT239" s="176" t="s">
        <v>158</v>
      </c>
      <c r="AU239" s="176" t="s">
        <v>77</v>
      </c>
      <c r="AV239" s="14" t="s">
        <v>77</v>
      </c>
      <c r="AW239" s="14" t="s">
        <v>30</v>
      </c>
      <c r="AX239" s="14" t="s">
        <v>75</v>
      </c>
      <c r="AY239" s="176" t="s">
        <v>148</v>
      </c>
    </row>
    <row r="240" spans="1:65" s="2" customFormat="1" ht="16.5" customHeight="1">
      <c r="A240" s="33"/>
      <c r="B240" s="153"/>
      <c r="C240" s="154" t="s">
        <v>513</v>
      </c>
      <c r="D240" s="154" t="s">
        <v>151</v>
      </c>
      <c r="E240" s="155" t="s">
        <v>1559</v>
      </c>
      <c r="F240" s="156" t="s">
        <v>1560</v>
      </c>
      <c r="G240" s="157" t="s">
        <v>215</v>
      </c>
      <c r="H240" s="158">
        <v>7</v>
      </c>
      <c r="I240" s="159"/>
      <c r="J240" s="160">
        <f>ROUND(I240*H240,2)</f>
        <v>0</v>
      </c>
      <c r="K240" s="156" t="s">
        <v>155</v>
      </c>
      <c r="L240" s="34"/>
      <c r="M240" s="161" t="s">
        <v>0</v>
      </c>
      <c r="N240" s="162" t="s">
        <v>40</v>
      </c>
      <c r="O240" s="54"/>
      <c r="P240" s="163">
        <f>O240*H240</f>
        <v>0</v>
      </c>
      <c r="Q240" s="163">
        <v>0.21734</v>
      </c>
      <c r="R240" s="163">
        <f>Q240*H240</f>
        <v>1.52138</v>
      </c>
      <c r="S240" s="163">
        <v>0</v>
      </c>
      <c r="T240" s="164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5" t="s">
        <v>156</v>
      </c>
      <c r="AT240" s="165" t="s">
        <v>151</v>
      </c>
      <c r="AU240" s="165" t="s">
        <v>77</v>
      </c>
      <c r="AY240" s="18" t="s">
        <v>148</v>
      </c>
      <c r="BE240" s="166">
        <f>IF(N240="základní",J240,0)</f>
        <v>0</v>
      </c>
      <c r="BF240" s="166">
        <f>IF(N240="snížená",J240,0)</f>
        <v>0</v>
      </c>
      <c r="BG240" s="166">
        <f>IF(N240="zákl. přenesená",J240,0)</f>
        <v>0</v>
      </c>
      <c r="BH240" s="166">
        <f>IF(N240="sníž. přenesená",J240,0)</f>
        <v>0</v>
      </c>
      <c r="BI240" s="166">
        <f>IF(N240="nulová",J240,0)</f>
        <v>0</v>
      </c>
      <c r="BJ240" s="18" t="s">
        <v>75</v>
      </c>
      <c r="BK240" s="166">
        <f>ROUND(I240*H240,2)</f>
        <v>0</v>
      </c>
      <c r="BL240" s="18" t="s">
        <v>156</v>
      </c>
      <c r="BM240" s="165" t="s">
        <v>1822</v>
      </c>
    </row>
    <row r="241" spans="2:51" s="13" customFormat="1" ht="12">
      <c r="B241" s="167"/>
      <c r="D241" s="168" t="s">
        <v>158</v>
      </c>
      <c r="E241" s="169" t="s">
        <v>0</v>
      </c>
      <c r="F241" s="170" t="s">
        <v>1762</v>
      </c>
      <c r="H241" s="169" t="s">
        <v>0</v>
      </c>
      <c r="I241" s="171"/>
      <c r="L241" s="167"/>
      <c r="M241" s="172"/>
      <c r="N241" s="173"/>
      <c r="O241" s="173"/>
      <c r="P241" s="173"/>
      <c r="Q241" s="173"/>
      <c r="R241" s="173"/>
      <c r="S241" s="173"/>
      <c r="T241" s="174"/>
      <c r="AT241" s="169" t="s">
        <v>158</v>
      </c>
      <c r="AU241" s="169" t="s">
        <v>77</v>
      </c>
      <c r="AV241" s="13" t="s">
        <v>75</v>
      </c>
      <c r="AW241" s="13" t="s">
        <v>30</v>
      </c>
      <c r="AX241" s="13" t="s">
        <v>68</v>
      </c>
      <c r="AY241" s="169" t="s">
        <v>148</v>
      </c>
    </row>
    <row r="242" spans="2:51" s="13" customFormat="1" ht="12">
      <c r="B242" s="167"/>
      <c r="D242" s="168" t="s">
        <v>158</v>
      </c>
      <c r="E242" s="169" t="s">
        <v>0</v>
      </c>
      <c r="F242" s="170" t="s">
        <v>1763</v>
      </c>
      <c r="H242" s="169" t="s">
        <v>0</v>
      </c>
      <c r="I242" s="171"/>
      <c r="L242" s="167"/>
      <c r="M242" s="172"/>
      <c r="N242" s="173"/>
      <c r="O242" s="173"/>
      <c r="P242" s="173"/>
      <c r="Q242" s="173"/>
      <c r="R242" s="173"/>
      <c r="S242" s="173"/>
      <c r="T242" s="174"/>
      <c r="AT242" s="169" t="s">
        <v>158</v>
      </c>
      <c r="AU242" s="169" t="s">
        <v>77</v>
      </c>
      <c r="AV242" s="13" t="s">
        <v>75</v>
      </c>
      <c r="AW242" s="13" t="s">
        <v>30</v>
      </c>
      <c r="AX242" s="13" t="s">
        <v>68</v>
      </c>
      <c r="AY242" s="169" t="s">
        <v>148</v>
      </c>
    </row>
    <row r="243" spans="2:51" s="14" customFormat="1" ht="12">
      <c r="B243" s="175"/>
      <c r="D243" s="168" t="s">
        <v>158</v>
      </c>
      <c r="E243" s="176" t="s">
        <v>0</v>
      </c>
      <c r="F243" s="177" t="s">
        <v>187</v>
      </c>
      <c r="H243" s="178">
        <v>7</v>
      </c>
      <c r="I243" s="179"/>
      <c r="L243" s="175"/>
      <c r="M243" s="180"/>
      <c r="N243" s="181"/>
      <c r="O243" s="181"/>
      <c r="P243" s="181"/>
      <c r="Q243" s="181"/>
      <c r="R243" s="181"/>
      <c r="S243" s="181"/>
      <c r="T243" s="182"/>
      <c r="AT243" s="176" t="s">
        <v>158</v>
      </c>
      <c r="AU243" s="176" t="s">
        <v>77</v>
      </c>
      <c r="AV243" s="14" t="s">
        <v>77</v>
      </c>
      <c r="AW243" s="14" t="s">
        <v>30</v>
      </c>
      <c r="AX243" s="14" t="s">
        <v>75</v>
      </c>
      <c r="AY243" s="176" t="s">
        <v>148</v>
      </c>
    </row>
    <row r="244" spans="1:65" s="2" customFormat="1" ht="16.5" customHeight="1">
      <c r="A244" s="33"/>
      <c r="B244" s="153"/>
      <c r="C244" s="203" t="s">
        <v>520</v>
      </c>
      <c r="D244" s="203" t="s">
        <v>438</v>
      </c>
      <c r="E244" s="204" t="s">
        <v>1562</v>
      </c>
      <c r="F244" s="205" t="s">
        <v>1563</v>
      </c>
      <c r="G244" s="206" t="s">
        <v>215</v>
      </c>
      <c r="H244" s="207">
        <v>7</v>
      </c>
      <c r="I244" s="208"/>
      <c r="J244" s="209">
        <f>ROUND(I244*H244,2)</f>
        <v>0</v>
      </c>
      <c r="K244" s="205" t="s">
        <v>0</v>
      </c>
      <c r="L244" s="210"/>
      <c r="M244" s="211" t="s">
        <v>0</v>
      </c>
      <c r="N244" s="212" t="s">
        <v>40</v>
      </c>
      <c r="O244" s="54"/>
      <c r="P244" s="163">
        <f>O244*H244</f>
        <v>0</v>
      </c>
      <c r="Q244" s="163">
        <v>0.196</v>
      </c>
      <c r="R244" s="163">
        <f>Q244*H244</f>
        <v>1.372</v>
      </c>
      <c r="S244" s="163">
        <v>0</v>
      </c>
      <c r="T244" s="164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5" t="s">
        <v>191</v>
      </c>
      <c r="AT244" s="165" t="s">
        <v>438</v>
      </c>
      <c r="AU244" s="165" t="s">
        <v>77</v>
      </c>
      <c r="AY244" s="18" t="s">
        <v>148</v>
      </c>
      <c r="BE244" s="166">
        <f>IF(N244="základní",J244,0)</f>
        <v>0</v>
      </c>
      <c r="BF244" s="166">
        <f>IF(N244="snížená",J244,0)</f>
        <v>0</v>
      </c>
      <c r="BG244" s="166">
        <f>IF(N244="zákl. přenesená",J244,0)</f>
        <v>0</v>
      </c>
      <c r="BH244" s="166">
        <f>IF(N244="sníž. přenesená",J244,0)</f>
        <v>0</v>
      </c>
      <c r="BI244" s="166">
        <f>IF(N244="nulová",J244,0)</f>
        <v>0</v>
      </c>
      <c r="BJ244" s="18" t="s">
        <v>75</v>
      </c>
      <c r="BK244" s="166">
        <f>ROUND(I244*H244,2)</f>
        <v>0</v>
      </c>
      <c r="BL244" s="18" t="s">
        <v>156</v>
      </c>
      <c r="BM244" s="165" t="s">
        <v>1823</v>
      </c>
    </row>
    <row r="245" spans="2:51" s="13" customFormat="1" ht="12">
      <c r="B245" s="167"/>
      <c r="D245" s="168" t="s">
        <v>158</v>
      </c>
      <c r="E245" s="169" t="s">
        <v>0</v>
      </c>
      <c r="F245" s="170" t="s">
        <v>1762</v>
      </c>
      <c r="H245" s="169" t="s">
        <v>0</v>
      </c>
      <c r="I245" s="171"/>
      <c r="L245" s="167"/>
      <c r="M245" s="172"/>
      <c r="N245" s="173"/>
      <c r="O245" s="173"/>
      <c r="P245" s="173"/>
      <c r="Q245" s="173"/>
      <c r="R245" s="173"/>
      <c r="S245" s="173"/>
      <c r="T245" s="174"/>
      <c r="AT245" s="169" t="s">
        <v>158</v>
      </c>
      <c r="AU245" s="169" t="s">
        <v>77</v>
      </c>
      <c r="AV245" s="13" t="s">
        <v>75</v>
      </c>
      <c r="AW245" s="13" t="s">
        <v>30</v>
      </c>
      <c r="AX245" s="13" t="s">
        <v>68</v>
      </c>
      <c r="AY245" s="169" t="s">
        <v>148</v>
      </c>
    </row>
    <row r="246" spans="2:51" s="13" customFormat="1" ht="12">
      <c r="B246" s="167"/>
      <c r="D246" s="168" t="s">
        <v>158</v>
      </c>
      <c r="E246" s="169" t="s">
        <v>0</v>
      </c>
      <c r="F246" s="170" t="s">
        <v>1763</v>
      </c>
      <c r="H246" s="169" t="s">
        <v>0</v>
      </c>
      <c r="I246" s="171"/>
      <c r="L246" s="167"/>
      <c r="M246" s="172"/>
      <c r="N246" s="173"/>
      <c r="O246" s="173"/>
      <c r="P246" s="173"/>
      <c r="Q246" s="173"/>
      <c r="R246" s="173"/>
      <c r="S246" s="173"/>
      <c r="T246" s="174"/>
      <c r="AT246" s="169" t="s">
        <v>158</v>
      </c>
      <c r="AU246" s="169" t="s">
        <v>77</v>
      </c>
      <c r="AV246" s="13" t="s">
        <v>75</v>
      </c>
      <c r="AW246" s="13" t="s">
        <v>30</v>
      </c>
      <c r="AX246" s="13" t="s">
        <v>68</v>
      </c>
      <c r="AY246" s="169" t="s">
        <v>148</v>
      </c>
    </row>
    <row r="247" spans="2:51" s="14" customFormat="1" ht="12">
      <c r="B247" s="175"/>
      <c r="D247" s="168" t="s">
        <v>158</v>
      </c>
      <c r="E247" s="176" t="s">
        <v>0</v>
      </c>
      <c r="F247" s="177" t="s">
        <v>187</v>
      </c>
      <c r="H247" s="178">
        <v>7</v>
      </c>
      <c r="I247" s="179"/>
      <c r="L247" s="175"/>
      <c r="M247" s="180"/>
      <c r="N247" s="181"/>
      <c r="O247" s="181"/>
      <c r="P247" s="181"/>
      <c r="Q247" s="181"/>
      <c r="R247" s="181"/>
      <c r="S247" s="181"/>
      <c r="T247" s="182"/>
      <c r="AT247" s="176" t="s">
        <v>158</v>
      </c>
      <c r="AU247" s="176" t="s">
        <v>77</v>
      </c>
      <c r="AV247" s="14" t="s">
        <v>77</v>
      </c>
      <c r="AW247" s="14" t="s">
        <v>30</v>
      </c>
      <c r="AX247" s="14" t="s">
        <v>75</v>
      </c>
      <c r="AY247" s="176" t="s">
        <v>148</v>
      </c>
    </row>
    <row r="248" spans="1:65" s="2" customFormat="1" ht="16.5" customHeight="1">
      <c r="A248" s="33"/>
      <c r="B248" s="153"/>
      <c r="C248" s="154" t="s">
        <v>527</v>
      </c>
      <c r="D248" s="154" t="s">
        <v>151</v>
      </c>
      <c r="E248" s="155" t="s">
        <v>1565</v>
      </c>
      <c r="F248" s="156" t="s">
        <v>1566</v>
      </c>
      <c r="G248" s="157" t="s">
        <v>485</v>
      </c>
      <c r="H248" s="158">
        <v>44</v>
      </c>
      <c r="I248" s="159"/>
      <c r="J248" s="160">
        <f>ROUND(I248*H248,2)</f>
        <v>0</v>
      </c>
      <c r="K248" s="156" t="s">
        <v>0</v>
      </c>
      <c r="L248" s="34"/>
      <c r="M248" s="161" t="s">
        <v>0</v>
      </c>
      <c r="N248" s="162" t="s">
        <v>40</v>
      </c>
      <c r="O248" s="54"/>
      <c r="P248" s="163">
        <f>O248*H248</f>
        <v>0</v>
      </c>
      <c r="Q248" s="163">
        <v>0</v>
      </c>
      <c r="R248" s="163">
        <f>Q248*H248</f>
        <v>0</v>
      </c>
      <c r="S248" s="163">
        <v>0</v>
      </c>
      <c r="T248" s="164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5" t="s">
        <v>156</v>
      </c>
      <c r="AT248" s="165" t="s">
        <v>151</v>
      </c>
      <c r="AU248" s="165" t="s">
        <v>77</v>
      </c>
      <c r="AY248" s="18" t="s">
        <v>148</v>
      </c>
      <c r="BE248" s="166">
        <f>IF(N248="základní",J248,0)</f>
        <v>0</v>
      </c>
      <c r="BF248" s="166">
        <f>IF(N248="snížená",J248,0)</f>
        <v>0</v>
      </c>
      <c r="BG248" s="166">
        <f>IF(N248="zákl. přenesená",J248,0)</f>
        <v>0</v>
      </c>
      <c r="BH248" s="166">
        <f>IF(N248="sníž. přenesená",J248,0)</f>
        <v>0</v>
      </c>
      <c r="BI248" s="166">
        <f>IF(N248="nulová",J248,0)</f>
        <v>0</v>
      </c>
      <c r="BJ248" s="18" t="s">
        <v>75</v>
      </c>
      <c r="BK248" s="166">
        <f>ROUND(I248*H248,2)</f>
        <v>0</v>
      </c>
      <c r="BL248" s="18" t="s">
        <v>156</v>
      </c>
      <c r="BM248" s="165" t="s">
        <v>1824</v>
      </c>
    </row>
    <row r="249" spans="2:51" s="13" customFormat="1" ht="12">
      <c r="B249" s="167"/>
      <c r="D249" s="168" t="s">
        <v>158</v>
      </c>
      <c r="E249" s="169" t="s">
        <v>0</v>
      </c>
      <c r="F249" s="170" t="s">
        <v>1762</v>
      </c>
      <c r="H249" s="169" t="s">
        <v>0</v>
      </c>
      <c r="I249" s="171"/>
      <c r="L249" s="167"/>
      <c r="M249" s="172"/>
      <c r="N249" s="173"/>
      <c r="O249" s="173"/>
      <c r="P249" s="173"/>
      <c r="Q249" s="173"/>
      <c r="R249" s="173"/>
      <c r="S249" s="173"/>
      <c r="T249" s="174"/>
      <c r="AT249" s="169" t="s">
        <v>158</v>
      </c>
      <c r="AU249" s="169" t="s">
        <v>77</v>
      </c>
      <c r="AV249" s="13" t="s">
        <v>75</v>
      </c>
      <c r="AW249" s="13" t="s">
        <v>30</v>
      </c>
      <c r="AX249" s="13" t="s">
        <v>68</v>
      </c>
      <c r="AY249" s="169" t="s">
        <v>148</v>
      </c>
    </row>
    <row r="250" spans="2:51" s="13" customFormat="1" ht="12">
      <c r="B250" s="167"/>
      <c r="D250" s="168" t="s">
        <v>158</v>
      </c>
      <c r="E250" s="169" t="s">
        <v>0</v>
      </c>
      <c r="F250" s="170" t="s">
        <v>1763</v>
      </c>
      <c r="H250" s="169" t="s">
        <v>0</v>
      </c>
      <c r="I250" s="171"/>
      <c r="L250" s="167"/>
      <c r="M250" s="172"/>
      <c r="N250" s="173"/>
      <c r="O250" s="173"/>
      <c r="P250" s="173"/>
      <c r="Q250" s="173"/>
      <c r="R250" s="173"/>
      <c r="S250" s="173"/>
      <c r="T250" s="174"/>
      <c r="AT250" s="169" t="s">
        <v>158</v>
      </c>
      <c r="AU250" s="169" t="s">
        <v>77</v>
      </c>
      <c r="AV250" s="13" t="s">
        <v>75</v>
      </c>
      <c r="AW250" s="13" t="s">
        <v>30</v>
      </c>
      <c r="AX250" s="13" t="s">
        <v>68</v>
      </c>
      <c r="AY250" s="169" t="s">
        <v>148</v>
      </c>
    </row>
    <row r="251" spans="2:51" s="14" customFormat="1" ht="12">
      <c r="B251" s="175"/>
      <c r="D251" s="168" t="s">
        <v>158</v>
      </c>
      <c r="E251" s="176" t="s">
        <v>0</v>
      </c>
      <c r="F251" s="177" t="s">
        <v>1825</v>
      </c>
      <c r="H251" s="178">
        <v>44</v>
      </c>
      <c r="I251" s="179"/>
      <c r="L251" s="175"/>
      <c r="M251" s="180"/>
      <c r="N251" s="181"/>
      <c r="O251" s="181"/>
      <c r="P251" s="181"/>
      <c r="Q251" s="181"/>
      <c r="R251" s="181"/>
      <c r="S251" s="181"/>
      <c r="T251" s="182"/>
      <c r="AT251" s="176" t="s">
        <v>158</v>
      </c>
      <c r="AU251" s="176" t="s">
        <v>77</v>
      </c>
      <c r="AV251" s="14" t="s">
        <v>77</v>
      </c>
      <c r="AW251" s="14" t="s">
        <v>30</v>
      </c>
      <c r="AX251" s="14" t="s">
        <v>75</v>
      </c>
      <c r="AY251" s="176" t="s">
        <v>148</v>
      </c>
    </row>
    <row r="252" spans="1:65" s="2" customFormat="1" ht="16.5" customHeight="1">
      <c r="A252" s="33"/>
      <c r="B252" s="153"/>
      <c r="C252" s="203" t="s">
        <v>532</v>
      </c>
      <c r="D252" s="203" t="s">
        <v>438</v>
      </c>
      <c r="E252" s="204" t="s">
        <v>1571</v>
      </c>
      <c r="F252" s="205" t="s">
        <v>1572</v>
      </c>
      <c r="G252" s="206" t="s">
        <v>215</v>
      </c>
      <c r="H252" s="207">
        <v>44</v>
      </c>
      <c r="I252" s="208"/>
      <c r="J252" s="209">
        <f>ROUND(I252*H252,2)</f>
        <v>0</v>
      </c>
      <c r="K252" s="205" t="s">
        <v>0</v>
      </c>
      <c r="L252" s="210"/>
      <c r="M252" s="211" t="s">
        <v>0</v>
      </c>
      <c r="N252" s="212" t="s">
        <v>40</v>
      </c>
      <c r="O252" s="54"/>
      <c r="P252" s="163">
        <f>O252*H252</f>
        <v>0</v>
      </c>
      <c r="Q252" s="163">
        <v>0.002</v>
      </c>
      <c r="R252" s="163">
        <f>Q252*H252</f>
        <v>0.088</v>
      </c>
      <c r="S252" s="163">
        <v>0</v>
      </c>
      <c r="T252" s="164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5" t="s">
        <v>191</v>
      </c>
      <c r="AT252" s="165" t="s">
        <v>438</v>
      </c>
      <c r="AU252" s="165" t="s">
        <v>77</v>
      </c>
      <c r="AY252" s="18" t="s">
        <v>148</v>
      </c>
      <c r="BE252" s="166">
        <f>IF(N252="základní",J252,0)</f>
        <v>0</v>
      </c>
      <c r="BF252" s="166">
        <f>IF(N252="snížená",J252,0)</f>
        <v>0</v>
      </c>
      <c r="BG252" s="166">
        <f>IF(N252="zákl. přenesená",J252,0)</f>
        <v>0</v>
      </c>
      <c r="BH252" s="166">
        <f>IF(N252="sníž. přenesená",J252,0)</f>
        <v>0</v>
      </c>
      <c r="BI252" s="166">
        <f>IF(N252="nulová",J252,0)</f>
        <v>0</v>
      </c>
      <c r="BJ252" s="18" t="s">
        <v>75</v>
      </c>
      <c r="BK252" s="166">
        <f>ROUND(I252*H252,2)</f>
        <v>0</v>
      </c>
      <c r="BL252" s="18" t="s">
        <v>156</v>
      </c>
      <c r="BM252" s="165" t="s">
        <v>1826</v>
      </c>
    </row>
    <row r="253" spans="2:51" s="13" customFormat="1" ht="12">
      <c r="B253" s="167"/>
      <c r="D253" s="168" t="s">
        <v>158</v>
      </c>
      <c r="E253" s="169" t="s">
        <v>0</v>
      </c>
      <c r="F253" s="170" t="s">
        <v>1762</v>
      </c>
      <c r="H253" s="169" t="s">
        <v>0</v>
      </c>
      <c r="I253" s="171"/>
      <c r="L253" s="167"/>
      <c r="M253" s="172"/>
      <c r="N253" s="173"/>
      <c r="O253" s="173"/>
      <c r="P253" s="173"/>
      <c r="Q253" s="173"/>
      <c r="R253" s="173"/>
      <c r="S253" s="173"/>
      <c r="T253" s="174"/>
      <c r="AT253" s="169" t="s">
        <v>158</v>
      </c>
      <c r="AU253" s="169" t="s">
        <v>77</v>
      </c>
      <c r="AV253" s="13" t="s">
        <v>75</v>
      </c>
      <c r="AW253" s="13" t="s">
        <v>30</v>
      </c>
      <c r="AX253" s="13" t="s">
        <v>68</v>
      </c>
      <c r="AY253" s="169" t="s">
        <v>148</v>
      </c>
    </row>
    <row r="254" spans="2:51" s="13" customFormat="1" ht="12">
      <c r="B254" s="167"/>
      <c r="D254" s="168" t="s">
        <v>158</v>
      </c>
      <c r="E254" s="169" t="s">
        <v>0</v>
      </c>
      <c r="F254" s="170" t="s">
        <v>1763</v>
      </c>
      <c r="H254" s="169" t="s">
        <v>0</v>
      </c>
      <c r="I254" s="171"/>
      <c r="L254" s="167"/>
      <c r="M254" s="172"/>
      <c r="N254" s="173"/>
      <c r="O254" s="173"/>
      <c r="P254" s="173"/>
      <c r="Q254" s="173"/>
      <c r="R254" s="173"/>
      <c r="S254" s="173"/>
      <c r="T254" s="174"/>
      <c r="AT254" s="169" t="s">
        <v>158</v>
      </c>
      <c r="AU254" s="169" t="s">
        <v>77</v>
      </c>
      <c r="AV254" s="13" t="s">
        <v>75</v>
      </c>
      <c r="AW254" s="13" t="s">
        <v>30</v>
      </c>
      <c r="AX254" s="13" t="s">
        <v>68</v>
      </c>
      <c r="AY254" s="169" t="s">
        <v>148</v>
      </c>
    </row>
    <row r="255" spans="2:51" s="14" customFormat="1" ht="12">
      <c r="B255" s="175"/>
      <c r="D255" s="168" t="s">
        <v>158</v>
      </c>
      <c r="E255" s="176" t="s">
        <v>0</v>
      </c>
      <c r="F255" s="177" t="s">
        <v>1825</v>
      </c>
      <c r="H255" s="178">
        <v>44</v>
      </c>
      <c r="I255" s="179"/>
      <c r="L255" s="175"/>
      <c r="M255" s="180"/>
      <c r="N255" s="181"/>
      <c r="O255" s="181"/>
      <c r="P255" s="181"/>
      <c r="Q255" s="181"/>
      <c r="R255" s="181"/>
      <c r="S255" s="181"/>
      <c r="T255" s="182"/>
      <c r="AT255" s="176" t="s">
        <v>158</v>
      </c>
      <c r="AU255" s="176" t="s">
        <v>77</v>
      </c>
      <c r="AV255" s="14" t="s">
        <v>77</v>
      </c>
      <c r="AW255" s="14" t="s">
        <v>30</v>
      </c>
      <c r="AX255" s="14" t="s">
        <v>75</v>
      </c>
      <c r="AY255" s="176" t="s">
        <v>148</v>
      </c>
    </row>
    <row r="256" spans="1:65" s="2" customFormat="1" ht="16.5" customHeight="1">
      <c r="A256" s="33"/>
      <c r="B256" s="153"/>
      <c r="C256" s="154" t="s">
        <v>536</v>
      </c>
      <c r="D256" s="154" t="s">
        <v>151</v>
      </c>
      <c r="E256" s="155" t="s">
        <v>1580</v>
      </c>
      <c r="F256" s="156" t="s">
        <v>1581</v>
      </c>
      <c r="G256" s="157" t="s">
        <v>485</v>
      </c>
      <c r="H256" s="158">
        <v>1</v>
      </c>
      <c r="I256" s="159"/>
      <c r="J256" s="160">
        <f>ROUND(I256*H256,2)</f>
        <v>0</v>
      </c>
      <c r="K256" s="156" t="s">
        <v>0</v>
      </c>
      <c r="L256" s="34"/>
      <c r="M256" s="161" t="s">
        <v>0</v>
      </c>
      <c r="N256" s="162" t="s">
        <v>40</v>
      </c>
      <c r="O256" s="54"/>
      <c r="P256" s="163">
        <f>O256*H256</f>
        <v>0</v>
      </c>
      <c r="Q256" s="163">
        <v>0</v>
      </c>
      <c r="R256" s="163">
        <f>Q256*H256</f>
        <v>0</v>
      </c>
      <c r="S256" s="163">
        <v>0</v>
      </c>
      <c r="T256" s="164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5" t="s">
        <v>156</v>
      </c>
      <c r="AT256" s="165" t="s">
        <v>151</v>
      </c>
      <c r="AU256" s="165" t="s">
        <v>77</v>
      </c>
      <c r="AY256" s="18" t="s">
        <v>148</v>
      </c>
      <c r="BE256" s="166">
        <f>IF(N256="základní",J256,0)</f>
        <v>0</v>
      </c>
      <c r="BF256" s="166">
        <f>IF(N256="snížená",J256,0)</f>
        <v>0</v>
      </c>
      <c r="BG256" s="166">
        <f>IF(N256="zákl. přenesená",J256,0)</f>
        <v>0</v>
      </c>
      <c r="BH256" s="166">
        <f>IF(N256="sníž. přenesená",J256,0)</f>
        <v>0</v>
      </c>
      <c r="BI256" s="166">
        <f>IF(N256="nulová",J256,0)</f>
        <v>0</v>
      </c>
      <c r="BJ256" s="18" t="s">
        <v>75</v>
      </c>
      <c r="BK256" s="166">
        <f>ROUND(I256*H256,2)</f>
        <v>0</v>
      </c>
      <c r="BL256" s="18" t="s">
        <v>156</v>
      </c>
      <c r="BM256" s="165" t="s">
        <v>1827</v>
      </c>
    </row>
    <row r="257" spans="2:51" s="13" customFormat="1" ht="12">
      <c r="B257" s="167"/>
      <c r="D257" s="168" t="s">
        <v>158</v>
      </c>
      <c r="E257" s="169" t="s">
        <v>0</v>
      </c>
      <c r="F257" s="170" t="s">
        <v>1762</v>
      </c>
      <c r="H257" s="169" t="s">
        <v>0</v>
      </c>
      <c r="I257" s="171"/>
      <c r="L257" s="167"/>
      <c r="M257" s="172"/>
      <c r="N257" s="173"/>
      <c r="O257" s="173"/>
      <c r="P257" s="173"/>
      <c r="Q257" s="173"/>
      <c r="R257" s="173"/>
      <c r="S257" s="173"/>
      <c r="T257" s="174"/>
      <c r="AT257" s="169" t="s">
        <v>158</v>
      </c>
      <c r="AU257" s="169" t="s">
        <v>77</v>
      </c>
      <c r="AV257" s="13" t="s">
        <v>75</v>
      </c>
      <c r="AW257" s="13" t="s">
        <v>30</v>
      </c>
      <c r="AX257" s="13" t="s">
        <v>68</v>
      </c>
      <c r="AY257" s="169" t="s">
        <v>148</v>
      </c>
    </row>
    <row r="258" spans="2:51" s="13" customFormat="1" ht="12">
      <c r="B258" s="167"/>
      <c r="D258" s="168" t="s">
        <v>158</v>
      </c>
      <c r="E258" s="169" t="s">
        <v>0</v>
      </c>
      <c r="F258" s="170" t="s">
        <v>1763</v>
      </c>
      <c r="H258" s="169" t="s">
        <v>0</v>
      </c>
      <c r="I258" s="171"/>
      <c r="L258" s="167"/>
      <c r="M258" s="172"/>
      <c r="N258" s="173"/>
      <c r="O258" s="173"/>
      <c r="P258" s="173"/>
      <c r="Q258" s="173"/>
      <c r="R258" s="173"/>
      <c r="S258" s="173"/>
      <c r="T258" s="174"/>
      <c r="AT258" s="169" t="s">
        <v>158</v>
      </c>
      <c r="AU258" s="169" t="s">
        <v>77</v>
      </c>
      <c r="AV258" s="13" t="s">
        <v>75</v>
      </c>
      <c r="AW258" s="13" t="s">
        <v>30</v>
      </c>
      <c r="AX258" s="13" t="s">
        <v>68</v>
      </c>
      <c r="AY258" s="169" t="s">
        <v>148</v>
      </c>
    </row>
    <row r="259" spans="2:51" s="14" customFormat="1" ht="12">
      <c r="B259" s="175"/>
      <c r="D259" s="168" t="s">
        <v>158</v>
      </c>
      <c r="E259" s="176" t="s">
        <v>0</v>
      </c>
      <c r="F259" s="177" t="s">
        <v>75</v>
      </c>
      <c r="H259" s="178">
        <v>1</v>
      </c>
      <c r="I259" s="179"/>
      <c r="L259" s="175"/>
      <c r="M259" s="180"/>
      <c r="N259" s="181"/>
      <c r="O259" s="181"/>
      <c r="P259" s="181"/>
      <c r="Q259" s="181"/>
      <c r="R259" s="181"/>
      <c r="S259" s="181"/>
      <c r="T259" s="182"/>
      <c r="AT259" s="176" t="s">
        <v>158</v>
      </c>
      <c r="AU259" s="176" t="s">
        <v>77</v>
      </c>
      <c r="AV259" s="14" t="s">
        <v>77</v>
      </c>
      <c r="AW259" s="14" t="s">
        <v>30</v>
      </c>
      <c r="AX259" s="14" t="s">
        <v>75</v>
      </c>
      <c r="AY259" s="176" t="s">
        <v>148</v>
      </c>
    </row>
    <row r="260" spans="2:63" s="12" customFormat="1" ht="22.9" customHeight="1">
      <c r="B260" s="140"/>
      <c r="D260" s="141" t="s">
        <v>67</v>
      </c>
      <c r="E260" s="151" t="s">
        <v>956</v>
      </c>
      <c r="F260" s="151" t="s">
        <v>957</v>
      </c>
      <c r="I260" s="143"/>
      <c r="J260" s="152">
        <f>BK260</f>
        <v>0</v>
      </c>
      <c r="L260" s="140"/>
      <c r="M260" s="145"/>
      <c r="N260" s="146"/>
      <c r="O260" s="146"/>
      <c r="P260" s="147">
        <f>P261</f>
        <v>0</v>
      </c>
      <c r="Q260" s="146"/>
      <c r="R260" s="147">
        <f>R261</f>
        <v>0</v>
      </c>
      <c r="S260" s="146"/>
      <c r="T260" s="148">
        <f>T261</f>
        <v>0</v>
      </c>
      <c r="AR260" s="141" t="s">
        <v>75</v>
      </c>
      <c r="AT260" s="149" t="s">
        <v>67</v>
      </c>
      <c r="AU260" s="149" t="s">
        <v>75</v>
      </c>
      <c r="AY260" s="141" t="s">
        <v>148</v>
      </c>
      <c r="BK260" s="150">
        <f>BK261</f>
        <v>0</v>
      </c>
    </row>
    <row r="261" spans="1:65" s="2" customFormat="1" ht="21.75" customHeight="1">
      <c r="A261" s="33"/>
      <c r="B261" s="153"/>
      <c r="C261" s="154" t="s">
        <v>541</v>
      </c>
      <c r="D261" s="154" t="s">
        <v>151</v>
      </c>
      <c r="E261" s="155" t="s">
        <v>959</v>
      </c>
      <c r="F261" s="156" t="s">
        <v>960</v>
      </c>
      <c r="G261" s="157" t="s">
        <v>232</v>
      </c>
      <c r="H261" s="158">
        <v>313.47</v>
      </c>
      <c r="I261" s="159"/>
      <c r="J261" s="160">
        <f>ROUND(I261*H261,2)</f>
        <v>0</v>
      </c>
      <c r="K261" s="156" t="s">
        <v>155</v>
      </c>
      <c r="L261" s="34"/>
      <c r="M261" s="213" t="s">
        <v>0</v>
      </c>
      <c r="N261" s="214" t="s">
        <v>40</v>
      </c>
      <c r="O261" s="215"/>
      <c r="P261" s="216">
        <f>O261*H261</f>
        <v>0</v>
      </c>
      <c r="Q261" s="216">
        <v>0</v>
      </c>
      <c r="R261" s="216">
        <f>Q261*H261</f>
        <v>0</v>
      </c>
      <c r="S261" s="216">
        <v>0</v>
      </c>
      <c r="T261" s="217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5" t="s">
        <v>156</v>
      </c>
      <c r="AT261" s="165" t="s">
        <v>151</v>
      </c>
      <c r="AU261" s="165" t="s">
        <v>77</v>
      </c>
      <c r="AY261" s="18" t="s">
        <v>148</v>
      </c>
      <c r="BE261" s="166">
        <f>IF(N261="základní",J261,0)</f>
        <v>0</v>
      </c>
      <c r="BF261" s="166">
        <f>IF(N261="snížená",J261,0)</f>
        <v>0</v>
      </c>
      <c r="BG261" s="166">
        <f>IF(N261="zákl. přenesená",J261,0)</f>
        <v>0</v>
      </c>
      <c r="BH261" s="166">
        <f>IF(N261="sníž. přenesená",J261,0)</f>
        <v>0</v>
      </c>
      <c r="BI261" s="166">
        <f>IF(N261="nulová",J261,0)</f>
        <v>0</v>
      </c>
      <c r="BJ261" s="18" t="s">
        <v>75</v>
      </c>
      <c r="BK261" s="166">
        <f>ROUND(I261*H261,2)</f>
        <v>0</v>
      </c>
      <c r="BL261" s="18" t="s">
        <v>156</v>
      </c>
      <c r="BM261" s="165" t="s">
        <v>1828</v>
      </c>
    </row>
    <row r="262" spans="1:31" s="2" customFormat="1" ht="6.95" customHeight="1">
      <c r="A262" s="33"/>
      <c r="B262" s="43"/>
      <c r="C262" s="44"/>
      <c r="D262" s="44"/>
      <c r="E262" s="44"/>
      <c r="F262" s="44"/>
      <c r="G262" s="44"/>
      <c r="H262" s="44"/>
      <c r="I262" s="113"/>
      <c r="J262" s="44"/>
      <c r="K262" s="44"/>
      <c r="L262" s="34"/>
      <c r="M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</row>
  </sheetData>
  <autoFilter ref="C83:K261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7"/>
  <sheetViews>
    <sheetView showGridLines="0" workbookViewId="0" topLeftCell="A1">
      <selection activeCell="C4" sqref="C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8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89"/>
      <c r="L2" s="367" t="s">
        <v>3</v>
      </c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8" t="s">
        <v>91</v>
      </c>
      <c r="AZ2" s="90" t="s">
        <v>1829</v>
      </c>
      <c r="BA2" s="90" t="s">
        <v>1829</v>
      </c>
      <c r="BB2" s="90" t="s">
        <v>0</v>
      </c>
      <c r="BC2" s="90" t="s">
        <v>1830</v>
      </c>
      <c r="BD2" s="90" t="s">
        <v>77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91"/>
      <c r="J3" s="20"/>
      <c r="K3" s="20"/>
      <c r="L3" s="21"/>
      <c r="AT3" s="18" t="s">
        <v>77</v>
      </c>
      <c r="AZ3" s="90" t="s">
        <v>278</v>
      </c>
      <c r="BA3" s="90" t="s">
        <v>278</v>
      </c>
      <c r="BB3" s="90" t="s">
        <v>0</v>
      </c>
      <c r="BC3" s="90" t="s">
        <v>1831</v>
      </c>
      <c r="BD3" s="90" t="s">
        <v>77</v>
      </c>
    </row>
    <row r="4" spans="2:56" s="1" customFormat="1" ht="24.95" customHeight="1">
      <c r="B4" s="21"/>
      <c r="D4" s="22" t="s">
        <v>112</v>
      </c>
      <c r="I4" s="89"/>
      <c r="L4" s="21"/>
      <c r="M4" s="92" t="s">
        <v>7</v>
      </c>
      <c r="AT4" s="18" t="s">
        <v>1</v>
      </c>
      <c r="AZ4" s="90" t="s">
        <v>280</v>
      </c>
      <c r="BA4" s="90" t="s">
        <v>280</v>
      </c>
      <c r="BB4" s="90" t="s">
        <v>0</v>
      </c>
      <c r="BC4" s="90" t="s">
        <v>1832</v>
      </c>
      <c r="BD4" s="90" t="s">
        <v>77</v>
      </c>
    </row>
    <row r="5" spans="2:56" s="1" customFormat="1" ht="6.95" customHeight="1">
      <c r="B5" s="21"/>
      <c r="I5" s="89"/>
      <c r="L5" s="21"/>
      <c r="AZ5" s="90" t="s">
        <v>282</v>
      </c>
      <c r="BA5" s="90" t="s">
        <v>282</v>
      </c>
      <c r="BB5" s="90" t="s">
        <v>0</v>
      </c>
      <c r="BC5" s="90" t="s">
        <v>1833</v>
      </c>
      <c r="BD5" s="90" t="s">
        <v>77</v>
      </c>
    </row>
    <row r="6" spans="2:56" s="1" customFormat="1" ht="12" customHeight="1">
      <c r="B6" s="21"/>
      <c r="D6" s="28" t="s">
        <v>12</v>
      </c>
      <c r="I6" s="89"/>
      <c r="L6" s="21"/>
      <c r="AZ6" s="90" t="s">
        <v>270</v>
      </c>
      <c r="BA6" s="90" t="s">
        <v>270</v>
      </c>
      <c r="BB6" s="90" t="s">
        <v>0</v>
      </c>
      <c r="BC6" s="90" t="s">
        <v>1834</v>
      </c>
      <c r="BD6" s="90" t="s">
        <v>77</v>
      </c>
    </row>
    <row r="7" spans="2:56" s="1" customFormat="1" ht="16.5" customHeight="1">
      <c r="B7" s="21"/>
      <c r="E7" s="365" t="str">
        <f>'Rekapitulace stavby'!K4</f>
        <v>Nová zástavba ZTV Boží Muka IV. etapa Chotěboř</v>
      </c>
      <c r="F7" s="366"/>
      <c r="G7" s="366"/>
      <c r="H7" s="366"/>
      <c r="I7" s="89"/>
      <c r="L7" s="21"/>
      <c r="AZ7" s="90" t="s">
        <v>296</v>
      </c>
      <c r="BA7" s="90" t="s">
        <v>296</v>
      </c>
      <c r="BB7" s="90" t="s">
        <v>0</v>
      </c>
      <c r="BC7" s="90" t="s">
        <v>1835</v>
      </c>
      <c r="BD7" s="90" t="s">
        <v>77</v>
      </c>
    </row>
    <row r="8" spans="1:56" s="2" customFormat="1" ht="12" customHeight="1">
      <c r="A8" s="33"/>
      <c r="B8" s="34"/>
      <c r="C8" s="33"/>
      <c r="D8" s="28" t="s">
        <v>119</v>
      </c>
      <c r="E8" s="33"/>
      <c r="F8" s="33"/>
      <c r="G8" s="33"/>
      <c r="H8" s="33"/>
      <c r="I8" s="93"/>
      <c r="J8" s="33"/>
      <c r="K8" s="33"/>
      <c r="L8" s="94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90" t="s">
        <v>300</v>
      </c>
      <c r="BA8" s="90" t="s">
        <v>300</v>
      </c>
      <c r="BB8" s="90" t="s">
        <v>0</v>
      </c>
      <c r="BC8" s="90" t="s">
        <v>1836</v>
      </c>
      <c r="BD8" s="90" t="s">
        <v>77</v>
      </c>
    </row>
    <row r="9" spans="1:56" s="2" customFormat="1" ht="16.5" customHeight="1">
      <c r="A9" s="33"/>
      <c r="B9" s="34"/>
      <c r="C9" s="33"/>
      <c r="D9" s="33"/>
      <c r="E9" s="330" t="s">
        <v>90</v>
      </c>
      <c r="F9" s="364"/>
      <c r="G9" s="364"/>
      <c r="H9" s="364"/>
      <c r="I9" s="93"/>
      <c r="J9" s="33"/>
      <c r="K9" s="33"/>
      <c r="L9" s="9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90" t="s">
        <v>304</v>
      </c>
      <c r="BA9" s="90" t="s">
        <v>304</v>
      </c>
      <c r="BB9" s="90" t="s">
        <v>0</v>
      </c>
      <c r="BC9" s="90" t="s">
        <v>1837</v>
      </c>
      <c r="BD9" s="90" t="s">
        <v>77</v>
      </c>
    </row>
    <row r="10" spans="1:56" s="2" customFormat="1" ht="12">
      <c r="A10" s="33"/>
      <c r="B10" s="34"/>
      <c r="C10" s="33"/>
      <c r="D10" s="33"/>
      <c r="E10" s="33"/>
      <c r="F10" s="33"/>
      <c r="G10" s="33"/>
      <c r="H10" s="33"/>
      <c r="I10" s="93"/>
      <c r="J10" s="33"/>
      <c r="K10" s="33"/>
      <c r="L10" s="9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90" t="s">
        <v>1047</v>
      </c>
      <c r="BA10" s="90" t="s">
        <v>1047</v>
      </c>
      <c r="BB10" s="90" t="s">
        <v>0</v>
      </c>
      <c r="BC10" s="90" t="s">
        <v>1838</v>
      </c>
      <c r="BD10" s="90" t="s">
        <v>77</v>
      </c>
    </row>
    <row r="11" spans="1:31" s="2" customFormat="1" ht="12" customHeight="1">
      <c r="A11" s="33"/>
      <c r="B11" s="34"/>
      <c r="C11" s="33"/>
      <c r="D11" s="28" t="s">
        <v>14</v>
      </c>
      <c r="E11" s="33"/>
      <c r="F11" s="26"/>
      <c r="G11" s="33"/>
      <c r="H11" s="33"/>
      <c r="I11" s="95" t="s">
        <v>16</v>
      </c>
      <c r="J11" s="26" t="s">
        <v>0</v>
      </c>
      <c r="K11" s="33"/>
      <c r="L11" s="94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5" t="s">
        <v>20</v>
      </c>
      <c r="J12" s="51" t="str">
        <f>'Rekapitulace stavby'!AN6</f>
        <v>2. 2. 2021</v>
      </c>
      <c r="K12" s="33"/>
      <c r="L12" s="94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3"/>
      <c r="J13" s="33"/>
      <c r="K13" s="33"/>
      <c r="L13" s="94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5" t="s">
        <v>23</v>
      </c>
      <c r="J14" s="26" t="s">
        <v>0</v>
      </c>
      <c r="K14" s="33"/>
      <c r="L14" s="94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95" t="s">
        <v>25</v>
      </c>
      <c r="J15" s="26" t="s">
        <v>0</v>
      </c>
      <c r="K15" s="33"/>
      <c r="L15" s="9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3"/>
      <c r="J16" s="33"/>
      <c r="K16" s="33"/>
      <c r="L16" s="9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5" t="s">
        <v>23</v>
      </c>
      <c r="J17" s="29" t="str">
        <f>'Rekapitulace stavby'!AN11</f>
        <v>Vyplň údaj</v>
      </c>
      <c r="K17" s="33"/>
      <c r="L17" s="94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68" t="str">
        <f>'Rekapitulace stavby'!E12</f>
        <v>Vyplň údaj</v>
      </c>
      <c r="F18" s="339"/>
      <c r="G18" s="339"/>
      <c r="H18" s="339"/>
      <c r="I18" s="95" t="s">
        <v>25</v>
      </c>
      <c r="J18" s="29" t="str">
        <f>'Rekapitulace stavby'!AN12</f>
        <v>Vyplň údaj</v>
      </c>
      <c r="K18" s="33"/>
      <c r="L18" s="94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3"/>
      <c r="J19" s="33"/>
      <c r="K19" s="33"/>
      <c r="L19" s="94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5" t="s">
        <v>23</v>
      </c>
      <c r="J20" s="26" t="s">
        <v>0</v>
      </c>
      <c r="K20" s="33"/>
      <c r="L20" s="94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95" t="s">
        <v>25</v>
      </c>
      <c r="J21" s="26" t="s">
        <v>0</v>
      </c>
      <c r="K21" s="33"/>
      <c r="L21" s="94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3"/>
      <c r="J22" s="33"/>
      <c r="K22" s="33"/>
      <c r="L22" s="94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95" t="s">
        <v>23</v>
      </c>
      <c r="J23" s="26" t="str">
        <f>IF('Rekapitulace stavby'!AN17="","",'Rekapitulace stavby'!AN17)</f>
        <v/>
      </c>
      <c r="K23" s="33"/>
      <c r="L23" s="94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stavby'!E18="","",'Rekapitulace stavby'!E18)</f>
        <v xml:space="preserve"> </v>
      </c>
      <c r="F24" s="33"/>
      <c r="G24" s="33"/>
      <c r="H24" s="33"/>
      <c r="I24" s="95" t="s">
        <v>25</v>
      </c>
      <c r="J24" s="26" t="str">
        <f>IF('Rekapitulace stavby'!AN18="","",'Rekapitulace stavby'!AN18)</f>
        <v/>
      </c>
      <c r="K24" s="33"/>
      <c r="L24" s="94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3"/>
      <c r="J25" s="33"/>
      <c r="K25" s="33"/>
      <c r="L25" s="94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93"/>
      <c r="J26" s="33"/>
      <c r="K26" s="33"/>
      <c r="L26" s="9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3.25" customHeight="1">
      <c r="A27" s="96"/>
      <c r="B27" s="97"/>
      <c r="C27" s="96"/>
      <c r="D27" s="96"/>
      <c r="E27" s="344" t="s">
        <v>120</v>
      </c>
      <c r="F27" s="344"/>
      <c r="G27" s="344"/>
      <c r="H27" s="344"/>
      <c r="I27" s="98"/>
      <c r="J27" s="96"/>
      <c r="K27" s="96"/>
      <c r="L27" s="99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3"/>
      <c r="J28" s="33"/>
      <c r="K28" s="33"/>
      <c r="L28" s="94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100"/>
      <c r="J29" s="62"/>
      <c r="K29" s="62"/>
      <c r="L29" s="94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1" t="s">
        <v>35</v>
      </c>
      <c r="E30" s="33"/>
      <c r="F30" s="33"/>
      <c r="G30" s="33"/>
      <c r="H30" s="33"/>
      <c r="I30" s="93"/>
      <c r="J30" s="67">
        <f>ROUND(J86,2)</f>
        <v>0</v>
      </c>
      <c r="K30" s="33"/>
      <c r="L30" s="94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100"/>
      <c r="J31" s="62"/>
      <c r="K31" s="62"/>
      <c r="L31" s="94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102" t="s">
        <v>36</v>
      </c>
      <c r="J32" s="37" t="s">
        <v>38</v>
      </c>
      <c r="K32" s="33"/>
      <c r="L32" s="94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3" t="s">
        <v>39</v>
      </c>
      <c r="E33" s="28" t="s">
        <v>40</v>
      </c>
      <c r="F33" s="104">
        <f>ROUND((SUM(BE86:BE176)),2)</f>
        <v>0</v>
      </c>
      <c r="G33" s="33"/>
      <c r="H33" s="33"/>
      <c r="I33" s="105">
        <v>0.21</v>
      </c>
      <c r="J33" s="104">
        <f>ROUND(((SUM(BE86:BE176))*I33),2)</f>
        <v>0</v>
      </c>
      <c r="K33" s="33"/>
      <c r="L33" s="94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4">
        <f>ROUND((SUM(BF86:BF176)),2)</f>
        <v>0</v>
      </c>
      <c r="G34" s="33"/>
      <c r="H34" s="33"/>
      <c r="I34" s="105">
        <v>0.15</v>
      </c>
      <c r="J34" s="104">
        <f>ROUND(((SUM(BF86:BF176))*I34),2)</f>
        <v>0</v>
      </c>
      <c r="K34" s="33"/>
      <c r="L34" s="94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42</v>
      </c>
      <c r="F35" s="104">
        <f>ROUND((SUM(BG86:BG176)),2)</f>
        <v>0</v>
      </c>
      <c r="G35" s="33"/>
      <c r="H35" s="33"/>
      <c r="I35" s="105">
        <v>0.21</v>
      </c>
      <c r="J35" s="104">
        <f>0</f>
        <v>0</v>
      </c>
      <c r="K35" s="33"/>
      <c r="L35" s="94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43</v>
      </c>
      <c r="F36" s="104">
        <f>ROUND((SUM(BH86:BH176)),2)</f>
        <v>0</v>
      </c>
      <c r="G36" s="33"/>
      <c r="H36" s="33"/>
      <c r="I36" s="105">
        <v>0.15</v>
      </c>
      <c r="J36" s="104">
        <f>0</f>
        <v>0</v>
      </c>
      <c r="K36" s="33"/>
      <c r="L36" s="94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04">
        <f>ROUND((SUM(BI86:BI176)),2)</f>
        <v>0</v>
      </c>
      <c r="G37" s="33"/>
      <c r="H37" s="33"/>
      <c r="I37" s="105">
        <v>0</v>
      </c>
      <c r="J37" s="104">
        <f>0</f>
        <v>0</v>
      </c>
      <c r="K37" s="33"/>
      <c r="L37" s="94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3"/>
      <c r="J38" s="33"/>
      <c r="K38" s="33"/>
      <c r="L38" s="94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6"/>
      <c r="D39" s="107" t="s">
        <v>45</v>
      </c>
      <c r="E39" s="56"/>
      <c r="F39" s="56"/>
      <c r="G39" s="108" t="s">
        <v>46</v>
      </c>
      <c r="H39" s="109" t="s">
        <v>47</v>
      </c>
      <c r="I39" s="110"/>
      <c r="J39" s="111">
        <f>SUM(J30:J37)</f>
        <v>0</v>
      </c>
      <c r="K39" s="112"/>
      <c r="L39" s="94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113"/>
      <c r="J40" s="44"/>
      <c r="K40" s="44"/>
      <c r="L40" s="94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114"/>
      <c r="J44" s="46"/>
      <c r="K44" s="46"/>
      <c r="L44" s="94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121</v>
      </c>
      <c r="D45" s="33"/>
      <c r="E45" s="33"/>
      <c r="F45" s="33"/>
      <c r="G45" s="33"/>
      <c r="H45" s="33"/>
      <c r="I45" s="93"/>
      <c r="J45" s="33"/>
      <c r="K45" s="33"/>
      <c r="L45" s="94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93"/>
      <c r="J46" s="33"/>
      <c r="K46" s="33"/>
      <c r="L46" s="94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12</v>
      </c>
      <c r="D47" s="33"/>
      <c r="E47" s="33"/>
      <c r="F47" s="33"/>
      <c r="G47" s="33"/>
      <c r="H47" s="33"/>
      <c r="I47" s="93"/>
      <c r="J47" s="33"/>
      <c r="K47" s="33"/>
      <c r="L47" s="94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65" t="str">
        <f>E7</f>
        <v>Nová zástavba ZTV Boží Muka IV. etapa Chotěboř</v>
      </c>
      <c r="F48" s="366"/>
      <c r="G48" s="366"/>
      <c r="H48" s="366"/>
      <c r="I48" s="93"/>
      <c r="J48" s="33"/>
      <c r="K48" s="33"/>
      <c r="L48" s="94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119</v>
      </c>
      <c r="D49" s="33"/>
      <c r="E49" s="33"/>
      <c r="F49" s="33"/>
      <c r="G49" s="33"/>
      <c r="H49" s="33"/>
      <c r="I49" s="93"/>
      <c r="J49" s="33"/>
      <c r="K49" s="33"/>
      <c r="L49" s="94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30" t="str">
        <f>E9</f>
        <v>SO 08  STL plynovody</v>
      </c>
      <c r="F50" s="364"/>
      <c r="G50" s="364"/>
      <c r="H50" s="364"/>
      <c r="I50" s="93"/>
      <c r="J50" s="33"/>
      <c r="K50" s="33"/>
      <c r="L50" s="94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93"/>
      <c r="J51" s="33"/>
      <c r="K51" s="33"/>
      <c r="L51" s="94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18</v>
      </c>
      <c r="D52" s="33"/>
      <c r="E52" s="33"/>
      <c r="F52" s="26" t="str">
        <f>F12</f>
        <v>Chotěboř</v>
      </c>
      <c r="G52" s="33"/>
      <c r="H52" s="33"/>
      <c r="I52" s="95" t="s">
        <v>20</v>
      </c>
      <c r="J52" s="51" t="str">
        <f>IF(J12="","",J12)</f>
        <v>2. 2. 2021</v>
      </c>
      <c r="K52" s="33"/>
      <c r="L52" s="94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93"/>
      <c r="J53" s="33"/>
      <c r="K53" s="33"/>
      <c r="L53" s="94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22</v>
      </c>
      <c r="D54" s="33"/>
      <c r="E54" s="33"/>
      <c r="F54" s="26" t="str">
        <f>E15</f>
        <v>Město Chotěboř, Trčků z Lípy 69, Chotěboř</v>
      </c>
      <c r="G54" s="33"/>
      <c r="H54" s="33"/>
      <c r="I54" s="95" t="s">
        <v>28</v>
      </c>
      <c r="J54" s="31" t="str">
        <f>E21</f>
        <v>Profi Jihlava, spol. s.r.o.</v>
      </c>
      <c r="K54" s="33"/>
      <c r="L54" s="94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26</v>
      </c>
      <c r="D55" s="33"/>
      <c r="E55" s="33"/>
      <c r="F55" s="26" t="str">
        <f>IF(E18="","",E18)</f>
        <v>Vyplň údaj</v>
      </c>
      <c r="G55" s="33"/>
      <c r="H55" s="33"/>
      <c r="I55" s="95" t="s">
        <v>31</v>
      </c>
      <c r="J55" s="31" t="str">
        <f>E24</f>
        <v xml:space="preserve"> </v>
      </c>
      <c r="K55" s="33"/>
      <c r="L55" s="94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93"/>
      <c r="J56" s="33"/>
      <c r="K56" s="33"/>
      <c r="L56" s="94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15" t="s">
        <v>122</v>
      </c>
      <c r="D57" s="106"/>
      <c r="E57" s="106"/>
      <c r="F57" s="106"/>
      <c r="G57" s="106"/>
      <c r="H57" s="106"/>
      <c r="I57" s="116"/>
      <c r="J57" s="117" t="s">
        <v>123</v>
      </c>
      <c r="K57" s="106"/>
      <c r="L57" s="94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93"/>
      <c r="J58" s="33"/>
      <c r="K58" s="33"/>
      <c r="L58" s="94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18" t="s">
        <v>66</v>
      </c>
      <c r="D59" s="33"/>
      <c r="E59" s="33"/>
      <c r="F59" s="33"/>
      <c r="G59" s="33"/>
      <c r="H59" s="33"/>
      <c r="I59" s="93"/>
      <c r="J59" s="67">
        <f>J86</f>
        <v>0</v>
      </c>
      <c r="K59" s="33"/>
      <c r="L59" s="94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124</v>
      </c>
    </row>
    <row r="60" spans="2:12" s="9" customFormat="1" ht="24.95" customHeight="1">
      <c r="B60" s="119"/>
      <c r="D60" s="120" t="s">
        <v>125</v>
      </c>
      <c r="E60" s="121"/>
      <c r="F60" s="121"/>
      <c r="G60" s="121"/>
      <c r="H60" s="121"/>
      <c r="I60" s="122"/>
      <c r="J60" s="123">
        <f>J87</f>
        <v>0</v>
      </c>
      <c r="L60" s="119"/>
    </row>
    <row r="61" spans="2:12" s="10" customFormat="1" ht="19.9" customHeight="1">
      <c r="B61" s="124"/>
      <c r="D61" s="125" t="s">
        <v>1057</v>
      </c>
      <c r="E61" s="126"/>
      <c r="F61" s="126"/>
      <c r="G61" s="126"/>
      <c r="H61" s="126"/>
      <c r="I61" s="127"/>
      <c r="J61" s="128">
        <f>J88</f>
        <v>0</v>
      </c>
      <c r="L61" s="124"/>
    </row>
    <row r="62" spans="2:12" s="10" customFormat="1" ht="19.9" customHeight="1">
      <c r="B62" s="124"/>
      <c r="D62" s="125" t="s">
        <v>322</v>
      </c>
      <c r="E62" s="126"/>
      <c r="F62" s="126"/>
      <c r="G62" s="126"/>
      <c r="H62" s="126"/>
      <c r="I62" s="127"/>
      <c r="J62" s="128">
        <f>J130</f>
        <v>0</v>
      </c>
      <c r="L62" s="124"/>
    </row>
    <row r="63" spans="2:12" s="10" customFormat="1" ht="19.9" customHeight="1">
      <c r="B63" s="124"/>
      <c r="D63" s="125" t="s">
        <v>324</v>
      </c>
      <c r="E63" s="126"/>
      <c r="F63" s="126"/>
      <c r="G63" s="126"/>
      <c r="H63" s="126"/>
      <c r="I63" s="127"/>
      <c r="J63" s="128">
        <f>J140</f>
        <v>0</v>
      </c>
      <c r="L63" s="124"/>
    </row>
    <row r="64" spans="2:12" s="10" customFormat="1" ht="19.9" customHeight="1">
      <c r="B64" s="124"/>
      <c r="D64" s="125" t="s">
        <v>325</v>
      </c>
      <c r="E64" s="126"/>
      <c r="F64" s="126"/>
      <c r="G64" s="126"/>
      <c r="H64" s="126"/>
      <c r="I64" s="127"/>
      <c r="J64" s="128">
        <f>J153</f>
        <v>0</v>
      </c>
      <c r="L64" s="124"/>
    </row>
    <row r="65" spans="2:12" s="9" customFormat="1" ht="24.95" customHeight="1">
      <c r="B65" s="119"/>
      <c r="D65" s="120" t="s">
        <v>1839</v>
      </c>
      <c r="E65" s="121"/>
      <c r="F65" s="121"/>
      <c r="G65" s="121"/>
      <c r="H65" s="121"/>
      <c r="I65" s="122"/>
      <c r="J65" s="123">
        <f>J155</f>
        <v>0</v>
      </c>
      <c r="L65" s="119"/>
    </row>
    <row r="66" spans="2:12" s="10" customFormat="1" ht="19.9" customHeight="1">
      <c r="B66" s="124"/>
      <c r="D66" s="125" t="s">
        <v>1840</v>
      </c>
      <c r="E66" s="126"/>
      <c r="F66" s="126"/>
      <c r="G66" s="126"/>
      <c r="H66" s="126"/>
      <c r="I66" s="127"/>
      <c r="J66" s="128">
        <f>J156</f>
        <v>0</v>
      </c>
      <c r="L66" s="124"/>
    </row>
    <row r="67" spans="1:31" s="2" customFormat="1" ht="21.75" customHeight="1">
      <c r="A67" s="33"/>
      <c r="B67" s="34"/>
      <c r="C67" s="33"/>
      <c r="D67" s="33"/>
      <c r="E67" s="33"/>
      <c r="F67" s="33"/>
      <c r="G67" s="33"/>
      <c r="H67" s="33"/>
      <c r="I67" s="93"/>
      <c r="J67" s="33"/>
      <c r="K67" s="33"/>
      <c r="L67" s="94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5" customHeight="1">
      <c r="A68" s="33"/>
      <c r="B68" s="43"/>
      <c r="C68" s="44"/>
      <c r="D68" s="44"/>
      <c r="E68" s="44"/>
      <c r="F68" s="44"/>
      <c r="G68" s="44"/>
      <c r="H68" s="44"/>
      <c r="I68" s="113"/>
      <c r="J68" s="44"/>
      <c r="K68" s="44"/>
      <c r="L68" s="94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72" spans="1:31" s="2" customFormat="1" ht="6.95" customHeight="1">
      <c r="A72" s="33"/>
      <c r="B72" s="45"/>
      <c r="C72" s="46"/>
      <c r="D72" s="46"/>
      <c r="E72" s="46"/>
      <c r="F72" s="46"/>
      <c r="G72" s="46"/>
      <c r="H72" s="46"/>
      <c r="I72" s="114"/>
      <c r="J72" s="46"/>
      <c r="K72" s="46"/>
      <c r="L72" s="94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24.95" customHeight="1">
      <c r="A73" s="33"/>
      <c r="B73" s="34"/>
      <c r="C73" s="22" t="s">
        <v>133</v>
      </c>
      <c r="D73" s="33"/>
      <c r="E73" s="33"/>
      <c r="F73" s="33"/>
      <c r="G73" s="33"/>
      <c r="H73" s="33"/>
      <c r="I73" s="93"/>
      <c r="J73" s="33"/>
      <c r="K73" s="33"/>
      <c r="L73" s="94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3"/>
      <c r="D74" s="33"/>
      <c r="E74" s="33"/>
      <c r="F74" s="33"/>
      <c r="G74" s="33"/>
      <c r="H74" s="33"/>
      <c r="I74" s="93"/>
      <c r="J74" s="33"/>
      <c r="K74" s="33"/>
      <c r="L74" s="94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12</v>
      </c>
      <c r="D75" s="33"/>
      <c r="E75" s="33"/>
      <c r="F75" s="33"/>
      <c r="G75" s="33"/>
      <c r="H75" s="33"/>
      <c r="I75" s="93"/>
      <c r="J75" s="33"/>
      <c r="K75" s="33"/>
      <c r="L75" s="94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6.5" customHeight="1">
      <c r="A76" s="33"/>
      <c r="B76" s="34"/>
      <c r="C76" s="33"/>
      <c r="D76" s="33"/>
      <c r="E76" s="365" t="str">
        <f>E7</f>
        <v>Nová zástavba ZTV Boží Muka IV. etapa Chotěboř</v>
      </c>
      <c r="F76" s="366"/>
      <c r="G76" s="366"/>
      <c r="H76" s="366"/>
      <c r="I76" s="93"/>
      <c r="J76" s="33"/>
      <c r="K76" s="33"/>
      <c r="L76" s="94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119</v>
      </c>
      <c r="D77" s="33"/>
      <c r="E77" s="33"/>
      <c r="F77" s="33"/>
      <c r="G77" s="33"/>
      <c r="H77" s="33"/>
      <c r="I77" s="93"/>
      <c r="J77" s="33"/>
      <c r="K77" s="33"/>
      <c r="L77" s="94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6.5" customHeight="1">
      <c r="A78" s="33"/>
      <c r="B78" s="34"/>
      <c r="C78" s="33"/>
      <c r="D78" s="33"/>
      <c r="E78" s="330" t="str">
        <f>E9</f>
        <v>SO 08  STL plynovody</v>
      </c>
      <c r="F78" s="364"/>
      <c r="G78" s="364"/>
      <c r="H78" s="364"/>
      <c r="I78" s="93"/>
      <c r="J78" s="33"/>
      <c r="K78" s="33"/>
      <c r="L78" s="94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3"/>
      <c r="D79" s="33"/>
      <c r="E79" s="33"/>
      <c r="F79" s="33"/>
      <c r="G79" s="33"/>
      <c r="H79" s="33"/>
      <c r="I79" s="93"/>
      <c r="J79" s="33"/>
      <c r="K79" s="33"/>
      <c r="L79" s="94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18</v>
      </c>
      <c r="D80" s="33"/>
      <c r="E80" s="33"/>
      <c r="F80" s="26" t="str">
        <f>F12</f>
        <v>Chotěboř</v>
      </c>
      <c r="G80" s="33"/>
      <c r="H80" s="33"/>
      <c r="I80" s="95" t="s">
        <v>20</v>
      </c>
      <c r="J80" s="51" t="str">
        <f>IF(J12="","",J12)</f>
        <v>2. 2. 2021</v>
      </c>
      <c r="K80" s="33"/>
      <c r="L80" s="94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93"/>
      <c r="J81" s="33"/>
      <c r="K81" s="33"/>
      <c r="L81" s="94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.7" customHeight="1">
      <c r="A82" s="33"/>
      <c r="B82" s="34"/>
      <c r="C82" s="28" t="s">
        <v>22</v>
      </c>
      <c r="D82" s="33"/>
      <c r="E82" s="33"/>
      <c r="F82" s="26" t="str">
        <f>E15</f>
        <v>Město Chotěboř, Trčků z Lípy 69, Chotěboř</v>
      </c>
      <c r="G82" s="33"/>
      <c r="H82" s="33"/>
      <c r="I82" s="95" t="s">
        <v>28</v>
      </c>
      <c r="J82" s="31" t="str">
        <f>E21</f>
        <v>Profi Jihlava, spol. s.r.o.</v>
      </c>
      <c r="K82" s="33"/>
      <c r="L82" s="94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5.2" customHeight="1">
      <c r="A83" s="33"/>
      <c r="B83" s="34"/>
      <c r="C83" s="28" t="s">
        <v>26</v>
      </c>
      <c r="D83" s="33"/>
      <c r="E83" s="33"/>
      <c r="F83" s="26" t="str">
        <f>IF(E18="","",E18)</f>
        <v>Vyplň údaj</v>
      </c>
      <c r="G83" s="33"/>
      <c r="H83" s="33"/>
      <c r="I83" s="95" t="s">
        <v>31</v>
      </c>
      <c r="J83" s="31" t="str">
        <f>E24</f>
        <v xml:space="preserve"> </v>
      </c>
      <c r="K83" s="33"/>
      <c r="L83" s="94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0.35" customHeight="1">
      <c r="A84" s="33"/>
      <c r="B84" s="34"/>
      <c r="C84" s="33"/>
      <c r="D84" s="33"/>
      <c r="E84" s="33"/>
      <c r="F84" s="33"/>
      <c r="G84" s="33"/>
      <c r="H84" s="33"/>
      <c r="I84" s="93"/>
      <c r="J84" s="33"/>
      <c r="K84" s="33"/>
      <c r="L84" s="94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11" customFormat="1" ht="29.25" customHeight="1">
      <c r="A85" s="129"/>
      <c r="B85" s="130"/>
      <c r="C85" s="131" t="s">
        <v>134</v>
      </c>
      <c r="D85" s="132" t="s">
        <v>53</v>
      </c>
      <c r="E85" s="132" t="s">
        <v>49</v>
      </c>
      <c r="F85" s="132" t="s">
        <v>50</v>
      </c>
      <c r="G85" s="132" t="s">
        <v>135</v>
      </c>
      <c r="H85" s="132" t="s">
        <v>136</v>
      </c>
      <c r="I85" s="133" t="s">
        <v>137</v>
      </c>
      <c r="J85" s="132" t="s">
        <v>123</v>
      </c>
      <c r="K85" s="134" t="s">
        <v>138</v>
      </c>
      <c r="L85" s="135"/>
      <c r="M85" s="58" t="s">
        <v>0</v>
      </c>
      <c r="N85" s="59" t="s">
        <v>39</v>
      </c>
      <c r="O85" s="59" t="s">
        <v>139</v>
      </c>
      <c r="P85" s="59" t="s">
        <v>140</v>
      </c>
      <c r="Q85" s="59" t="s">
        <v>141</v>
      </c>
      <c r="R85" s="59" t="s">
        <v>142</v>
      </c>
      <c r="S85" s="59" t="s">
        <v>143</v>
      </c>
      <c r="T85" s="60" t="s">
        <v>144</v>
      </c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</row>
    <row r="86" spans="1:63" s="2" customFormat="1" ht="22.9" customHeight="1">
      <c r="A86" s="33"/>
      <c r="B86" s="34"/>
      <c r="C86" s="65" t="s">
        <v>145</v>
      </c>
      <c r="D86" s="33"/>
      <c r="E86" s="33"/>
      <c r="F86" s="33"/>
      <c r="G86" s="33"/>
      <c r="H86" s="33"/>
      <c r="I86" s="93"/>
      <c r="J86" s="136">
        <f>BK86</f>
        <v>0</v>
      </c>
      <c r="K86" s="33"/>
      <c r="L86" s="34"/>
      <c r="M86" s="61"/>
      <c r="N86" s="52"/>
      <c r="O86" s="62"/>
      <c r="P86" s="137">
        <f>P87+P155</f>
        <v>0</v>
      </c>
      <c r="Q86" s="62"/>
      <c r="R86" s="137">
        <f>R87+R155</f>
        <v>144.35458238</v>
      </c>
      <c r="S86" s="62"/>
      <c r="T86" s="138">
        <f>T87+T155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8" t="s">
        <v>67</v>
      </c>
      <c r="AU86" s="18" t="s">
        <v>124</v>
      </c>
      <c r="BK86" s="139">
        <f>BK87+BK155</f>
        <v>0</v>
      </c>
    </row>
    <row r="87" spans="2:63" s="12" customFormat="1" ht="25.9" customHeight="1">
      <c r="B87" s="140"/>
      <c r="D87" s="141" t="s">
        <v>67</v>
      </c>
      <c r="E87" s="142" t="s">
        <v>146</v>
      </c>
      <c r="F87" s="142" t="s">
        <v>147</v>
      </c>
      <c r="I87" s="143"/>
      <c r="J87" s="144">
        <f>BK87</f>
        <v>0</v>
      </c>
      <c r="L87" s="140"/>
      <c r="M87" s="145"/>
      <c r="N87" s="146"/>
      <c r="O87" s="146"/>
      <c r="P87" s="147">
        <f>P88+P130+P140+P153</f>
        <v>0</v>
      </c>
      <c r="Q87" s="146"/>
      <c r="R87" s="147">
        <f>R88+R130+R140+R153</f>
        <v>144.35458238</v>
      </c>
      <c r="S87" s="146"/>
      <c r="T87" s="148">
        <f>T88+T130+T140+T153</f>
        <v>0</v>
      </c>
      <c r="AR87" s="141" t="s">
        <v>75</v>
      </c>
      <c r="AT87" s="149" t="s">
        <v>67</v>
      </c>
      <c r="AU87" s="149" t="s">
        <v>68</v>
      </c>
      <c r="AY87" s="141" t="s">
        <v>148</v>
      </c>
      <c r="BK87" s="150">
        <f>BK88+BK130+BK140+BK153</f>
        <v>0</v>
      </c>
    </row>
    <row r="88" spans="2:63" s="12" customFormat="1" ht="22.9" customHeight="1">
      <c r="B88" s="140"/>
      <c r="D88" s="141" t="s">
        <v>67</v>
      </c>
      <c r="E88" s="151" t="s">
        <v>219</v>
      </c>
      <c r="F88" s="151" t="s">
        <v>1070</v>
      </c>
      <c r="I88" s="143"/>
      <c r="J88" s="152">
        <f>BK88</f>
        <v>0</v>
      </c>
      <c r="L88" s="140"/>
      <c r="M88" s="145"/>
      <c r="N88" s="146"/>
      <c r="O88" s="146"/>
      <c r="P88" s="147">
        <f>SUM(P89:P129)</f>
        <v>0</v>
      </c>
      <c r="Q88" s="146"/>
      <c r="R88" s="147">
        <f>SUM(R89:R129)</f>
        <v>96.5108008</v>
      </c>
      <c r="S88" s="146"/>
      <c r="T88" s="148">
        <f>SUM(T89:T129)</f>
        <v>0</v>
      </c>
      <c r="AR88" s="141" t="s">
        <v>75</v>
      </c>
      <c r="AT88" s="149" t="s">
        <v>67</v>
      </c>
      <c r="AU88" s="149" t="s">
        <v>75</v>
      </c>
      <c r="AY88" s="141" t="s">
        <v>148</v>
      </c>
      <c r="BK88" s="150">
        <f>SUM(BK89:BK129)</f>
        <v>0</v>
      </c>
    </row>
    <row r="89" spans="1:65" s="2" customFormat="1" ht="21.75" customHeight="1">
      <c r="A89" s="33"/>
      <c r="B89" s="153"/>
      <c r="C89" s="154" t="s">
        <v>75</v>
      </c>
      <c r="D89" s="154" t="s">
        <v>151</v>
      </c>
      <c r="E89" s="155" t="s">
        <v>344</v>
      </c>
      <c r="F89" s="156" t="s">
        <v>345</v>
      </c>
      <c r="G89" s="157" t="s">
        <v>185</v>
      </c>
      <c r="H89" s="158">
        <v>78.485</v>
      </c>
      <c r="I89" s="159"/>
      <c r="J89" s="160">
        <f>ROUND(I89*H89,2)</f>
        <v>0</v>
      </c>
      <c r="K89" s="156" t="s">
        <v>155</v>
      </c>
      <c r="L89" s="34"/>
      <c r="M89" s="161" t="s">
        <v>0</v>
      </c>
      <c r="N89" s="162" t="s">
        <v>40</v>
      </c>
      <c r="O89" s="54"/>
      <c r="P89" s="163">
        <f>O89*H89</f>
        <v>0</v>
      </c>
      <c r="Q89" s="163">
        <v>0</v>
      </c>
      <c r="R89" s="163">
        <f>Q89*H89</f>
        <v>0</v>
      </c>
      <c r="S89" s="163">
        <v>0</v>
      </c>
      <c r="T89" s="164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65" t="s">
        <v>156</v>
      </c>
      <c r="AT89" s="165" t="s">
        <v>151</v>
      </c>
      <c r="AU89" s="165" t="s">
        <v>77</v>
      </c>
      <c r="AY89" s="18" t="s">
        <v>148</v>
      </c>
      <c r="BE89" s="166">
        <f>IF(N89="základní",J89,0)</f>
        <v>0</v>
      </c>
      <c r="BF89" s="166">
        <f>IF(N89="snížená",J89,0)</f>
        <v>0</v>
      </c>
      <c r="BG89" s="166">
        <f>IF(N89="zákl. přenesená",J89,0)</f>
        <v>0</v>
      </c>
      <c r="BH89" s="166">
        <f>IF(N89="sníž. přenesená",J89,0)</f>
        <v>0</v>
      </c>
      <c r="BI89" s="166">
        <f>IF(N89="nulová",J89,0)</f>
        <v>0</v>
      </c>
      <c r="BJ89" s="18" t="s">
        <v>75</v>
      </c>
      <c r="BK89" s="166">
        <f>ROUND(I89*H89,2)</f>
        <v>0</v>
      </c>
      <c r="BL89" s="18" t="s">
        <v>156</v>
      </c>
      <c r="BM89" s="165" t="s">
        <v>1841</v>
      </c>
    </row>
    <row r="90" spans="2:51" s="13" customFormat="1" ht="12">
      <c r="B90" s="167"/>
      <c r="D90" s="168" t="s">
        <v>158</v>
      </c>
      <c r="E90" s="169" t="s">
        <v>0</v>
      </c>
      <c r="F90" s="170" t="s">
        <v>1842</v>
      </c>
      <c r="H90" s="169" t="s">
        <v>0</v>
      </c>
      <c r="I90" s="171"/>
      <c r="L90" s="167"/>
      <c r="M90" s="172"/>
      <c r="N90" s="173"/>
      <c r="O90" s="173"/>
      <c r="P90" s="173"/>
      <c r="Q90" s="173"/>
      <c r="R90" s="173"/>
      <c r="S90" s="173"/>
      <c r="T90" s="174"/>
      <c r="AT90" s="169" t="s">
        <v>158</v>
      </c>
      <c r="AU90" s="169" t="s">
        <v>77</v>
      </c>
      <c r="AV90" s="13" t="s">
        <v>75</v>
      </c>
      <c r="AW90" s="13" t="s">
        <v>30</v>
      </c>
      <c r="AX90" s="13" t="s">
        <v>68</v>
      </c>
      <c r="AY90" s="169" t="s">
        <v>148</v>
      </c>
    </row>
    <row r="91" spans="2:51" s="13" customFormat="1" ht="12">
      <c r="B91" s="167"/>
      <c r="D91" s="168" t="s">
        <v>158</v>
      </c>
      <c r="E91" s="169" t="s">
        <v>0</v>
      </c>
      <c r="F91" s="170" t="s">
        <v>1843</v>
      </c>
      <c r="H91" s="169" t="s">
        <v>0</v>
      </c>
      <c r="I91" s="171"/>
      <c r="L91" s="167"/>
      <c r="M91" s="172"/>
      <c r="N91" s="173"/>
      <c r="O91" s="173"/>
      <c r="P91" s="173"/>
      <c r="Q91" s="173"/>
      <c r="R91" s="173"/>
      <c r="S91" s="173"/>
      <c r="T91" s="174"/>
      <c r="AT91" s="169" t="s">
        <v>158</v>
      </c>
      <c r="AU91" s="169" t="s">
        <v>77</v>
      </c>
      <c r="AV91" s="13" t="s">
        <v>75</v>
      </c>
      <c r="AW91" s="13" t="s">
        <v>30</v>
      </c>
      <c r="AX91" s="13" t="s">
        <v>68</v>
      </c>
      <c r="AY91" s="169" t="s">
        <v>148</v>
      </c>
    </row>
    <row r="92" spans="2:51" s="14" customFormat="1" ht="12">
      <c r="B92" s="175"/>
      <c r="D92" s="168" t="s">
        <v>158</v>
      </c>
      <c r="E92" s="176" t="s">
        <v>0</v>
      </c>
      <c r="F92" s="177" t="s">
        <v>1844</v>
      </c>
      <c r="H92" s="178">
        <v>63.986</v>
      </c>
      <c r="I92" s="179"/>
      <c r="L92" s="175"/>
      <c r="M92" s="180"/>
      <c r="N92" s="181"/>
      <c r="O92" s="181"/>
      <c r="P92" s="181"/>
      <c r="Q92" s="181"/>
      <c r="R92" s="181"/>
      <c r="S92" s="181"/>
      <c r="T92" s="182"/>
      <c r="AT92" s="176" t="s">
        <v>158</v>
      </c>
      <c r="AU92" s="176" t="s">
        <v>77</v>
      </c>
      <c r="AV92" s="14" t="s">
        <v>77</v>
      </c>
      <c r="AW92" s="14" t="s">
        <v>30</v>
      </c>
      <c r="AX92" s="14" t="s">
        <v>68</v>
      </c>
      <c r="AY92" s="176" t="s">
        <v>148</v>
      </c>
    </row>
    <row r="93" spans="2:51" s="13" customFormat="1" ht="12">
      <c r="B93" s="167"/>
      <c r="D93" s="168" t="s">
        <v>158</v>
      </c>
      <c r="E93" s="169" t="s">
        <v>0</v>
      </c>
      <c r="F93" s="170" t="s">
        <v>1845</v>
      </c>
      <c r="H93" s="169" t="s">
        <v>0</v>
      </c>
      <c r="I93" s="171"/>
      <c r="L93" s="167"/>
      <c r="M93" s="172"/>
      <c r="N93" s="173"/>
      <c r="O93" s="173"/>
      <c r="P93" s="173"/>
      <c r="Q93" s="173"/>
      <c r="R93" s="173"/>
      <c r="S93" s="173"/>
      <c r="T93" s="174"/>
      <c r="AT93" s="169" t="s">
        <v>158</v>
      </c>
      <c r="AU93" s="169" t="s">
        <v>77</v>
      </c>
      <c r="AV93" s="13" t="s">
        <v>75</v>
      </c>
      <c r="AW93" s="13" t="s">
        <v>30</v>
      </c>
      <c r="AX93" s="13" t="s">
        <v>68</v>
      </c>
      <c r="AY93" s="169" t="s">
        <v>148</v>
      </c>
    </row>
    <row r="94" spans="2:51" s="14" customFormat="1" ht="12">
      <c r="B94" s="175"/>
      <c r="D94" s="168" t="s">
        <v>158</v>
      </c>
      <c r="E94" s="176" t="s">
        <v>0</v>
      </c>
      <c r="F94" s="177" t="s">
        <v>1846</v>
      </c>
      <c r="H94" s="178">
        <v>14.149</v>
      </c>
      <c r="I94" s="179"/>
      <c r="L94" s="175"/>
      <c r="M94" s="180"/>
      <c r="N94" s="181"/>
      <c r="O94" s="181"/>
      <c r="P94" s="181"/>
      <c r="Q94" s="181"/>
      <c r="R94" s="181"/>
      <c r="S94" s="181"/>
      <c r="T94" s="182"/>
      <c r="AT94" s="176" t="s">
        <v>158</v>
      </c>
      <c r="AU94" s="176" t="s">
        <v>77</v>
      </c>
      <c r="AV94" s="14" t="s">
        <v>77</v>
      </c>
      <c r="AW94" s="14" t="s">
        <v>30</v>
      </c>
      <c r="AX94" s="14" t="s">
        <v>68</v>
      </c>
      <c r="AY94" s="176" t="s">
        <v>148</v>
      </c>
    </row>
    <row r="95" spans="2:51" s="13" customFormat="1" ht="12">
      <c r="B95" s="167"/>
      <c r="D95" s="168" t="s">
        <v>158</v>
      </c>
      <c r="E95" s="169" t="s">
        <v>0</v>
      </c>
      <c r="F95" s="170" t="s">
        <v>1847</v>
      </c>
      <c r="H95" s="169" t="s">
        <v>0</v>
      </c>
      <c r="I95" s="171"/>
      <c r="L95" s="167"/>
      <c r="M95" s="172"/>
      <c r="N95" s="173"/>
      <c r="O95" s="173"/>
      <c r="P95" s="173"/>
      <c r="Q95" s="173"/>
      <c r="R95" s="173"/>
      <c r="S95" s="173"/>
      <c r="T95" s="174"/>
      <c r="AT95" s="169" t="s">
        <v>158</v>
      </c>
      <c r="AU95" s="169" t="s">
        <v>77</v>
      </c>
      <c r="AV95" s="13" t="s">
        <v>75</v>
      </c>
      <c r="AW95" s="13" t="s">
        <v>30</v>
      </c>
      <c r="AX95" s="13" t="s">
        <v>68</v>
      </c>
      <c r="AY95" s="169" t="s">
        <v>148</v>
      </c>
    </row>
    <row r="96" spans="2:51" s="14" customFormat="1" ht="12">
      <c r="B96" s="175"/>
      <c r="D96" s="168" t="s">
        <v>158</v>
      </c>
      <c r="E96" s="176" t="s">
        <v>0</v>
      </c>
      <c r="F96" s="177" t="s">
        <v>1848</v>
      </c>
      <c r="H96" s="178">
        <v>0.35</v>
      </c>
      <c r="I96" s="179"/>
      <c r="L96" s="175"/>
      <c r="M96" s="180"/>
      <c r="N96" s="181"/>
      <c r="O96" s="181"/>
      <c r="P96" s="181"/>
      <c r="Q96" s="181"/>
      <c r="R96" s="181"/>
      <c r="S96" s="181"/>
      <c r="T96" s="182"/>
      <c r="AT96" s="176" t="s">
        <v>158</v>
      </c>
      <c r="AU96" s="176" t="s">
        <v>77</v>
      </c>
      <c r="AV96" s="14" t="s">
        <v>77</v>
      </c>
      <c r="AW96" s="14" t="s">
        <v>30</v>
      </c>
      <c r="AX96" s="14" t="s">
        <v>68</v>
      </c>
      <c r="AY96" s="176" t="s">
        <v>148</v>
      </c>
    </row>
    <row r="97" spans="2:51" s="15" customFormat="1" ht="12">
      <c r="B97" s="183"/>
      <c r="D97" s="168" t="s">
        <v>158</v>
      </c>
      <c r="E97" s="184" t="s">
        <v>1829</v>
      </c>
      <c r="F97" s="185" t="s">
        <v>171</v>
      </c>
      <c r="H97" s="186">
        <v>78.485</v>
      </c>
      <c r="I97" s="187"/>
      <c r="L97" s="183"/>
      <c r="M97" s="188"/>
      <c r="N97" s="189"/>
      <c r="O97" s="189"/>
      <c r="P97" s="189"/>
      <c r="Q97" s="189"/>
      <c r="R97" s="189"/>
      <c r="S97" s="189"/>
      <c r="T97" s="190"/>
      <c r="AT97" s="184" t="s">
        <v>158</v>
      </c>
      <c r="AU97" s="184" t="s">
        <v>77</v>
      </c>
      <c r="AV97" s="15" t="s">
        <v>156</v>
      </c>
      <c r="AW97" s="15" t="s">
        <v>30</v>
      </c>
      <c r="AX97" s="15" t="s">
        <v>75</v>
      </c>
      <c r="AY97" s="184" t="s">
        <v>148</v>
      </c>
    </row>
    <row r="98" spans="1:65" s="2" customFormat="1" ht="21.75" customHeight="1">
      <c r="A98" s="33"/>
      <c r="B98" s="153"/>
      <c r="C98" s="154" t="s">
        <v>77</v>
      </c>
      <c r="D98" s="154" t="s">
        <v>151</v>
      </c>
      <c r="E98" s="155" t="s">
        <v>352</v>
      </c>
      <c r="F98" s="156" t="s">
        <v>353</v>
      </c>
      <c r="G98" s="157" t="s">
        <v>185</v>
      </c>
      <c r="H98" s="158">
        <v>156.97</v>
      </c>
      <c r="I98" s="159"/>
      <c r="J98" s="160">
        <f>ROUND(I98*H98,2)</f>
        <v>0</v>
      </c>
      <c r="K98" s="156" t="s">
        <v>155</v>
      </c>
      <c r="L98" s="34"/>
      <c r="M98" s="161" t="s">
        <v>0</v>
      </c>
      <c r="N98" s="162" t="s">
        <v>40</v>
      </c>
      <c r="O98" s="54"/>
      <c r="P98" s="163">
        <f>O98*H98</f>
        <v>0</v>
      </c>
      <c r="Q98" s="163">
        <v>0</v>
      </c>
      <c r="R98" s="163">
        <f>Q98*H98</f>
        <v>0</v>
      </c>
      <c r="S98" s="163">
        <v>0</v>
      </c>
      <c r="T98" s="164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65" t="s">
        <v>156</v>
      </c>
      <c r="AT98" s="165" t="s">
        <v>151</v>
      </c>
      <c r="AU98" s="165" t="s">
        <v>77</v>
      </c>
      <c r="AY98" s="18" t="s">
        <v>148</v>
      </c>
      <c r="BE98" s="166">
        <f>IF(N98="základní",J98,0)</f>
        <v>0</v>
      </c>
      <c r="BF98" s="166">
        <f>IF(N98="snížená",J98,0)</f>
        <v>0</v>
      </c>
      <c r="BG98" s="166">
        <f>IF(N98="zákl. přenesená",J98,0)</f>
        <v>0</v>
      </c>
      <c r="BH98" s="166">
        <f>IF(N98="sníž. přenesená",J98,0)</f>
        <v>0</v>
      </c>
      <c r="BI98" s="166">
        <f>IF(N98="nulová",J98,0)</f>
        <v>0</v>
      </c>
      <c r="BJ98" s="18" t="s">
        <v>75</v>
      </c>
      <c r="BK98" s="166">
        <f>ROUND(I98*H98,2)</f>
        <v>0</v>
      </c>
      <c r="BL98" s="18" t="s">
        <v>156</v>
      </c>
      <c r="BM98" s="165" t="s">
        <v>1849</v>
      </c>
    </row>
    <row r="99" spans="2:51" s="14" customFormat="1" ht="12">
      <c r="B99" s="175"/>
      <c r="D99" s="168" t="s">
        <v>158</v>
      </c>
      <c r="E99" s="176" t="s">
        <v>270</v>
      </c>
      <c r="F99" s="177" t="s">
        <v>1850</v>
      </c>
      <c r="H99" s="178">
        <v>156.97</v>
      </c>
      <c r="I99" s="179"/>
      <c r="L99" s="175"/>
      <c r="M99" s="180"/>
      <c r="N99" s="181"/>
      <c r="O99" s="181"/>
      <c r="P99" s="181"/>
      <c r="Q99" s="181"/>
      <c r="R99" s="181"/>
      <c r="S99" s="181"/>
      <c r="T99" s="182"/>
      <c r="AT99" s="176" t="s">
        <v>158</v>
      </c>
      <c r="AU99" s="176" t="s">
        <v>77</v>
      </c>
      <c r="AV99" s="14" t="s">
        <v>77</v>
      </c>
      <c r="AW99" s="14" t="s">
        <v>30</v>
      </c>
      <c r="AX99" s="14" t="s">
        <v>75</v>
      </c>
      <c r="AY99" s="176" t="s">
        <v>148</v>
      </c>
    </row>
    <row r="100" spans="1:65" s="2" customFormat="1" ht="21.75" customHeight="1">
      <c r="A100" s="33"/>
      <c r="B100" s="153"/>
      <c r="C100" s="154" t="s">
        <v>165</v>
      </c>
      <c r="D100" s="154" t="s">
        <v>151</v>
      </c>
      <c r="E100" s="155" t="s">
        <v>394</v>
      </c>
      <c r="F100" s="156" t="s">
        <v>395</v>
      </c>
      <c r="G100" s="157" t="s">
        <v>154</v>
      </c>
      <c r="H100" s="158">
        <v>942.76</v>
      </c>
      <c r="I100" s="159"/>
      <c r="J100" s="160">
        <f>ROUND(I100*H100,2)</f>
        <v>0</v>
      </c>
      <c r="K100" s="156" t="s">
        <v>155</v>
      </c>
      <c r="L100" s="34"/>
      <c r="M100" s="161" t="s">
        <v>0</v>
      </c>
      <c r="N100" s="162" t="s">
        <v>40</v>
      </c>
      <c r="O100" s="54"/>
      <c r="P100" s="163">
        <f>O100*H100</f>
        <v>0</v>
      </c>
      <c r="Q100" s="163">
        <v>0.00058</v>
      </c>
      <c r="R100" s="163">
        <f>Q100*H100</f>
        <v>0.5468008</v>
      </c>
      <c r="S100" s="163">
        <v>0</v>
      </c>
      <c r="T100" s="164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65" t="s">
        <v>156</v>
      </c>
      <c r="AT100" s="165" t="s">
        <v>151</v>
      </c>
      <c r="AU100" s="165" t="s">
        <v>77</v>
      </c>
      <c r="AY100" s="18" t="s">
        <v>148</v>
      </c>
      <c r="BE100" s="166">
        <f>IF(N100="základní",J100,0)</f>
        <v>0</v>
      </c>
      <c r="BF100" s="166">
        <f>IF(N100="snížená",J100,0)</f>
        <v>0</v>
      </c>
      <c r="BG100" s="166">
        <f>IF(N100="zákl. přenesená",J100,0)</f>
        <v>0</v>
      </c>
      <c r="BH100" s="166">
        <f>IF(N100="sníž. přenesená",J100,0)</f>
        <v>0</v>
      </c>
      <c r="BI100" s="166">
        <f>IF(N100="nulová",J100,0)</f>
        <v>0</v>
      </c>
      <c r="BJ100" s="18" t="s">
        <v>75</v>
      </c>
      <c r="BK100" s="166">
        <f>ROUND(I100*H100,2)</f>
        <v>0</v>
      </c>
      <c r="BL100" s="18" t="s">
        <v>156</v>
      </c>
      <c r="BM100" s="165" t="s">
        <v>1851</v>
      </c>
    </row>
    <row r="101" spans="2:51" s="13" customFormat="1" ht="12">
      <c r="B101" s="167"/>
      <c r="D101" s="168" t="s">
        <v>158</v>
      </c>
      <c r="E101" s="169" t="s">
        <v>0</v>
      </c>
      <c r="F101" s="170" t="s">
        <v>1842</v>
      </c>
      <c r="H101" s="169" t="s">
        <v>0</v>
      </c>
      <c r="I101" s="171"/>
      <c r="L101" s="167"/>
      <c r="M101" s="172"/>
      <c r="N101" s="173"/>
      <c r="O101" s="173"/>
      <c r="P101" s="173"/>
      <c r="Q101" s="173"/>
      <c r="R101" s="173"/>
      <c r="S101" s="173"/>
      <c r="T101" s="174"/>
      <c r="AT101" s="169" t="s">
        <v>158</v>
      </c>
      <c r="AU101" s="169" t="s">
        <v>77</v>
      </c>
      <c r="AV101" s="13" t="s">
        <v>75</v>
      </c>
      <c r="AW101" s="13" t="s">
        <v>30</v>
      </c>
      <c r="AX101" s="13" t="s">
        <v>68</v>
      </c>
      <c r="AY101" s="169" t="s">
        <v>148</v>
      </c>
    </row>
    <row r="102" spans="2:51" s="14" customFormat="1" ht="12">
      <c r="B102" s="175"/>
      <c r="D102" s="168" t="s">
        <v>158</v>
      </c>
      <c r="E102" s="176" t="s">
        <v>278</v>
      </c>
      <c r="F102" s="177" t="s">
        <v>1852</v>
      </c>
      <c r="H102" s="178">
        <v>942.76</v>
      </c>
      <c r="I102" s="179"/>
      <c r="L102" s="175"/>
      <c r="M102" s="180"/>
      <c r="N102" s="181"/>
      <c r="O102" s="181"/>
      <c r="P102" s="181"/>
      <c r="Q102" s="181"/>
      <c r="R102" s="181"/>
      <c r="S102" s="181"/>
      <c r="T102" s="182"/>
      <c r="AT102" s="176" t="s">
        <v>158</v>
      </c>
      <c r="AU102" s="176" t="s">
        <v>77</v>
      </c>
      <c r="AV102" s="14" t="s">
        <v>77</v>
      </c>
      <c r="AW102" s="14" t="s">
        <v>30</v>
      </c>
      <c r="AX102" s="14" t="s">
        <v>75</v>
      </c>
      <c r="AY102" s="176" t="s">
        <v>148</v>
      </c>
    </row>
    <row r="103" spans="1:65" s="2" customFormat="1" ht="21.75" customHeight="1">
      <c r="A103" s="33"/>
      <c r="B103" s="153"/>
      <c r="C103" s="154" t="s">
        <v>156</v>
      </c>
      <c r="D103" s="154" t="s">
        <v>151</v>
      </c>
      <c r="E103" s="155" t="s">
        <v>401</v>
      </c>
      <c r="F103" s="156" t="s">
        <v>402</v>
      </c>
      <c r="G103" s="157" t="s">
        <v>154</v>
      </c>
      <c r="H103" s="158">
        <v>942.76</v>
      </c>
      <c r="I103" s="159"/>
      <c r="J103" s="160">
        <f>ROUND(I103*H103,2)</f>
        <v>0</v>
      </c>
      <c r="K103" s="156" t="s">
        <v>155</v>
      </c>
      <c r="L103" s="34"/>
      <c r="M103" s="161" t="s">
        <v>0</v>
      </c>
      <c r="N103" s="162" t="s">
        <v>40</v>
      </c>
      <c r="O103" s="54"/>
      <c r="P103" s="163">
        <f>O103*H103</f>
        <v>0</v>
      </c>
      <c r="Q103" s="163">
        <v>0</v>
      </c>
      <c r="R103" s="163">
        <f>Q103*H103</f>
        <v>0</v>
      </c>
      <c r="S103" s="163">
        <v>0</v>
      </c>
      <c r="T103" s="164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65" t="s">
        <v>156</v>
      </c>
      <c r="AT103" s="165" t="s">
        <v>151</v>
      </c>
      <c r="AU103" s="165" t="s">
        <v>77</v>
      </c>
      <c r="AY103" s="18" t="s">
        <v>148</v>
      </c>
      <c r="BE103" s="166">
        <f>IF(N103="základní",J103,0)</f>
        <v>0</v>
      </c>
      <c r="BF103" s="166">
        <f>IF(N103="snížená",J103,0)</f>
        <v>0</v>
      </c>
      <c r="BG103" s="166">
        <f>IF(N103="zákl. přenesená",J103,0)</f>
        <v>0</v>
      </c>
      <c r="BH103" s="166">
        <f>IF(N103="sníž. přenesená",J103,0)</f>
        <v>0</v>
      </c>
      <c r="BI103" s="166">
        <f>IF(N103="nulová",J103,0)</f>
        <v>0</v>
      </c>
      <c r="BJ103" s="18" t="s">
        <v>75</v>
      </c>
      <c r="BK103" s="166">
        <f>ROUND(I103*H103,2)</f>
        <v>0</v>
      </c>
      <c r="BL103" s="18" t="s">
        <v>156</v>
      </c>
      <c r="BM103" s="165" t="s">
        <v>1853</v>
      </c>
    </row>
    <row r="104" spans="2:51" s="14" customFormat="1" ht="12">
      <c r="B104" s="175"/>
      <c r="D104" s="168" t="s">
        <v>158</v>
      </c>
      <c r="E104" s="176" t="s">
        <v>0</v>
      </c>
      <c r="F104" s="177" t="s">
        <v>278</v>
      </c>
      <c r="H104" s="178">
        <v>942.76</v>
      </c>
      <c r="I104" s="179"/>
      <c r="L104" s="175"/>
      <c r="M104" s="180"/>
      <c r="N104" s="181"/>
      <c r="O104" s="181"/>
      <c r="P104" s="181"/>
      <c r="Q104" s="181"/>
      <c r="R104" s="181"/>
      <c r="S104" s="181"/>
      <c r="T104" s="182"/>
      <c r="AT104" s="176" t="s">
        <v>158</v>
      </c>
      <c r="AU104" s="176" t="s">
        <v>77</v>
      </c>
      <c r="AV104" s="14" t="s">
        <v>77</v>
      </c>
      <c r="AW104" s="14" t="s">
        <v>30</v>
      </c>
      <c r="AX104" s="14" t="s">
        <v>75</v>
      </c>
      <c r="AY104" s="176" t="s">
        <v>148</v>
      </c>
    </row>
    <row r="105" spans="1:65" s="2" customFormat="1" ht="33" customHeight="1">
      <c r="A105" s="33"/>
      <c r="B105" s="153"/>
      <c r="C105" s="154" t="s">
        <v>177</v>
      </c>
      <c r="D105" s="154" t="s">
        <v>151</v>
      </c>
      <c r="E105" s="155" t="s">
        <v>404</v>
      </c>
      <c r="F105" s="156" t="s">
        <v>405</v>
      </c>
      <c r="G105" s="157" t="s">
        <v>185</v>
      </c>
      <c r="H105" s="158">
        <v>73.236</v>
      </c>
      <c r="I105" s="159"/>
      <c r="J105" s="160">
        <f>ROUND(I105*H105,2)</f>
        <v>0</v>
      </c>
      <c r="K105" s="156" t="s">
        <v>155</v>
      </c>
      <c r="L105" s="34"/>
      <c r="M105" s="161" t="s">
        <v>0</v>
      </c>
      <c r="N105" s="162" t="s">
        <v>40</v>
      </c>
      <c r="O105" s="54"/>
      <c r="P105" s="163">
        <f>O105*H105</f>
        <v>0</v>
      </c>
      <c r="Q105" s="163">
        <v>0</v>
      </c>
      <c r="R105" s="163">
        <f>Q105*H105</f>
        <v>0</v>
      </c>
      <c r="S105" s="163">
        <v>0</v>
      </c>
      <c r="T105" s="164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65" t="s">
        <v>156</v>
      </c>
      <c r="AT105" s="165" t="s">
        <v>151</v>
      </c>
      <c r="AU105" s="165" t="s">
        <v>77</v>
      </c>
      <c r="AY105" s="18" t="s">
        <v>148</v>
      </c>
      <c r="BE105" s="166">
        <f>IF(N105="základní",J105,0)</f>
        <v>0</v>
      </c>
      <c r="BF105" s="166">
        <f>IF(N105="snížená",J105,0)</f>
        <v>0</v>
      </c>
      <c r="BG105" s="166">
        <f>IF(N105="zákl. přenesená",J105,0)</f>
        <v>0</v>
      </c>
      <c r="BH105" s="166">
        <f>IF(N105="sníž. přenesená",J105,0)</f>
        <v>0</v>
      </c>
      <c r="BI105" s="166">
        <f>IF(N105="nulová",J105,0)</f>
        <v>0</v>
      </c>
      <c r="BJ105" s="18" t="s">
        <v>75</v>
      </c>
      <c r="BK105" s="166">
        <f>ROUND(I105*H105,2)</f>
        <v>0</v>
      </c>
      <c r="BL105" s="18" t="s">
        <v>156</v>
      </c>
      <c r="BM105" s="165" t="s">
        <v>1854</v>
      </c>
    </row>
    <row r="106" spans="2:51" s="14" customFormat="1" ht="12">
      <c r="B106" s="175"/>
      <c r="D106" s="168" t="s">
        <v>158</v>
      </c>
      <c r="E106" s="176" t="s">
        <v>0</v>
      </c>
      <c r="F106" s="177" t="s">
        <v>270</v>
      </c>
      <c r="H106" s="178">
        <v>156.97</v>
      </c>
      <c r="I106" s="179"/>
      <c r="L106" s="175"/>
      <c r="M106" s="180"/>
      <c r="N106" s="181"/>
      <c r="O106" s="181"/>
      <c r="P106" s="181"/>
      <c r="Q106" s="181"/>
      <c r="R106" s="181"/>
      <c r="S106" s="181"/>
      <c r="T106" s="182"/>
      <c r="AT106" s="176" t="s">
        <v>158</v>
      </c>
      <c r="AU106" s="176" t="s">
        <v>77</v>
      </c>
      <c r="AV106" s="14" t="s">
        <v>77</v>
      </c>
      <c r="AW106" s="14" t="s">
        <v>30</v>
      </c>
      <c r="AX106" s="14" t="s">
        <v>68</v>
      </c>
      <c r="AY106" s="176" t="s">
        <v>148</v>
      </c>
    </row>
    <row r="107" spans="2:51" s="14" customFormat="1" ht="12">
      <c r="B107" s="175"/>
      <c r="D107" s="168" t="s">
        <v>158</v>
      </c>
      <c r="E107" s="176" t="s">
        <v>0</v>
      </c>
      <c r="F107" s="177" t="s">
        <v>1855</v>
      </c>
      <c r="H107" s="178">
        <v>-83.734</v>
      </c>
      <c r="I107" s="179"/>
      <c r="L107" s="175"/>
      <c r="M107" s="180"/>
      <c r="N107" s="181"/>
      <c r="O107" s="181"/>
      <c r="P107" s="181"/>
      <c r="Q107" s="181"/>
      <c r="R107" s="181"/>
      <c r="S107" s="181"/>
      <c r="T107" s="182"/>
      <c r="AT107" s="176" t="s">
        <v>158</v>
      </c>
      <c r="AU107" s="176" t="s">
        <v>77</v>
      </c>
      <c r="AV107" s="14" t="s">
        <v>77</v>
      </c>
      <c r="AW107" s="14" t="s">
        <v>30</v>
      </c>
      <c r="AX107" s="14" t="s">
        <v>68</v>
      </c>
      <c r="AY107" s="176" t="s">
        <v>148</v>
      </c>
    </row>
    <row r="108" spans="2:51" s="15" customFormat="1" ht="12">
      <c r="B108" s="183"/>
      <c r="D108" s="168" t="s">
        <v>158</v>
      </c>
      <c r="E108" s="184" t="s">
        <v>300</v>
      </c>
      <c r="F108" s="185" t="s">
        <v>171</v>
      </c>
      <c r="H108" s="186">
        <v>73.236</v>
      </c>
      <c r="I108" s="187"/>
      <c r="L108" s="183"/>
      <c r="M108" s="188"/>
      <c r="N108" s="189"/>
      <c r="O108" s="189"/>
      <c r="P108" s="189"/>
      <c r="Q108" s="189"/>
      <c r="R108" s="189"/>
      <c r="S108" s="189"/>
      <c r="T108" s="190"/>
      <c r="AT108" s="184" t="s">
        <v>158</v>
      </c>
      <c r="AU108" s="184" t="s">
        <v>77</v>
      </c>
      <c r="AV108" s="15" t="s">
        <v>156</v>
      </c>
      <c r="AW108" s="15" t="s">
        <v>30</v>
      </c>
      <c r="AX108" s="15" t="s">
        <v>75</v>
      </c>
      <c r="AY108" s="184" t="s">
        <v>148</v>
      </c>
    </row>
    <row r="109" spans="1:65" s="2" customFormat="1" ht="21.75" customHeight="1">
      <c r="A109" s="33"/>
      <c r="B109" s="153"/>
      <c r="C109" s="154" t="s">
        <v>182</v>
      </c>
      <c r="D109" s="154" t="s">
        <v>151</v>
      </c>
      <c r="E109" s="155" t="s">
        <v>417</v>
      </c>
      <c r="F109" s="156" t="s">
        <v>266</v>
      </c>
      <c r="G109" s="157" t="s">
        <v>232</v>
      </c>
      <c r="H109" s="158">
        <v>131.825</v>
      </c>
      <c r="I109" s="159"/>
      <c r="J109" s="160">
        <f>ROUND(I109*H109,2)</f>
        <v>0</v>
      </c>
      <c r="K109" s="156" t="s">
        <v>0</v>
      </c>
      <c r="L109" s="34"/>
      <c r="M109" s="161" t="s">
        <v>0</v>
      </c>
      <c r="N109" s="162" t="s">
        <v>40</v>
      </c>
      <c r="O109" s="54"/>
      <c r="P109" s="163">
        <f>O109*H109</f>
        <v>0</v>
      </c>
      <c r="Q109" s="163">
        <v>0</v>
      </c>
      <c r="R109" s="163">
        <f>Q109*H109</f>
        <v>0</v>
      </c>
      <c r="S109" s="163">
        <v>0</v>
      </c>
      <c r="T109" s="164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65" t="s">
        <v>156</v>
      </c>
      <c r="AT109" s="165" t="s">
        <v>151</v>
      </c>
      <c r="AU109" s="165" t="s">
        <v>77</v>
      </c>
      <c r="AY109" s="18" t="s">
        <v>148</v>
      </c>
      <c r="BE109" s="166">
        <f>IF(N109="základní",J109,0)</f>
        <v>0</v>
      </c>
      <c r="BF109" s="166">
        <f>IF(N109="snížená",J109,0)</f>
        <v>0</v>
      </c>
      <c r="BG109" s="166">
        <f>IF(N109="zákl. přenesená",J109,0)</f>
        <v>0</v>
      </c>
      <c r="BH109" s="166">
        <f>IF(N109="sníž. přenesená",J109,0)</f>
        <v>0</v>
      </c>
      <c r="BI109" s="166">
        <f>IF(N109="nulová",J109,0)</f>
        <v>0</v>
      </c>
      <c r="BJ109" s="18" t="s">
        <v>75</v>
      </c>
      <c r="BK109" s="166">
        <f>ROUND(I109*H109,2)</f>
        <v>0</v>
      </c>
      <c r="BL109" s="18" t="s">
        <v>156</v>
      </c>
      <c r="BM109" s="165" t="s">
        <v>1856</v>
      </c>
    </row>
    <row r="110" spans="2:51" s="14" customFormat="1" ht="12">
      <c r="B110" s="175"/>
      <c r="D110" s="168" t="s">
        <v>158</v>
      </c>
      <c r="E110" s="176" t="s">
        <v>0</v>
      </c>
      <c r="F110" s="177" t="s">
        <v>419</v>
      </c>
      <c r="H110" s="178">
        <v>131.825</v>
      </c>
      <c r="I110" s="179"/>
      <c r="L110" s="175"/>
      <c r="M110" s="180"/>
      <c r="N110" s="181"/>
      <c r="O110" s="181"/>
      <c r="P110" s="181"/>
      <c r="Q110" s="181"/>
      <c r="R110" s="181"/>
      <c r="S110" s="181"/>
      <c r="T110" s="182"/>
      <c r="AT110" s="176" t="s">
        <v>158</v>
      </c>
      <c r="AU110" s="176" t="s">
        <v>77</v>
      </c>
      <c r="AV110" s="14" t="s">
        <v>77</v>
      </c>
      <c r="AW110" s="14" t="s">
        <v>30</v>
      </c>
      <c r="AX110" s="14" t="s">
        <v>75</v>
      </c>
      <c r="AY110" s="176" t="s">
        <v>148</v>
      </c>
    </row>
    <row r="111" spans="1:65" s="2" customFormat="1" ht="21.75" customHeight="1">
      <c r="A111" s="33"/>
      <c r="B111" s="153"/>
      <c r="C111" s="154" t="s">
        <v>187</v>
      </c>
      <c r="D111" s="154" t="s">
        <v>151</v>
      </c>
      <c r="E111" s="155" t="s">
        <v>192</v>
      </c>
      <c r="F111" s="156" t="s">
        <v>193</v>
      </c>
      <c r="G111" s="157" t="s">
        <v>185</v>
      </c>
      <c r="H111" s="158">
        <v>73.236</v>
      </c>
      <c r="I111" s="159"/>
      <c r="J111" s="160">
        <f>ROUND(I111*H111,2)</f>
        <v>0</v>
      </c>
      <c r="K111" s="156" t="s">
        <v>155</v>
      </c>
      <c r="L111" s="34"/>
      <c r="M111" s="161" t="s">
        <v>0</v>
      </c>
      <c r="N111" s="162" t="s">
        <v>40</v>
      </c>
      <c r="O111" s="54"/>
      <c r="P111" s="163">
        <f>O111*H111</f>
        <v>0</v>
      </c>
      <c r="Q111" s="163">
        <v>0</v>
      </c>
      <c r="R111" s="163">
        <f>Q111*H111</f>
        <v>0</v>
      </c>
      <c r="S111" s="163">
        <v>0</v>
      </c>
      <c r="T111" s="164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65" t="s">
        <v>156</v>
      </c>
      <c r="AT111" s="165" t="s">
        <v>151</v>
      </c>
      <c r="AU111" s="165" t="s">
        <v>77</v>
      </c>
      <c r="AY111" s="18" t="s">
        <v>148</v>
      </c>
      <c r="BE111" s="166">
        <f>IF(N111="základní",J111,0)</f>
        <v>0</v>
      </c>
      <c r="BF111" s="166">
        <f>IF(N111="snížená",J111,0)</f>
        <v>0</v>
      </c>
      <c r="BG111" s="166">
        <f>IF(N111="zákl. přenesená",J111,0)</f>
        <v>0</v>
      </c>
      <c r="BH111" s="166">
        <f>IF(N111="sníž. přenesená",J111,0)</f>
        <v>0</v>
      </c>
      <c r="BI111" s="166">
        <f>IF(N111="nulová",J111,0)</f>
        <v>0</v>
      </c>
      <c r="BJ111" s="18" t="s">
        <v>75</v>
      </c>
      <c r="BK111" s="166">
        <f>ROUND(I111*H111,2)</f>
        <v>0</v>
      </c>
      <c r="BL111" s="18" t="s">
        <v>156</v>
      </c>
      <c r="BM111" s="165" t="s">
        <v>1857</v>
      </c>
    </row>
    <row r="112" spans="2:51" s="14" customFormat="1" ht="12">
      <c r="B112" s="175"/>
      <c r="D112" s="168" t="s">
        <v>158</v>
      </c>
      <c r="E112" s="176" t="s">
        <v>0</v>
      </c>
      <c r="F112" s="177" t="s">
        <v>300</v>
      </c>
      <c r="H112" s="178">
        <v>73.236</v>
      </c>
      <c r="I112" s="179"/>
      <c r="L112" s="175"/>
      <c r="M112" s="180"/>
      <c r="N112" s="181"/>
      <c r="O112" s="181"/>
      <c r="P112" s="181"/>
      <c r="Q112" s="181"/>
      <c r="R112" s="181"/>
      <c r="S112" s="181"/>
      <c r="T112" s="182"/>
      <c r="AT112" s="176" t="s">
        <v>158</v>
      </c>
      <c r="AU112" s="176" t="s">
        <v>77</v>
      </c>
      <c r="AV112" s="14" t="s">
        <v>77</v>
      </c>
      <c r="AW112" s="14" t="s">
        <v>30</v>
      </c>
      <c r="AX112" s="14" t="s">
        <v>75</v>
      </c>
      <c r="AY112" s="176" t="s">
        <v>148</v>
      </c>
    </row>
    <row r="113" spans="1:65" s="2" customFormat="1" ht="21.75" customHeight="1">
      <c r="A113" s="33"/>
      <c r="B113" s="153"/>
      <c r="C113" s="154" t="s">
        <v>191</v>
      </c>
      <c r="D113" s="154" t="s">
        <v>151</v>
      </c>
      <c r="E113" s="155" t="s">
        <v>422</v>
      </c>
      <c r="F113" s="156" t="s">
        <v>423</v>
      </c>
      <c r="G113" s="157" t="s">
        <v>185</v>
      </c>
      <c r="H113" s="158">
        <v>162.219</v>
      </c>
      <c r="I113" s="159"/>
      <c r="J113" s="160">
        <f>ROUND(I113*H113,2)</f>
        <v>0</v>
      </c>
      <c r="K113" s="156" t="s">
        <v>155</v>
      </c>
      <c r="L113" s="34"/>
      <c r="M113" s="161" t="s">
        <v>0</v>
      </c>
      <c r="N113" s="162" t="s">
        <v>40</v>
      </c>
      <c r="O113" s="54"/>
      <c r="P113" s="163">
        <f>O113*H113</f>
        <v>0</v>
      </c>
      <c r="Q113" s="163">
        <v>0</v>
      </c>
      <c r="R113" s="163">
        <f>Q113*H113</f>
        <v>0</v>
      </c>
      <c r="S113" s="163">
        <v>0</v>
      </c>
      <c r="T113" s="164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65" t="s">
        <v>156</v>
      </c>
      <c r="AT113" s="165" t="s">
        <v>151</v>
      </c>
      <c r="AU113" s="165" t="s">
        <v>77</v>
      </c>
      <c r="AY113" s="18" t="s">
        <v>148</v>
      </c>
      <c r="BE113" s="166">
        <f>IF(N113="základní",J113,0)</f>
        <v>0</v>
      </c>
      <c r="BF113" s="166">
        <f>IF(N113="snížená",J113,0)</f>
        <v>0</v>
      </c>
      <c r="BG113" s="166">
        <f>IF(N113="zákl. přenesená",J113,0)</f>
        <v>0</v>
      </c>
      <c r="BH113" s="166">
        <f>IF(N113="sníž. přenesená",J113,0)</f>
        <v>0</v>
      </c>
      <c r="BI113" s="166">
        <f>IF(N113="nulová",J113,0)</f>
        <v>0</v>
      </c>
      <c r="BJ113" s="18" t="s">
        <v>75</v>
      </c>
      <c r="BK113" s="166">
        <f>ROUND(I113*H113,2)</f>
        <v>0</v>
      </c>
      <c r="BL113" s="18" t="s">
        <v>156</v>
      </c>
      <c r="BM113" s="165" t="s">
        <v>1858</v>
      </c>
    </row>
    <row r="114" spans="2:51" s="14" customFormat="1" ht="12">
      <c r="B114" s="175"/>
      <c r="D114" s="168" t="s">
        <v>158</v>
      </c>
      <c r="E114" s="176" t="s">
        <v>0</v>
      </c>
      <c r="F114" s="177" t="s">
        <v>270</v>
      </c>
      <c r="H114" s="178">
        <v>156.97</v>
      </c>
      <c r="I114" s="179"/>
      <c r="L114" s="175"/>
      <c r="M114" s="180"/>
      <c r="N114" s="181"/>
      <c r="O114" s="181"/>
      <c r="P114" s="181"/>
      <c r="Q114" s="181"/>
      <c r="R114" s="181"/>
      <c r="S114" s="181"/>
      <c r="T114" s="182"/>
      <c r="AT114" s="176" t="s">
        <v>158</v>
      </c>
      <c r="AU114" s="176" t="s">
        <v>77</v>
      </c>
      <c r="AV114" s="14" t="s">
        <v>77</v>
      </c>
      <c r="AW114" s="14" t="s">
        <v>30</v>
      </c>
      <c r="AX114" s="14" t="s">
        <v>68</v>
      </c>
      <c r="AY114" s="176" t="s">
        <v>148</v>
      </c>
    </row>
    <row r="115" spans="2:51" s="14" customFormat="1" ht="12">
      <c r="B115" s="175"/>
      <c r="D115" s="168" t="s">
        <v>158</v>
      </c>
      <c r="E115" s="176" t="s">
        <v>0</v>
      </c>
      <c r="F115" s="177" t="s">
        <v>1829</v>
      </c>
      <c r="H115" s="178">
        <v>78.485</v>
      </c>
      <c r="I115" s="179"/>
      <c r="L115" s="175"/>
      <c r="M115" s="180"/>
      <c r="N115" s="181"/>
      <c r="O115" s="181"/>
      <c r="P115" s="181"/>
      <c r="Q115" s="181"/>
      <c r="R115" s="181"/>
      <c r="S115" s="181"/>
      <c r="T115" s="182"/>
      <c r="AT115" s="176" t="s">
        <v>158</v>
      </c>
      <c r="AU115" s="176" t="s">
        <v>77</v>
      </c>
      <c r="AV115" s="14" t="s">
        <v>77</v>
      </c>
      <c r="AW115" s="14" t="s">
        <v>30</v>
      </c>
      <c r="AX115" s="14" t="s">
        <v>68</v>
      </c>
      <c r="AY115" s="176" t="s">
        <v>148</v>
      </c>
    </row>
    <row r="116" spans="2:51" s="14" customFormat="1" ht="12">
      <c r="B116" s="175"/>
      <c r="D116" s="168" t="s">
        <v>158</v>
      </c>
      <c r="E116" s="176" t="s">
        <v>0</v>
      </c>
      <c r="F116" s="177" t="s">
        <v>425</v>
      </c>
      <c r="H116" s="178">
        <v>-47.982</v>
      </c>
      <c r="I116" s="179"/>
      <c r="L116" s="175"/>
      <c r="M116" s="180"/>
      <c r="N116" s="181"/>
      <c r="O116" s="181"/>
      <c r="P116" s="181"/>
      <c r="Q116" s="181"/>
      <c r="R116" s="181"/>
      <c r="S116" s="181"/>
      <c r="T116" s="182"/>
      <c r="AT116" s="176" t="s">
        <v>158</v>
      </c>
      <c r="AU116" s="176" t="s">
        <v>77</v>
      </c>
      <c r="AV116" s="14" t="s">
        <v>77</v>
      </c>
      <c r="AW116" s="14" t="s">
        <v>30</v>
      </c>
      <c r="AX116" s="14" t="s">
        <v>68</v>
      </c>
      <c r="AY116" s="176" t="s">
        <v>148</v>
      </c>
    </row>
    <row r="117" spans="2:51" s="14" customFormat="1" ht="12">
      <c r="B117" s="175"/>
      <c r="D117" s="168" t="s">
        <v>158</v>
      </c>
      <c r="E117" s="176" t="s">
        <v>0</v>
      </c>
      <c r="F117" s="177" t="s">
        <v>426</v>
      </c>
      <c r="H117" s="178">
        <v>-25.254</v>
      </c>
      <c r="I117" s="179"/>
      <c r="L117" s="175"/>
      <c r="M117" s="180"/>
      <c r="N117" s="181"/>
      <c r="O117" s="181"/>
      <c r="P117" s="181"/>
      <c r="Q117" s="181"/>
      <c r="R117" s="181"/>
      <c r="S117" s="181"/>
      <c r="T117" s="182"/>
      <c r="AT117" s="176" t="s">
        <v>158</v>
      </c>
      <c r="AU117" s="176" t="s">
        <v>77</v>
      </c>
      <c r="AV117" s="14" t="s">
        <v>77</v>
      </c>
      <c r="AW117" s="14" t="s">
        <v>30</v>
      </c>
      <c r="AX117" s="14" t="s">
        <v>68</v>
      </c>
      <c r="AY117" s="176" t="s">
        <v>148</v>
      </c>
    </row>
    <row r="118" spans="2:51" s="15" customFormat="1" ht="12">
      <c r="B118" s="183"/>
      <c r="D118" s="168" t="s">
        <v>158</v>
      </c>
      <c r="E118" s="184" t="s">
        <v>296</v>
      </c>
      <c r="F118" s="185" t="s">
        <v>171</v>
      </c>
      <c r="H118" s="186">
        <v>162.219</v>
      </c>
      <c r="I118" s="187"/>
      <c r="L118" s="183"/>
      <c r="M118" s="188"/>
      <c r="N118" s="189"/>
      <c r="O118" s="189"/>
      <c r="P118" s="189"/>
      <c r="Q118" s="189"/>
      <c r="R118" s="189"/>
      <c r="S118" s="189"/>
      <c r="T118" s="190"/>
      <c r="AT118" s="184" t="s">
        <v>158</v>
      </c>
      <c r="AU118" s="184" t="s">
        <v>77</v>
      </c>
      <c r="AV118" s="15" t="s">
        <v>156</v>
      </c>
      <c r="AW118" s="15" t="s">
        <v>30</v>
      </c>
      <c r="AX118" s="15" t="s">
        <v>75</v>
      </c>
      <c r="AY118" s="184" t="s">
        <v>148</v>
      </c>
    </row>
    <row r="119" spans="1:65" s="2" customFormat="1" ht="33" customHeight="1">
      <c r="A119" s="33"/>
      <c r="B119" s="153"/>
      <c r="C119" s="154" t="s">
        <v>195</v>
      </c>
      <c r="D119" s="154" t="s">
        <v>151</v>
      </c>
      <c r="E119" s="155" t="s">
        <v>431</v>
      </c>
      <c r="F119" s="156" t="s">
        <v>432</v>
      </c>
      <c r="G119" s="157" t="s">
        <v>185</v>
      </c>
      <c r="H119" s="158">
        <v>47.982</v>
      </c>
      <c r="I119" s="159"/>
      <c r="J119" s="160">
        <f>ROUND(I119*H119,2)</f>
        <v>0</v>
      </c>
      <c r="K119" s="156" t="s">
        <v>155</v>
      </c>
      <c r="L119" s="34"/>
      <c r="M119" s="161" t="s">
        <v>0</v>
      </c>
      <c r="N119" s="162" t="s">
        <v>40</v>
      </c>
      <c r="O119" s="54"/>
      <c r="P119" s="163">
        <f>O119*H119</f>
        <v>0</v>
      </c>
      <c r="Q119" s="163">
        <v>0</v>
      </c>
      <c r="R119" s="163">
        <f>Q119*H119</f>
        <v>0</v>
      </c>
      <c r="S119" s="163">
        <v>0</v>
      </c>
      <c r="T119" s="164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65" t="s">
        <v>156</v>
      </c>
      <c r="AT119" s="165" t="s">
        <v>151</v>
      </c>
      <c r="AU119" s="165" t="s">
        <v>77</v>
      </c>
      <c r="AY119" s="18" t="s">
        <v>148</v>
      </c>
      <c r="BE119" s="166">
        <f>IF(N119="základní",J119,0)</f>
        <v>0</v>
      </c>
      <c r="BF119" s="166">
        <f>IF(N119="snížená",J119,0)</f>
        <v>0</v>
      </c>
      <c r="BG119" s="166">
        <f>IF(N119="zákl. přenesená",J119,0)</f>
        <v>0</v>
      </c>
      <c r="BH119" s="166">
        <f>IF(N119="sníž. přenesená",J119,0)</f>
        <v>0</v>
      </c>
      <c r="BI119" s="166">
        <f>IF(N119="nulová",J119,0)</f>
        <v>0</v>
      </c>
      <c r="BJ119" s="18" t="s">
        <v>75</v>
      </c>
      <c r="BK119" s="166">
        <f>ROUND(I119*H119,2)</f>
        <v>0</v>
      </c>
      <c r="BL119" s="18" t="s">
        <v>156</v>
      </c>
      <c r="BM119" s="165" t="s">
        <v>1859</v>
      </c>
    </row>
    <row r="120" spans="2:51" s="13" customFormat="1" ht="12">
      <c r="B120" s="167"/>
      <c r="D120" s="168" t="s">
        <v>158</v>
      </c>
      <c r="E120" s="169" t="s">
        <v>0</v>
      </c>
      <c r="F120" s="170" t="s">
        <v>1842</v>
      </c>
      <c r="H120" s="169" t="s">
        <v>0</v>
      </c>
      <c r="I120" s="171"/>
      <c r="L120" s="167"/>
      <c r="M120" s="172"/>
      <c r="N120" s="173"/>
      <c r="O120" s="173"/>
      <c r="P120" s="173"/>
      <c r="Q120" s="173"/>
      <c r="R120" s="173"/>
      <c r="S120" s="173"/>
      <c r="T120" s="174"/>
      <c r="AT120" s="169" t="s">
        <v>158</v>
      </c>
      <c r="AU120" s="169" t="s">
        <v>77</v>
      </c>
      <c r="AV120" s="13" t="s">
        <v>75</v>
      </c>
      <c r="AW120" s="13" t="s">
        <v>30</v>
      </c>
      <c r="AX120" s="13" t="s">
        <v>68</v>
      </c>
      <c r="AY120" s="169" t="s">
        <v>148</v>
      </c>
    </row>
    <row r="121" spans="2:51" s="13" customFormat="1" ht="12">
      <c r="B121" s="167"/>
      <c r="D121" s="168" t="s">
        <v>158</v>
      </c>
      <c r="E121" s="169" t="s">
        <v>0</v>
      </c>
      <c r="F121" s="170" t="s">
        <v>1843</v>
      </c>
      <c r="H121" s="169" t="s">
        <v>0</v>
      </c>
      <c r="I121" s="171"/>
      <c r="L121" s="167"/>
      <c r="M121" s="172"/>
      <c r="N121" s="173"/>
      <c r="O121" s="173"/>
      <c r="P121" s="173"/>
      <c r="Q121" s="173"/>
      <c r="R121" s="173"/>
      <c r="S121" s="173"/>
      <c r="T121" s="174"/>
      <c r="AT121" s="169" t="s">
        <v>158</v>
      </c>
      <c r="AU121" s="169" t="s">
        <v>77</v>
      </c>
      <c r="AV121" s="13" t="s">
        <v>75</v>
      </c>
      <c r="AW121" s="13" t="s">
        <v>30</v>
      </c>
      <c r="AX121" s="13" t="s">
        <v>68</v>
      </c>
      <c r="AY121" s="169" t="s">
        <v>148</v>
      </c>
    </row>
    <row r="122" spans="2:51" s="14" customFormat="1" ht="12">
      <c r="B122" s="175"/>
      <c r="D122" s="168" t="s">
        <v>158</v>
      </c>
      <c r="E122" s="176" t="s">
        <v>0</v>
      </c>
      <c r="F122" s="177" t="s">
        <v>1860</v>
      </c>
      <c r="H122" s="178">
        <v>39.803</v>
      </c>
      <c r="I122" s="179"/>
      <c r="L122" s="175"/>
      <c r="M122" s="180"/>
      <c r="N122" s="181"/>
      <c r="O122" s="181"/>
      <c r="P122" s="181"/>
      <c r="Q122" s="181"/>
      <c r="R122" s="181"/>
      <c r="S122" s="181"/>
      <c r="T122" s="182"/>
      <c r="AT122" s="176" t="s">
        <v>158</v>
      </c>
      <c r="AU122" s="176" t="s">
        <v>77</v>
      </c>
      <c r="AV122" s="14" t="s">
        <v>77</v>
      </c>
      <c r="AW122" s="14" t="s">
        <v>30</v>
      </c>
      <c r="AX122" s="14" t="s">
        <v>68</v>
      </c>
      <c r="AY122" s="176" t="s">
        <v>148</v>
      </c>
    </row>
    <row r="123" spans="2:51" s="13" customFormat="1" ht="12">
      <c r="B123" s="167"/>
      <c r="D123" s="168" t="s">
        <v>158</v>
      </c>
      <c r="E123" s="169" t="s">
        <v>0</v>
      </c>
      <c r="F123" s="170" t="s">
        <v>1845</v>
      </c>
      <c r="H123" s="169" t="s">
        <v>0</v>
      </c>
      <c r="I123" s="171"/>
      <c r="L123" s="167"/>
      <c r="M123" s="172"/>
      <c r="N123" s="173"/>
      <c r="O123" s="173"/>
      <c r="P123" s="173"/>
      <c r="Q123" s="173"/>
      <c r="R123" s="173"/>
      <c r="S123" s="173"/>
      <c r="T123" s="174"/>
      <c r="AT123" s="169" t="s">
        <v>158</v>
      </c>
      <c r="AU123" s="169" t="s">
        <v>77</v>
      </c>
      <c r="AV123" s="13" t="s">
        <v>75</v>
      </c>
      <c r="AW123" s="13" t="s">
        <v>30</v>
      </c>
      <c r="AX123" s="13" t="s">
        <v>68</v>
      </c>
      <c r="AY123" s="169" t="s">
        <v>148</v>
      </c>
    </row>
    <row r="124" spans="2:51" s="14" customFormat="1" ht="12">
      <c r="B124" s="175"/>
      <c r="D124" s="168" t="s">
        <v>158</v>
      </c>
      <c r="E124" s="176" t="s">
        <v>0</v>
      </c>
      <c r="F124" s="177" t="s">
        <v>1861</v>
      </c>
      <c r="H124" s="178">
        <v>7.982</v>
      </c>
      <c r="I124" s="179"/>
      <c r="L124" s="175"/>
      <c r="M124" s="180"/>
      <c r="N124" s="181"/>
      <c r="O124" s="181"/>
      <c r="P124" s="181"/>
      <c r="Q124" s="181"/>
      <c r="R124" s="181"/>
      <c r="S124" s="181"/>
      <c r="T124" s="182"/>
      <c r="AT124" s="176" t="s">
        <v>158</v>
      </c>
      <c r="AU124" s="176" t="s">
        <v>77</v>
      </c>
      <c r="AV124" s="14" t="s">
        <v>77</v>
      </c>
      <c r="AW124" s="14" t="s">
        <v>30</v>
      </c>
      <c r="AX124" s="14" t="s">
        <v>68</v>
      </c>
      <c r="AY124" s="176" t="s">
        <v>148</v>
      </c>
    </row>
    <row r="125" spans="2:51" s="13" customFormat="1" ht="12">
      <c r="B125" s="167"/>
      <c r="D125" s="168" t="s">
        <v>158</v>
      </c>
      <c r="E125" s="169" t="s">
        <v>0</v>
      </c>
      <c r="F125" s="170" t="s">
        <v>1847</v>
      </c>
      <c r="H125" s="169" t="s">
        <v>0</v>
      </c>
      <c r="I125" s="171"/>
      <c r="L125" s="167"/>
      <c r="M125" s="172"/>
      <c r="N125" s="173"/>
      <c r="O125" s="173"/>
      <c r="P125" s="173"/>
      <c r="Q125" s="173"/>
      <c r="R125" s="173"/>
      <c r="S125" s="173"/>
      <c r="T125" s="174"/>
      <c r="AT125" s="169" t="s">
        <v>158</v>
      </c>
      <c r="AU125" s="169" t="s">
        <v>77</v>
      </c>
      <c r="AV125" s="13" t="s">
        <v>75</v>
      </c>
      <c r="AW125" s="13" t="s">
        <v>30</v>
      </c>
      <c r="AX125" s="13" t="s">
        <v>68</v>
      </c>
      <c r="AY125" s="169" t="s">
        <v>148</v>
      </c>
    </row>
    <row r="126" spans="2:51" s="14" customFormat="1" ht="12">
      <c r="B126" s="175"/>
      <c r="D126" s="168" t="s">
        <v>158</v>
      </c>
      <c r="E126" s="176" t="s">
        <v>0</v>
      </c>
      <c r="F126" s="177" t="s">
        <v>1862</v>
      </c>
      <c r="H126" s="178">
        <v>0.197</v>
      </c>
      <c r="I126" s="179"/>
      <c r="L126" s="175"/>
      <c r="M126" s="180"/>
      <c r="N126" s="181"/>
      <c r="O126" s="181"/>
      <c r="P126" s="181"/>
      <c r="Q126" s="181"/>
      <c r="R126" s="181"/>
      <c r="S126" s="181"/>
      <c r="T126" s="182"/>
      <c r="AT126" s="176" t="s">
        <v>158</v>
      </c>
      <c r="AU126" s="176" t="s">
        <v>77</v>
      </c>
      <c r="AV126" s="14" t="s">
        <v>77</v>
      </c>
      <c r="AW126" s="14" t="s">
        <v>30</v>
      </c>
      <c r="AX126" s="14" t="s">
        <v>68</v>
      </c>
      <c r="AY126" s="176" t="s">
        <v>148</v>
      </c>
    </row>
    <row r="127" spans="2:51" s="15" customFormat="1" ht="12">
      <c r="B127" s="183"/>
      <c r="D127" s="168" t="s">
        <v>158</v>
      </c>
      <c r="E127" s="184" t="s">
        <v>280</v>
      </c>
      <c r="F127" s="185" t="s">
        <v>171</v>
      </c>
      <c r="H127" s="186">
        <v>47.982</v>
      </c>
      <c r="I127" s="187"/>
      <c r="L127" s="183"/>
      <c r="M127" s="188"/>
      <c r="N127" s="189"/>
      <c r="O127" s="189"/>
      <c r="P127" s="189"/>
      <c r="Q127" s="189"/>
      <c r="R127" s="189"/>
      <c r="S127" s="189"/>
      <c r="T127" s="190"/>
      <c r="AT127" s="184" t="s">
        <v>158</v>
      </c>
      <c r="AU127" s="184" t="s">
        <v>77</v>
      </c>
      <c r="AV127" s="15" t="s">
        <v>156</v>
      </c>
      <c r="AW127" s="15" t="s">
        <v>30</v>
      </c>
      <c r="AX127" s="15" t="s">
        <v>75</v>
      </c>
      <c r="AY127" s="184" t="s">
        <v>148</v>
      </c>
    </row>
    <row r="128" spans="1:65" s="2" customFormat="1" ht="16.5" customHeight="1">
      <c r="A128" s="33"/>
      <c r="B128" s="153"/>
      <c r="C128" s="203" t="s">
        <v>200</v>
      </c>
      <c r="D128" s="203" t="s">
        <v>438</v>
      </c>
      <c r="E128" s="204" t="s">
        <v>439</v>
      </c>
      <c r="F128" s="205" t="s">
        <v>440</v>
      </c>
      <c r="G128" s="206" t="s">
        <v>232</v>
      </c>
      <c r="H128" s="207">
        <v>95.964</v>
      </c>
      <c r="I128" s="208"/>
      <c r="J128" s="209">
        <f>ROUND(I128*H128,2)</f>
        <v>0</v>
      </c>
      <c r="K128" s="205" t="s">
        <v>155</v>
      </c>
      <c r="L128" s="210"/>
      <c r="M128" s="211" t="s">
        <v>0</v>
      </c>
      <c r="N128" s="212" t="s">
        <v>40</v>
      </c>
      <c r="O128" s="54"/>
      <c r="P128" s="163">
        <f>O128*H128</f>
        <v>0</v>
      </c>
      <c r="Q128" s="163">
        <v>1</v>
      </c>
      <c r="R128" s="163">
        <f>Q128*H128</f>
        <v>95.964</v>
      </c>
      <c r="S128" s="163">
        <v>0</v>
      </c>
      <c r="T128" s="164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5" t="s">
        <v>191</v>
      </c>
      <c r="AT128" s="165" t="s">
        <v>438</v>
      </c>
      <c r="AU128" s="165" t="s">
        <v>77</v>
      </c>
      <c r="AY128" s="18" t="s">
        <v>148</v>
      </c>
      <c r="BE128" s="166">
        <f>IF(N128="základní",J128,0)</f>
        <v>0</v>
      </c>
      <c r="BF128" s="166">
        <f>IF(N128="snížená",J128,0)</f>
        <v>0</v>
      </c>
      <c r="BG128" s="166">
        <f>IF(N128="zákl. přenesená",J128,0)</f>
        <v>0</v>
      </c>
      <c r="BH128" s="166">
        <f>IF(N128="sníž. přenesená",J128,0)</f>
        <v>0</v>
      </c>
      <c r="BI128" s="166">
        <f>IF(N128="nulová",J128,0)</f>
        <v>0</v>
      </c>
      <c r="BJ128" s="18" t="s">
        <v>75</v>
      </c>
      <c r="BK128" s="166">
        <f>ROUND(I128*H128,2)</f>
        <v>0</v>
      </c>
      <c r="BL128" s="18" t="s">
        <v>156</v>
      </c>
      <c r="BM128" s="165" t="s">
        <v>1863</v>
      </c>
    </row>
    <row r="129" spans="2:51" s="14" customFormat="1" ht="12">
      <c r="B129" s="175"/>
      <c r="D129" s="168" t="s">
        <v>158</v>
      </c>
      <c r="E129" s="176" t="s">
        <v>0</v>
      </c>
      <c r="F129" s="177" t="s">
        <v>442</v>
      </c>
      <c r="H129" s="178">
        <v>95.964</v>
      </c>
      <c r="I129" s="179"/>
      <c r="L129" s="175"/>
      <c r="M129" s="180"/>
      <c r="N129" s="181"/>
      <c r="O129" s="181"/>
      <c r="P129" s="181"/>
      <c r="Q129" s="181"/>
      <c r="R129" s="181"/>
      <c r="S129" s="181"/>
      <c r="T129" s="182"/>
      <c r="AT129" s="176" t="s">
        <v>158</v>
      </c>
      <c r="AU129" s="176" t="s">
        <v>77</v>
      </c>
      <c r="AV129" s="14" t="s">
        <v>77</v>
      </c>
      <c r="AW129" s="14" t="s">
        <v>30</v>
      </c>
      <c r="AX129" s="14" t="s">
        <v>75</v>
      </c>
      <c r="AY129" s="176" t="s">
        <v>148</v>
      </c>
    </row>
    <row r="130" spans="2:63" s="12" customFormat="1" ht="22.9" customHeight="1">
      <c r="B130" s="140"/>
      <c r="D130" s="141" t="s">
        <v>67</v>
      </c>
      <c r="E130" s="151" t="s">
        <v>156</v>
      </c>
      <c r="F130" s="151" t="s">
        <v>499</v>
      </c>
      <c r="I130" s="143"/>
      <c r="J130" s="152">
        <f>BK130</f>
        <v>0</v>
      </c>
      <c r="L130" s="140"/>
      <c r="M130" s="145"/>
      <c r="N130" s="146"/>
      <c r="O130" s="146"/>
      <c r="P130" s="147">
        <f>SUM(P131:P139)</f>
        <v>0</v>
      </c>
      <c r="Q130" s="146"/>
      <c r="R130" s="147">
        <f>SUM(R131:R139)</f>
        <v>47.749505580000005</v>
      </c>
      <c r="S130" s="146"/>
      <c r="T130" s="148">
        <f>SUM(T131:T139)</f>
        <v>0</v>
      </c>
      <c r="AR130" s="141" t="s">
        <v>75</v>
      </c>
      <c r="AT130" s="149" t="s">
        <v>67</v>
      </c>
      <c r="AU130" s="149" t="s">
        <v>75</v>
      </c>
      <c r="AY130" s="141" t="s">
        <v>148</v>
      </c>
      <c r="BK130" s="150">
        <f>SUM(BK131:BK139)</f>
        <v>0</v>
      </c>
    </row>
    <row r="131" spans="1:65" s="2" customFormat="1" ht="16.5" customHeight="1">
      <c r="A131" s="33"/>
      <c r="B131" s="153"/>
      <c r="C131" s="154" t="s">
        <v>149</v>
      </c>
      <c r="D131" s="154" t="s">
        <v>151</v>
      </c>
      <c r="E131" s="155" t="s">
        <v>501</v>
      </c>
      <c r="F131" s="156" t="s">
        <v>502</v>
      </c>
      <c r="G131" s="157" t="s">
        <v>185</v>
      </c>
      <c r="H131" s="158">
        <v>25.254</v>
      </c>
      <c r="I131" s="159"/>
      <c r="J131" s="160">
        <f>ROUND(I131*H131,2)</f>
        <v>0</v>
      </c>
      <c r="K131" s="156" t="s">
        <v>155</v>
      </c>
      <c r="L131" s="34"/>
      <c r="M131" s="161" t="s">
        <v>0</v>
      </c>
      <c r="N131" s="162" t="s">
        <v>40</v>
      </c>
      <c r="O131" s="54"/>
      <c r="P131" s="163">
        <f>O131*H131</f>
        <v>0</v>
      </c>
      <c r="Q131" s="163">
        <v>1.89077</v>
      </c>
      <c r="R131" s="163">
        <f>Q131*H131</f>
        <v>47.749505580000005</v>
      </c>
      <c r="S131" s="163">
        <v>0</v>
      </c>
      <c r="T131" s="164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5" t="s">
        <v>156</v>
      </c>
      <c r="AT131" s="165" t="s">
        <v>151</v>
      </c>
      <c r="AU131" s="165" t="s">
        <v>77</v>
      </c>
      <c r="AY131" s="18" t="s">
        <v>148</v>
      </c>
      <c r="BE131" s="166">
        <f>IF(N131="základní",J131,0)</f>
        <v>0</v>
      </c>
      <c r="BF131" s="166">
        <f>IF(N131="snížená",J131,0)</f>
        <v>0</v>
      </c>
      <c r="BG131" s="166">
        <f>IF(N131="zákl. přenesená",J131,0)</f>
        <v>0</v>
      </c>
      <c r="BH131" s="166">
        <f>IF(N131="sníž. přenesená",J131,0)</f>
        <v>0</v>
      </c>
      <c r="BI131" s="166">
        <f>IF(N131="nulová",J131,0)</f>
        <v>0</v>
      </c>
      <c r="BJ131" s="18" t="s">
        <v>75</v>
      </c>
      <c r="BK131" s="166">
        <f>ROUND(I131*H131,2)</f>
        <v>0</v>
      </c>
      <c r="BL131" s="18" t="s">
        <v>156</v>
      </c>
      <c r="BM131" s="165" t="s">
        <v>1864</v>
      </c>
    </row>
    <row r="132" spans="2:51" s="13" customFormat="1" ht="12">
      <c r="B132" s="167"/>
      <c r="D132" s="168" t="s">
        <v>158</v>
      </c>
      <c r="E132" s="169" t="s">
        <v>0</v>
      </c>
      <c r="F132" s="170" t="s">
        <v>1842</v>
      </c>
      <c r="H132" s="169" t="s">
        <v>0</v>
      </c>
      <c r="I132" s="171"/>
      <c r="L132" s="167"/>
      <c r="M132" s="172"/>
      <c r="N132" s="173"/>
      <c r="O132" s="173"/>
      <c r="P132" s="173"/>
      <c r="Q132" s="173"/>
      <c r="R132" s="173"/>
      <c r="S132" s="173"/>
      <c r="T132" s="174"/>
      <c r="AT132" s="169" t="s">
        <v>158</v>
      </c>
      <c r="AU132" s="169" t="s">
        <v>77</v>
      </c>
      <c r="AV132" s="13" t="s">
        <v>75</v>
      </c>
      <c r="AW132" s="13" t="s">
        <v>30</v>
      </c>
      <c r="AX132" s="13" t="s">
        <v>68</v>
      </c>
      <c r="AY132" s="169" t="s">
        <v>148</v>
      </c>
    </row>
    <row r="133" spans="2:51" s="13" customFormat="1" ht="12">
      <c r="B133" s="167"/>
      <c r="D133" s="168" t="s">
        <v>158</v>
      </c>
      <c r="E133" s="169" t="s">
        <v>0</v>
      </c>
      <c r="F133" s="170" t="s">
        <v>1843</v>
      </c>
      <c r="H133" s="169" t="s">
        <v>0</v>
      </c>
      <c r="I133" s="171"/>
      <c r="L133" s="167"/>
      <c r="M133" s="172"/>
      <c r="N133" s="173"/>
      <c r="O133" s="173"/>
      <c r="P133" s="173"/>
      <c r="Q133" s="173"/>
      <c r="R133" s="173"/>
      <c r="S133" s="173"/>
      <c r="T133" s="174"/>
      <c r="AT133" s="169" t="s">
        <v>158</v>
      </c>
      <c r="AU133" s="169" t="s">
        <v>77</v>
      </c>
      <c r="AV133" s="13" t="s">
        <v>75</v>
      </c>
      <c r="AW133" s="13" t="s">
        <v>30</v>
      </c>
      <c r="AX133" s="13" t="s">
        <v>68</v>
      </c>
      <c r="AY133" s="169" t="s">
        <v>148</v>
      </c>
    </row>
    <row r="134" spans="2:51" s="14" customFormat="1" ht="12">
      <c r="B134" s="175"/>
      <c r="D134" s="168" t="s">
        <v>158</v>
      </c>
      <c r="E134" s="176" t="s">
        <v>0</v>
      </c>
      <c r="F134" s="177" t="s">
        <v>1865</v>
      </c>
      <c r="H134" s="178">
        <v>20.588</v>
      </c>
      <c r="I134" s="179"/>
      <c r="L134" s="175"/>
      <c r="M134" s="180"/>
      <c r="N134" s="181"/>
      <c r="O134" s="181"/>
      <c r="P134" s="181"/>
      <c r="Q134" s="181"/>
      <c r="R134" s="181"/>
      <c r="S134" s="181"/>
      <c r="T134" s="182"/>
      <c r="AT134" s="176" t="s">
        <v>158</v>
      </c>
      <c r="AU134" s="176" t="s">
        <v>77</v>
      </c>
      <c r="AV134" s="14" t="s">
        <v>77</v>
      </c>
      <c r="AW134" s="14" t="s">
        <v>30</v>
      </c>
      <c r="AX134" s="14" t="s">
        <v>68</v>
      </c>
      <c r="AY134" s="176" t="s">
        <v>148</v>
      </c>
    </row>
    <row r="135" spans="2:51" s="13" customFormat="1" ht="12">
      <c r="B135" s="167"/>
      <c r="D135" s="168" t="s">
        <v>158</v>
      </c>
      <c r="E135" s="169" t="s">
        <v>0</v>
      </c>
      <c r="F135" s="170" t="s">
        <v>1845</v>
      </c>
      <c r="H135" s="169" t="s">
        <v>0</v>
      </c>
      <c r="I135" s="171"/>
      <c r="L135" s="167"/>
      <c r="M135" s="172"/>
      <c r="N135" s="173"/>
      <c r="O135" s="173"/>
      <c r="P135" s="173"/>
      <c r="Q135" s="173"/>
      <c r="R135" s="173"/>
      <c r="S135" s="173"/>
      <c r="T135" s="174"/>
      <c r="AT135" s="169" t="s">
        <v>158</v>
      </c>
      <c r="AU135" s="169" t="s">
        <v>77</v>
      </c>
      <c r="AV135" s="13" t="s">
        <v>75</v>
      </c>
      <c r="AW135" s="13" t="s">
        <v>30</v>
      </c>
      <c r="AX135" s="13" t="s">
        <v>68</v>
      </c>
      <c r="AY135" s="169" t="s">
        <v>148</v>
      </c>
    </row>
    <row r="136" spans="2:51" s="14" customFormat="1" ht="12">
      <c r="B136" s="175"/>
      <c r="D136" s="168" t="s">
        <v>158</v>
      </c>
      <c r="E136" s="176" t="s">
        <v>0</v>
      </c>
      <c r="F136" s="177" t="s">
        <v>1866</v>
      </c>
      <c r="H136" s="178">
        <v>4.553</v>
      </c>
      <c r="I136" s="179"/>
      <c r="L136" s="175"/>
      <c r="M136" s="180"/>
      <c r="N136" s="181"/>
      <c r="O136" s="181"/>
      <c r="P136" s="181"/>
      <c r="Q136" s="181"/>
      <c r="R136" s="181"/>
      <c r="S136" s="181"/>
      <c r="T136" s="182"/>
      <c r="AT136" s="176" t="s">
        <v>158</v>
      </c>
      <c r="AU136" s="176" t="s">
        <v>77</v>
      </c>
      <c r="AV136" s="14" t="s">
        <v>77</v>
      </c>
      <c r="AW136" s="14" t="s">
        <v>30</v>
      </c>
      <c r="AX136" s="14" t="s">
        <v>68</v>
      </c>
      <c r="AY136" s="176" t="s">
        <v>148</v>
      </c>
    </row>
    <row r="137" spans="2:51" s="13" customFormat="1" ht="12">
      <c r="B137" s="167"/>
      <c r="D137" s="168" t="s">
        <v>158</v>
      </c>
      <c r="E137" s="169" t="s">
        <v>0</v>
      </c>
      <c r="F137" s="170" t="s">
        <v>1847</v>
      </c>
      <c r="H137" s="169" t="s">
        <v>0</v>
      </c>
      <c r="I137" s="171"/>
      <c r="L137" s="167"/>
      <c r="M137" s="172"/>
      <c r="N137" s="173"/>
      <c r="O137" s="173"/>
      <c r="P137" s="173"/>
      <c r="Q137" s="173"/>
      <c r="R137" s="173"/>
      <c r="S137" s="173"/>
      <c r="T137" s="174"/>
      <c r="AT137" s="169" t="s">
        <v>158</v>
      </c>
      <c r="AU137" s="169" t="s">
        <v>77</v>
      </c>
      <c r="AV137" s="13" t="s">
        <v>75</v>
      </c>
      <c r="AW137" s="13" t="s">
        <v>30</v>
      </c>
      <c r="AX137" s="13" t="s">
        <v>68</v>
      </c>
      <c r="AY137" s="169" t="s">
        <v>148</v>
      </c>
    </row>
    <row r="138" spans="2:51" s="14" customFormat="1" ht="12">
      <c r="B138" s="175"/>
      <c r="D138" s="168" t="s">
        <v>158</v>
      </c>
      <c r="E138" s="176" t="s">
        <v>0</v>
      </c>
      <c r="F138" s="177" t="s">
        <v>1867</v>
      </c>
      <c r="H138" s="178">
        <v>0.113</v>
      </c>
      <c r="I138" s="179"/>
      <c r="L138" s="175"/>
      <c r="M138" s="180"/>
      <c r="N138" s="181"/>
      <c r="O138" s="181"/>
      <c r="P138" s="181"/>
      <c r="Q138" s="181"/>
      <c r="R138" s="181"/>
      <c r="S138" s="181"/>
      <c r="T138" s="182"/>
      <c r="AT138" s="176" t="s">
        <v>158</v>
      </c>
      <c r="AU138" s="176" t="s">
        <v>77</v>
      </c>
      <c r="AV138" s="14" t="s">
        <v>77</v>
      </c>
      <c r="AW138" s="14" t="s">
        <v>30</v>
      </c>
      <c r="AX138" s="14" t="s">
        <v>68</v>
      </c>
      <c r="AY138" s="176" t="s">
        <v>148</v>
      </c>
    </row>
    <row r="139" spans="2:51" s="15" customFormat="1" ht="12">
      <c r="B139" s="183"/>
      <c r="D139" s="168" t="s">
        <v>158</v>
      </c>
      <c r="E139" s="184" t="s">
        <v>282</v>
      </c>
      <c r="F139" s="185" t="s">
        <v>171</v>
      </c>
      <c r="H139" s="186">
        <v>25.254</v>
      </c>
      <c r="I139" s="187"/>
      <c r="L139" s="183"/>
      <c r="M139" s="188"/>
      <c r="N139" s="189"/>
      <c r="O139" s="189"/>
      <c r="P139" s="189"/>
      <c r="Q139" s="189"/>
      <c r="R139" s="189"/>
      <c r="S139" s="189"/>
      <c r="T139" s="190"/>
      <c r="AT139" s="184" t="s">
        <v>158</v>
      </c>
      <c r="AU139" s="184" t="s">
        <v>77</v>
      </c>
      <c r="AV139" s="15" t="s">
        <v>156</v>
      </c>
      <c r="AW139" s="15" t="s">
        <v>30</v>
      </c>
      <c r="AX139" s="15" t="s">
        <v>75</v>
      </c>
      <c r="AY139" s="184" t="s">
        <v>148</v>
      </c>
    </row>
    <row r="140" spans="2:63" s="12" customFormat="1" ht="22.9" customHeight="1">
      <c r="B140" s="140"/>
      <c r="D140" s="141" t="s">
        <v>67</v>
      </c>
      <c r="E140" s="151" t="s">
        <v>191</v>
      </c>
      <c r="F140" s="151" t="s">
        <v>576</v>
      </c>
      <c r="I140" s="143"/>
      <c r="J140" s="152">
        <f>BK140</f>
        <v>0</v>
      </c>
      <c r="L140" s="140"/>
      <c r="M140" s="145"/>
      <c r="N140" s="146"/>
      <c r="O140" s="146"/>
      <c r="P140" s="147">
        <f>SUM(P141:P152)</f>
        <v>0</v>
      </c>
      <c r="Q140" s="146"/>
      <c r="R140" s="147">
        <f>SUM(R141:R152)</f>
        <v>0.094276</v>
      </c>
      <c r="S140" s="146"/>
      <c r="T140" s="148">
        <f>SUM(T141:T152)</f>
        <v>0</v>
      </c>
      <c r="AR140" s="141" t="s">
        <v>75</v>
      </c>
      <c r="AT140" s="149" t="s">
        <v>67</v>
      </c>
      <c r="AU140" s="149" t="s">
        <v>75</v>
      </c>
      <c r="AY140" s="141" t="s">
        <v>148</v>
      </c>
      <c r="BK140" s="150">
        <f>SUM(BK141:BK152)</f>
        <v>0</v>
      </c>
    </row>
    <row r="141" spans="1:65" s="2" customFormat="1" ht="16.5" customHeight="1">
      <c r="A141" s="33"/>
      <c r="B141" s="153"/>
      <c r="C141" s="154" t="s">
        <v>175</v>
      </c>
      <c r="D141" s="154" t="s">
        <v>151</v>
      </c>
      <c r="E141" s="155" t="s">
        <v>1868</v>
      </c>
      <c r="F141" s="156" t="s">
        <v>1869</v>
      </c>
      <c r="G141" s="157" t="s">
        <v>226</v>
      </c>
      <c r="H141" s="158">
        <v>336.7</v>
      </c>
      <c r="I141" s="159"/>
      <c r="J141" s="160">
        <f>ROUND(I141*H141,2)</f>
        <v>0</v>
      </c>
      <c r="K141" s="156" t="s">
        <v>0</v>
      </c>
      <c r="L141" s="34"/>
      <c r="M141" s="161" t="s">
        <v>0</v>
      </c>
      <c r="N141" s="162" t="s">
        <v>40</v>
      </c>
      <c r="O141" s="54"/>
      <c r="P141" s="163">
        <f>O141*H141</f>
        <v>0</v>
      </c>
      <c r="Q141" s="163">
        <v>0</v>
      </c>
      <c r="R141" s="163">
        <f>Q141*H141</f>
        <v>0</v>
      </c>
      <c r="S141" s="163">
        <v>0</v>
      </c>
      <c r="T141" s="164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5" t="s">
        <v>156</v>
      </c>
      <c r="AT141" s="165" t="s">
        <v>151</v>
      </c>
      <c r="AU141" s="165" t="s">
        <v>77</v>
      </c>
      <c r="AY141" s="18" t="s">
        <v>148</v>
      </c>
      <c r="BE141" s="166">
        <f>IF(N141="základní",J141,0)</f>
        <v>0</v>
      </c>
      <c r="BF141" s="166">
        <f>IF(N141="snížená",J141,0)</f>
        <v>0</v>
      </c>
      <c r="BG141" s="166">
        <f>IF(N141="zákl. přenesená",J141,0)</f>
        <v>0</v>
      </c>
      <c r="BH141" s="166">
        <f>IF(N141="sníž. přenesená",J141,0)</f>
        <v>0</v>
      </c>
      <c r="BI141" s="166">
        <f>IF(N141="nulová",J141,0)</f>
        <v>0</v>
      </c>
      <c r="BJ141" s="18" t="s">
        <v>75</v>
      </c>
      <c r="BK141" s="166">
        <f>ROUND(I141*H141,2)</f>
        <v>0</v>
      </c>
      <c r="BL141" s="18" t="s">
        <v>156</v>
      </c>
      <c r="BM141" s="165" t="s">
        <v>1870</v>
      </c>
    </row>
    <row r="142" spans="2:51" s="14" customFormat="1" ht="12">
      <c r="B142" s="175"/>
      <c r="D142" s="168" t="s">
        <v>158</v>
      </c>
      <c r="E142" s="176" t="s">
        <v>0</v>
      </c>
      <c r="F142" s="177" t="s">
        <v>304</v>
      </c>
      <c r="H142" s="178">
        <v>62.2</v>
      </c>
      <c r="I142" s="179"/>
      <c r="L142" s="175"/>
      <c r="M142" s="180"/>
      <c r="N142" s="181"/>
      <c r="O142" s="181"/>
      <c r="P142" s="181"/>
      <c r="Q142" s="181"/>
      <c r="R142" s="181"/>
      <c r="S142" s="181"/>
      <c r="T142" s="182"/>
      <c r="AT142" s="176" t="s">
        <v>158</v>
      </c>
      <c r="AU142" s="176" t="s">
        <v>77</v>
      </c>
      <c r="AV142" s="14" t="s">
        <v>77</v>
      </c>
      <c r="AW142" s="14" t="s">
        <v>30</v>
      </c>
      <c r="AX142" s="14" t="s">
        <v>68</v>
      </c>
      <c r="AY142" s="176" t="s">
        <v>148</v>
      </c>
    </row>
    <row r="143" spans="2:51" s="14" customFormat="1" ht="12">
      <c r="B143" s="175"/>
      <c r="D143" s="168" t="s">
        <v>158</v>
      </c>
      <c r="E143" s="176" t="s">
        <v>0</v>
      </c>
      <c r="F143" s="177" t="s">
        <v>1047</v>
      </c>
      <c r="H143" s="178">
        <v>274.5</v>
      </c>
      <c r="I143" s="179"/>
      <c r="L143" s="175"/>
      <c r="M143" s="180"/>
      <c r="N143" s="181"/>
      <c r="O143" s="181"/>
      <c r="P143" s="181"/>
      <c r="Q143" s="181"/>
      <c r="R143" s="181"/>
      <c r="S143" s="181"/>
      <c r="T143" s="182"/>
      <c r="AT143" s="176" t="s">
        <v>158</v>
      </c>
      <c r="AU143" s="176" t="s">
        <v>77</v>
      </c>
      <c r="AV143" s="14" t="s">
        <v>77</v>
      </c>
      <c r="AW143" s="14" t="s">
        <v>30</v>
      </c>
      <c r="AX143" s="14" t="s">
        <v>68</v>
      </c>
      <c r="AY143" s="176" t="s">
        <v>148</v>
      </c>
    </row>
    <row r="144" spans="2:51" s="15" customFormat="1" ht="12">
      <c r="B144" s="183"/>
      <c r="D144" s="168" t="s">
        <v>158</v>
      </c>
      <c r="E144" s="184" t="s">
        <v>0</v>
      </c>
      <c r="F144" s="185" t="s">
        <v>171</v>
      </c>
      <c r="H144" s="186">
        <v>336.7</v>
      </c>
      <c r="I144" s="187"/>
      <c r="L144" s="183"/>
      <c r="M144" s="188"/>
      <c r="N144" s="189"/>
      <c r="O144" s="189"/>
      <c r="P144" s="189"/>
      <c r="Q144" s="189"/>
      <c r="R144" s="189"/>
      <c r="S144" s="189"/>
      <c r="T144" s="190"/>
      <c r="AT144" s="184" t="s">
        <v>158</v>
      </c>
      <c r="AU144" s="184" t="s">
        <v>77</v>
      </c>
      <c r="AV144" s="15" t="s">
        <v>156</v>
      </c>
      <c r="AW144" s="15" t="s">
        <v>30</v>
      </c>
      <c r="AX144" s="15" t="s">
        <v>75</v>
      </c>
      <c r="AY144" s="184" t="s">
        <v>148</v>
      </c>
    </row>
    <row r="145" spans="1:65" s="2" customFormat="1" ht="16.5" customHeight="1">
      <c r="A145" s="33"/>
      <c r="B145" s="153"/>
      <c r="C145" s="154" t="s">
        <v>219</v>
      </c>
      <c r="D145" s="154" t="s">
        <v>151</v>
      </c>
      <c r="E145" s="155" t="s">
        <v>1871</v>
      </c>
      <c r="F145" s="156" t="s">
        <v>1872</v>
      </c>
      <c r="G145" s="157" t="s">
        <v>226</v>
      </c>
      <c r="H145" s="158">
        <v>336.7</v>
      </c>
      <c r="I145" s="159"/>
      <c r="J145" s="160">
        <f>ROUND(I145*H145,2)</f>
        <v>0</v>
      </c>
      <c r="K145" s="156" t="s">
        <v>0</v>
      </c>
      <c r="L145" s="34"/>
      <c r="M145" s="161" t="s">
        <v>0</v>
      </c>
      <c r="N145" s="162" t="s">
        <v>40</v>
      </c>
      <c r="O145" s="54"/>
      <c r="P145" s="163">
        <f>O145*H145</f>
        <v>0</v>
      </c>
      <c r="Q145" s="163">
        <v>0.00019</v>
      </c>
      <c r="R145" s="163">
        <f>Q145*H145</f>
        <v>0.063973</v>
      </c>
      <c r="S145" s="163">
        <v>0</v>
      </c>
      <c r="T145" s="164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5" t="s">
        <v>156</v>
      </c>
      <c r="AT145" s="165" t="s">
        <v>151</v>
      </c>
      <c r="AU145" s="165" t="s">
        <v>77</v>
      </c>
      <c r="AY145" s="18" t="s">
        <v>148</v>
      </c>
      <c r="BE145" s="166">
        <f>IF(N145="základní",J145,0)</f>
        <v>0</v>
      </c>
      <c r="BF145" s="166">
        <f>IF(N145="snížená",J145,0)</f>
        <v>0</v>
      </c>
      <c r="BG145" s="166">
        <f>IF(N145="zákl. přenesená",J145,0)</f>
        <v>0</v>
      </c>
      <c r="BH145" s="166">
        <f>IF(N145="sníž. přenesená",J145,0)</f>
        <v>0</v>
      </c>
      <c r="BI145" s="166">
        <f>IF(N145="nulová",J145,0)</f>
        <v>0</v>
      </c>
      <c r="BJ145" s="18" t="s">
        <v>75</v>
      </c>
      <c r="BK145" s="166">
        <f>ROUND(I145*H145,2)</f>
        <v>0</v>
      </c>
      <c r="BL145" s="18" t="s">
        <v>156</v>
      </c>
      <c r="BM145" s="165" t="s">
        <v>1873</v>
      </c>
    </row>
    <row r="146" spans="2:51" s="14" customFormat="1" ht="12">
      <c r="B146" s="175"/>
      <c r="D146" s="168" t="s">
        <v>158</v>
      </c>
      <c r="E146" s="176" t="s">
        <v>0</v>
      </c>
      <c r="F146" s="177" t="s">
        <v>304</v>
      </c>
      <c r="H146" s="178">
        <v>62.2</v>
      </c>
      <c r="I146" s="179"/>
      <c r="L146" s="175"/>
      <c r="M146" s="180"/>
      <c r="N146" s="181"/>
      <c r="O146" s="181"/>
      <c r="P146" s="181"/>
      <c r="Q146" s="181"/>
      <c r="R146" s="181"/>
      <c r="S146" s="181"/>
      <c r="T146" s="182"/>
      <c r="AT146" s="176" t="s">
        <v>158</v>
      </c>
      <c r="AU146" s="176" t="s">
        <v>77</v>
      </c>
      <c r="AV146" s="14" t="s">
        <v>77</v>
      </c>
      <c r="AW146" s="14" t="s">
        <v>30</v>
      </c>
      <c r="AX146" s="14" t="s">
        <v>68</v>
      </c>
      <c r="AY146" s="176" t="s">
        <v>148</v>
      </c>
    </row>
    <row r="147" spans="2:51" s="14" customFormat="1" ht="12">
      <c r="B147" s="175"/>
      <c r="D147" s="168" t="s">
        <v>158</v>
      </c>
      <c r="E147" s="176" t="s">
        <v>0</v>
      </c>
      <c r="F147" s="177" t="s">
        <v>1047</v>
      </c>
      <c r="H147" s="178">
        <v>274.5</v>
      </c>
      <c r="I147" s="179"/>
      <c r="L147" s="175"/>
      <c r="M147" s="180"/>
      <c r="N147" s="181"/>
      <c r="O147" s="181"/>
      <c r="P147" s="181"/>
      <c r="Q147" s="181"/>
      <c r="R147" s="181"/>
      <c r="S147" s="181"/>
      <c r="T147" s="182"/>
      <c r="AT147" s="176" t="s">
        <v>158</v>
      </c>
      <c r="AU147" s="176" t="s">
        <v>77</v>
      </c>
      <c r="AV147" s="14" t="s">
        <v>77</v>
      </c>
      <c r="AW147" s="14" t="s">
        <v>30</v>
      </c>
      <c r="AX147" s="14" t="s">
        <v>68</v>
      </c>
      <c r="AY147" s="176" t="s">
        <v>148</v>
      </c>
    </row>
    <row r="148" spans="2:51" s="15" customFormat="1" ht="12">
      <c r="B148" s="183"/>
      <c r="D148" s="168" t="s">
        <v>158</v>
      </c>
      <c r="E148" s="184" t="s">
        <v>0</v>
      </c>
      <c r="F148" s="185" t="s">
        <v>171</v>
      </c>
      <c r="H148" s="186">
        <v>336.7</v>
      </c>
      <c r="I148" s="187"/>
      <c r="L148" s="183"/>
      <c r="M148" s="188"/>
      <c r="N148" s="189"/>
      <c r="O148" s="189"/>
      <c r="P148" s="189"/>
      <c r="Q148" s="189"/>
      <c r="R148" s="189"/>
      <c r="S148" s="189"/>
      <c r="T148" s="190"/>
      <c r="AT148" s="184" t="s">
        <v>158</v>
      </c>
      <c r="AU148" s="184" t="s">
        <v>77</v>
      </c>
      <c r="AV148" s="15" t="s">
        <v>156</v>
      </c>
      <c r="AW148" s="15" t="s">
        <v>30</v>
      </c>
      <c r="AX148" s="15" t="s">
        <v>75</v>
      </c>
      <c r="AY148" s="184" t="s">
        <v>148</v>
      </c>
    </row>
    <row r="149" spans="1:65" s="2" customFormat="1" ht="16.5" customHeight="1">
      <c r="A149" s="33"/>
      <c r="B149" s="153"/>
      <c r="C149" s="154" t="s">
        <v>223</v>
      </c>
      <c r="D149" s="154" t="s">
        <v>151</v>
      </c>
      <c r="E149" s="155" t="s">
        <v>1874</v>
      </c>
      <c r="F149" s="156" t="s">
        <v>1875</v>
      </c>
      <c r="G149" s="157" t="s">
        <v>226</v>
      </c>
      <c r="H149" s="158">
        <v>336.7</v>
      </c>
      <c r="I149" s="159"/>
      <c r="J149" s="160">
        <f>ROUND(I149*H149,2)</f>
        <v>0</v>
      </c>
      <c r="K149" s="156" t="s">
        <v>0</v>
      </c>
      <c r="L149" s="34"/>
      <c r="M149" s="161" t="s">
        <v>0</v>
      </c>
      <c r="N149" s="162" t="s">
        <v>40</v>
      </c>
      <c r="O149" s="54"/>
      <c r="P149" s="163">
        <f>O149*H149</f>
        <v>0</v>
      </c>
      <c r="Q149" s="163">
        <v>9E-05</v>
      </c>
      <c r="R149" s="163">
        <f>Q149*H149</f>
        <v>0.030303</v>
      </c>
      <c r="S149" s="163">
        <v>0</v>
      </c>
      <c r="T149" s="164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5" t="s">
        <v>156</v>
      </c>
      <c r="AT149" s="165" t="s">
        <v>151</v>
      </c>
      <c r="AU149" s="165" t="s">
        <v>77</v>
      </c>
      <c r="AY149" s="18" t="s">
        <v>148</v>
      </c>
      <c r="BE149" s="166">
        <f>IF(N149="základní",J149,0)</f>
        <v>0</v>
      </c>
      <c r="BF149" s="166">
        <f>IF(N149="snížená",J149,0)</f>
        <v>0</v>
      </c>
      <c r="BG149" s="166">
        <f>IF(N149="zákl. přenesená",J149,0)</f>
        <v>0</v>
      </c>
      <c r="BH149" s="166">
        <f>IF(N149="sníž. přenesená",J149,0)</f>
        <v>0</v>
      </c>
      <c r="BI149" s="166">
        <f>IF(N149="nulová",J149,0)</f>
        <v>0</v>
      </c>
      <c r="BJ149" s="18" t="s">
        <v>75</v>
      </c>
      <c r="BK149" s="166">
        <f>ROUND(I149*H149,2)</f>
        <v>0</v>
      </c>
      <c r="BL149" s="18" t="s">
        <v>156</v>
      </c>
      <c r="BM149" s="165" t="s">
        <v>1876</v>
      </c>
    </row>
    <row r="150" spans="2:51" s="14" customFormat="1" ht="12">
      <c r="B150" s="175"/>
      <c r="D150" s="168" t="s">
        <v>158</v>
      </c>
      <c r="E150" s="176" t="s">
        <v>0</v>
      </c>
      <c r="F150" s="177" t="s">
        <v>304</v>
      </c>
      <c r="H150" s="178">
        <v>62.2</v>
      </c>
      <c r="I150" s="179"/>
      <c r="L150" s="175"/>
      <c r="M150" s="180"/>
      <c r="N150" s="181"/>
      <c r="O150" s="181"/>
      <c r="P150" s="181"/>
      <c r="Q150" s="181"/>
      <c r="R150" s="181"/>
      <c r="S150" s="181"/>
      <c r="T150" s="182"/>
      <c r="AT150" s="176" t="s">
        <v>158</v>
      </c>
      <c r="AU150" s="176" t="s">
        <v>77</v>
      </c>
      <c r="AV150" s="14" t="s">
        <v>77</v>
      </c>
      <c r="AW150" s="14" t="s">
        <v>30</v>
      </c>
      <c r="AX150" s="14" t="s">
        <v>68</v>
      </c>
      <c r="AY150" s="176" t="s">
        <v>148</v>
      </c>
    </row>
    <row r="151" spans="2:51" s="14" customFormat="1" ht="12">
      <c r="B151" s="175"/>
      <c r="D151" s="168" t="s">
        <v>158</v>
      </c>
      <c r="E151" s="176" t="s">
        <v>0</v>
      </c>
      <c r="F151" s="177" t="s">
        <v>1047</v>
      </c>
      <c r="H151" s="178">
        <v>274.5</v>
      </c>
      <c r="I151" s="179"/>
      <c r="L151" s="175"/>
      <c r="M151" s="180"/>
      <c r="N151" s="181"/>
      <c r="O151" s="181"/>
      <c r="P151" s="181"/>
      <c r="Q151" s="181"/>
      <c r="R151" s="181"/>
      <c r="S151" s="181"/>
      <c r="T151" s="182"/>
      <c r="AT151" s="176" t="s">
        <v>158</v>
      </c>
      <c r="AU151" s="176" t="s">
        <v>77</v>
      </c>
      <c r="AV151" s="14" t="s">
        <v>77</v>
      </c>
      <c r="AW151" s="14" t="s">
        <v>30</v>
      </c>
      <c r="AX151" s="14" t="s">
        <v>68</v>
      </c>
      <c r="AY151" s="176" t="s">
        <v>148</v>
      </c>
    </row>
    <row r="152" spans="2:51" s="15" customFormat="1" ht="12">
      <c r="B152" s="183"/>
      <c r="D152" s="168" t="s">
        <v>158</v>
      </c>
      <c r="E152" s="184" t="s">
        <v>0</v>
      </c>
      <c r="F152" s="185" t="s">
        <v>171</v>
      </c>
      <c r="H152" s="186">
        <v>336.7</v>
      </c>
      <c r="I152" s="187"/>
      <c r="L152" s="183"/>
      <c r="M152" s="188"/>
      <c r="N152" s="189"/>
      <c r="O152" s="189"/>
      <c r="P152" s="189"/>
      <c r="Q152" s="189"/>
      <c r="R152" s="189"/>
      <c r="S152" s="189"/>
      <c r="T152" s="190"/>
      <c r="AT152" s="184" t="s">
        <v>158</v>
      </c>
      <c r="AU152" s="184" t="s">
        <v>77</v>
      </c>
      <c r="AV152" s="15" t="s">
        <v>156</v>
      </c>
      <c r="AW152" s="15" t="s">
        <v>30</v>
      </c>
      <c r="AX152" s="15" t="s">
        <v>75</v>
      </c>
      <c r="AY152" s="184" t="s">
        <v>148</v>
      </c>
    </row>
    <row r="153" spans="2:63" s="12" customFormat="1" ht="22.9" customHeight="1">
      <c r="B153" s="140"/>
      <c r="D153" s="141" t="s">
        <v>67</v>
      </c>
      <c r="E153" s="151" t="s">
        <v>956</v>
      </c>
      <c r="F153" s="151" t="s">
        <v>957</v>
      </c>
      <c r="I153" s="143"/>
      <c r="J153" s="152">
        <f>BK153</f>
        <v>0</v>
      </c>
      <c r="L153" s="140"/>
      <c r="M153" s="145"/>
      <c r="N153" s="146"/>
      <c r="O153" s="146"/>
      <c r="P153" s="147">
        <f>P154</f>
        <v>0</v>
      </c>
      <c r="Q153" s="146"/>
      <c r="R153" s="147">
        <f>R154</f>
        <v>0</v>
      </c>
      <c r="S153" s="146"/>
      <c r="T153" s="148">
        <f>T154</f>
        <v>0</v>
      </c>
      <c r="AR153" s="141" t="s">
        <v>75</v>
      </c>
      <c r="AT153" s="149" t="s">
        <v>67</v>
      </c>
      <c r="AU153" s="149" t="s">
        <v>75</v>
      </c>
      <c r="AY153" s="141" t="s">
        <v>148</v>
      </c>
      <c r="BK153" s="150">
        <f>BK154</f>
        <v>0</v>
      </c>
    </row>
    <row r="154" spans="1:65" s="2" customFormat="1" ht="21.75" customHeight="1">
      <c r="A154" s="33"/>
      <c r="B154" s="153"/>
      <c r="C154" s="154" t="s">
        <v>6</v>
      </c>
      <c r="D154" s="154" t="s">
        <v>151</v>
      </c>
      <c r="E154" s="155" t="s">
        <v>959</v>
      </c>
      <c r="F154" s="156" t="s">
        <v>960</v>
      </c>
      <c r="G154" s="157" t="s">
        <v>232</v>
      </c>
      <c r="H154" s="158">
        <v>144.355</v>
      </c>
      <c r="I154" s="159"/>
      <c r="J154" s="160">
        <f>ROUND(I154*H154,2)</f>
        <v>0</v>
      </c>
      <c r="K154" s="156" t="s">
        <v>155</v>
      </c>
      <c r="L154" s="34"/>
      <c r="M154" s="161" t="s">
        <v>0</v>
      </c>
      <c r="N154" s="162" t="s">
        <v>40</v>
      </c>
      <c r="O154" s="54"/>
      <c r="P154" s="163">
        <f>O154*H154</f>
        <v>0</v>
      </c>
      <c r="Q154" s="163">
        <v>0</v>
      </c>
      <c r="R154" s="163">
        <f>Q154*H154</f>
        <v>0</v>
      </c>
      <c r="S154" s="163">
        <v>0</v>
      </c>
      <c r="T154" s="164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5" t="s">
        <v>156</v>
      </c>
      <c r="AT154" s="165" t="s">
        <v>151</v>
      </c>
      <c r="AU154" s="165" t="s">
        <v>77</v>
      </c>
      <c r="AY154" s="18" t="s">
        <v>148</v>
      </c>
      <c r="BE154" s="166">
        <f>IF(N154="základní",J154,0)</f>
        <v>0</v>
      </c>
      <c r="BF154" s="166">
        <f>IF(N154="snížená",J154,0)</f>
        <v>0</v>
      </c>
      <c r="BG154" s="166">
        <f>IF(N154="zákl. přenesená",J154,0)</f>
        <v>0</v>
      </c>
      <c r="BH154" s="166">
        <f>IF(N154="sníž. přenesená",J154,0)</f>
        <v>0</v>
      </c>
      <c r="BI154" s="166">
        <f>IF(N154="nulová",J154,0)</f>
        <v>0</v>
      </c>
      <c r="BJ154" s="18" t="s">
        <v>75</v>
      </c>
      <c r="BK154" s="166">
        <f>ROUND(I154*H154,2)</f>
        <v>0</v>
      </c>
      <c r="BL154" s="18" t="s">
        <v>156</v>
      </c>
      <c r="BM154" s="165" t="s">
        <v>1877</v>
      </c>
    </row>
    <row r="155" spans="2:63" s="12" customFormat="1" ht="25.9" customHeight="1">
      <c r="B155" s="140"/>
      <c r="D155" s="141" t="s">
        <v>67</v>
      </c>
      <c r="E155" s="142" t="s">
        <v>438</v>
      </c>
      <c r="F155" s="142" t="s">
        <v>1878</v>
      </c>
      <c r="I155" s="143"/>
      <c r="J155" s="144">
        <f>BK155</f>
        <v>0</v>
      </c>
      <c r="L155" s="140"/>
      <c r="M155" s="145"/>
      <c r="N155" s="146"/>
      <c r="O155" s="146"/>
      <c r="P155" s="147">
        <f>P156</f>
        <v>0</v>
      </c>
      <c r="Q155" s="146"/>
      <c r="R155" s="147">
        <f>R156</f>
        <v>0</v>
      </c>
      <c r="S155" s="146"/>
      <c r="T155" s="148">
        <f>T156</f>
        <v>0</v>
      </c>
      <c r="AR155" s="141" t="s">
        <v>165</v>
      </c>
      <c r="AT155" s="149" t="s">
        <v>67</v>
      </c>
      <c r="AU155" s="149" t="s">
        <v>68</v>
      </c>
      <c r="AY155" s="141" t="s">
        <v>148</v>
      </c>
      <c r="BK155" s="150">
        <f>BK156</f>
        <v>0</v>
      </c>
    </row>
    <row r="156" spans="2:63" s="12" customFormat="1" ht="22.9" customHeight="1">
      <c r="B156" s="140"/>
      <c r="D156" s="141" t="s">
        <v>67</v>
      </c>
      <c r="E156" s="151" t="s">
        <v>1879</v>
      </c>
      <c r="F156" s="151" t="s">
        <v>1880</v>
      </c>
      <c r="I156" s="143"/>
      <c r="J156" s="152">
        <f>BK156</f>
        <v>0</v>
      </c>
      <c r="L156" s="140"/>
      <c r="M156" s="145"/>
      <c r="N156" s="146"/>
      <c r="O156" s="146"/>
      <c r="P156" s="147">
        <f>SUM(P157:P176)</f>
        <v>0</v>
      </c>
      <c r="Q156" s="146"/>
      <c r="R156" s="147">
        <f>SUM(R157:R176)</f>
        <v>0</v>
      </c>
      <c r="S156" s="146"/>
      <c r="T156" s="148">
        <f>SUM(T157:T176)</f>
        <v>0</v>
      </c>
      <c r="AR156" s="141" t="s">
        <v>165</v>
      </c>
      <c r="AT156" s="149" t="s">
        <v>67</v>
      </c>
      <c r="AU156" s="149" t="s">
        <v>75</v>
      </c>
      <c r="AY156" s="141" t="s">
        <v>148</v>
      </c>
      <c r="BK156" s="150">
        <f>SUM(BK157:BK176)</f>
        <v>0</v>
      </c>
    </row>
    <row r="157" spans="1:65" s="2" customFormat="1" ht="21.75" customHeight="1">
      <c r="A157" s="33"/>
      <c r="B157" s="153"/>
      <c r="C157" s="154" t="s">
        <v>235</v>
      </c>
      <c r="D157" s="154" t="s">
        <v>151</v>
      </c>
      <c r="E157" s="155" t="s">
        <v>1881</v>
      </c>
      <c r="F157" s="156" t="s">
        <v>1882</v>
      </c>
      <c r="G157" s="157" t="s">
        <v>226</v>
      </c>
      <c r="H157" s="158">
        <v>62.2</v>
      </c>
      <c r="I157" s="159"/>
      <c r="J157" s="160">
        <f>ROUND(I157*H157,2)</f>
        <v>0</v>
      </c>
      <c r="K157" s="156" t="s">
        <v>0</v>
      </c>
      <c r="L157" s="34"/>
      <c r="M157" s="161" t="s">
        <v>0</v>
      </c>
      <c r="N157" s="162" t="s">
        <v>40</v>
      </c>
      <c r="O157" s="54"/>
      <c r="P157" s="163">
        <f>O157*H157</f>
        <v>0</v>
      </c>
      <c r="Q157" s="163">
        <v>0</v>
      </c>
      <c r="R157" s="163">
        <f>Q157*H157</f>
        <v>0</v>
      </c>
      <c r="S157" s="163">
        <v>0</v>
      </c>
      <c r="T157" s="164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5" t="s">
        <v>623</v>
      </c>
      <c r="AT157" s="165" t="s">
        <v>151</v>
      </c>
      <c r="AU157" s="165" t="s">
        <v>77</v>
      </c>
      <c r="AY157" s="18" t="s">
        <v>148</v>
      </c>
      <c r="BE157" s="166">
        <f>IF(N157="základní",J157,0)</f>
        <v>0</v>
      </c>
      <c r="BF157" s="166">
        <f>IF(N157="snížená",J157,0)</f>
        <v>0</v>
      </c>
      <c r="BG157" s="166">
        <f>IF(N157="zákl. přenesená",J157,0)</f>
        <v>0</v>
      </c>
      <c r="BH157" s="166">
        <f>IF(N157="sníž. přenesená",J157,0)</f>
        <v>0</v>
      </c>
      <c r="BI157" s="166">
        <f>IF(N157="nulová",J157,0)</f>
        <v>0</v>
      </c>
      <c r="BJ157" s="18" t="s">
        <v>75</v>
      </c>
      <c r="BK157" s="166">
        <f>ROUND(I157*H157,2)</f>
        <v>0</v>
      </c>
      <c r="BL157" s="18" t="s">
        <v>623</v>
      </c>
      <c r="BM157" s="165" t="s">
        <v>1883</v>
      </c>
    </row>
    <row r="158" spans="2:51" s="13" customFormat="1" ht="12">
      <c r="B158" s="167"/>
      <c r="D158" s="168" t="s">
        <v>158</v>
      </c>
      <c r="E158" s="169" t="s">
        <v>0</v>
      </c>
      <c r="F158" s="170" t="s">
        <v>1842</v>
      </c>
      <c r="H158" s="169" t="s">
        <v>0</v>
      </c>
      <c r="I158" s="171"/>
      <c r="L158" s="167"/>
      <c r="M158" s="172"/>
      <c r="N158" s="173"/>
      <c r="O158" s="173"/>
      <c r="P158" s="173"/>
      <c r="Q158" s="173"/>
      <c r="R158" s="173"/>
      <c r="S158" s="173"/>
      <c r="T158" s="174"/>
      <c r="AT158" s="169" t="s">
        <v>158</v>
      </c>
      <c r="AU158" s="169" t="s">
        <v>77</v>
      </c>
      <c r="AV158" s="13" t="s">
        <v>75</v>
      </c>
      <c r="AW158" s="13" t="s">
        <v>30</v>
      </c>
      <c r="AX158" s="13" t="s">
        <v>68</v>
      </c>
      <c r="AY158" s="169" t="s">
        <v>148</v>
      </c>
    </row>
    <row r="159" spans="2:51" s="13" customFormat="1" ht="12">
      <c r="B159" s="167"/>
      <c r="D159" s="168" t="s">
        <v>158</v>
      </c>
      <c r="E159" s="169" t="s">
        <v>0</v>
      </c>
      <c r="F159" s="170" t="s">
        <v>1845</v>
      </c>
      <c r="H159" s="169" t="s">
        <v>0</v>
      </c>
      <c r="I159" s="171"/>
      <c r="L159" s="167"/>
      <c r="M159" s="172"/>
      <c r="N159" s="173"/>
      <c r="O159" s="173"/>
      <c r="P159" s="173"/>
      <c r="Q159" s="173"/>
      <c r="R159" s="173"/>
      <c r="S159" s="173"/>
      <c r="T159" s="174"/>
      <c r="AT159" s="169" t="s">
        <v>158</v>
      </c>
      <c r="AU159" s="169" t="s">
        <v>77</v>
      </c>
      <c r="AV159" s="13" t="s">
        <v>75</v>
      </c>
      <c r="AW159" s="13" t="s">
        <v>30</v>
      </c>
      <c r="AX159" s="13" t="s">
        <v>68</v>
      </c>
      <c r="AY159" s="169" t="s">
        <v>148</v>
      </c>
    </row>
    <row r="160" spans="2:51" s="14" customFormat="1" ht="12">
      <c r="B160" s="175"/>
      <c r="D160" s="168" t="s">
        <v>158</v>
      </c>
      <c r="E160" s="176" t="s">
        <v>0</v>
      </c>
      <c r="F160" s="177" t="s">
        <v>1884</v>
      </c>
      <c r="H160" s="178">
        <v>60.7</v>
      </c>
      <c r="I160" s="179"/>
      <c r="L160" s="175"/>
      <c r="M160" s="180"/>
      <c r="N160" s="181"/>
      <c r="O160" s="181"/>
      <c r="P160" s="181"/>
      <c r="Q160" s="181"/>
      <c r="R160" s="181"/>
      <c r="S160" s="181"/>
      <c r="T160" s="182"/>
      <c r="AT160" s="176" t="s">
        <v>158</v>
      </c>
      <c r="AU160" s="176" t="s">
        <v>77</v>
      </c>
      <c r="AV160" s="14" t="s">
        <v>77</v>
      </c>
      <c r="AW160" s="14" t="s">
        <v>30</v>
      </c>
      <c r="AX160" s="14" t="s">
        <v>68</v>
      </c>
      <c r="AY160" s="176" t="s">
        <v>148</v>
      </c>
    </row>
    <row r="161" spans="2:51" s="13" customFormat="1" ht="12">
      <c r="B161" s="167"/>
      <c r="D161" s="168" t="s">
        <v>158</v>
      </c>
      <c r="E161" s="169" t="s">
        <v>0</v>
      </c>
      <c r="F161" s="170" t="s">
        <v>1847</v>
      </c>
      <c r="H161" s="169" t="s">
        <v>0</v>
      </c>
      <c r="I161" s="171"/>
      <c r="L161" s="167"/>
      <c r="M161" s="172"/>
      <c r="N161" s="173"/>
      <c r="O161" s="173"/>
      <c r="P161" s="173"/>
      <c r="Q161" s="173"/>
      <c r="R161" s="173"/>
      <c r="S161" s="173"/>
      <c r="T161" s="174"/>
      <c r="AT161" s="169" t="s">
        <v>158</v>
      </c>
      <c r="AU161" s="169" t="s">
        <v>77</v>
      </c>
      <c r="AV161" s="13" t="s">
        <v>75</v>
      </c>
      <c r="AW161" s="13" t="s">
        <v>30</v>
      </c>
      <c r="AX161" s="13" t="s">
        <v>68</v>
      </c>
      <c r="AY161" s="169" t="s">
        <v>148</v>
      </c>
    </row>
    <row r="162" spans="2:51" s="14" customFormat="1" ht="12">
      <c r="B162" s="175"/>
      <c r="D162" s="168" t="s">
        <v>158</v>
      </c>
      <c r="E162" s="176" t="s">
        <v>0</v>
      </c>
      <c r="F162" s="177" t="s">
        <v>1885</v>
      </c>
      <c r="H162" s="178">
        <v>1.5</v>
      </c>
      <c r="I162" s="179"/>
      <c r="L162" s="175"/>
      <c r="M162" s="180"/>
      <c r="N162" s="181"/>
      <c r="O162" s="181"/>
      <c r="P162" s="181"/>
      <c r="Q162" s="181"/>
      <c r="R162" s="181"/>
      <c r="S162" s="181"/>
      <c r="T162" s="182"/>
      <c r="AT162" s="176" t="s">
        <v>158</v>
      </c>
      <c r="AU162" s="176" t="s">
        <v>77</v>
      </c>
      <c r="AV162" s="14" t="s">
        <v>77</v>
      </c>
      <c r="AW162" s="14" t="s">
        <v>30</v>
      </c>
      <c r="AX162" s="14" t="s">
        <v>68</v>
      </c>
      <c r="AY162" s="176" t="s">
        <v>148</v>
      </c>
    </row>
    <row r="163" spans="2:51" s="15" customFormat="1" ht="12">
      <c r="B163" s="183"/>
      <c r="D163" s="168" t="s">
        <v>158</v>
      </c>
      <c r="E163" s="184" t="s">
        <v>304</v>
      </c>
      <c r="F163" s="185" t="s">
        <v>171</v>
      </c>
      <c r="H163" s="186">
        <v>62.2</v>
      </c>
      <c r="I163" s="187"/>
      <c r="L163" s="183"/>
      <c r="M163" s="188"/>
      <c r="N163" s="189"/>
      <c r="O163" s="189"/>
      <c r="P163" s="189"/>
      <c r="Q163" s="189"/>
      <c r="R163" s="189"/>
      <c r="S163" s="189"/>
      <c r="T163" s="190"/>
      <c r="AT163" s="184" t="s">
        <v>158</v>
      </c>
      <c r="AU163" s="184" t="s">
        <v>77</v>
      </c>
      <c r="AV163" s="15" t="s">
        <v>156</v>
      </c>
      <c r="AW163" s="15" t="s">
        <v>30</v>
      </c>
      <c r="AX163" s="15" t="s">
        <v>75</v>
      </c>
      <c r="AY163" s="184" t="s">
        <v>148</v>
      </c>
    </row>
    <row r="164" spans="1:65" s="2" customFormat="1" ht="21.75" customHeight="1">
      <c r="A164" s="33"/>
      <c r="B164" s="153"/>
      <c r="C164" s="154" t="s">
        <v>240</v>
      </c>
      <c r="D164" s="154" t="s">
        <v>151</v>
      </c>
      <c r="E164" s="155" t="s">
        <v>1886</v>
      </c>
      <c r="F164" s="156" t="s">
        <v>1887</v>
      </c>
      <c r="G164" s="157" t="s">
        <v>226</v>
      </c>
      <c r="H164" s="158">
        <v>274.5</v>
      </c>
      <c r="I164" s="159"/>
      <c r="J164" s="160">
        <f>ROUND(I164*H164,2)</f>
        <v>0</v>
      </c>
      <c r="K164" s="156" t="s">
        <v>0</v>
      </c>
      <c r="L164" s="34"/>
      <c r="M164" s="161" t="s">
        <v>0</v>
      </c>
      <c r="N164" s="162" t="s">
        <v>40</v>
      </c>
      <c r="O164" s="54"/>
      <c r="P164" s="163">
        <f>O164*H164</f>
        <v>0</v>
      </c>
      <c r="Q164" s="163">
        <v>0</v>
      </c>
      <c r="R164" s="163">
        <f>Q164*H164</f>
        <v>0</v>
      </c>
      <c r="S164" s="163">
        <v>0</v>
      </c>
      <c r="T164" s="164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5" t="s">
        <v>623</v>
      </c>
      <c r="AT164" s="165" t="s">
        <v>151</v>
      </c>
      <c r="AU164" s="165" t="s">
        <v>77</v>
      </c>
      <c r="AY164" s="18" t="s">
        <v>148</v>
      </c>
      <c r="BE164" s="166">
        <f>IF(N164="základní",J164,0)</f>
        <v>0</v>
      </c>
      <c r="BF164" s="166">
        <f>IF(N164="snížená",J164,0)</f>
        <v>0</v>
      </c>
      <c r="BG164" s="166">
        <f>IF(N164="zákl. přenesená",J164,0)</f>
        <v>0</v>
      </c>
      <c r="BH164" s="166">
        <f>IF(N164="sníž. přenesená",J164,0)</f>
        <v>0</v>
      </c>
      <c r="BI164" s="166">
        <f>IF(N164="nulová",J164,0)</f>
        <v>0</v>
      </c>
      <c r="BJ164" s="18" t="s">
        <v>75</v>
      </c>
      <c r="BK164" s="166">
        <f>ROUND(I164*H164,2)</f>
        <v>0</v>
      </c>
      <c r="BL164" s="18" t="s">
        <v>623</v>
      </c>
      <c r="BM164" s="165" t="s">
        <v>1888</v>
      </c>
    </row>
    <row r="165" spans="2:51" s="13" customFormat="1" ht="12">
      <c r="B165" s="167"/>
      <c r="D165" s="168" t="s">
        <v>158</v>
      </c>
      <c r="E165" s="169" t="s">
        <v>0</v>
      </c>
      <c r="F165" s="170" t="s">
        <v>1842</v>
      </c>
      <c r="H165" s="169" t="s">
        <v>0</v>
      </c>
      <c r="I165" s="171"/>
      <c r="L165" s="167"/>
      <c r="M165" s="172"/>
      <c r="N165" s="173"/>
      <c r="O165" s="173"/>
      <c r="P165" s="173"/>
      <c r="Q165" s="173"/>
      <c r="R165" s="173"/>
      <c r="S165" s="173"/>
      <c r="T165" s="174"/>
      <c r="AT165" s="169" t="s">
        <v>158</v>
      </c>
      <c r="AU165" s="169" t="s">
        <v>77</v>
      </c>
      <c r="AV165" s="13" t="s">
        <v>75</v>
      </c>
      <c r="AW165" s="13" t="s">
        <v>30</v>
      </c>
      <c r="AX165" s="13" t="s">
        <v>68</v>
      </c>
      <c r="AY165" s="169" t="s">
        <v>148</v>
      </c>
    </row>
    <row r="166" spans="2:51" s="13" customFormat="1" ht="12">
      <c r="B166" s="167"/>
      <c r="D166" s="168" t="s">
        <v>158</v>
      </c>
      <c r="E166" s="169" t="s">
        <v>0</v>
      </c>
      <c r="F166" s="170" t="s">
        <v>1843</v>
      </c>
      <c r="H166" s="169" t="s">
        <v>0</v>
      </c>
      <c r="I166" s="171"/>
      <c r="L166" s="167"/>
      <c r="M166" s="172"/>
      <c r="N166" s="173"/>
      <c r="O166" s="173"/>
      <c r="P166" s="173"/>
      <c r="Q166" s="173"/>
      <c r="R166" s="173"/>
      <c r="S166" s="173"/>
      <c r="T166" s="174"/>
      <c r="AT166" s="169" t="s">
        <v>158</v>
      </c>
      <c r="AU166" s="169" t="s">
        <v>77</v>
      </c>
      <c r="AV166" s="13" t="s">
        <v>75</v>
      </c>
      <c r="AW166" s="13" t="s">
        <v>30</v>
      </c>
      <c r="AX166" s="13" t="s">
        <v>68</v>
      </c>
      <c r="AY166" s="169" t="s">
        <v>148</v>
      </c>
    </row>
    <row r="167" spans="2:51" s="14" customFormat="1" ht="12">
      <c r="B167" s="175"/>
      <c r="D167" s="168" t="s">
        <v>158</v>
      </c>
      <c r="E167" s="176" t="s">
        <v>1047</v>
      </c>
      <c r="F167" s="177" t="s">
        <v>1838</v>
      </c>
      <c r="H167" s="178">
        <v>274.5</v>
      </c>
      <c r="I167" s="179"/>
      <c r="L167" s="175"/>
      <c r="M167" s="180"/>
      <c r="N167" s="181"/>
      <c r="O167" s="181"/>
      <c r="P167" s="181"/>
      <c r="Q167" s="181"/>
      <c r="R167" s="181"/>
      <c r="S167" s="181"/>
      <c r="T167" s="182"/>
      <c r="AT167" s="176" t="s">
        <v>158</v>
      </c>
      <c r="AU167" s="176" t="s">
        <v>77</v>
      </c>
      <c r="AV167" s="14" t="s">
        <v>77</v>
      </c>
      <c r="AW167" s="14" t="s">
        <v>30</v>
      </c>
      <c r="AX167" s="14" t="s">
        <v>75</v>
      </c>
      <c r="AY167" s="176" t="s">
        <v>148</v>
      </c>
    </row>
    <row r="168" spans="1:65" s="2" customFormat="1" ht="21.75" customHeight="1">
      <c r="A168" s="33"/>
      <c r="B168" s="153"/>
      <c r="C168" s="154" t="s">
        <v>204</v>
      </c>
      <c r="D168" s="154" t="s">
        <v>151</v>
      </c>
      <c r="E168" s="155" t="s">
        <v>1889</v>
      </c>
      <c r="F168" s="156" t="s">
        <v>1890</v>
      </c>
      <c r="G168" s="157" t="s">
        <v>226</v>
      </c>
      <c r="H168" s="158">
        <v>7</v>
      </c>
      <c r="I168" s="159"/>
      <c r="J168" s="160">
        <f>ROUND(I168*H168,2)</f>
        <v>0</v>
      </c>
      <c r="K168" s="156" t="s">
        <v>0</v>
      </c>
      <c r="L168" s="34"/>
      <c r="M168" s="161" t="s">
        <v>0</v>
      </c>
      <c r="N168" s="162" t="s">
        <v>40</v>
      </c>
      <c r="O168" s="54"/>
      <c r="P168" s="163">
        <f>O168*H168</f>
        <v>0</v>
      </c>
      <c r="Q168" s="163">
        <v>0</v>
      </c>
      <c r="R168" s="163">
        <f>Q168*H168</f>
        <v>0</v>
      </c>
      <c r="S168" s="163">
        <v>0</v>
      </c>
      <c r="T168" s="164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5" t="s">
        <v>623</v>
      </c>
      <c r="AT168" s="165" t="s">
        <v>151</v>
      </c>
      <c r="AU168" s="165" t="s">
        <v>77</v>
      </c>
      <c r="AY168" s="18" t="s">
        <v>148</v>
      </c>
      <c r="BE168" s="166">
        <f>IF(N168="základní",J168,0)</f>
        <v>0</v>
      </c>
      <c r="BF168" s="166">
        <f>IF(N168="snížená",J168,0)</f>
        <v>0</v>
      </c>
      <c r="BG168" s="166">
        <f>IF(N168="zákl. přenesená",J168,0)</f>
        <v>0</v>
      </c>
      <c r="BH168" s="166">
        <f>IF(N168="sníž. přenesená",J168,0)</f>
        <v>0</v>
      </c>
      <c r="BI168" s="166">
        <f>IF(N168="nulová",J168,0)</f>
        <v>0</v>
      </c>
      <c r="BJ168" s="18" t="s">
        <v>75</v>
      </c>
      <c r="BK168" s="166">
        <f>ROUND(I168*H168,2)</f>
        <v>0</v>
      </c>
      <c r="BL168" s="18" t="s">
        <v>623</v>
      </c>
      <c r="BM168" s="165" t="s">
        <v>1891</v>
      </c>
    </row>
    <row r="169" spans="2:51" s="13" customFormat="1" ht="12">
      <c r="B169" s="167"/>
      <c r="D169" s="168" t="s">
        <v>158</v>
      </c>
      <c r="E169" s="169" t="s">
        <v>0</v>
      </c>
      <c r="F169" s="170" t="s">
        <v>1842</v>
      </c>
      <c r="H169" s="169" t="s">
        <v>0</v>
      </c>
      <c r="I169" s="171"/>
      <c r="L169" s="167"/>
      <c r="M169" s="172"/>
      <c r="N169" s="173"/>
      <c r="O169" s="173"/>
      <c r="P169" s="173"/>
      <c r="Q169" s="173"/>
      <c r="R169" s="173"/>
      <c r="S169" s="173"/>
      <c r="T169" s="174"/>
      <c r="AT169" s="169" t="s">
        <v>158</v>
      </c>
      <c r="AU169" s="169" t="s">
        <v>77</v>
      </c>
      <c r="AV169" s="13" t="s">
        <v>75</v>
      </c>
      <c r="AW169" s="13" t="s">
        <v>30</v>
      </c>
      <c r="AX169" s="13" t="s">
        <v>68</v>
      </c>
      <c r="AY169" s="169" t="s">
        <v>148</v>
      </c>
    </row>
    <row r="170" spans="2:51" s="14" customFormat="1" ht="12">
      <c r="B170" s="175"/>
      <c r="D170" s="168" t="s">
        <v>158</v>
      </c>
      <c r="E170" s="176" t="s">
        <v>0</v>
      </c>
      <c r="F170" s="177" t="s">
        <v>187</v>
      </c>
      <c r="H170" s="178">
        <v>7</v>
      </c>
      <c r="I170" s="179"/>
      <c r="L170" s="175"/>
      <c r="M170" s="180"/>
      <c r="N170" s="181"/>
      <c r="O170" s="181"/>
      <c r="P170" s="181"/>
      <c r="Q170" s="181"/>
      <c r="R170" s="181"/>
      <c r="S170" s="181"/>
      <c r="T170" s="182"/>
      <c r="AT170" s="176" t="s">
        <v>158</v>
      </c>
      <c r="AU170" s="176" t="s">
        <v>77</v>
      </c>
      <c r="AV170" s="14" t="s">
        <v>77</v>
      </c>
      <c r="AW170" s="14" t="s">
        <v>30</v>
      </c>
      <c r="AX170" s="14" t="s">
        <v>75</v>
      </c>
      <c r="AY170" s="176" t="s">
        <v>148</v>
      </c>
    </row>
    <row r="171" spans="1:65" s="2" customFormat="1" ht="21.75" customHeight="1">
      <c r="A171" s="33"/>
      <c r="B171" s="153"/>
      <c r="C171" s="154" t="s">
        <v>247</v>
      </c>
      <c r="D171" s="154" t="s">
        <v>151</v>
      </c>
      <c r="E171" s="155" t="s">
        <v>1892</v>
      </c>
      <c r="F171" s="156" t="s">
        <v>1893</v>
      </c>
      <c r="G171" s="157" t="s">
        <v>485</v>
      </c>
      <c r="H171" s="158">
        <v>2</v>
      </c>
      <c r="I171" s="159"/>
      <c r="J171" s="160">
        <f>ROUND(I171*H171,2)</f>
        <v>0</v>
      </c>
      <c r="K171" s="156" t="s">
        <v>0</v>
      </c>
      <c r="L171" s="34"/>
      <c r="M171" s="161" t="s">
        <v>0</v>
      </c>
      <c r="N171" s="162" t="s">
        <v>40</v>
      </c>
      <c r="O171" s="54"/>
      <c r="P171" s="163">
        <f>O171*H171</f>
        <v>0</v>
      </c>
      <c r="Q171" s="163">
        <v>0</v>
      </c>
      <c r="R171" s="163">
        <f>Q171*H171</f>
        <v>0</v>
      </c>
      <c r="S171" s="163">
        <v>0</v>
      </c>
      <c r="T171" s="164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5" t="s">
        <v>623</v>
      </c>
      <c r="AT171" s="165" t="s">
        <v>151</v>
      </c>
      <c r="AU171" s="165" t="s">
        <v>77</v>
      </c>
      <c r="AY171" s="18" t="s">
        <v>148</v>
      </c>
      <c r="BE171" s="166">
        <f>IF(N171="základní",J171,0)</f>
        <v>0</v>
      </c>
      <c r="BF171" s="166">
        <f>IF(N171="snížená",J171,0)</f>
        <v>0</v>
      </c>
      <c r="BG171" s="166">
        <f>IF(N171="zákl. přenesená",J171,0)</f>
        <v>0</v>
      </c>
      <c r="BH171" s="166">
        <f>IF(N171="sníž. přenesená",J171,0)</f>
        <v>0</v>
      </c>
      <c r="BI171" s="166">
        <f>IF(N171="nulová",J171,0)</f>
        <v>0</v>
      </c>
      <c r="BJ171" s="18" t="s">
        <v>75</v>
      </c>
      <c r="BK171" s="166">
        <f>ROUND(I171*H171,2)</f>
        <v>0</v>
      </c>
      <c r="BL171" s="18" t="s">
        <v>623</v>
      </c>
      <c r="BM171" s="165" t="s">
        <v>1894</v>
      </c>
    </row>
    <row r="172" spans="2:51" s="13" customFormat="1" ht="12">
      <c r="B172" s="167"/>
      <c r="D172" s="168" t="s">
        <v>158</v>
      </c>
      <c r="E172" s="169" t="s">
        <v>0</v>
      </c>
      <c r="F172" s="170" t="s">
        <v>1842</v>
      </c>
      <c r="H172" s="169" t="s">
        <v>0</v>
      </c>
      <c r="I172" s="171"/>
      <c r="L172" s="167"/>
      <c r="M172" s="172"/>
      <c r="N172" s="173"/>
      <c r="O172" s="173"/>
      <c r="P172" s="173"/>
      <c r="Q172" s="173"/>
      <c r="R172" s="173"/>
      <c r="S172" s="173"/>
      <c r="T172" s="174"/>
      <c r="AT172" s="169" t="s">
        <v>158</v>
      </c>
      <c r="AU172" s="169" t="s">
        <v>77</v>
      </c>
      <c r="AV172" s="13" t="s">
        <v>75</v>
      </c>
      <c r="AW172" s="13" t="s">
        <v>30</v>
      </c>
      <c r="AX172" s="13" t="s">
        <v>68</v>
      </c>
      <c r="AY172" s="169" t="s">
        <v>148</v>
      </c>
    </row>
    <row r="173" spans="2:51" s="14" customFormat="1" ht="12">
      <c r="B173" s="175"/>
      <c r="D173" s="168" t="s">
        <v>158</v>
      </c>
      <c r="E173" s="176" t="s">
        <v>0</v>
      </c>
      <c r="F173" s="177" t="s">
        <v>779</v>
      </c>
      <c r="H173" s="178">
        <v>2</v>
      </c>
      <c r="I173" s="179"/>
      <c r="L173" s="175"/>
      <c r="M173" s="180"/>
      <c r="N173" s="181"/>
      <c r="O173" s="181"/>
      <c r="P173" s="181"/>
      <c r="Q173" s="181"/>
      <c r="R173" s="181"/>
      <c r="S173" s="181"/>
      <c r="T173" s="182"/>
      <c r="AT173" s="176" t="s">
        <v>158</v>
      </c>
      <c r="AU173" s="176" t="s">
        <v>77</v>
      </c>
      <c r="AV173" s="14" t="s">
        <v>77</v>
      </c>
      <c r="AW173" s="14" t="s">
        <v>30</v>
      </c>
      <c r="AX173" s="14" t="s">
        <v>75</v>
      </c>
      <c r="AY173" s="176" t="s">
        <v>148</v>
      </c>
    </row>
    <row r="174" spans="1:65" s="2" customFormat="1" ht="21.75" customHeight="1">
      <c r="A174" s="33"/>
      <c r="B174" s="153"/>
      <c r="C174" s="154" t="s">
        <v>252</v>
      </c>
      <c r="D174" s="154" t="s">
        <v>151</v>
      </c>
      <c r="E174" s="155" t="s">
        <v>1895</v>
      </c>
      <c r="F174" s="156" t="s">
        <v>1896</v>
      </c>
      <c r="G174" s="157" t="s">
        <v>485</v>
      </c>
      <c r="H174" s="158">
        <v>1</v>
      </c>
      <c r="I174" s="159"/>
      <c r="J174" s="160">
        <f>ROUND(I174*H174,2)</f>
        <v>0</v>
      </c>
      <c r="K174" s="156" t="s">
        <v>0</v>
      </c>
      <c r="L174" s="34"/>
      <c r="M174" s="161" t="s">
        <v>0</v>
      </c>
      <c r="N174" s="162" t="s">
        <v>40</v>
      </c>
      <c r="O174" s="54"/>
      <c r="P174" s="163">
        <f>O174*H174</f>
        <v>0</v>
      </c>
      <c r="Q174" s="163">
        <v>0</v>
      </c>
      <c r="R174" s="163">
        <f>Q174*H174</f>
        <v>0</v>
      </c>
      <c r="S174" s="163">
        <v>0</v>
      </c>
      <c r="T174" s="164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5" t="s">
        <v>623</v>
      </c>
      <c r="AT174" s="165" t="s">
        <v>151</v>
      </c>
      <c r="AU174" s="165" t="s">
        <v>77</v>
      </c>
      <c r="AY174" s="18" t="s">
        <v>148</v>
      </c>
      <c r="BE174" s="166">
        <f>IF(N174="základní",J174,0)</f>
        <v>0</v>
      </c>
      <c r="BF174" s="166">
        <f>IF(N174="snížená",J174,0)</f>
        <v>0</v>
      </c>
      <c r="BG174" s="166">
        <f>IF(N174="zákl. přenesená",J174,0)</f>
        <v>0</v>
      </c>
      <c r="BH174" s="166">
        <f>IF(N174="sníž. přenesená",J174,0)</f>
        <v>0</v>
      </c>
      <c r="BI174" s="166">
        <f>IF(N174="nulová",J174,0)</f>
        <v>0</v>
      </c>
      <c r="BJ174" s="18" t="s">
        <v>75</v>
      </c>
      <c r="BK174" s="166">
        <f>ROUND(I174*H174,2)</f>
        <v>0</v>
      </c>
      <c r="BL174" s="18" t="s">
        <v>623</v>
      </c>
      <c r="BM174" s="165" t="s">
        <v>1897</v>
      </c>
    </row>
    <row r="175" spans="2:51" s="13" customFormat="1" ht="12">
      <c r="B175" s="167"/>
      <c r="D175" s="168" t="s">
        <v>158</v>
      </c>
      <c r="E175" s="169" t="s">
        <v>0</v>
      </c>
      <c r="F175" s="170" t="s">
        <v>1842</v>
      </c>
      <c r="H175" s="169" t="s">
        <v>0</v>
      </c>
      <c r="I175" s="171"/>
      <c r="L175" s="167"/>
      <c r="M175" s="172"/>
      <c r="N175" s="173"/>
      <c r="O175" s="173"/>
      <c r="P175" s="173"/>
      <c r="Q175" s="173"/>
      <c r="R175" s="173"/>
      <c r="S175" s="173"/>
      <c r="T175" s="174"/>
      <c r="AT175" s="169" t="s">
        <v>158</v>
      </c>
      <c r="AU175" s="169" t="s">
        <v>77</v>
      </c>
      <c r="AV175" s="13" t="s">
        <v>75</v>
      </c>
      <c r="AW175" s="13" t="s">
        <v>30</v>
      </c>
      <c r="AX175" s="13" t="s">
        <v>68</v>
      </c>
      <c r="AY175" s="169" t="s">
        <v>148</v>
      </c>
    </row>
    <row r="176" spans="2:51" s="14" customFormat="1" ht="12">
      <c r="B176" s="175"/>
      <c r="D176" s="168" t="s">
        <v>158</v>
      </c>
      <c r="E176" s="176" t="s">
        <v>0</v>
      </c>
      <c r="F176" s="177" t="s">
        <v>75</v>
      </c>
      <c r="H176" s="178">
        <v>1</v>
      </c>
      <c r="I176" s="179"/>
      <c r="L176" s="175"/>
      <c r="M176" s="218"/>
      <c r="N176" s="219"/>
      <c r="O176" s="219"/>
      <c r="P176" s="219"/>
      <c r="Q176" s="219"/>
      <c r="R176" s="219"/>
      <c r="S176" s="219"/>
      <c r="T176" s="220"/>
      <c r="AT176" s="176" t="s">
        <v>158</v>
      </c>
      <c r="AU176" s="176" t="s">
        <v>77</v>
      </c>
      <c r="AV176" s="14" t="s">
        <v>77</v>
      </c>
      <c r="AW176" s="14" t="s">
        <v>30</v>
      </c>
      <c r="AX176" s="14" t="s">
        <v>75</v>
      </c>
      <c r="AY176" s="176" t="s">
        <v>148</v>
      </c>
    </row>
    <row r="177" spans="1:31" s="2" customFormat="1" ht="6.95" customHeight="1">
      <c r="A177" s="33"/>
      <c r="B177" s="43"/>
      <c r="C177" s="44"/>
      <c r="D177" s="44"/>
      <c r="E177" s="44"/>
      <c r="F177" s="44"/>
      <c r="G177" s="44"/>
      <c r="H177" s="44"/>
      <c r="I177" s="113"/>
      <c r="J177" s="44"/>
      <c r="K177" s="44"/>
      <c r="L177" s="34"/>
      <c r="M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</sheetData>
  <autoFilter ref="C85:K176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DESKTOP-JCK6SLS\Uzivatel</dc:creator>
  <cp:keywords/>
  <dc:description/>
  <cp:lastModifiedBy>Karafiát Zdeněk, Ing.</cp:lastModifiedBy>
  <dcterms:created xsi:type="dcterms:W3CDTF">2021-03-01T11:48:03Z</dcterms:created>
  <dcterms:modified xsi:type="dcterms:W3CDTF">2021-04-15T06:25:27Z</dcterms:modified>
  <cp:category/>
  <cp:version/>
  <cp:contentType/>
  <cp:contentStatus/>
</cp:coreProperties>
</file>