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.1 - část uznatelné..." sheetId="2" r:id="rId2"/>
    <sheet name="SO 101.2 - část neuznatel..." sheetId="3" r:id="rId3"/>
    <sheet name="Pokyny pro vyplnění" sheetId="4" r:id="rId4"/>
  </sheets>
  <definedNames>
    <definedName name="_xlnm.Print_Area" localSheetId="0">'Rekapitulace stavby'!$D$4:$AO$36,'Rekapitulace stavby'!$C$42:$AQ$58</definedName>
    <definedName name="_xlnm._FilterDatabase" localSheetId="1" hidden="1">'SO 101.1 - část uznatelné...'!$C$101:$K$523</definedName>
    <definedName name="_xlnm.Print_Area" localSheetId="1">'SO 101.1 - část uznatelné...'!$C$4:$J$41,'SO 101.1 - část uznatelné...'!$C$47:$J$81,'SO 101.1 - část uznatelné...'!$C$87:$K$523</definedName>
    <definedName name="_xlnm._FilterDatabase" localSheetId="2" hidden="1">'SO 101.2 - část neuznatel...'!$C$94:$K$399</definedName>
    <definedName name="_xlnm.Print_Area" localSheetId="2">'SO 101.2 - část neuznatel...'!$C$4:$J$41,'SO 101.2 - část neuznatel...'!$C$47:$J$74,'SO 101.2 - část neuznatel...'!$C$80:$K$399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101.1 - část uznatelné...'!$101:$101</definedName>
    <definedName name="_xlnm.Print_Titles" localSheetId="2">'SO 101.2 - část neuznatel...'!$94:$94</definedName>
  </definedNames>
  <calcPr fullCalcOnLoad="1"/>
</workbook>
</file>

<file path=xl/sharedStrings.xml><?xml version="1.0" encoding="utf-8"?>
<sst xmlns="http://schemas.openxmlformats.org/spreadsheetml/2006/main" count="6825" uniqueCount="1100">
  <si>
    <t>Export Komplet</t>
  </si>
  <si>
    <t>VZ</t>
  </si>
  <si>
    <t>2.0</t>
  </si>
  <si>
    <t>ZAMOK</t>
  </si>
  <si>
    <t>False</t>
  </si>
  <si>
    <t>{97c8c643-8104-490c-8da0-4773c8361887}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</si>
  <si>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</si>
  <si>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</si>
  <si>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</si>
  <si>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</si>
  <si>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</si>
  <si>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</si>
  <si>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</si>
  <si>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</si>
  <si>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230531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</si>
  <si>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</si>
  <si>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</si>
  <si>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Modernizace komunikace ul. Rybní v Chotěboři</t>
  </si>
  <si>
    <t>KSO:</t>
  </si>
  <si>
    <t/>
  </si>
  <si>
    <t>CC-CZ:</t>
  </si>
  <si>
    <t>Místo:</t>
  </si>
  <si>
    <t>k.ú. Chotěboř</t>
  </si>
  <si>
    <t>Datum:</t>
  </si>
  <si>
    <t>31. 5. 2023</t>
  </si>
  <si>
    <t>Zadavatel:</t>
  </si>
  <si>
    <t>IČ:</t>
  </si>
  <si>
    <t>Město Chotěboř</t>
  </si>
  <si>
    <t>DIČ:</t>
  </si>
  <si>
    <t>Uchazeč:</t>
  </si>
  <si>
    <t>Vyplň údaj</t>
  </si>
  <si>
    <t>Projektant:</t>
  </si>
  <si>
    <t>Ing. Stanislav Mastný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</si>
  <si>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</si>
  <si>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</si>
  <si>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</si>
  <si>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</si>
  <si>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</si>
  <si>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</si>
  <si>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</si>
  <si>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</si>
  <si>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</si>
  <si>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</si>
  <si>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</si>
  <si>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</si>
  <si>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</si>
  <si>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</si>
  <si>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</si>
  <si>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</si>
  <si>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</si>
  <si>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</si>
  <si>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</si>
  <si>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</si>
  <si>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</si>
  <si>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</si>
  <si>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</si>
  <si>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</si>
  <si>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</si>
  <si>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</si>
  <si>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</si>
  <si>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</si>
  <si>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</si>
  <si>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</si>
  <si>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</si>
  <si>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</si>
  <si>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</si>
  <si>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</si>
  <si>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</si>
  <si>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</si>
  <si>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</si>
  <si>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</si>
  <si>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</si>
  <si>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</si>
  <si>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</si>
  <si>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</si>
  <si>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</si>
  <si>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</si>
  <si>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STA</t>
  </si>
  <si>
    <t>1</t>
  </si>
  <si>
    <t>{8045528d-3889-4826-bcc7-59055d6b4c96}</t>
  </si>
  <si>
    <t>2</t>
  </si>
  <si>
    <t>/</t>
  </si>
  <si>
    <t>SO 101.1</t>
  </si>
  <si>
    <t>část uznatelné náklady</t>
  </si>
  <si>
    <t>Soupis</t>
  </si>
  <si>
    <t>{24776c6d-7bcf-432a-9690-f8aea45689d5}</t>
  </si>
  <si>
    <t>SO 101.2</t>
  </si>
  <si>
    <t>část neuznatelné náklady</t>
  </si>
  <si>
    <t>{8188979e-0073-4317-bfcd-3d5b14f65e8d}</t>
  </si>
  <si>
    <t>KRYCÍ LIST SOUPISU PRACÍ</t>
  </si>
  <si>
    <t>Objekt:</t>
  </si>
  <si>
    <t>SO 101 - Modernizace komunikace ul. Rybní v Chotěboři</t>
  </si>
  <si>
    <t>Soupis:</t>
  </si>
  <si>
    <t>SO 101.1 - část uznatelné náklady</t>
  </si>
  <si>
    <t>Položky a dílčí výměry položek vztahujících se k bouracím pracím (tloušťky vrstev, vykopávaný materiál) budou čerpány pouze po odsouhlasení objednatelem, dle skutečně zastiženého stavu, v rozsahu dle pokynů geotechnického dozoru a za souhlasu TDI ! Není-li ve výkazech výměr uvedeno jinak, výměry byly digitálně odečteny z DWG souborů výkresů Koordinační situace, Podélného profilu, příčných a vzorových řezů.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</si>
  <si>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</si>
  <si>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</si>
  <si>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</si>
  <si>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</si>
  <si>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</si>
  <si>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</si>
  <si>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</si>
  <si>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</si>
  <si>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</si>
  <si>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</si>
  <si>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</si>
  <si>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</si>
  <si>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</si>
  <si>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</si>
  <si>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</si>
  <si>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761 - Konstrukce prosvětlovací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</si>
  <si>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</si>
  <si>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</si>
  <si>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</si>
  <si>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</si>
  <si>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</si>
  <si>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</si>
  <si>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</si>
  <si>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</si>
  <si>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</si>
  <si>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</si>
  <si>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</si>
  <si>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</si>
  <si>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</si>
  <si>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</si>
  <si>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</si>
  <si>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</si>
  <si>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</si>
  <si>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</si>
  <si>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</si>
  <si>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</si>
  <si>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</si>
  <si>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</si>
  <si>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</si>
  <si>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</si>
  <si>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</si>
  <si>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</si>
  <si>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CS ÚRS 2023 01</t>
  </si>
  <si>
    <t>4</t>
  </si>
  <si>
    <t>-1515529374</t>
  </si>
  <si>
    <t>PP</t>
  </si>
  <si>
    <t>Odstranění křovin a stromů s odstraněním kořenů strojně průměru kmene do 100 mm v rovině nebo ve svahu sklonu terénu do 1:5, při celkové ploše do 100 m2</t>
  </si>
  <si>
    <t>Online PSC</t>
  </si>
  <si>
    <t>https://podminky.urs.cz/item/CS_URS_2023_01/111251101</t>
  </si>
  <si>
    <t>P</t>
  </si>
  <si>
    <t>Poznámka k položce:
vč. likvidace dřevní hmoty</t>
  </si>
  <si>
    <t>VV</t>
  </si>
  <si>
    <t>"Bourací a přípravné práce"</t>
  </si>
  <si>
    <t>"Odstranění stávajících křovin a porostu zasahujícího do průjezdného profilu" 15</t>
  </si>
  <si>
    <t>112101101</t>
  </si>
  <si>
    <t>Odstranění stromů listnatých průměru kmene přes 100 do 300 mm</t>
  </si>
  <si>
    <t>kus</t>
  </si>
  <si>
    <t>944180290</t>
  </si>
  <si>
    <t>Odstranění stromů s odřezáním kmene a s odvětvením listnatých, průměru kmene přes 100 do 300 mm</t>
  </si>
  <si>
    <t>https://podminky.urs.cz/item/CS_URS_2023_01/112101101</t>
  </si>
  <si>
    <t>"Kácení stromů D 200mm" 2</t>
  </si>
  <si>
    <t>3</t>
  </si>
  <si>
    <t>112251101</t>
  </si>
  <si>
    <t>Odstranění pařezů průměru přes 100 do 300 mm</t>
  </si>
  <si>
    <t>-1252605041</t>
  </si>
  <si>
    <t>Odstranění pařezů strojně s jejich vykopáním nebo vytrháním průměru přes 100 do 300 mm</t>
  </si>
  <si>
    <t>https://podminky.urs.cz/item/CS_URS_2023_01/112251101</t>
  </si>
  <si>
    <t>"Kácení stromů D 200mm - odstranění pařezů" 2</t>
  </si>
  <si>
    <t>113106144</t>
  </si>
  <si>
    <t>Rozebrání dlažeb ze zámkových dlaždic komunikací pro pěší strojně pl přes 50 m2</t>
  </si>
  <si>
    <t>-1519188073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</si>
  <si>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</si>
  <si>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https://podminky.urs.cz/item/CS_URS_2023_01/113106144</t>
  </si>
  <si>
    <t>"Vybourání stávajícího dlážděného povrchu - dlžba do 100mm (celk. tl. 400mm)" 95</t>
  </si>
  <si>
    <t>"Vybourání stávajícího dlážděného povrchu - hloubka do 120 mm vč. lože (zámková dlažba, která bude nahrazena kamennou)" 10</t>
  </si>
  <si>
    <t>5</t>
  </si>
  <si>
    <t>113106161</t>
  </si>
  <si>
    <t>Rozebrání dlažeb vozovek z drobných kostek s ložem z kameniva ručně</t>
  </si>
  <si>
    <t>-2052716126</t>
  </si>
  <si>
    <t>Rozebrání dlažeb vozovek a ploch s přemístěním hmot na skládku na vzdálenost do 3 m nebo s naložením na dopravní prostředek, s jakoukoliv výplní spár ručně z drobných kostek nebo odseků s ložem z kameniva</t>
  </si>
  <si>
    <t>https://podminky.urs.cz/item/CS_URS_2023_01/113106161</t>
  </si>
  <si>
    <t>"Rozebrání stávající kamenné vozovky pro opětovné vydláždění" 26</t>
  </si>
  <si>
    <t>6</t>
  </si>
  <si>
    <t>113107223</t>
  </si>
  <si>
    <t>Odstranění podkladu z kameniva drceného tl přes 200 do 300 mm strojně pl přes 200 m2</t>
  </si>
  <si>
    <t>822300345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</si>
  <si>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</si>
  <si>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https://podminky.urs.cz/item/CS_URS_2023_01/113107223</t>
  </si>
  <si>
    <t>Poznámka k položce:
celkově plocha přes 200m2</t>
  </si>
  <si>
    <t>"Vybourání stávajícího rozpadlého asfaltového povrchu - podklad cca 300mm (celk. tl. 400mm)" 60</t>
  </si>
  <si>
    <t>"Vybourání stávajícího dlážděného povrchu - podklad cca 300mm (celk. tl. 400mm)" 95</t>
  </si>
  <si>
    <t>7</t>
  </si>
  <si>
    <t>113107224</t>
  </si>
  <si>
    <t>Odstranění podkladu z kameniva drceného tl přes 300 do 400 mm strojně pl přes 200 m2</t>
  </si>
  <si>
    <t>897360271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</si>
  <si>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</si>
  <si>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https://podminky.urs.cz/item/CS_URS_2023_01/113107224</t>
  </si>
  <si>
    <t>"Vybourání stávajícího rozpadlého asfaltového povrchu - podklad cca 400mm (celk. tl. 500mm)" 629</t>
  </si>
  <si>
    <t>"Vybourání stávajícího nezpevněného povrchu - hloubka 400 mm" 194</t>
  </si>
  <si>
    <t>8</t>
  </si>
  <si>
    <t>113107242</t>
  </si>
  <si>
    <t>Odstranění podkladu živičného tl přes 50 do 100 mm strojně pl přes 200 m2</t>
  </si>
  <si>
    <t>-37502704</t>
  </si>
  <si>
    <t>Odstranění podkladů nebo krytů strojně plochy jednotlivě přes 200 m2 s přemístěním hmot na skládku na vzdálenost do 20 m nebo s naložením na dopravní prostředek živičných, o tl. vrstvy přes 50 do 100 mm</t>
  </si>
  <si>
    <t>https://podminky.urs.cz/item/CS_URS_2023_01/113107242</t>
  </si>
  <si>
    <t>"Vybourání stávajícího rozpadlého asfaltového povrchu - cca 100mm (celk. tl. 500mm)" 629</t>
  </si>
  <si>
    <t>"Vybourání stávajícího rozpadlého asfaltového povrchu - cca 100mm (celk. tl. 400mm)" 60</t>
  </si>
  <si>
    <t>9</t>
  </si>
  <si>
    <t>113202111</t>
  </si>
  <si>
    <t>Vytrhání obrub krajníků obrubníků stojatých</t>
  </si>
  <si>
    <t>m</t>
  </si>
  <si>
    <t>-395937412</t>
  </si>
  <si>
    <t>Vytrhání obrub s vybouráním lože, s přemístěním hmot na skládku na vzdálenost do 3 m nebo s naložením na dopravní prostředek z krajníků nebo obrubníků stojatých</t>
  </si>
  <si>
    <t>https://podminky.urs.cz/item/CS_URS_2023_01/113202111</t>
  </si>
  <si>
    <t>"Vybourání stávající (přev.) betonové obruby" 160</t>
  </si>
  <si>
    <t>10</t>
  </si>
  <si>
    <t>113202111.1</t>
  </si>
  <si>
    <t>Vytrhání obrub krajníků obrubníků kamenných stojatých</t>
  </si>
  <si>
    <t>1618294346</t>
  </si>
  <si>
    <t>Vytrhání obrub s vybouráním lože, s přemístěním hmot na skládku na vzdálenost do 3 m nebo s naložením na dopravní prostředek z krajníků nebo obrubníků kamenných stojatých</t>
  </si>
  <si>
    <t>https://podminky.urs.cz/item/CS_URS_2023_01/113202111.1</t>
  </si>
  <si>
    <t>"Vybourání stávající kamenné obruby  - zapuštěné" 9</t>
  </si>
  <si>
    <t>11</t>
  </si>
  <si>
    <t>114203202</t>
  </si>
  <si>
    <t>Očištění lomového kamene nebo betonových tvárnic od malty</t>
  </si>
  <si>
    <t>m3</t>
  </si>
  <si>
    <t>-97037223</t>
  </si>
  <si>
    <t>Očištění lomového kamene nebo betonových tvárnic získaných při rozebrání dlažeb, záhozů, rovnanin a soustřeďovacích staveb od malty</t>
  </si>
  <si>
    <t>https://podminky.urs.cz/item/CS_URS_2023_01/114203202</t>
  </si>
  <si>
    <t>"Očištění kamenů stávající zídky pro opětovné vyzdění" 12,5*0,4*0,4</t>
  </si>
  <si>
    <t>12</t>
  </si>
  <si>
    <t>121151103</t>
  </si>
  <si>
    <t>Sejmutí ornice plochy do 100 m2 tl vrstvy do 200 mm strojně</t>
  </si>
  <si>
    <t>1999896054</t>
  </si>
  <si>
    <t>Sejmutí ornice strojně při souvislé ploše do 100 m2, tl. vrstvy do 200 mm</t>
  </si>
  <si>
    <t>https://podminky.urs.cz/item/CS_URS_2023_01/121151103</t>
  </si>
  <si>
    <t>"Sejmutí stávající nekvalitní ornice pro založení nového trávníku tl. 150 mm" 58</t>
  </si>
  <si>
    <t>13</t>
  </si>
  <si>
    <t>132251102</t>
  </si>
  <si>
    <t>Hloubení rýh nezapažených š do 800 mm v hornině třídy těžitelnosti I skupiny 3 objem do 50 m3 strojně</t>
  </si>
  <si>
    <t>680316452</t>
  </si>
  <si>
    <t>Hloubení nezapažených rýh šířky do 800 mm strojně s urovnáním dna do předepsaného profilu a spádu v hornině třídy těžitelnosti I skupiny 3 přes 20 do 50 m3</t>
  </si>
  <si>
    <t>https://podminky.urs.cz/item/CS_URS_2023_01/132251102</t>
  </si>
  <si>
    <t>"Výkop pro trativod (400 mm x 400 mm)" 134*0,4*0,4</t>
  </si>
  <si>
    <t>14</t>
  </si>
  <si>
    <t>162651112</t>
  </si>
  <si>
    <t>Vodorovné přemístění přes 4 000 do 5000 m výkopku/sypaniny z horniny třídy těžitelnosti I skupiny 1 až 3</t>
  </si>
  <si>
    <t>1477988708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</si>
  <si>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</si>
  <si>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https://podminky.urs.cz/item/CS_URS_2023_01/162651112</t>
  </si>
  <si>
    <t>"Sejmutí stávající nekvalitní ornice pro založení nového trávníku tl. 150 mm" 58*0,15</t>
  </si>
  <si>
    <t>171201231</t>
  </si>
  <si>
    <t>Poplatek za uložení zeminy a kamení na recyklační skládce (skládkovné) kód odpadu 17 05 04</t>
  </si>
  <si>
    <t>t</t>
  </si>
  <si>
    <t>945004452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</si>
  <si>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</si>
  <si>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</si>
  <si>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30,14*1,8 'Přepočtené koeficientem množství</t>
  </si>
  <si>
    <t>16</t>
  </si>
  <si>
    <t>171251201</t>
  </si>
  <si>
    <t>Uložení sypaniny na skládky nebo meziskládky</t>
  </si>
  <si>
    <t>-213753758</t>
  </si>
  <si>
    <t>Uložení sypaniny na skládky nebo meziskládky bez hutnění s upravením uložené sypaniny do předepsaného tvaru</t>
  </si>
  <si>
    <t>https://podminky.urs.cz/item/CS_URS_2023_01/171251201</t>
  </si>
  <si>
    <t>17</t>
  </si>
  <si>
    <t>181951112</t>
  </si>
  <si>
    <t>Úprava pláně v hornině třídy těžitelnosti I skupiny 1 až 3 se zhutněním strojně</t>
  </si>
  <si>
    <t>684691279</t>
  </si>
  <si>
    <t>Úprava pláně vyrovnáním výškových rozdílů strojně v hornině třídy těžitelnosti I, skupiny 1 až 3 se zhutněním</t>
  </si>
  <si>
    <t>https://podminky.urs.cz/item/CS_URS_2023_01/181951112</t>
  </si>
  <si>
    <t>"Ostatní"</t>
  </si>
  <si>
    <t>"zhutnění pláně všech pojížděných / pochozích ploch na požadovanou hodnotu" 1045*1,1</t>
  </si>
  <si>
    <t>Zakládání</t>
  </si>
  <si>
    <t>18</t>
  </si>
  <si>
    <t>211971121</t>
  </si>
  <si>
    <t>Zřízení opláštění žeber nebo trativodů geotextilií v rýze nebo zářezu sklonu přes 1:2 š do 2,5 m</t>
  </si>
  <si>
    <t>818070911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</si>
  <si>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</si>
  <si>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https://podminky.urs.cz/item/CS_URS_2023_01/211971121</t>
  </si>
  <si>
    <t>"Odvodnění"</t>
  </si>
  <si>
    <t>"Trativod DN 150 mm  - opláštění" 134*2,1</t>
  </si>
  <si>
    <t>19</t>
  </si>
  <si>
    <t>M</t>
  </si>
  <si>
    <t>69311081</t>
  </si>
  <si>
    <t>geotextilie netkaná separační, ochranná, filtrační, drenážní PES 300g/m2</t>
  </si>
  <si>
    <t>1885568521</t>
  </si>
  <si>
    <t>281,4*1,15 'Přepočtené koeficientem množství</t>
  </si>
  <si>
    <t>20</t>
  </si>
  <si>
    <t>212752412</t>
  </si>
  <si>
    <t>Trativod z drenážních trubek korugovaných PE-HD SN 8 perforace 220° včetně lože otevřený výkop DN 150 pro liniové stavby</t>
  </si>
  <si>
    <t>170438642</t>
  </si>
  <si>
    <t>Trativody z drenážních trubek pro liniové stavby a komunikace se zřízením štěrkového lože pod trubky a s jejich obsypem v otevřeném výkopu trubka korugovaná sendvičová PE-HD SN 8 perforace 220° DN 150</t>
  </si>
  <si>
    <t>https://podminky.urs.cz/item/CS_URS_2023_01/212752412</t>
  </si>
  <si>
    <t>Poznámka k položce:
vč. napojení / vyústění</t>
  </si>
  <si>
    <t>"Trativod DN 150 mm vč. lože a obsypu" 134</t>
  </si>
  <si>
    <t>Svislé a kompletní konstrukce</t>
  </si>
  <si>
    <t>311213124</t>
  </si>
  <si>
    <t>Zdivo z nepravidelných kamenů na maltu objem jednoho kamene přes 0,02 m3 š spáry přes 20 do 50 mm</t>
  </si>
  <si>
    <t>-835060739</t>
  </si>
  <si>
    <t>Zdivo nadzákladové z lomového kamene štípaného nebo ručně vybíraného na maltu z nepravidelných kamenů objemu 1 kusu kamene přes 0,02 m3, šířka spáry přes 20 do 50 mm</t>
  </si>
  <si>
    <t>https://podminky.urs.cz/item/CS_URS_2023_01/311213124</t>
  </si>
  <si>
    <t>"Nové konstrukce"</t>
  </si>
  <si>
    <t>"Opětovné vyzdění zídky s použitím stávajících kamenů, příp. vč. doplnění chybějících" 12,5*0,4*0,4</t>
  </si>
  <si>
    <t>Vodorovné konstrukce</t>
  </si>
  <si>
    <t>22</t>
  </si>
  <si>
    <t>451317777</t>
  </si>
  <si>
    <t>Podklad nebo lože pod dlažbu vodorovný nebo do sklonu 1:5 z betonu prostého tl přes 50 do 100 mm</t>
  </si>
  <si>
    <t>2119266585</t>
  </si>
  <si>
    <t>Podklad nebo lože pod dlažbu (přídlažbu) v ploše vodorovné nebo ve sklonu do 1:5, tloušťky od 50 do 100 mm z betonu prostého</t>
  </si>
  <si>
    <t>https://podminky.urs.cz/item/CS_URS_2023_01/451317777</t>
  </si>
  <si>
    <t>"Nová pojížděná vozovka z konstrukce pro rampu - drobné kamenné kostky uložené do betonového lože - navýšení na tl. SC" 9</t>
  </si>
  <si>
    <t>"Žlab dlážděný z drobných kamenných kostek uložených do betonového lože - navýšení na tl. SC" 53</t>
  </si>
  <si>
    <t>23</t>
  </si>
  <si>
    <t>451319777</t>
  </si>
  <si>
    <t>Příplatek ZKD 10 mm tl u podkladu nebo lože pod dlažbu z betonu</t>
  </si>
  <si>
    <t>-905295583</t>
  </si>
  <si>
    <t>Podklad nebo lože pod dlažbu (přídlažbu) Příplatek k cenám za každých dalších i započatých 10 mm tloušťky podkladu nebo lože z betonu prostého</t>
  </si>
  <si>
    <t>https://podminky.urs.cz/item/CS_URS_2023_01/451319777</t>
  </si>
  <si>
    <t>Poznámka k položce:
vč. rozšíření</t>
  </si>
  <si>
    <t>"Nová pojížděná vozovka z konstrukce pro rampu - drobné kamenné kostky uložené do betonového lože - navýšení na tl. SC" 9*5</t>
  </si>
  <si>
    <t>"Žlab dlážděný z drobných kamenných kostek uložených do betonového lože - navýšení na tl. SC" 53*5</t>
  </si>
  <si>
    <t>Komunikace pozemní</t>
  </si>
  <si>
    <t>24</t>
  </si>
  <si>
    <t>564851111</t>
  </si>
  <si>
    <t>Podklad ze štěrkodrtě ŠD plochy přes 100 m2 tl 150 mm</t>
  </si>
  <si>
    <t>-432351207</t>
  </si>
  <si>
    <t>Podklad ze štěrkodrti ŠD s rozprostřením a zhutněním plochy přes 100 m2, po zhutnění tl. 150 mm</t>
  </si>
  <si>
    <t>https://podminky.urs.cz/item/CS_URS_2023_01/564851111</t>
  </si>
  <si>
    <t>Poznámka k položce:
Výměra vč. příp. rozšíření podkladních vrstev pod obruby, rezervy na vyrovnání spádu komunikace a na příp. nerovnost podkladu celkem 5%.</t>
  </si>
  <si>
    <t>"Zpevněná plocha + sjezdy" 362</t>
  </si>
  <si>
    <t>"Nepojížděný chodník" 6,5</t>
  </si>
  <si>
    <t>"Signální a varovné pásy" 1,5</t>
  </si>
  <si>
    <t>"Lemování signálních a varovných pásů" 1</t>
  </si>
  <si>
    <t>371*1,05 'Přepočtené koeficientem množství</t>
  </si>
  <si>
    <t>25</t>
  </si>
  <si>
    <t>564861111</t>
  </si>
  <si>
    <t>Podklad ze štěrkodrtě ŠD plochy přes 100 m2 tl 200 mm</t>
  </si>
  <si>
    <t>-952280404</t>
  </si>
  <si>
    <t>Podklad ze štěrkodrti ŠD s rozprostřením a zhutněním plochy přes 100 m2, po zhutnění tl. 200 mm</t>
  </si>
  <si>
    <t>https://podminky.urs.cz/item/CS_URS_2023_01/564861111</t>
  </si>
  <si>
    <t>Poznámka k položce:
Výměra vč. příp. rozšíření podkladních vrstev pod obruby, rezervy na vyrovnání spádu komunikace a na příp. nerovnost podkladu celkem 10%.</t>
  </si>
  <si>
    <t>"Nová pojížděná vozovka" 509</t>
  </si>
  <si>
    <t>"Nová pojížděná vozovka z konstrukce pro rampu" 9</t>
  </si>
  <si>
    <t>"Žlab dlážděný" 53</t>
  </si>
  <si>
    <t>571*1,1 'Přepočtené koeficientem množství</t>
  </si>
  <si>
    <t>26</t>
  </si>
  <si>
    <t>567122111</t>
  </si>
  <si>
    <t>Podklad ze směsi stmelené cementem SC C 8/10 (KSC I) tl 120 mm</t>
  </si>
  <si>
    <t>188795744</t>
  </si>
  <si>
    <t>Podklad ze směsi stmelené cementem SC bez dilatačních spár, s rozprostřením a zhutněním SC C 8/10 (KSC I), po zhutnění tl. 120 mm</t>
  </si>
  <si>
    <t>https://podminky.urs.cz/item/CS_URS_2023_01/567122111</t>
  </si>
  <si>
    <t>Poznámka k položce:
vč. případného prostupu vrstvou SC z ŠD dle TP 170 pro zachování odvodnění</t>
  </si>
  <si>
    <t>27</t>
  </si>
  <si>
    <t>567132111</t>
  </si>
  <si>
    <t>Podklad ze směsi stmelené cementem SC C 8/10 (KSC I) tl 160 mm</t>
  </si>
  <si>
    <t>-1852664773</t>
  </si>
  <si>
    <t>Podklad ze směsi stmelené cementem SC bez dilatačních spár, s rozprostřením a zhutněním SC C 8/10 (KSC I), po zhutnění tl. 160 mm</t>
  </si>
  <si>
    <t>https://podminky.urs.cz/item/CS_URS_2023_01/567132111</t>
  </si>
  <si>
    <t>28</t>
  </si>
  <si>
    <t>571908111</t>
  </si>
  <si>
    <t>Kryt vymývaným dekoračním kamenivem (kačírkem) tl 200 mm</t>
  </si>
  <si>
    <t>1881530522</t>
  </si>
  <si>
    <t>Kryt vymývaným dekoračním kamenivem (kačírkem) tl. 200 mm</t>
  </si>
  <si>
    <t>https://podminky.urs.cz/item/CS_URS_2023_01/571908111</t>
  </si>
  <si>
    <t>"Kačírek tl. 150 mm (do 200 mm)" 5</t>
  </si>
  <si>
    <t>29</t>
  </si>
  <si>
    <t>591211111</t>
  </si>
  <si>
    <t>Kladení dlažby z kostek drobných z kamene do lože z kameniva těženého tl 50 mm</t>
  </si>
  <si>
    <t>1528135276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</si>
  <si>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</si>
  <si>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https://podminky.urs.cz/item/CS_URS_2023_01/591211111</t>
  </si>
  <si>
    <t>Poznámka k položce:
lože z kameniva těženého tl 40 mm</t>
  </si>
  <si>
    <t>"Předláždění stávající vozovky ze stávajících kamenných kostek s doplněním lože (vějířovité dláždění)" 26</t>
  </si>
  <si>
    <t>"Nová pojížděná vozovka z drobných kamenných kostek (vějířovité dláždění)" 509</t>
  </si>
  <si>
    <t>30</t>
  </si>
  <si>
    <t>591241111</t>
  </si>
  <si>
    <t>Kladení dlažby z kostek drobných z kamene na MC tl 50 mm</t>
  </si>
  <si>
    <t>-1825831639</t>
  </si>
  <si>
    <t>Kladení dlažby z kostek s provedením lože do tl. 50 mm, s vyplněním spár, s dvojím beraněním a se smetením přebytečného materiálu na krajnici drobných z kamene, do lože z cementové malty</t>
  </si>
  <si>
    <t>https://podminky.urs.cz/item/CS_URS_2023_01/591241111</t>
  </si>
  <si>
    <t>Poznámka k položce:
lože z betonu tl 40 mm</t>
  </si>
  <si>
    <t>"Nová pojížděná vozovka z konstrukce pro rampu - drobné kamenné kostky uložené do betonového lože" 9</t>
  </si>
  <si>
    <t>"Žlab dlážděný z drobných kamenných kostek uložených do betonového lože" 53</t>
  </si>
  <si>
    <t>31</t>
  </si>
  <si>
    <t>58381007</t>
  </si>
  <si>
    <t>kostka štípaná dlažební žula drobná 8/10</t>
  </si>
  <si>
    <t>1622472098</t>
  </si>
  <si>
    <t>Poznámka k položce:
barva dle požadavku památkové péče MěÚ Chotěboř</t>
  </si>
  <si>
    <t>571*1,02 'Přepočtené koeficientem množství</t>
  </si>
  <si>
    <t>32</t>
  </si>
  <si>
    <t>593111131</t>
  </si>
  <si>
    <t>Chodník ze zámkových dlaždic z pryže tl 43 mm černá kladená do štěrkopískového lože tl 40 mm</t>
  </si>
  <si>
    <t>-74578779</t>
  </si>
  <si>
    <t>Kryt komunikací pro pěší z recyklované pryže ze zámkových dlaždic, velikosti 200x165 mm kladených do štěrkopískového lože tl. do 40 mm volně černých</t>
  </si>
  <si>
    <t>https://podminky.urs.cz/item/CS_URS_2023_01/593111131</t>
  </si>
  <si>
    <t>"Signální a varovné pásy - konglomerovaný kámen" 1,5</t>
  </si>
  <si>
    <t>33</t>
  </si>
  <si>
    <t>594611112</t>
  </si>
  <si>
    <t>Kladení dlažby z lomového kamene tl do 100 mm s provedením lože ze štěrkopísku</t>
  </si>
  <si>
    <t>1815950783</t>
  </si>
  <si>
    <t>Kladení dlažby z lomového kamene lomařsky upraveného v ploše vodorovné nebo ve sklonu na plocho tl. do 100 mm, s provedením lože tl. 50 mm ze štěrkopísku</t>
  </si>
  <si>
    <t>https://podminky.urs.cz/item/CS_URS_2023_01/594611112</t>
  </si>
  <si>
    <t>"Nepojížděný chodník - dláždění z kamenných odseků tl. 60 mm" 6,5</t>
  </si>
  <si>
    <t>"Zpevněná plocha + sjezdy - kamenné odseky tl. 80 mm" 362</t>
  </si>
  <si>
    <t>"Přeláždění stávající zámkové dlažby kamennými odseky tl. 80 mm s doplněním lože" 10</t>
  </si>
  <si>
    <t>34</t>
  </si>
  <si>
    <t>58381007.0</t>
  </si>
  <si>
    <t>Kamenné odseky tl. 60mm (hnědá mozaika)</t>
  </si>
  <si>
    <t>880398592</t>
  </si>
  <si>
    <t>6,5*1,02 'Přepočtené koeficientem množství</t>
  </si>
  <si>
    <t>35</t>
  </si>
  <si>
    <t>58381007.1</t>
  </si>
  <si>
    <t>Kamenné odseky tl. 80mm (hnědá mozaika)</t>
  </si>
  <si>
    <t>-1795120696</t>
  </si>
  <si>
    <t>372*1,02 'Přepočtené koeficientem množství</t>
  </si>
  <si>
    <t>36</t>
  </si>
  <si>
    <t>596811311</t>
  </si>
  <si>
    <t>Kladení velkoformátové betonové dlažby tl do 100 mm velikosti do 0,5 m2 pl do 300 m2</t>
  </si>
  <si>
    <t>45891480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</si>
  <si>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</si>
  <si>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https://podminky.urs.cz/item/CS_URS_2023_01/596811311</t>
  </si>
  <si>
    <t>"Lemování signálních a varovných pásů z žulových desek s hladkým povrchem" 1</t>
  </si>
  <si>
    <t>37</t>
  </si>
  <si>
    <t>58384653</t>
  </si>
  <si>
    <t>deska dlažební leštěná formátovaná mramor tl 60mm</t>
  </si>
  <si>
    <t>1976624131</t>
  </si>
  <si>
    <t>1*1,03 'Přepočtené koeficientem množství</t>
  </si>
  <si>
    <t>Trubní vedení</t>
  </si>
  <si>
    <t>38</t>
  </si>
  <si>
    <t>871310330-1</t>
  </si>
  <si>
    <t>Kanalizační přípojka z potrubí hladkého plnostěnného DN 150</t>
  </si>
  <si>
    <t>1933858174</t>
  </si>
  <si>
    <t>Kanalizační přípojka z potrubí hladkého plnostěnného DN 150 včetně provedení výkopu, pískového lože, obsypu, hutněného zásypu a odvozu přebytečného výkopku a jeho likvidace</t>
  </si>
  <si>
    <t>"Nová přípojka uliční vpusti 6ks - pvc DN 150" 9,6</t>
  </si>
  <si>
    <t>"Nová přípojka odvodňovacího žlabu 1ks - pvc DN 150" 3,5</t>
  </si>
  <si>
    <t>39</t>
  </si>
  <si>
    <t>877315261</t>
  </si>
  <si>
    <t>Montáž dvorní vpusti z tvrdého PVC-systém KG DN 160</t>
  </si>
  <si>
    <t>1913212734</t>
  </si>
  <si>
    <t>Montáž tvarovek na kanalizačním potrubí z trub z plastu z tvrdého PVC nebo z polypropylenu v otevřeném výkopu dvorních vpustí DN 160</t>
  </si>
  <si>
    <t>https://podminky.urs.cz/item/CS_URS_2023_01/877315261</t>
  </si>
  <si>
    <t>Poznámka k položce:
vč. likvidace původních</t>
  </si>
  <si>
    <t>"Výměna stávajících gajgrů za nové" 14</t>
  </si>
  <si>
    <t>40</t>
  </si>
  <si>
    <t>56231166</t>
  </si>
  <si>
    <t>vtok DN 160 se svislým odtokem plast 244x244mm/litina 226x226mm se sifonovou vložkou</t>
  </si>
  <si>
    <t>801068146</t>
  </si>
  <si>
    <t>41</t>
  </si>
  <si>
    <t>877375122-2</t>
  </si>
  <si>
    <t>Napojení přípojky na stávající kanalizační řád</t>
  </si>
  <si>
    <t>-778264826</t>
  </si>
  <si>
    <t>Poznámka k položce:
čerpáno v návaznosti na koordinaci výstavby dešťové kanalizace</t>
  </si>
  <si>
    <t>"Nová UV - napojení na stáv. řad dešťové kanalizace" 6</t>
  </si>
  <si>
    <t>42</t>
  </si>
  <si>
    <t>895941311-1</t>
  </si>
  <si>
    <t xml:space="preserve">Zřízení vpusti kanalizační uliční z betonových dílců </t>
  </si>
  <si>
    <t>1503783155</t>
  </si>
  <si>
    <t>"Nová UV - kompletní vč. podkladních vrstev a zemních prací" 6</t>
  </si>
  <si>
    <t>43</t>
  </si>
  <si>
    <t>592238500-1</t>
  </si>
  <si>
    <t>sestava dílců kompletní uliční vpusti vč. mříže a koše</t>
  </si>
  <si>
    <t>-372420616</t>
  </si>
  <si>
    <t>44</t>
  </si>
  <si>
    <t>899331111</t>
  </si>
  <si>
    <t>Výšková úprava uličního vstupu nebo vpusti do 200 mm zvýšením poklopu</t>
  </si>
  <si>
    <t>525980144</t>
  </si>
  <si>
    <t>https://podminky.urs.cz/item/CS_URS_2023_01/899331111</t>
  </si>
  <si>
    <t>Poznámka k položce:
nebo snížením</t>
  </si>
  <si>
    <t>"Výšková rektifikace stávajících poklopů" 7</t>
  </si>
  <si>
    <t>45</t>
  </si>
  <si>
    <t>899431111</t>
  </si>
  <si>
    <t>Výšková úprava uličního vstupu nebo vpusti do 200 mm zvýšením krycího hrnce, šoupěte nebo hydrantu</t>
  </si>
  <si>
    <t>-199320144</t>
  </si>
  <si>
    <t>Výšková úprava uličního vstupu nebo vpusti do 200 mm zvýšením krycího hrnce, šoupěte nebo hydrantu bez úpravy armatur</t>
  </si>
  <si>
    <t>https://podminky.urs.cz/item/CS_URS_2023_01/899431111</t>
  </si>
  <si>
    <t>"Výšková rektifikace stávajících gajrů" 4</t>
  </si>
  <si>
    <t>"Výšková rektifikace stávajících povrchových znaků inženýrských sítí" 6</t>
  </si>
  <si>
    <t>Ostatní konstrukce a práce, bourání</t>
  </si>
  <si>
    <t>46</t>
  </si>
  <si>
    <t>916131213</t>
  </si>
  <si>
    <t>Osazení silničního obrubníku betonového stojatého s boční opěrou do lože z betonu prostého</t>
  </si>
  <si>
    <t>-1384051451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</si>
  <si>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</si>
  <si>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https://podminky.urs.cz/item/CS_URS_2023_01/916131213</t>
  </si>
  <si>
    <t>"Nová silniční betonová obruba ABO 2-15 - oblouková R=3,0 m, převýšená" 4</t>
  </si>
  <si>
    <t>"Nová silniční betonová obruba ABO 2-15 - přímá, převýšená" 4</t>
  </si>
  <si>
    <t>47</t>
  </si>
  <si>
    <t>59217031</t>
  </si>
  <si>
    <t>obrubník betonový silniční 1000x150x250mm</t>
  </si>
  <si>
    <t>-1642606599</t>
  </si>
  <si>
    <t>4*1,02 'Přepočtené koeficientem množství</t>
  </si>
  <si>
    <t>48</t>
  </si>
  <si>
    <t>59217026.1</t>
  </si>
  <si>
    <t>obrubník betonový silniční obloukový 150x250mm</t>
  </si>
  <si>
    <t>-292516561</t>
  </si>
  <si>
    <t>49</t>
  </si>
  <si>
    <t>916241213</t>
  </si>
  <si>
    <t>Osazení obrubníku kamenného stojatého s boční opěrou do lože z betonu prostého</t>
  </si>
  <si>
    <t>-102808911</t>
  </si>
  <si>
    <t>Osazení obrubníku kamenného se zřízením lože, s vyplněním a zatřením spár cementovou maltou stojatého s boční opěrou z betonu prostého, do lože z betonu prostého</t>
  </si>
  <si>
    <t>https://podminky.urs.cz/item/CS_URS_2023_01/916241213</t>
  </si>
  <si>
    <t>"Zpětné osazení kamenné obruby  - zapuštěné" 9</t>
  </si>
  <si>
    <t>"Nová kamenná obruba KS3 (kamenný krajník) - zapuštěná" 145,3</t>
  </si>
  <si>
    <t>"Nová kamenná obruba KS3 (kamenný krajník) - převýšená" 79,5</t>
  </si>
  <si>
    <t>"Nová kamenná obruba G3 (parková) - zapuštěná" 6,0</t>
  </si>
  <si>
    <t>"Nová kamenná obruba KS3 (kamenný krajník) - oblouková R=0,75, převýšená" 1,2</t>
  </si>
  <si>
    <t>"Nová kamenná obruba KS3 (kamenný krajník) - oblouková R=3,0, převýšená" 1,6</t>
  </si>
  <si>
    <t>50</t>
  </si>
  <si>
    <t>58380220</t>
  </si>
  <si>
    <t>krajník kamenný žulový silniční 110x250x800-2500mm</t>
  </si>
  <si>
    <t>1177361070</t>
  </si>
  <si>
    <t>Poznámka k položce:
rozměr 110/200mm</t>
  </si>
  <si>
    <t>6,0</t>
  </si>
  <si>
    <t>6*1,02 'Přepočtené koeficientem množství</t>
  </si>
  <si>
    <t>51</t>
  </si>
  <si>
    <t>58380001</t>
  </si>
  <si>
    <t>krajník kamenný žulový silniční 130x200x300-800mm</t>
  </si>
  <si>
    <t>390933244</t>
  </si>
  <si>
    <t>145,3+79,5+1,2+1,6</t>
  </si>
  <si>
    <t>227,6*1,02 'Přepočtené koeficientem množství</t>
  </si>
  <si>
    <t>52</t>
  </si>
  <si>
    <t>919732211</t>
  </si>
  <si>
    <t>Styčná spára napojení nového živičného povrchu na stávající za tepla š 15 mm hl 25 mm s prořezáním</t>
  </si>
  <si>
    <t>418151293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</si>
  <si>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</si>
  <si>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https://podminky.urs.cz/item/CS_URS_2023_01/919732211</t>
  </si>
  <si>
    <t>"Proříznutí spar a vylití asfaltovou zálivkou" 22</t>
  </si>
  <si>
    <t>53</t>
  </si>
  <si>
    <t>919735112</t>
  </si>
  <si>
    <t>Řezání stávajícího živičného krytu hl přes 50 do 100 mm</t>
  </si>
  <si>
    <t>2104766932</t>
  </si>
  <si>
    <t>Řezání stávajícího živičného krytu nebo podkladu hloubky přes 50 do 100 mm</t>
  </si>
  <si>
    <t>https://podminky.urs.cz/item/CS_URS_2023_01/919735112</t>
  </si>
  <si>
    <t>"Řezání asfaltu" 10</t>
  </si>
  <si>
    <t>54</t>
  </si>
  <si>
    <t>935113211</t>
  </si>
  <si>
    <t>Osazení odvodňovacího betonového žlabu s krycím roštem šířky do 200 mm</t>
  </si>
  <si>
    <t>-1717457046</t>
  </si>
  <si>
    <t>Osazení odvodňovacího žlabu s krycím roštem betonového šířky do 200 mm</t>
  </si>
  <si>
    <t>https://podminky.urs.cz/item/CS_URS_2023_01/935113211</t>
  </si>
  <si>
    <t>"Odvodňovací žlab - betonový žlab s litinovou mříží š. 200 mm (vč. napojení  na přípojku)" 1,9</t>
  </si>
  <si>
    <t>55</t>
  </si>
  <si>
    <t>56241037.1</t>
  </si>
  <si>
    <t>žlab odvodňovací betonový proo zatížení D400 š. 200mm včetně mříže, ukončení a vyústění</t>
  </si>
  <si>
    <t>-1191114281</t>
  </si>
  <si>
    <t>56</t>
  </si>
  <si>
    <t>961043111-1</t>
  </si>
  <si>
    <t>Bourání uličních vpustí kompletních</t>
  </si>
  <si>
    <t>559338373</t>
  </si>
  <si>
    <t>"Vybourání uličních vpustí kompletních, vč. mříže nebo poklopu" 6</t>
  </si>
  <si>
    <t>57</t>
  </si>
  <si>
    <t>962022491</t>
  </si>
  <si>
    <t>Bourání zdiva nadzákladového kamenného na MC přes 1 m3</t>
  </si>
  <si>
    <t>-1222561536</t>
  </si>
  <si>
    <t>Bourání zdiva nadzákladového kamenného na maltu cementovou, objemu přes 1 m3</t>
  </si>
  <si>
    <t>https://podminky.urs.cz/item/CS_URS_2023_01/962022491</t>
  </si>
  <si>
    <t>"Rozebrání stávající kamenné zídky" 12,5*0,4*0,4</t>
  </si>
  <si>
    <t>58</t>
  </si>
  <si>
    <t>979024443</t>
  </si>
  <si>
    <t>Očištění vybouraných obrubníků a krajníků silničních</t>
  </si>
  <si>
    <t>-596907873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</si>
  <si>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</si>
  <si>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https://podminky.urs.cz/item/CS_URS_2023_01/979024443</t>
  </si>
  <si>
    <t>"Očištění stávající kamenné obruby  - zapuštěné pro opětovné položení" 9</t>
  </si>
  <si>
    <t>59</t>
  </si>
  <si>
    <t>979071121</t>
  </si>
  <si>
    <t>Očištění dlažebních kostek drobných s původním spárováním kamenivem těženým</t>
  </si>
  <si>
    <t>-1578550136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</si>
  <si>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</si>
  <si>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https://podminky.urs.cz/item/CS_URS_2023_01/979071121</t>
  </si>
  <si>
    <t>"Očištění stávající kamenné dlažby pro opětovné vydláždění" 26</t>
  </si>
  <si>
    <t>997</t>
  </si>
  <si>
    <t>Přesun sutě</t>
  </si>
  <si>
    <t>60</t>
  </si>
  <si>
    <t>997221551</t>
  </si>
  <si>
    <t>Vodorovná doprava suti ze sypkých materiálů do 1 km</t>
  </si>
  <si>
    <t>796566695</t>
  </si>
  <si>
    <t>Vodorovná doprava suti bez naložení, ale se složením a s hrubým urovnáním ze sypkých materiálů, na vzdálenost do 1 km</t>
  </si>
  <si>
    <t>https://podminky.urs.cz/item/CS_URS_2023_01/997221551</t>
  </si>
  <si>
    <t>Poznámka k položce:
skládka / recyklační středisko s poplatkem za uložení</t>
  </si>
  <si>
    <t>"zemina, kamenivo, podkladní nestmelené vrstvy (dle výkazu sutě)" 68,2+477,32</t>
  </si>
  <si>
    <t>61</t>
  </si>
  <si>
    <t>997221559</t>
  </si>
  <si>
    <t>Příplatek ZKD 1 km u vodorovné dopravy suti ze sypkých materiálů</t>
  </si>
  <si>
    <t>1111128482</t>
  </si>
  <si>
    <t>Vodorovná doprava suti bez naložení, ale se složením a s hrubým urovnáním Příplatek k ceně za každý další i započatý 1 km přes 1 km</t>
  </si>
  <si>
    <t>https://podminky.urs.cz/item/CS_URS_2023_01/997221559</t>
  </si>
  <si>
    <t>Poznámka k položce:
celkem do 5km</t>
  </si>
  <si>
    <t>545,52*4 'Přepočtené koeficientem množství</t>
  </si>
  <si>
    <t>62</t>
  </si>
  <si>
    <t>997221561</t>
  </si>
  <si>
    <t>Vodorovná doprava suti z kusových materiálů do 1 km</t>
  </si>
  <si>
    <t>-712710777</t>
  </si>
  <si>
    <t>Vodorovná doprava suti bez naložení, ale se složením a s hrubým urovnáním z kusových materiálů, na vzdálenost do 1 km</t>
  </si>
  <si>
    <t>https://podminky.urs.cz/item/CS_URS_2023_01/997221561</t>
  </si>
  <si>
    <t>Poznámka k položce:
sklad investora, bez poplatku za uložení</t>
  </si>
  <si>
    <t>"vybourané betonové dlažby, obruby, vpusti (dle výkazu sutě)" 27,3+32,8+3,6</t>
  </si>
  <si>
    <t>"vybouraná živice (dle výkazu sutě)" 151,58</t>
  </si>
  <si>
    <t>63</t>
  </si>
  <si>
    <t>997221569</t>
  </si>
  <si>
    <t>Příplatek ZKD 1 km u vodorovné dopravy suti z kusových materiálů</t>
  </si>
  <si>
    <t>-2103490613</t>
  </si>
  <si>
    <t>https://podminky.urs.cz/item/CS_URS_2023_01/997221569</t>
  </si>
  <si>
    <t>Poznámka k položce:
celkem do 2km</t>
  </si>
  <si>
    <t>64</t>
  </si>
  <si>
    <t>997221873</t>
  </si>
  <si>
    <t>351680134</t>
  </si>
  <si>
    <t>https://podminky.urs.cz/item/CS_URS_2023_01/997221873</t>
  </si>
  <si>
    <t>998</t>
  </si>
  <si>
    <t>Přesun hmot</t>
  </si>
  <si>
    <t>65</t>
  </si>
  <si>
    <t>998223011</t>
  </si>
  <si>
    <t>Přesun hmot pro pozemní komunikace s krytem dlážděným</t>
  </si>
  <si>
    <t>1946169772</t>
  </si>
  <si>
    <t>Přesun hmot pro pozemní komunikace s krytem dlážděným dopravní vzdálenost do 200 m jakékoliv délky objektu</t>
  </si>
  <si>
    <t>https://podminky.urs.cz/item/CS_URS_2023_01/998223011</t>
  </si>
  <si>
    <t>PSV</t>
  </si>
  <si>
    <t>Práce a dodávky PSV</t>
  </si>
  <si>
    <t>761</t>
  </si>
  <si>
    <t>Konstrukce prosvětlovací</t>
  </si>
  <si>
    <t>66</t>
  </si>
  <si>
    <t>761661021</t>
  </si>
  <si>
    <t>Osazení sklepních světlíků (anglických dvorků) hl přes 0,60 do 1,0 m š do 1,0 m</t>
  </si>
  <si>
    <t>-441188484</t>
  </si>
  <si>
    <t>Osazení sklepních světlíků (anglických dvorků) včetně osazení roštu, osazení odvodňovacího prvku a osazení pojistky (proti vloupání ) hloubky přes 0,6 m do 1,0 m, šířky do 1,0 m</t>
  </si>
  <si>
    <t>https://podminky.urs.cz/item/CS_URS_2023_01/761661021</t>
  </si>
  <si>
    <t>"Anglický dvorek - 1000 x 1000 x 400 mm" 1</t>
  </si>
  <si>
    <t>67</t>
  </si>
  <si>
    <t>56245292</t>
  </si>
  <si>
    <t>světlík sklepní (anglický dvorek) pojízdný včetně odvodňovacího prvku plast vyztužený skleněnými vlákny rošt mřížkový 1000x1000x400mm</t>
  </si>
  <si>
    <t>-2031076891</t>
  </si>
  <si>
    <t>68</t>
  </si>
  <si>
    <t>998761101</t>
  </si>
  <si>
    <t>Přesun hmot tonážní pro konstrukce prosvětlovací v objektech v do 6 m</t>
  </si>
  <si>
    <t>1649836302</t>
  </si>
  <si>
    <t>Přesun hmot pro konstrukce prosvětlovací stanovený z hmotnosti přesunovaného materiálu vodorovná dopravní vzdálenost do 50 m v objektech výšky do 6 m</t>
  </si>
  <si>
    <t>https://podminky.urs.cz/item/CS_URS_2023_01/998761101</t>
  </si>
  <si>
    <t>VRN</t>
  </si>
  <si>
    <t>Vedlejší rozpočtové náklady</t>
  </si>
  <si>
    <t>VRN1</t>
  </si>
  <si>
    <t>Průzkumné, geodetické a projektové práce</t>
  </si>
  <si>
    <t>69</t>
  </si>
  <si>
    <t>013244000</t>
  </si>
  <si>
    <t>Dokumentace pro provádění stavby</t>
  </si>
  <si>
    <t>kpl</t>
  </si>
  <si>
    <t>1024</t>
  </si>
  <si>
    <t>-1064763937</t>
  </si>
  <si>
    <t>https://podminky.urs.cz/item/CS_URS_2023_01/013244000</t>
  </si>
  <si>
    <t>Poznámka k položce:
RDS</t>
  </si>
  <si>
    <t>70</t>
  </si>
  <si>
    <t>013254000</t>
  </si>
  <si>
    <t>Dokumentace skutečného provedení stavby</t>
  </si>
  <si>
    <t>1890732304</t>
  </si>
  <si>
    <t>https://podminky.urs.cz/item/CS_URS_2023_01/013254000</t>
  </si>
  <si>
    <t>Poznámka k položce:
DSPS</t>
  </si>
  <si>
    <t>71</t>
  </si>
  <si>
    <t>013274000</t>
  </si>
  <si>
    <t>Pasportizace objektu před započetím prací</t>
  </si>
  <si>
    <t>-590773131</t>
  </si>
  <si>
    <t>https://podminky.urs.cz/item/CS_URS_2023_01/013274000</t>
  </si>
  <si>
    <t>72</t>
  </si>
  <si>
    <t>013284000</t>
  </si>
  <si>
    <t>Pasportizace objektu po provedení prací</t>
  </si>
  <si>
    <t>-1959979442</t>
  </si>
  <si>
    <t>https://podminky.urs.cz/item/CS_URS_2023_01/013284000</t>
  </si>
  <si>
    <t>Poznámka k položce:
vč. vyhodnocení</t>
  </si>
  <si>
    <t>VRN3</t>
  </si>
  <si>
    <t>Zařízení staveniště</t>
  </si>
  <si>
    <t>73</t>
  </si>
  <si>
    <t>030001000</t>
  </si>
  <si>
    <t>1021917540</t>
  </si>
  <si>
    <t>https://podminky.urs.cz/item/CS_URS_2023_01/030001000</t>
  </si>
  <si>
    <t>Poznámka k položce:
vč. zajištění BOZP</t>
  </si>
  <si>
    <t>74</t>
  </si>
  <si>
    <t>034203000</t>
  </si>
  <si>
    <t>Opatření na ochranu pozemků sousedních se staveništěm</t>
  </si>
  <si>
    <t>281583586</t>
  </si>
  <si>
    <t>https://podminky.urs.cz/item/CS_URS_2023_01/034203000</t>
  </si>
  <si>
    <t>Poznámka k položce:
Zajištění přístupu obyvatel do domů během rekonstrukce (zajištění výkopů, lávky, pásky, informační tabule ap.)</t>
  </si>
  <si>
    <t>75</t>
  </si>
  <si>
    <t>034303000</t>
  </si>
  <si>
    <t>Dopravní značení na staveništi</t>
  </si>
  <si>
    <t>-2041885848</t>
  </si>
  <si>
    <t>https://podminky.urs.cz/item/CS_URS_2023_01/034303000</t>
  </si>
  <si>
    <t xml:space="preserve">Poznámka k položce:
položka zahrnuje
- vypracování návrhu DIO, projednání s DO, zajištění DIR
- osazení DZ vč. příslušenství dle TP66, jeho pravidelná údržba vč. příp. dílčích posunů, výměn poškozených DZ / příslušenství a následná demontáž a odklizení DZ vč. příslušenství po ukončení platnosti
- příp. řízení provozu proškolenými pracovníky
- dočasné zakrytí nebo úpravu stávajícího DZ v rozporu s DIO
</t>
  </si>
  <si>
    <t>VRN4</t>
  </si>
  <si>
    <t>Inženýrská činnost</t>
  </si>
  <si>
    <t>76</t>
  </si>
  <si>
    <t>043134000</t>
  </si>
  <si>
    <t>Zkoušky zatěžovací</t>
  </si>
  <si>
    <t>1376558675</t>
  </si>
  <si>
    <t>https://podminky.urs.cz/item/CS_URS_2023_01/043134000</t>
  </si>
  <si>
    <t>Poznámka k položce:
statické zatěžovací zkoušky na zemní pláni</t>
  </si>
  <si>
    <t>77</t>
  </si>
  <si>
    <t>049103000</t>
  </si>
  <si>
    <t>Náklady vzniklé v souvislosti s realizací stavby</t>
  </si>
  <si>
    <t>1722330437</t>
  </si>
  <si>
    <t>https://podminky.urs.cz/item/CS_URS_2023_01/049103000</t>
  </si>
  <si>
    <t>Poznámka k položce:
2ks ručně kopaných sond pro ověření polohy sítí</t>
  </si>
  <si>
    <t>VRN7</t>
  </si>
  <si>
    <t>Provozní vlivy</t>
  </si>
  <si>
    <t>78</t>
  </si>
  <si>
    <t>073002000</t>
  </si>
  <si>
    <t>Ztížený pohyb vozidel v centrech měst</t>
  </si>
  <si>
    <t>-1984627584</t>
  </si>
  <si>
    <t>https://podminky.urs.cz/item/CS_URS_2023_01/073002000</t>
  </si>
  <si>
    <t>SO 101.2 - část neuznatelné náklady</t>
  </si>
  <si>
    <t>113107324</t>
  </si>
  <si>
    <t>Odstranění podkladu z kameniva drceného tl přes 300 do 400 mm strojně pl do 50 m2</t>
  </si>
  <si>
    <t>-783057070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</si>
  <si>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</si>
  <si>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https://podminky.urs.cz/item/CS_URS_2023_01/113107324</t>
  </si>
  <si>
    <t>"Odtěžení stávajícího nezpevněného povrchu do hloubky 350 mm"</t>
  </si>
  <si>
    <t>"Pěší propojení 2" 8</t>
  </si>
  <si>
    <t>773915785</t>
  </si>
  <si>
    <t>Poznámka k položce:
s odvozem na kskládku - malé množství</t>
  </si>
  <si>
    <t>"Sejmutí stávající ornice tl. 150 mm"</t>
  </si>
  <si>
    <t>"Pěší propojení 1" 61</t>
  </si>
  <si>
    <t>"Pěší propojení 2" 65</t>
  </si>
  <si>
    <t>122251101</t>
  </si>
  <si>
    <t>Odkopávky a prokopávky nezapažené v hornině třídy těžitelnosti I skupiny 3 objem do 20 m3 strojně</t>
  </si>
  <si>
    <t>548520164</t>
  </si>
  <si>
    <t>Odkopávky a prokopávky nezapažené strojně v hornině třídy těžitelnosti I skupiny 3 do 20 m3</t>
  </si>
  <si>
    <t>https://podminky.urs.cz/item/CS_URS_2023_01/122251101</t>
  </si>
  <si>
    <t>"Odtěžení stávající zeminy do hloubky cca 100 mm"</t>
  </si>
  <si>
    <t>"Pěší propojení 1" 31*0,1</t>
  </si>
  <si>
    <t>"Odtěžení stávající zeminy do hloubky cca 200 mm"</t>
  </si>
  <si>
    <t>"Pěší propojení 2" 44*0,2</t>
  </si>
  <si>
    <t>132251101</t>
  </si>
  <si>
    <t>Hloubení rýh nezapažených š do 800 mm v hornině třídy těžitelnosti I skupiny 3 objem do 20 m3 strojně</t>
  </si>
  <si>
    <t>-628428703</t>
  </si>
  <si>
    <t>Hloubení nezapažených rýh šířky do 800 mm strojně s urovnáním dna do předepsaného profilu a spádu v hornině třídy těžitelnosti I skupiny 3 do 20 m3</t>
  </si>
  <si>
    <t>https://podminky.urs.cz/item/CS_URS_2023_01/132251101</t>
  </si>
  <si>
    <t>"Hloubení rýhy pro palisády š. cca 400 mm hl. cca 350 mm"</t>
  </si>
  <si>
    <t>"Pěší propojení 2" 20*0,4*0,35</t>
  </si>
  <si>
    <t>-1953753469</t>
  </si>
  <si>
    <t>"Pěší propojení 1" 61*0,15</t>
  </si>
  <si>
    <t>"Pěší propojení 2" 65*0,15</t>
  </si>
  <si>
    <t>-494255857</t>
  </si>
  <si>
    <t>33,6*1,8 'Přepočtené koeficientem množství</t>
  </si>
  <si>
    <t>181351003</t>
  </si>
  <si>
    <t>Rozprostření ornice tl vrstvy do 200 mm pl do 100 m2 v rovině nebo ve svahu do 1:5 strojně</t>
  </si>
  <si>
    <t>-685475898</t>
  </si>
  <si>
    <t>Rozprostření a urovnání ornice v rovině nebo ve svahu sklonu do 1:5 strojně při souvislé ploše do 100 m2, tl. vrstvy do 200 mm</t>
  </si>
  <si>
    <t>https://podminky.urs.cz/item/CS_URS_2023_01/181351003</t>
  </si>
  <si>
    <t>"Ostatní - komunikace"</t>
  </si>
  <si>
    <t>"Ohumusování tl. 150mm" 62</t>
  </si>
  <si>
    <t>10364101</t>
  </si>
  <si>
    <t>zemina pro terénní úpravy - ornice</t>
  </si>
  <si>
    <t>-933847502</t>
  </si>
  <si>
    <t>Poznámka k položce:
pořízení materiálu vč. dopravy</t>
  </si>
  <si>
    <t>"Ohumusování tl. 150mm" 62*0,15*1,8</t>
  </si>
  <si>
    <t>181411131-1</t>
  </si>
  <si>
    <t>Založení parkového trávníku výsevem plochy do 10000 m2 v rovině a ve svahu do 1:5, včetně obdělání půdy, hnojení půdy hnojivem a dodávkou hnojiva, včetně ošetření trávníku, klíčící trávník je nutné v suchém období kropit a po dosažení výšky 10 – 15 cm</t>
  </si>
  <si>
    <t>-976379605</t>
  </si>
  <si>
    <t>"Zatravnění ohumusovaných ploch" 62</t>
  </si>
  <si>
    <t>00572420</t>
  </si>
  <si>
    <t>osivo směs travní parková okrasná</t>
  </si>
  <si>
    <t>kg</t>
  </si>
  <si>
    <t>-1859628358</t>
  </si>
  <si>
    <t>"Zatravnění ohumusovaných ploch" 62*0,03</t>
  </si>
  <si>
    <t>181951111</t>
  </si>
  <si>
    <t>Úprava pláně v hornině třídy těžitelnosti I skupiny 1 až 3 bez zhutnění strojně</t>
  </si>
  <si>
    <t>-1393051668</t>
  </si>
  <si>
    <t>Úprava pláně vyrovnáním výškových rozdílů strojně v hornině třídy těžitelnosti I, skupiny 1 až 3 bez zhutnění</t>
  </si>
  <si>
    <t>https://podminky.urs.cz/item/CS_URS_2023_01/181951111</t>
  </si>
  <si>
    <t>"Ohumusování tl. 150mm - příprava plochy" 62*1,1</t>
  </si>
  <si>
    <t>339921132</t>
  </si>
  <si>
    <t>Osazování betonových palisád do betonového základu v řadě výšky prvku přes 0,5 do 1 m</t>
  </si>
  <si>
    <t>-2019751959</t>
  </si>
  <si>
    <t>Osazování palisád betonových v řadě se zabetonováním výšky palisády přes 500 do 1000 mm</t>
  </si>
  <si>
    <t>https://podminky.urs.cz/item/CS_URS_2023_01/339921132</t>
  </si>
  <si>
    <t>Poznámka k položce:
kamenné palisády</t>
  </si>
  <si>
    <t>"Kamenná palisáda 500 x 100 x 100 - vetknutá do betonového základového pasu"</t>
  </si>
  <si>
    <t>"Pěší propojení 2" 16,1</t>
  </si>
  <si>
    <t>"Kamenná palisáda 800 x 100 x 100 - vetknutá do betonového základového pasu"</t>
  </si>
  <si>
    <t>"Pěší propojení 2" 1,9</t>
  </si>
  <si>
    <t>58380220.1</t>
  </si>
  <si>
    <t>kamenná palisááda 100/100mm</t>
  </si>
  <si>
    <t>1157319727</t>
  </si>
  <si>
    <t>"Pěší propojení 2" 16,1*10*0,5</t>
  </si>
  <si>
    <t>"Pěší propojení 2" 1,9*10*0,8</t>
  </si>
  <si>
    <t>564851011</t>
  </si>
  <si>
    <t>Podklad ze štěrkodrtě ŠD plochy do 100 m2 tl 150 mm</t>
  </si>
  <si>
    <t>1503675195</t>
  </si>
  <si>
    <t>Podklad ze štěrkodrti ŠD s rozprostřením a zhutněním plochy jednotlivě do 100 m2, po zhutnění tl. 150 mm</t>
  </si>
  <si>
    <t>https://podminky.urs.cz/item/CS_URS_2023_01/564851011</t>
  </si>
  <si>
    <t>"Signální a varovné pásy - konglomerovaný kámen, kamenné dlažby, případně z imitace kamene"</t>
  </si>
  <si>
    <t>"Pěší propojení 1" 1,2</t>
  </si>
  <si>
    <t>"Pěší propojení 2" 1,2</t>
  </si>
  <si>
    <t xml:space="preserve">"Nepojížděný chodník - dláždění z kamenných odseků tl. 60 mm" </t>
  </si>
  <si>
    <t>"Pěší propojení 1" 31</t>
  </si>
  <si>
    <t>"Pěší propojení 2" 43</t>
  </si>
  <si>
    <t>"Lemování signálních a varovných pásů - hladká žulová deska š. 250 mm"</t>
  </si>
  <si>
    <t>"Pěší propojení 1" 0,75</t>
  </si>
  <si>
    <t>"Pěší propojení 2" 0,75</t>
  </si>
  <si>
    <t>77,9*1,05 'Přepočtené koeficientem množství</t>
  </si>
  <si>
    <t>564861011</t>
  </si>
  <si>
    <t>Podklad ze štěrkodrtě ŠD plochy do 100 m2 tl 200 mm</t>
  </si>
  <si>
    <t>-2057184681</t>
  </si>
  <si>
    <t>Podklad ze štěrkodrti ŠD s rozprostřením a zhutněním plochy jednotlivě do 100 m2, po zhutnění tl. 200 mm</t>
  </si>
  <si>
    <t>https://podminky.urs.cz/item/CS_URS_2023_01/564861011</t>
  </si>
  <si>
    <t>"Rozšíření asfaltové vozovky"</t>
  </si>
  <si>
    <t>"Pěší propojení 2" 4,5</t>
  </si>
  <si>
    <t>565145101</t>
  </si>
  <si>
    <t>Asfaltový beton vrstva podkladní ACP 16 (obalované kamenivo OKS) tl 60 mm š do 1,5 m</t>
  </si>
  <si>
    <t>-977585359</t>
  </si>
  <si>
    <t>Asfaltový beton vrstva podkladní ACP 16 (obalované kamenivo střednězrnné - OKS) s rozprostřením a zhutněním v pruhu šířky do 1,5 m, po zhutnění tl. 60 mm</t>
  </si>
  <si>
    <t>https://podminky.urs.cz/item/CS_URS_2023_01/565145101</t>
  </si>
  <si>
    <t>-303937231</t>
  </si>
  <si>
    <t>821126569</t>
  </si>
  <si>
    <t>"Kačírek tl. 200 mm"</t>
  </si>
  <si>
    <t>"Pěší propojení 1" 27</t>
  </si>
  <si>
    <t>"Pěší propojení 2" 22</t>
  </si>
  <si>
    <t>573191111</t>
  </si>
  <si>
    <t>Postřik infiltrační kationaktivní emulzí v množství 1 kg/m2</t>
  </si>
  <si>
    <t>1823612684</t>
  </si>
  <si>
    <t>Postřik infiltrační kationaktivní emulzí v množství 1,00 kg/m2</t>
  </si>
  <si>
    <t>https://podminky.urs.cz/item/CS_URS_2023_01/573191111</t>
  </si>
  <si>
    <t>573231107</t>
  </si>
  <si>
    <t>Postřik živičný spojovací ze silniční emulze v množství 0,40 kg/m2</t>
  </si>
  <si>
    <t>-1256157580</t>
  </si>
  <si>
    <t>Postřik spojovací PS bez posypu kamenivem ze silniční emulze, v množství 0,40 kg/m2</t>
  </si>
  <si>
    <t>https://podminky.urs.cz/item/CS_URS_2023_01/573231107</t>
  </si>
  <si>
    <t>577134211</t>
  </si>
  <si>
    <t>Asfaltový beton vrstva obrusná ACO 11 (ABS) tř. II tl 40 mm š do 3 m z nemodifikovaného asfaltu</t>
  </si>
  <si>
    <t>-1307887310</t>
  </si>
  <si>
    <t>Asfaltový beton vrstva obrusná ACO 11 (ABS) s rozprostřením a se zhutněním z nemodifikovaného asfaltu v pruhu šířky do 3 m tř. II, po zhutnění tl. 40 mm</t>
  </si>
  <si>
    <t>https://podminky.urs.cz/item/CS_URS_2023_01/577134211</t>
  </si>
  <si>
    <t>-408421030</t>
  </si>
  <si>
    <t>-1573858670</t>
  </si>
  <si>
    <t>-1081014132</t>
  </si>
  <si>
    <t>"Nepojížděný chodník - dláždění z kamenných odseků tl. 60 mm"</t>
  </si>
  <si>
    <t>74*1,02 'Přepočtené koeficientem množství</t>
  </si>
  <si>
    <t>-2123433376</t>
  </si>
  <si>
    <t>1059555540</t>
  </si>
  <si>
    <t>1,5*1,03 'Přepočtené koeficientem množství</t>
  </si>
  <si>
    <t>899231111</t>
  </si>
  <si>
    <t>Výšková úprava uličního vstupu nebo vpusti do 200 mm zvýšením mříže</t>
  </si>
  <si>
    <t>-516902105</t>
  </si>
  <si>
    <t>https://podminky.urs.cz/item/CS_URS_2023_01/899231111</t>
  </si>
  <si>
    <t>"Výškové rektifikace stávající UV"</t>
  </si>
  <si>
    <t>"Pěší propojení 1" 1</t>
  </si>
  <si>
    <t>1649060668</t>
  </si>
  <si>
    <t>"Výšková rektifikace stávajících poklopů"</t>
  </si>
  <si>
    <t>"Pěší propojení 1" 2</t>
  </si>
  <si>
    <t>"Pěší propojení 2" 2</t>
  </si>
  <si>
    <t>911111111</t>
  </si>
  <si>
    <t>Montáž zábradlí ocelového zabetonovaného</t>
  </si>
  <si>
    <t>-1094173602</t>
  </si>
  <si>
    <t>https://podminky.urs.cz/item/CS_URS_2023_01/911111111</t>
  </si>
  <si>
    <t>"Zábradlí výšky 1,1 m - 3 trubkové zábradlí  s vodící tyčí (barva matná šedá)"</t>
  </si>
  <si>
    <t>"Pěší propojení 1" 16,0</t>
  </si>
  <si>
    <t>"Pěší propojení 2" 3,3+14,4</t>
  </si>
  <si>
    <t>74910605.1</t>
  </si>
  <si>
    <t>Zábradlí výšky 1,1 m - 3 trubkové zábradlí  s vodící tyčí (barva matná šedá)</t>
  </si>
  <si>
    <t>-688881795</t>
  </si>
  <si>
    <t>Poznámka k položce:
vč. PKO</t>
  </si>
  <si>
    <t>914111111</t>
  </si>
  <si>
    <t>Montáž svislé dopravní značky do velikosti 1 m2 objímkami na sloupek nebo konzolu</t>
  </si>
  <si>
    <t>-482864796</t>
  </si>
  <si>
    <t>Montáž svislé dopravní značky základní velikosti do 1 m2 objímkami na sloupky nebo konzoly</t>
  </si>
  <si>
    <t>https://podminky.urs.cz/item/CS_URS_2023_01/914111111</t>
  </si>
  <si>
    <t>"Nové konstrukce - komunikace"</t>
  </si>
  <si>
    <t>"Montáž sejmutých SDZ IP4b+E12 na nový sloupek" 1+1</t>
  </si>
  <si>
    <t>"Nová SDZ IZ8a na stávající sloupek" 1</t>
  </si>
  <si>
    <t>"Nová SDZ IZ8b na nový sloupek" 1</t>
  </si>
  <si>
    <t>40445651</t>
  </si>
  <si>
    <t>informativní značky zónové IZ1, IZ2, IZ8 1000x1000mm</t>
  </si>
  <si>
    <t>938601104</t>
  </si>
  <si>
    <t>914511112</t>
  </si>
  <si>
    <t>Montáž sloupku dopravních značek délky do 3,5 m s betonovým základem a patkou D 60 mm</t>
  </si>
  <si>
    <t>-1543246179</t>
  </si>
  <si>
    <t>Montáž sloupku dopravních značek délky do 3,5 m do hliníkové patky pro sloupek D 60 mm</t>
  </si>
  <si>
    <t>https://podminky.urs.cz/item/CS_URS_2023_01/914511112</t>
  </si>
  <si>
    <t>"Montáž sejmutých SDZ IP4b+E12 na nový sloupek" 1</t>
  </si>
  <si>
    <t>40445225</t>
  </si>
  <si>
    <t>sloupek pro dopravní značku Zn D 60mm v 3,5m</t>
  </si>
  <si>
    <t>946539711</t>
  </si>
  <si>
    <t>-780831489</t>
  </si>
  <si>
    <t>"Obruba - žulový krajník G3"</t>
  </si>
  <si>
    <t>"Pěší propojení 1" 57,5</t>
  </si>
  <si>
    <t>"Pěší propojení 2" 55,0</t>
  </si>
  <si>
    <t>-278376595</t>
  </si>
  <si>
    <t>57,5+55,0</t>
  </si>
  <si>
    <t>112,5*1,02 'Přepočtené koeficientem množství</t>
  </si>
  <si>
    <t>919726122</t>
  </si>
  <si>
    <t>Geotextilie pro ochranu, separaci a filtraci netkaná měrná hm přes 200 do 300 g/m2</t>
  </si>
  <si>
    <t>-772324086</t>
  </si>
  <si>
    <t>Geotextilie netkaná pro ochranu, separaci nebo filtraci měrná hmotnost přes 200 do 300 g/m2</t>
  </si>
  <si>
    <t>https://podminky.urs.cz/item/CS_URS_2023_01/919726122</t>
  </si>
  <si>
    <t>"Separační geotextilie proti prorůstání pod kačírek tl. 200 mm"</t>
  </si>
  <si>
    <t>49*1,15 'Přepočtené koeficientem množství</t>
  </si>
  <si>
    <t>2063276323</t>
  </si>
  <si>
    <t>"Proříznutí spar a vylití asfaltovou zálivkou"</t>
  </si>
  <si>
    <t>"Pěší propojení 1" 3</t>
  </si>
  <si>
    <t>"Pěší propojení 2" 12</t>
  </si>
  <si>
    <t>966006211</t>
  </si>
  <si>
    <t>Odstranění svislých dopravních značek ze sloupů, sloupků nebo konzol</t>
  </si>
  <si>
    <t>1682639864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</si>
  <si>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</si>
  <si>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https://podminky.urs.cz/item/CS_URS_2023_01/966006211</t>
  </si>
  <si>
    <t>"Bourací a přípravné práce - komunikace""</t>
  </si>
  <si>
    <t>"Demontáž stávající SDZ IP4b+E12" 1+1</t>
  </si>
  <si>
    <t>2142822677</t>
  </si>
  <si>
    <t>"zemina, kamenivo, podkladní nestmelené vrstvy (dle výkazu sutě)" 4,64</t>
  </si>
  <si>
    <t>532322799</t>
  </si>
  <si>
    <t>4,64*4 'Přepočtené koeficientem množství</t>
  </si>
  <si>
    <t>-251478468</t>
  </si>
  <si>
    <t>1274031825</t>
  </si>
  <si>
    <t>012203000</t>
  </si>
  <si>
    <t>Geodetické práce při provádění stavby</t>
  </si>
  <si>
    <t>1428744212</t>
  </si>
  <si>
    <t>https://podminky.urs.cz/item/CS_URS_2023_01/012203000</t>
  </si>
  <si>
    <t>Poznámka k položce:
vytýčení stavebních úprav</t>
  </si>
  <si>
    <t>012303000</t>
  </si>
  <si>
    <t>Geodetické práce po výstavbě</t>
  </si>
  <si>
    <t>-1197086240</t>
  </si>
  <si>
    <t>https://podminky.urs.cz/item/CS_URS_2023_01/012303000</t>
  </si>
  <si>
    <t>Poznámka k položce:
zaměření skutečného provedeení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</si>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</sst>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51101" TargetMode="External" /><Relationship Id="rId2" Type="http://schemas.openxmlformats.org/officeDocument/2006/relationships/hyperlink" Target="https://podminky.urs.cz/item/CS_URS_2023_01/112101101" TargetMode="External" /><Relationship Id="rId3" Type="http://schemas.openxmlformats.org/officeDocument/2006/relationships/hyperlink" Target="https://podminky.urs.cz/item/CS_URS_2023_01/112251101" TargetMode="External" /><Relationship Id="rId4" Type="http://schemas.openxmlformats.org/officeDocument/2006/relationships/hyperlink" Target="https://podminky.urs.cz/item/CS_URS_2023_01/113106144" TargetMode="External" /><Relationship Id="rId5" Type="http://schemas.openxmlformats.org/officeDocument/2006/relationships/hyperlink" Target="https://podminky.urs.cz/item/CS_URS_2023_01/113106161" TargetMode="External" /><Relationship Id="rId6" Type="http://schemas.openxmlformats.org/officeDocument/2006/relationships/hyperlink" Target="https://podminky.urs.cz/item/CS_URS_2023_01/113107223" TargetMode="External" /><Relationship Id="rId7" Type="http://schemas.openxmlformats.org/officeDocument/2006/relationships/hyperlink" Target="https://podminky.urs.cz/item/CS_URS_2023_01/113107224" TargetMode="External" /><Relationship Id="rId8" Type="http://schemas.openxmlformats.org/officeDocument/2006/relationships/hyperlink" Target="https://podminky.urs.cz/item/CS_URS_2023_01/113107242" TargetMode="External" /><Relationship Id="rId9" Type="http://schemas.openxmlformats.org/officeDocument/2006/relationships/hyperlink" Target="https://podminky.urs.cz/item/CS_URS_2023_01/113202111" TargetMode="External" /><Relationship Id="rId10" Type="http://schemas.openxmlformats.org/officeDocument/2006/relationships/hyperlink" Target="https://podminky.urs.cz/item/CS_URS_2023_01/113202111.1" TargetMode="External" /><Relationship Id="rId11" Type="http://schemas.openxmlformats.org/officeDocument/2006/relationships/hyperlink" Target="https://podminky.urs.cz/item/CS_URS_2023_01/114203202" TargetMode="External" /><Relationship Id="rId12" Type="http://schemas.openxmlformats.org/officeDocument/2006/relationships/hyperlink" Target="https://podminky.urs.cz/item/CS_URS_2023_01/121151103" TargetMode="External" /><Relationship Id="rId13" Type="http://schemas.openxmlformats.org/officeDocument/2006/relationships/hyperlink" Target="https://podminky.urs.cz/item/CS_URS_2023_01/132251102" TargetMode="External" /><Relationship Id="rId14" Type="http://schemas.openxmlformats.org/officeDocument/2006/relationships/hyperlink" Target="https://podminky.urs.cz/item/CS_URS_2023_01/162651112" TargetMode="External" /><Relationship Id="rId15" Type="http://schemas.openxmlformats.org/officeDocument/2006/relationships/hyperlink" Target="https://podminky.urs.cz/item/CS_URS_2023_01/171201231" TargetMode="External" /><Relationship Id="rId16" Type="http://schemas.openxmlformats.org/officeDocument/2006/relationships/hyperlink" Target="https://podminky.urs.cz/item/CS_URS_2023_01/171251201" TargetMode="External" /><Relationship Id="rId17" Type="http://schemas.openxmlformats.org/officeDocument/2006/relationships/hyperlink" Target="https://podminky.urs.cz/item/CS_URS_2023_01/181951112" TargetMode="External" /><Relationship Id="rId18" Type="http://schemas.openxmlformats.org/officeDocument/2006/relationships/hyperlink" Target="https://podminky.urs.cz/item/CS_URS_2023_01/211971121" TargetMode="External" /><Relationship Id="rId19" Type="http://schemas.openxmlformats.org/officeDocument/2006/relationships/hyperlink" Target="https://podminky.urs.cz/item/CS_URS_2023_01/212752412" TargetMode="External" /><Relationship Id="rId20" Type="http://schemas.openxmlformats.org/officeDocument/2006/relationships/hyperlink" Target="https://podminky.urs.cz/item/CS_URS_2023_01/311213124" TargetMode="External" /><Relationship Id="rId21" Type="http://schemas.openxmlformats.org/officeDocument/2006/relationships/hyperlink" Target="https://podminky.urs.cz/item/CS_URS_2023_01/451317777" TargetMode="External" /><Relationship Id="rId22" Type="http://schemas.openxmlformats.org/officeDocument/2006/relationships/hyperlink" Target="https://podminky.urs.cz/item/CS_URS_2023_01/451319777" TargetMode="External" /><Relationship Id="rId23" Type="http://schemas.openxmlformats.org/officeDocument/2006/relationships/hyperlink" Target="https://podminky.urs.cz/item/CS_URS_2023_01/564851111" TargetMode="External" /><Relationship Id="rId24" Type="http://schemas.openxmlformats.org/officeDocument/2006/relationships/hyperlink" Target="https://podminky.urs.cz/item/CS_URS_2023_01/564861111" TargetMode="External" /><Relationship Id="rId25" Type="http://schemas.openxmlformats.org/officeDocument/2006/relationships/hyperlink" Target="https://podminky.urs.cz/item/CS_URS_2023_01/567122111" TargetMode="External" /><Relationship Id="rId26" Type="http://schemas.openxmlformats.org/officeDocument/2006/relationships/hyperlink" Target="https://podminky.urs.cz/item/CS_URS_2023_01/567132111" TargetMode="External" /><Relationship Id="rId27" Type="http://schemas.openxmlformats.org/officeDocument/2006/relationships/hyperlink" Target="https://podminky.urs.cz/item/CS_URS_2023_01/571908111" TargetMode="External" /><Relationship Id="rId28" Type="http://schemas.openxmlformats.org/officeDocument/2006/relationships/hyperlink" Target="https://podminky.urs.cz/item/CS_URS_2023_01/591211111" TargetMode="External" /><Relationship Id="rId29" Type="http://schemas.openxmlformats.org/officeDocument/2006/relationships/hyperlink" Target="https://podminky.urs.cz/item/CS_URS_2023_01/591241111" TargetMode="External" /><Relationship Id="rId30" Type="http://schemas.openxmlformats.org/officeDocument/2006/relationships/hyperlink" Target="https://podminky.urs.cz/item/CS_URS_2023_01/593111131" TargetMode="External" /><Relationship Id="rId31" Type="http://schemas.openxmlformats.org/officeDocument/2006/relationships/hyperlink" Target="https://podminky.urs.cz/item/CS_URS_2023_01/594611112" TargetMode="External" /><Relationship Id="rId32" Type="http://schemas.openxmlformats.org/officeDocument/2006/relationships/hyperlink" Target="https://podminky.urs.cz/item/CS_URS_2023_01/596811311" TargetMode="External" /><Relationship Id="rId33" Type="http://schemas.openxmlformats.org/officeDocument/2006/relationships/hyperlink" Target="https://podminky.urs.cz/item/CS_URS_2023_01/877315261" TargetMode="External" /><Relationship Id="rId34" Type="http://schemas.openxmlformats.org/officeDocument/2006/relationships/hyperlink" Target="https://podminky.urs.cz/item/CS_URS_2023_01/899331111" TargetMode="External" /><Relationship Id="rId35" Type="http://schemas.openxmlformats.org/officeDocument/2006/relationships/hyperlink" Target="https://podminky.urs.cz/item/CS_URS_2023_01/899431111" TargetMode="External" /><Relationship Id="rId36" Type="http://schemas.openxmlformats.org/officeDocument/2006/relationships/hyperlink" Target="https://podminky.urs.cz/item/CS_URS_2023_01/916131213" TargetMode="External" /><Relationship Id="rId37" Type="http://schemas.openxmlformats.org/officeDocument/2006/relationships/hyperlink" Target="https://podminky.urs.cz/item/CS_URS_2023_01/916241213" TargetMode="External" /><Relationship Id="rId38" Type="http://schemas.openxmlformats.org/officeDocument/2006/relationships/hyperlink" Target="https://podminky.urs.cz/item/CS_URS_2023_01/919732211" TargetMode="External" /><Relationship Id="rId39" Type="http://schemas.openxmlformats.org/officeDocument/2006/relationships/hyperlink" Target="https://podminky.urs.cz/item/CS_URS_2023_01/919735112" TargetMode="External" /><Relationship Id="rId40" Type="http://schemas.openxmlformats.org/officeDocument/2006/relationships/hyperlink" Target="https://podminky.urs.cz/item/CS_URS_2023_01/935113211" TargetMode="External" /><Relationship Id="rId41" Type="http://schemas.openxmlformats.org/officeDocument/2006/relationships/hyperlink" Target="https://podminky.urs.cz/item/CS_URS_2023_01/962022491" TargetMode="External" /><Relationship Id="rId42" Type="http://schemas.openxmlformats.org/officeDocument/2006/relationships/hyperlink" Target="https://podminky.urs.cz/item/CS_URS_2023_01/979024443" TargetMode="External" /><Relationship Id="rId43" Type="http://schemas.openxmlformats.org/officeDocument/2006/relationships/hyperlink" Target="https://podminky.urs.cz/item/CS_URS_2023_01/979071121" TargetMode="External" /><Relationship Id="rId44" Type="http://schemas.openxmlformats.org/officeDocument/2006/relationships/hyperlink" Target="https://podminky.urs.cz/item/CS_URS_2023_01/997221551" TargetMode="External" /><Relationship Id="rId45" Type="http://schemas.openxmlformats.org/officeDocument/2006/relationships/hyperlink" Target="https://podminky.urs.cz/item/CS_URS_2023_01/997221559" TargetMode="External" /><Relationship Id="rId46" Type="http://schemas.openxmlformats.org/officeDocument/2006/relationships/hyperlink" Target="https://podminky.urs.cz/item/CS_URS_2023_01/997221561" TargetMode="External" /><Relationship Id="rId47" Type="http://schemas.openxmlformats.org/officeDocument/2006/relationships/hyperlink" Target="https://podminky.urs.cz/item/CS_URS_2023_01/997221569" TargetMode="External" /><Relationship Id="rId48" Type="http://schemas.openxmlformats.org/officeDocument/2006/relationships/hyperlink" Target="https://podminky.urs.cz/item/CS_URS_2023_01/997221873" TargetMode="External" /><Relationship Id="rId49" Type="http://schemas.openxmlformats.org/officeDocument/2006/relationships/hyperlink" Target="https://podminky.urs.cz/item/CS_URS_2023_01/998223011" TargetMode="External" /><Relationship Id="rId50" Type="http://schemas.openxmlformats.org/officeDocument/2006/relationships/hyperlink" Target="https://podminky.urs.cz/item/CS_URS_2023_01/761661021" TargetMode="External" /><Relationship Id="rId51" Type="http://schemas.openxmlformats.org/officeDocument/2006/relationships/hyperlink" Target="https://podminky.urs.cz/item/CS_URS_2023_01/998761101" TargetMode="External" /><Relationship Id="rId52" Type="http://schemas.openxmlformats.org/officeDocument/2006/relationships/hyperlink" Target="https://podminky.urs.cz/item/CS_URS_2023_01/013244000" TargetMode="External" /><Relationship Id="rId53" Type="http://schemas.openxmlformats.org/officeDocument/2006/relationships/hyperlink" Target="https://podminky.urs.cz/item/CS_URS_2023_01/013254000" TargetMode="External" /><Relationship Id="rId54" Type="http://schemas.openxmlformats.org/officeDocument/2006/relationships/hyperlink" Target="https://podminky.urs.cz/item/CS_URS_2023_01/013274000" TargetMode="External" /><Relationship Id="rId55" Type="http://schemas.openxmlformats.org/officeDocument/2006/relationships/hyperlink" Target="https://podminky.urs.cz/item/CS_URS_2023_01/013284000" TargetMode="External" /><Relationship Id="rId56" Type="http://schemas.openxmlformats.org/officeDocument/2006/relationships/hyperlink" Target="https://podminky.urs.cz/item/CS_URS_2023_01/030001000" TargetMode="External" /><Relationship Id="rId57" Type="http://schemas.openxmlformats.org/officeDocument/2006/relationships/hyperlink" Target="https://podminky.urs.cz/item/CS_URS_2023_01/034203000" TargetMode="External" /><Relationship Id="rId58" Type="http://schemas.openxmlformats.org/officeDocument/2006/relationships/hyperlink" Target="https://podminky.urs.cz/item/CS_URS_2023_01/034303000" TargetMode="External" /><Relationship Id="rId59" Type="http://schemas.openxmlformats.org/officeDocument/2006/relationships/hyperlink" Target="https://podminky.urs.cz/item/CS_URS_2023_01/043134000" TargetMode="External" /><Relationship Id="rId60" Type="http://schemas.openxmlformats.org/officeDocument/2006/relationships/hyperlink" Target="https://podminky.urs.cz/item/CS_URS_2023_01/049103000" TargetMode="External" /><Relationship Id="rId61" Type="http://schemas.openxmlformats.org/officeDocument/2006/relationships/hyperlink" Target="https://podminky.urs.cz/item/CS_URS_2023_01/073002000" TargetMode="External" /><Relationship Id="rId6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4" TargetMode="External" /><Relationship Id="rId2" Type="http://schemas.openxmlformats.org/officeDocument/2006/relationships/hyperlink" Target="https://podminky.urs.cz/item/CS_URS_2023_01/121151103" TargetMode="External" /><Relationship Id="rId3" Type="http://schemas.openxmlformats.org/officeDocument/2006/relationships/hyperlink" Target="https://podminky.urs.cz/item/CS_URS_2023_01/122251101" TargetMode="External" /><Relationship Id="rId4" Type="http://schemas.openxmlformats.org/officeDocument/2006/relationships/hyperlink" Target="https://podminky.urs.cz/item/CS_URS_2023_01/132251101" TargetMode="External" /><Relationship Id="rId5" Type="http://schemas.openxmlformats.org/officeDocument/2006/relationships/hyperlink" Target="https://podminky.urs.cz/item/CS_URS_2023_01/162651112" TargetMode="External" /><Relationship Id="rId6" Type="http://schemas.openxmlformats.org/officeDocument/2006/relationships/hyperlink" Target="https://podminky.urs.cz/item/CS_URS_2023_01/171201231" TargetMode="External" /><Relationship Id="rId7" Type="http://schemas.openxmlformats.org/officeDocument/2006/relationships/hyperlink" Target="https://podminky.urs.cz/item/CS_URS_2023_01/181351003" TargetMode="External" /><Relationship Id="rId8" Type="http://schemas.openxmlformats.org/officeDocument/2006/relationships/hyperlink" Target="https://podminky.urs.cz/item/CS_URS_2023_01/181951111" TargetMode="External" /><Relationship Id="rId9" Type="http://schemas.openxmlformats.org/officeDocument/2006/relationships/hyperlink" Target="https://podminky.urs.cz/item/CS_URS_2023_01/339921132" TargetMode="External" /><Relationship Id="rId10" Type="http://schemas.openxmlformats.org/officeDocument/2006/relationships/hyperlink" Target="https://podminky.urs.cz/item/CS_URS_2023_01/564851011" TargetMode="External" /><Relationship Id="rId11" Type="http://schemas.openxmlformats.org/officeDocument/2006/relationships/hyperlink" Target="https://podminky.urs.cz/item/CS_URS_2023_01/564861011" TargetMode="External" /><Relationship Id="rId12" Type="http://schemas.openxmlformats.org/officeDocument/2006/relationships/hyperlink" Target="https://podminky.urs.cz/item/CS_URS_2023_01/565145101" TargetMode="External" /><Relationship Id="rId13" Type="http://schemas.openxmlformats.org/officeDocument/2006/relationships/hyperlink" Target="https://podminky.urs.cz/item/CS_URS_2023_01/567122111" TargetMode="External" /><Relationship Id="rId14" Type="http://schemas.openxmlformats.org/officeDocument/2006/relationships/hyperlink" Target="https://podminky.urs.cz/item/CS_URS_2023_01/571908111" TargetMode="External" /><Relationship Id="rId15" Type="http://schemas.openxmlformats.org/officeDocument/2006/relationships/hyperlink" Target="https://podminky.urs.cz/item/CS_URS_2023_01/573191111" TargetMode="External" /><Relationship Id="rId16" Type="http://schemas.openxmlformats.org/officeDocument/2006/relationships/hyperlink" Target="https://podminky.urs.cz/item/CS_URS_2023_01/573231107" TargetMode="External" /><Relationship Id="rId17" Type="http://schemas.openxmlformats.org/officeDocument/2006/relationships/hyperlink" Target="https://podminky.urs.cz/item/CS_URS_2023_01/577134211" TargetMode="External" /><Relationship Id="rId18" Type="http://schemas.openxmlformats.org/officeDocument/2006/relationships/hyperlink" Target="https://podminky.urs.cz/item/CS_URS_2023_01/593111131" TargetMode="External" /><Relationship Id="rId19" Type="http://schemas.openxmlformats.org/officeDocument/2006/relationships/hyperlink" Target="https://podminky.urs.cz/item/CS_URS_2023_01/594611112" TargetMode="External" /><Relationship Id="rId20" Type="http://schemas.openxmlformats.org/officeDocument/2006/relationships/hyperlink" Target="https://podminky.urs.cz/item/CS_URS_2023_01/596811311" TargetMode="External" /><Relationship Id="rId21" Type="http://schemas.openxmlformats.org/officeDocument/2006/relationships/hyperlink" Target="https://podminky.urs.cz/item/CS_URS_2023_01/899231111" TargetMode="External" /><Relationship Id="rId22" Type="http://schemas.openxmlformats.org/officeDocument/2006/relationships/hyperlink" Target="https://podminky.urs.cz/item/CS_URS_2023_01/899331111" TargetMode="External" /><Relationship Id="rId23" Type="http://schemas.openxmlformats.org/officeDocument/2006/relationships/hyperlink" Target="https://podminky.urs.cz/item/CS_URS_2023_01/911111111" TargetMode="External" /><Relationship Id="rId24" Type="http://schemas.openxmlformats.org/officeDocument/2006/relationships/hyperlink" Target="https://podminky.urs.cz/item/CS_URS_2023_01/914111111" TargetMode="External" /><Relationship Id="rId25" Type="http://schemas.openxmlformats.org/officeDocument/2006/relationships/hyperlink" Target="https://podminky.urs.cz/item/CS_URS_2023_01/914511112" TargetMode="External" /><Relationship Id="rId26" Type="http://schemas.openxmlformats.org/officeDocument/2006/relationships/hyperlink" Target="https://podminky.urs.cz/item/CS_URS_2023_01/916241213" TargetMode="External" /><Relationship Id="rId27" Type="http://schemas.openxmlformats.org/officeDocument/2006/relationships/hyperlink" Target="https://podminky.urs.cz/item/CS_URS_2023_01/919726122" TargetMode="External" /><Relationship Id="rId28" Type="http://schemas.openxmlformats.org/officeDocument/2006/relationships/hyperlink" Target="https://podminky.urs.cz/item/CS_URS_2023_01/919732211" TargetMode="External" /><Relationship Id="rId29" Type="http://schemas.openxmlformats.org/officeDocument/2006/relationships/hyperlink" Target="https://podminky.urs.cz/item/CS_URS_2023_01/966006211" TargetMode="External" /><Relationship Id="rId30" Type="http://schemas.openxmlformats.org/officeDocument/2006/relationships/hyperlink" Target="https://podminky.urs.cz/item/CS_URS_2023_01/997221551" TargetMode="External" /><Relationship Id="rId31" Type="http://schemas.openxmlformats.org/officeDocument/2006/relationships/hyperlink" Target="https://podminky.urs.cz/item/CS_URS_2023_01/997221559" TargetMode="External" /><Relationship Id="rId32" Type="http://schemas.openxmlformats.org/officeDocument/2006/relationships/hyperlink" Target="https://podminky.urs.cz/item/CS_URS_2023_01/997221873" TargetMode="External" /><Relationship Id="rId33" Type="http://schemas.openxmlformats.org/officeDocument/2006/relationships/hyperlink" Target="https://podminky.urs.cz/item/CS_URS_2023_01/998223011" TargetMode="External" /><Relationship Id="rId34" Type="http://schemas.openxmlformats.org/officeDocument/2006/relationships/hyperlink" Target="https://podminky.urs.cz/item/CS_URS_2023_01/012203000" TargetMode="External" /><Relationship Id="rId35" Type="http://schemas.openxmlformats.org/officeDocument/2006/relationships/hyperlink" Target="https://podminky.urs.cz/item/CS_URS_2023_01/012303000" TargetMode="External" /><Relationship Id="rId3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230531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Modernizace komunikace ul. Rybní v Chotěboři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k.ú. Chotěboř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31. 5. 2023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Chotěboř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Ing. Stanislav Mastný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24.75" customHeight="1">
      <c r="A55" s="7"/>
      <c r="B55" s="111"/>
      <c r="C55" s="112"/>
      <c r="D55" s="113" t="s">
        <v>76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ROUND(SUM(AG56:AG57),2)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77</v>
      </c>
      <c r="AR55" s="118"/>
      <c r="AS55" s="119">
        <f>ROUND(SUM(AS56:AS57),2)</f>
        <v>0</v>
      </c>
      <c r="AT55" s="120">
        <f>ROUND(SUM(AV55:AW55),2)</f>
        <v>0</v>
      </c>
      <c r="AU55" s="121">
        <f>ROUND(SUM(AU56:AU57),5)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ROUND(SUM(AZ56:AZ57),2)</f>
        <v>0</v>
      </c>
      <c r="BA55" s="120">
        <f>ROUND(SUM(BA56:BA57),2)</f>
        <v>0</v>
      </c>
      <c r="BB55" s="120">
        <f>ROUND(SUM(BB56:BB57),2)</f>
        <v>0</v>
      </c>
      <c r="BC55" s="120">
        <f>ROUND(SUM(BC56:BC57),2)</f>
        <v>0</v>
      </c>
      <c r="BD55" s="122">
        <f>ROUND(SUM(BD56:BD57),2)</f>
        <v>0</v>
      </c>
      <c r="BE55" s="7"/>
      <c r="BS55" s="123" t="s">
        <v>71</v>
      </c>
      <c r="BT55" s="123" t="s">
        <v>78</v>
      </c>
      <c r="BU55" s="123" t="s">
        <v>73</v>
      </c>
      <c r="BV55" s="123" t="s">
        <v>74</v>
      </c>
      <c r="BW55" s="123" t="s">
        <v>79</v>
      </c>
      <c r="BX55" s="123" t="s">
        <v>5</v>
      </c>
      <c r="CL55" s="123" t="s">
        <v>19</v>
      </c>
      <c r="CM55" s="123" t="s">
        <v>80</v>
      </c>
    </row>
    <row r="56" spans="1:90" s="4" customFormat="1" ht="23.25" customHeight="1">
      <c r="A56" s="124" t="s">
        <v>81</v>
      </c>
      <c r="B56" s="63"/>
      <c r="C56" s="125"/>
      <c r="D56" s="125"/>
      <c r="E56" s="126" t="s">
        <v>82</v>
      </c>
      <c r="F56" s="126"/>
      <c r="G56" s="126"/>
      <c r="H56" s="126"/>
      <c r="I56" s="126"/>
      <c r="J56" s="125"/>
      <c r="K56" s="126" t="s">
        <v>83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'SO 101.1 - část uznatelné...'!J32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84</v>
      </c>
      <c r="AR56" s="65"/>
      <c r="AS56" s="129">
        <v>0</v>
      </c>
      <c r="AT56" s="130">
        <f>ROUND(SUM(AV56:AW56),2)</f>
        <v>0</v>
      </c>
      <c r="AU56" s="131">
        <f>'SO 101.1 - část uznatelné...'!P102</f>
        <v>0</v>
      </c>
      <c r="AV56" s="130">
        <f>'SO 101.1 - část uznatelné...'!J35</f>
        <v>0</v>
      </c>
      <c r="AW56" s="130">
        <f>'SO 101.1 - část uznatelné...'!J36</f>
        <v>0</v>
      </c>
      <c r="AX56" s="130">
        <f>'SO 101.1 - část uznatelné...'!J37</f>
        <v>0</v>
      </c>
      <c r="AY56" s="130">
        <f>'SO 101.1 - část uznatelné...'!J38</f>
        <v>0</v>
      </c>
      <c r="AZ56" s="130">
        <f>'SO 101.1 - část uznatelné...'!F35</f>
        <v>0</v>
      </c>
      <c r="BA56" s="130">
        <f>'SO 101.1 - část uznatelné...'!F36</f>
        <v>0</v>
      </c>
      <c r="BB56" s="130">
        <f>'SO 101.1 - část uznatelné...'!F37</f>
        <v>0</v>
      </c>
      <c r="BC56" s="130">
        <f>'SO 101.1 - část uznatelné...'!F38</f>
        <v>0</v>
      </c>
      <c r="BD56" s="132">
        <f>'SO 101.1 - část uznatelné...'!F39</f>
        <v>0</v>
      </c>
      <c r="BE56" s="4"/>
      <c r="BT56" s="133" t="s">
        <v>80</v>
      </c>
      <c r="BV56" s="133" t="s">
        <v>74</v>
      </c>
      <c r="BW56" s="133" t="s">
        <v>85</v>
      </c>
      <c r="BX56" s="133" t="s">
        <v>79</v>
      </c>
      <c r="CL56" s="133" t="s">
        <v>19</v>
      </c>
    </row>
    <row r="57" spans="1:90" s="4" customFormat="1" ht="23.25" customHeight="1">
      <c r="A57" s="124" t="s">
        <v>81</v>
      </c>
      <c r="B57" s="63"/>
      <c r="C57" s="125"/>
      <c r="D57" s="125"/>
      <c r="E57" s="126" t="s">
        <v>86</v>
      </c>
      <c r="F57" s="126"/>
      <c r="G57" s="126"/>
      <c r="H57" s="126"/>
      <c r="I57" s="126"/>
      <c r="J57" s="125"/>
      <c r="K57" s="126" t="s">
        <v>87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'SO 101.2 - část neuznatel...'!J32</f>
        <v>0</v>
      </c>
      <c r="AH57" s="125"/>
      <c r="AI57" s="125"/>
      <c r="AJ57" s="125"/>
      <c r="AK57" s="125"/>
      <c r="AL57" s="125"/>
      <c r="AM57" s="125"/>
      <c r="AN57" s="127">
        <f>SUM(AG57,AT57)</f>
        <v>0</v>
      </c>
      <c r="AO57" s="125"/>
      <c r="AP57" s="125"/>
      <c r="AQ57" s="128" t="s">
        <v>84</v>
      </c>
      <c r="AR57" s="65"/>
      <c r="AS57" s="134">
        <v>0</v>
      </c>
      <c r="AT57" s="135">
        <f>ROUND(SUM(AV57:AW57),2)</f>
        <v>0</v>
      </c>
      <c r="AU57" s="136">
        <f>'SO 101.2 - část neuznatel...'!P95</f>
        <v>0</v>
      </c>
      <c r="AV57" s="135">
        <f>'SO 101.2 - část neuznatel...'!J35</f>
        <v>0</v>
      </c>
      <c r="AW57" s="135">
        <f>'SO 101.2 - část neuznatel...'!J36</f>
        <v>0</v>
      </c>
      <c r="AX57" s="135">
        <f>'SO 101.2 - část neuznatel...'!J37</f>
        <v>0</v>
      </c>
      <c r="AY57" s="135">
        <f>'SO 101.2 - část neuznatel...'!J38</f>
        <v>0</v>
      </c>
      <c r="AZ57" s="135">
        <f>'SO 101.2 - část neuznatel...'!F35</f>
        <v>0</v>
      </c>
      <c r="BA57" s="135">
        <f>'SO 101.2 - část neuznatel...'!F36</f>
        <v>0</v>
      </c>
      <c r="BB57" s="135">
        <f>'SO 101.2 - část neuznatel...'!F37</f>
        <v>0</v>
      </c>
      <c r="BC57" s="135">
        <f>'SO 101.2 - část neuznatel...'!F38</f>
        <v>0</v>
      </c>
      <c r="BD57" s="137">
        <f>'SO 101.2 - část neuznatel...'!F39</f>
        <v>0</v>
      </c>
      <c r="BE57" s="4"/>
      <c r="BT57" s="133" t="s">
        <v>80</v>
      </c>
      <c r="BV57" s="133" t="s">
        <v>74</v>
      </c>
      <c r="BW57" s="133" t="s">
        <v>88</v>
      </c>
      <c r="BX57" s="133" t="s">
        <v>79</v>
      </c>
      <c r="CL57" s="133" t="s">
        <v>19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G54:AM54"/>
    <mergeCell ref="AN54:AP54"/>
    <mergeCell ref="AR2:BE2"/>
  </mergeCells>
  <hyperlinks>
    <hyperlink ref="A56" location="'SO 101.1 - část uznatelné...'!C2" display="/"/>
    <hyperlink ref="A57" location="'SO 101.2 - část neuznatel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89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Modernizace komunikace ul. Rybní v Chotěboři</v>
      </c>
      <c r="F7" s="142"/>
      <c r="G7" s="142"/>
      <c r="H7" s="142"/>
      <c r="L7" s="20"/>
    </row>
    <row r="8" spans="2:12" s="1" customFormat="1" ht="12" customHeight="1">
      <c r="B8" s="20"/>
      <c r="D8" s="142" t="s">
        <v>90</v>
      </c>
      <c r="L8" s="20"/>
    </row>
    <row r="9" spans="1:31" s="2" customFormat="1" ht="16.5" customHeight="1">
      <c r="A9" s="38"/>
      <c r="B9" s="44"/>
      <c r="C9" s="38"/>
      <c r="D9" s="38"/>
      <c r="E9" s="143" t="s">
        <v>91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92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93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31. 5. 2023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47.25" customHeight="1">
      <c r="A29" s="147"/>
      <c r="B29" s="148"/>
      <c r="C29" s="147"/>
      <c r="D29" s="147"/>
      <c r="E29" s="149" t="s">
        <v>94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ROUND(J102,2)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ROUND((SUM(BE102:BE523)),2)</f>
        <v>0</v>
      </c>
      <c r="G35" s="38"/>
      <c r="H35" s="38"/>
      <c r="I35" s="157">
        <v>0.21</v>
      </c>
      <c r="J35" s="156">
        <f>ROUND(((SUM(BE102:BE523))*I35),2)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ROUND((SUM(BF102:BF523)),2)</f>
        <v>0</v>
      </c>
      <c r="G36" s="38"/>
      <c r="H36" s="38"/>
      <c r="I36" s="157">
        <v>0.15</v>
      </c>
      <c r="J36" s="156">
        <f>ROUND(((SUM(BF102:BF523))*I36),2)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ROUND((SUM(BG102:BG523)),2)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ROUND((SUM(BH102:BH523)),2)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ROUND((SUM(BI102:BI523)),2)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95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Modernizace komunikace ul. Rybní v Chotěboři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90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91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92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 101.1 - část uznatelné náklady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k.ú. Chotěboř</v>
      </c>
      <c r="G56" s="40"/>
      <c r="H56" s="40"/>
      <c r="I56" s="32" t="s">
        <v>23</v>
      </c>
      <c r="J56" s="72" t="str">
        <f>IF(J14="","",J14)</f>
        <v>31. 5. 2023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Chotěboř</v>
      </c>
      <c r="G58" s="40"/>
      <c r="H58" s="40"/>
      <c r="I58" s="32" t="s">
        <v>31</v>
      </c>
      <c r="J58" s="36" t="str">
        <f>E23</f>
        <v>Ing. Stanislav Mastný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96</v>
      </c>
      <c r="D61" s="171"/>
      <c r="E61" s="171"/>
      <c r="F61" s="171"/>
      <c r="G61" s="171"/>
      <c r="H61" s="171"/>
      <c r="I61" s="171"/>
      <c r="J61" s="172" t="s">
        <v>97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J102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98</v>
      </c>
    </row>
    <row r="64" spans="1:31" s="9" customFormat="1" ht="24.95" customHeight="1">
      <c r="A64" s="9"/>
      <c r="B64" s="174"/>
      <c r="C64" s="175"/>
      <c r="D64" s="176" t="s">
        <v>99</v>
      </c>
      <c r="E64" s="177"/>
      <c r="F64" s="177"/>
      <c r="G64" s="177"/>
      <c r="H64" s="177"/>
      <c r="I64" s="177"/>
      <c r="J64" s="178">
        <f>J103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100</v>
      </c>
      <c r="E65" s="182"/>
      <c r="F65" s="182"/>
      <c r="G65" s="182"/>
      <c r="H65" s="182"/>
      <c r="I65" s="182"/>
      <c r="J65" s="183">
        <f>J104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101</v>
      </c>
      <c r="E66" s="182"/>
      <c r="F66" s="182"/>
      <c r="G66" s="182"/>
      <c r="H66" s="182"/>
      <c r="I66" s="182"/>
      <c r="J66" s="183">
        <f>J202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102</v>
      </c>
      <c r="E67" s="182"/>
      <c r="F67" s="182"/>
      <c r="G67" s="182"/>
      <c r="H67" s="182"/>
      <c r="I67" s="182"/>
      <c r="J67" s="183">
        <f>J217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103</v>
      </c>
      <c r="E68" s="182"/>
      <c r="F68" s="182"/>
      <c r="G68" s="182"/>
      <c r="H68" s="182"/>
      <c r="I68" s="182"/>
      <c r="J68" s="183">
        <f>J223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104</v>
      </c>
      <c r="E69" s="182"/>
      <c r="F69" s="182"/>
      <c r="G69" s="182"/>
      <c r="H69" s="182"/>
      <c r="I69" s="182"/>
      <c r="J69" s="183">
        <f>J237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105</v>
      </c>
      <c r="E70" s="182"/>
      <c r="F70" s="182"/>
      <c r="G70" s="182"/>
      <c r="H70" s="182"/>
      <c r="I70" s="182"/>
      <c r="J70" s="183">
        <f>J331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106</v>
      </c>
      <c r="E71" s="182"/>
      <c r="F71" s="182"/>
      <c r="G71" s="182"/>
      <c r="H71" s="182"/>
      <c r="I71" s="182"/>
      <c r="J71" s="183">
        <f>J369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107</v>
      </c>
      <c r="E72" s="182"/>
      <c r="F72" s="182"/>
      <c r="G72" s="182"/>
      <c r="H72" s="182"/>
      <c r="I72" s="182"/>
      <c r="J72" s="183">
        <f>J437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108</v>
      </c>
      <c r="E73" s="182"/>
      <c r="F73" s="182"/>
      <c r="G73" s="182"/>
      <c r="H73" s="182"/>
      <c r="I73" s="182"/>
      <c r="J73" s="183">
        <f>J465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4"/>
      <c r="C74" s="175"/>
      <c r="D74" s="176" t="s">
        <v>109</v>
      </c>
      <c r="E74" s="177"/>
      <c r="F74" s="177"/>
      <c r="G74" s="177"/>
      <c r="H74" s="177"/>
      <c r="I74" s="177"/>
      <c r="J74" s="178">
        <f>J469</f>
        <v>0</v>
      </c>
      <c r="K74" s="175"/>
      <c r="L74" s="17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0"/>
      <c r="C75" s="125"/>
      <c r="D75" s="181" t="s">
        <v>110</v>
      </c>
      <c r="E75" s="182"/>
      <c r="F75" s="182"/>
      <c r="G75" s="182"/>
      <c r="H75" s="182"/>
      <c r="I75" s="182"/>
      <c r="J75" s="183">
        <f>J470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4"/>
      <c r="C76" s="175"/>
      <c r="D76" s="176" t="s">
        <v>111</v>
      </c>
      <c r="E76" s="177"/>
      <c r="F76" s="177"/>
      <c r="G76" s="177"/>
      <c r="H76" s="177"/>
      <c r="I76" s="177"/>
      <c r="J76" s="178">
        <f>J481</f>
        <v>0</v>
      </c>
      <c r="K76" s="175"/>
      <c r="L76" s="17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80"/>
      <c r="C77" s="125"/>
      <c r="D77" s="181" t="s">
        <v>112</v>
      </c>
      <c r="E77" s="182"/>
      <c r="F77" s="182"/>
      <c r="G77" s="182"/>
      <c r="H77" s="182"/>
      <c r="I77" s="182"/>
      <c r="J77" s="183">
        <f>J482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113</v>
      </c>
      <c r="E78" s="182"/>
      <c r="F78" s="182"/>
      <c r="G78" s="182"/>
      <c r="H78" s="182"/>
      <c r="I78" s="182"/>
      <c r="J78" s="183">
        <f>J498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0"/>
      <c r="C79" s="125"/>
      <c r="D79" s="181" t="s">
        <v>114</v>
      </c>
      <c r="E79" s="182"/>
      <c r="F79" s="182"/>
      <c r="G79" s="182"/>
      <c r="H79" s="182"/>
      <c r="I79" s="182"/>
      <c r="J79" s="183">
        <f>J511</f>
        <v>0</v>
      </c>
      <c r="K79" s="125"/>
      <c r="L79" s="18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0"/>
      <c r="C80" s="125"/>
      <c r="D80" s="181" t="s">
        <v>115</v>
      </c>
      <c r="E80" s="182"/>
      <c r="F80" s="182"/>
      <c r="G80" s="182"/>
      <c r="H80" s="182"/>
      <c r="I80" s="182"/>
      <c r="J80" s="183">
        <f>J520</f>
        <v>0</v>
      </c>
      <c r="K80" s="125"/>
      <c r="L80" s="18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6" spans="1:31" s="2" customFormat="1" ht="6.95" customHeight="1">
      <c r="A86" s="38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4.95" customHeight="1">
      <c r="A87" s="38"/>
      <c r="B87" s="39"/>
      <c r="C87" s="23" t="s">
        <v>116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16</v>
      </c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169" t="str">
        <f>E7</f>
        <v>Modernizace komunikace ul. Rybní v Chotěboři</v>
      </c>
      <c r="F90" s="32"/>
      <c r="G90" s="32"/>
      <c r="H90" s="32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2:12" s="1" customFormat="1" ht="12" customHeight="1">
      <c r="B91" s="21"/>
      <c r="C91" s="32" t="s">
        <v>90</v>
      </c>
      <c r="D91" s="22"/>
      <c r="E91" s="22"/>
      <c r="F91" s="22"/>
      <c r="G91" s="22"/>
      <c r="H91" s="22"/>
      <c r="I91" s="22"/>
      <c r="J91" s="22"/>
      <c r="K91" s="22"/>
      <c r="L91" s="20"/>
    </row>
    <row r="92" spans="1:31" s="2" customFormat="1" ht="16.5" customHeight="1">
      <c r="A92" s="38"/>
      <c r="B92" s="39"/>
      <c r="C92" s="40"/>
      <c r="D92" s="40"/>
      <c r="E92" s="169" t="s">
        <v>91</v>
      </c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92</v>
      </c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6.5" customHeight="1">
      <c r="A94" s="38"/>
      <c r="B94" s="39"/>
      <c r="C94" s="40"/>
      <c r="D94" s="40"/>
      <c r="E94" s="69" t="str">
        <f>E11</f>
        <v>SO 101.1 - část uznatelné náklady</v>
      </c>
      <c r="F94" s="40"/>
      <c r="G94" s="40"/>
      <c r="H94" s="40"/>
      <c r="I94" s="40"/>
      <c r="J94" s="40"/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2" customHeight="1">
      <c r="A96" s="38"/>
      <c r="B96" s="39"/>
      <c r="C96" s="32" t="s">
        <v>21</v>
      </c>
      <c r="D96" s="40"/>
      <c r="E96" s="40"/>
      <c r="F96" s="27" t="str">
        <f>F14</f>
        <v>k.ú. Chotěboř</v>
      </c>
      <c r="G96" s="40"/>
      <c r="H96" s="40"/>
      <c r="I96" s="32" t="s">
        <v>23</v>
      </c>
      <c r="J96" s="72" t="str">
        <f>IF(J14="","",J14)</f>
        <v>31. 5. 2023</v>
      </c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6.95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5.15" customHeight="1">
      <c r="A98" s="38"/>
      <c r="B98" s="39"/>
      <c r="C98" s="32" t="s">
        <v>25</v>
      </c>
      <c r="D98" s="40"/>
      <c r="E98" s="40"/>
      <c r="F98" s="27" t="str">
        <f>E17</f>
        <v>Město Chotěboř</v>
      </c>
      <c r="G98" s="40"/>
      <c r="H98" s="40"/>
      <c r="I98" s="32" t="s">
        <v>31</v>
      </c>
      <c r="J98" s="36" t="str">
        <f>E23</f>
        <v>Ing. Stanislav Mastný</v>
      </c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5.15" customHeight="1">
      <c r="A99" s="38"/>
      <c r="B99" s="39"/>
      <c r="C99" s="32" t="s">
        <v>29</v>
      </c>
      <c r="D99" s="40"/>
      <c r="E99" s="40"/>
      <c r="F99" s="27" t="str">
        <f>IF(E20="","",E20)</f>
        <v>Vyplň údaj</v>
      </c>
      <c r="G99" s="40"/>
      <c r="H99" s="40"/>
      <c r="I99" s="32" t="s">
        <v>34</v>
      </c>
      <c r="J99" s="36" t="str">
        <f>E26</f>
        <v xml:space="preserve"> </v>
      </c>
      <c r="K99" s="40"/>
      <c r="L99" s="14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10.3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144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11" customFormat="1" ht="29.25" customHeight="1">
      <c r="A101" s="185"/>
      <c r="B101" s="186"/>
      <c r="C101" s="187" t="s">
        <v>117</v>
      </c>
      <c r="D101" s="188" t="s">
        <v>57</v>
      </c>
      <c r="E101" s="188" t="s">
        <v>53</v>
      </c>
      <c r="F101" s="188" t="s">
        <v>54</v>
      </c>
      <c r="G101" s="188" t="s">
        <v>118</v>
      </c>
      <c r="H101" s="188" t="s">
        <v>119</v>
      </c>
      <c r="I101" s="188" t="s">
        <v>120</v>
      </c>
      <c r="J101" s="188" t="s">
        <v>97</v>
      </c>
      <c r="K101" s="189" t="s">
        <v>121</v>
      </c>
      <c r="L101" s="190"/>
      <c r="M101" s="92" t="s">
        <v>19</v>
      </c>
      <c r="N101" s="93" t="s">
        <v>42</v>
      </c>
      <c r="O101" s="93" t="s">
        <v>122</v>
      </c>
      <c r="P101" s="93" t="s">
        <v>123</v>
      </c>
      <c r="Q101" s="93" t="s">
        <v>124</v>
      </c>
      <c r="R101" s="93" t="s">
        <v>125</v>
      </c>
      <c r="S101" s="93" t="s">
        <v>126</v>
      </c>
      <c r="T101" s="94" t="s">
        <v>127</v>
      </c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</row>
    <row r="102" spans="1:63" s="2" customFormat="1" ht="22.8" customHeight="1">
      <c r="A102" s="38"/>
      <c r="B102" s="39"/>
      <c r="C102" s="99" t="s">
        <v>128</v>
      </c>
      <c r="D102" s="40"/>
      <c r="E102" s="40"/>
      <c r="F102" s="40"/>
      <c r="G102" s="40"/>
      <c r="H102" s="40"/>
      <c r="I102" s="40"/>
      <c r="J102" s="191">
        <f>BK102</f>
        <v>0</v>
      </c>
      <c r="K102" s="40"/>
      <c r="L102" s="44"/>
      <c r="M102" s="95"/>
      <c r="N102" s="192"/>
      <c r="O102" s="96"/>
      <c r="P102" s="193">
        <f>P103+P469+P481</f>
        <v>0</v>
      </c>
      <c r="Q102" s="96"/>
      <c r="R102" s="193">
        <f>R103+R469+R481</f>
        <v>449.854694</v>
      </c>
      <c r="S102" s="96"/>
      <c r="T102" s="194">
        <f>T103+T469+T481</f>
        <v>775.985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71</v>
      </c>
      <c r="AU102" s="17" t="s">
        <v>98</v>
      </c>
      <c r="BK102" s="195">
        <f>BK103+BK469+BK481</f>
        <v>0</v>
      </c>
    </row>
    <row r="103" spans="1:63" s="12" customFormat="1" ht="25.9" customHeight="1">
      <c r="A103" s="12"/>
      <c r="B103" s="196"/>
      <c r="C103" s="197"/>
      <c r="D103" s="198" t="s">
        <v>71</v>
      </c>
      <c r="E103" s="199" t="s">
        <v>129</v>
      </c>
      <c r="F103" s="199" t="s">
        <v>130</v>
      </c>
      <c r="G103" s="197"/>
      <c r="H103" s="197"/>
      <c r="I103" s="200"/>
      <c r="J103" s="201">
        <f>BK103</f>
        <v>0</v>
      </c>
      <c r="K103" s="197"/>
      <c r="L103" s="202"/>
      <c r="M103" s="203"/>
      <c r="N103" s="204"/>
      <c r="O103" s="204"/>
      <c r="P103" s="205">
        <f>P104+P202+P217+P223+P237+P331+P369+P437+P465</f>
        <v>0</v>
      </c>
      <c r="Q103" s="204"/>
      <c r="R103" s="205">
        <f>R104+R202+R217+R223+R237+R331+R369+R437+R465</f>
        <v>449.83142399999997</v>
      </c>
      <c r="S103" s="204"/>
      <c r="T103" s="206">
        <f>T104+T202+T217+T223+T237+T331+T369+T437+T465</f>
        <v>775.985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78</v>
      </c>
      <c r="AT103" s="208" t="s">
        <v>71</v>
      </c>
      <c r="AU103" s="208" t="s">
        <v>72</v>
      </c>
      <c r="AY103" s="207" t="s">
        <v>131</v>
      </c>
      <c r="BK103" s="209">
        <f>BK104+BK202+BK217+BK223+BK237+BK331+BK369+BK437+BK465</f>
        <v>0</v>
      </c>
    </row>
    <row r="104" spans="1:63" s="12" customFormat="1" ht="22.8" customHeight="1">
      <c r="A104" s="12"/>
      <c r="B104" s="196"/>
      <c r="C104" s="197"/>
      <c r="D104" s="198" t="s">
        <v>71</v>
      </c>
      <c r="E104" s="210" t="s">
        <v>78</v>
      </c>
      <c r="F104" s="210" t="s">
        <v>132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SUM(P105:P201)</f>
        <v>0</v>
      </c>
      <c r="Q104" s="204"/>
      <c r="R104" s="205">
        <f>SUM(R105:R201)</f>
        <v>0</v>
      </c>
      <c r="S104" s="204"/>
      <c r="T104" s="206">
        <f>SUM(T105:T201)</f>
        <v>767.385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78</v>
      </c>
      <c r="AT104" s="208" t="s">
        <v>71</v>
      </c>
      <c r="AU104" s="208" t="s">
        <v>78</v>
      </c>
      <c r="AY104" s="207" t="s">
        <v>131</v>
      </c>
      <c r="BK104" s="209">
        <f>SUM(BK105:BK201)</f>
        <v>0</v>
      </c>
    </row>
    <row r="105" spans="1:65" s="2" customFormat="1" ht="24.15" customHeight="1">
      <c r="A105" s="38"/>
      <c r="B105" s="39"/>
      <c r="C105" s="212" t="s">
        <v>78</v>
      </c>
      <c r="D105" s="212" t="s">
        <v>133</v>
      </c>
      <c r="E105" s="213" t="s">
        <v>134</v>
      </c>
      <c r="F105" s="214" t="s">
        <v>135</v>
      </c>
      <c r="G105" s="215" t="s">
        <v>136</v>
      </c>
      <c r="H105" s="216">
        <v>15</v>
      </c>
      <c r="I105" s="217"/>
      <c r="J105" s="218">
        <f>ROUND(I105*H105,2)</f>
        <v>0</v>
      </c>
      <c r="K105" s="214" t="s">
        <v>137</v>
      </c>
      <c r="L105" s="44"/>
      <c r="M105" s="219" t="s">
        <v>19</v>
      </c>
      <c r="N105" s="220" t="s">
        <v>43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138</v>
      </c>
      <c r="AT105" s="223" t="s">
        <v>133</v>
      </c>
      <c r="AU105" s="223" t="s">
        <v>80</v>
      </c>
      <c r="AY105" s="17" t="s">
        <v>131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78</v>
      </c>
      <c r="BK105" s="224">
        <f>ROUND(I105*H105,2)</f>
        <v>0</v>
      </c>
      <c r="BL105" s="17" t="s">
        <v>138</v>
      </c>
      <c r="BM105" s="223" t="s">
        <v>139</v>
      </c>
    </row>
    <row r="106" spans="1:47" s="2" customFormat="1" ht="12">
      <c r="A106" s="38"/>
      <c r="B106" s="39"/>
      <c r="C106" s="40"/>
      <c r="D106" s="225" t="s">
        <v>140</v>
      </c>
      <c r="E106" s="40"/>
      <c r="F106" s="226" t="s">
        <v>141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140</v>
      </c>
      <c r="AU106" s="17" t="s">
        <v>80</v>
      </c>
    </row>
    <row r="107" spans="1:47" s="2" customFormat="1" ht="12">
      <c r="A107" s="38"/>
      <c r="B107" s="39"/>
      <c r="C107" s="40"/>
      <c r="D107" s="230" t="s">
        <v>142</v>
      </c>
      <c r="E107" s="40"/>
      <c r="F107" s="231" t="s">
        <v>143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142</v>
      </c>
      <c r="AU107" s="17" t="s">
        <v>80</v>
      </c>
    </row>
    <row r="108" spans="1:47" s="2" customFormat="1" ht="12">
      <c r="A108" s="38"/>
      <c r="B108" s="39"/>
      <c r="C108" s="40"/>
      <c r="D108" s="225" t="s">
        <v>144</v>
      </c>
      <c r="E108" s="40"/>
      <c r="F108" s="232" t="s">
        <v>145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144</v>
      </c>
      <c r="AU108" s="17" t="s">
        <v>80</v>
      </c>
    </row>
    <row r="109" spans="1:51" s="13" customFormat="1" ht="12">
      <c r="A109" s="13"/>
      <c r="B109" s="233"/>
      <c r="C109" s="234"/>
      <c r="D109" s="225" t="s">
        <v>146</v>
      </c>
      <c r="E109" s="235" t="s">
        <v>19</v>
      </c>
      <c r="F109" s="236" t="s">
        <v>147</v>
      </c>
      <c r="G109" s="234"/>
      <c r="H109" s="235" t="s">
        <v>19</v>
      </c>
      <c r="I109" s="237"/>
      <c r="J109" s="234"/>
      <c r="K109" s="234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146</v>
      </c>
      <c r="AU109" s="242" t="s">
        <v>80</v>
      </c>
      <c r="AV109" s="13" t="s">
        <v>78</v>
      </c>
      <c r="AW109" s="13" t="s">
        <v>33</v>
      </c>
      <c r="AX109" s="13" t="s">
        <v>72</v>
      </c>
      <c r="AY109" s="242" t="s">
        <v>131</v>
      </c>
    </row>
    <row r="110" spans="1:51" s="14" customFormat="1" ht="12">
      <c r="A110" s="14"/>
      <c r="B110" s="243"/>
      <c r="C110" s="244"/>
      <c r="D110" s="225" t="s">
        <v>146</v>
      </c>
      <c r="E110" s="245" t="s">
        <v>19</v>
      </c>
      <c r="F110" s="246" t="s">
        <v>148</v>
      </c>
      <c r="G110" s="244"/>
      <c r="H110" s="247">
        <v>15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146</v>
      </c>
      <c r="AU110" s="253" t="s">
        <v>80</v>
      </c>
      <c r="AV110" s="14" t="s">
        <v>80</v>
      </c>
      <c r="AW110" s="14" t="s">
        <v>33</v>
      </c>
      <c r="AX110" s="14" t="s">
        <v>72</v>
      </c>
      <c r="AY110" s="253" t="s">
        <v>131</v>
      </c>
    </row>
    <row r="111" spans="1:65" s="2" customFormat="1" ht="16.5" customHeight="1">
      <c r="A111" s="38"/>
      <c r="B111" s="39"/>
      <c r="C111" s="212" t="s">
        <v>80</v>
      </c>
      <c r="D111" s="212" t="s">
        <v>133</v>
      </c>
      <c r="E111" s="213" t="s">
        <v>149</v>
      </c>
      <c r="F111" s="214" t="s">
        <v>150</v>
      </c>
      <c r="G111" s="215" t="s">
        <v>151</v>
      </c>
      <c r="H111" s="216">
        <v>2</v>
      </c>
      <c r="I111" s="217"/>
      <c r="J111" s="218">
        <f>ROUND(I111*H111,2)</f>
        <v>0</v>
      </c>
      <c r="K111" s="214" t="s">
        <v>137</v>
      </c>
      <c r="L111" s="44"/>
      <c r="M111" s="219" t="s">
        <v>19</v>
      </c>
      <c r="N111" s="220" t="s">
        <v>43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138</v>
      </c>
      <c r="AT111" s="223" t="s">
        <v>133</v>
      </c>
      <c r="AU111" s="223" t="s">
        <v>80</v>
      </c>
      <c r="AY111" s="17" t="s">
        <v>131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78</v>
      </c>
      <c r="BK111" s="224">
        <f>ROUND(I111*H111,2)</f>
        <v>0</v>
      </c>
      <c r="BL111" s="17" t="s">
        <v>138</v>
      </c>
      <c r="BM111" s="223" t="s">
        <v>152</v>
      </c>
    </row>
    <row r="112" spans="1:47" s="2" customFormat="1" ht="12">
      <c r="A112" s="38"/>
      <c r="B112" s="39"/>
      <c r="C112" s="40"/>
      <c r="D112" s="225" t="s">
        <v>140</v>
      </c>
      <c r="E112" s="40"/>
      <c r="F112" s="226" t="s">
        <v>153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140</v>
      </c>
      <c r="AU112" s="17" t="s">
        <v>80</v>
      </c>
    </row>
    <row r="113" spans="1:47" s="2" customFormat="1" ht="12">
      <c r="A113" s="38"/>
      <c r="B113" s="39"/>
      <c r="C113" s="40"/>
      <c r="D113" s="230" t="s">
        <v>142</v>
      </c>
      <c r="E113" s="40"/>
      <c r="F113" s="231" t="s">
        <v>154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142</v>
      </c>
      <c r="AU113" s="17" t="s">
        <v>80</v>
      </c>
    </row>
    <row r="114" spans="1:47" s="2" customFormat="1" ht="12">
      <c r="A114" s="38"/>
      <c r="B114" s="39"/>
      <c r="C114" s="40"/>
      <c r="D114" s="225" t="s">
        <v>144</v>
      </c>
      <c r="E114" s="40"/>
      <c r="F114" s="232" t="s">
        <v>145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144</v>
      </c>
      <c r="AU114" s="17" t="s">
        <v>80</v>
      </c>
    </row>
    <row r="115" spans="1:51" s="13" customFormat="1" ht="12">
      <c r="A115" s="13"/>
      <c r="B115" s="233"/>
      <c r="C115" s="234"/>
      <c r="D115" s="225" t="s">
        <v>146</v>
      </c>
      <c r="E115" s="235" t="s">
        <v>19</v>
      </c>
      <c r="F115" s="236" t="s">
        <v>147</v>
      </c>
      <c r="G115" s="234"/>
      <c r="H115" s="235" t="s">
        <v>19</v>
      </c>
      <c r="I115" s="237"/>
      <c r="J115" s="234"/>
      <c r="K115" s="234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146</v>
      </c>
      <c r="AU115" s="242" t="s">
        <v>80</v>
      </c>
      <c r="AV115" s="13" t="s">
        <v>78</v>
      </c>
      <c r="AW115" s="13" t="s">
        <v>33</v>
      </c>
      <c r="AX115" s="13" t="s">
        <v>72</v>
      </c>
      <c r="AY115" s="242" t="s">
        <v>131</v>
      </c>
    </row>
    <row r="116" spans="1:51" s="14" customFormat="1" ht="12">
      <c r="A116" s="14"/>
      <c r="B116" s="243"/>
      <c r="C116" s="244"/>
      <c r="D116" s="225" t="s">
        <v>146</v>
      </c>
      <c r="E116" s="245" t="s">
        <v>19</v>
      </c>
      <c r="F116" s="246" t="s">
        <v>155</v>
      </c>
      <c r="G116" s="244"/>
      <c r="H116" s="247">
        <v>2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3" t="s">
        <v>146</v>
      </c>
      <c r="AU116" s="253" t="s">
        <v>80</v>
      </c>
      <c r="AV116" s="14" t="s">
        <v>80</v>
      </c>
      <c r="AW116" s="14" t="s">
        <v>33</v>
      </c>
      <c r="AX116" s="14" t="s">
        <v>72</v>
      </c>
      <c r="AY116" s="253" t="s">
        <v>131</v>
      </c>
    </row>
    <row r="117" spans="1:65" s="2" customFormat="1" ht="16.5" customHeight="1">
      <c r="A117" s="38"/>
      <c r="B117" s="39"/>
      <c r="C117" s="212" t="s">
        <v>156</v>
      </c>
      <c r="D117" s="212" t="s">
        <v>133</v>
      </c>
      <c r="E117" s="213" t="s">
        <v>157</v>
      </c>
      <c r="F117" s="214" t="s">
        <v>158</v>
      </c>
      <c r="G117" s="215" t="s">
        <v>151</v>
      </c>
      <c r="H117" s="216">
        <v>2</v>
      </c>
      <c r="I117" s="217"/>
      <c r="J117" s="218">
        <f>ROUND(I117*H117,2)</f>
        <v>0</v>
      </c>
      <c r="K117" s="214" t="s">
        <v>137</v>
      </c>
      <c r="L117" s="44"/>
      <c r="M117" s="219" t="s">
        <v>19</v>
      </c>
      <c r="N117" s="220" t="s">
        <v>43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138</v>
      </c>
      <c r="AT117" s="223" t="s">
        <v>133</v>
      </c>
      <c r="AU117" s="223" t="s">
        <v>80</v>
      </c>
      <c r="AY117" s="17" t="s">
        <v>131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78</v>
      </c>
      <c r="BK117" s="224">
        <f>ROUND(I117*H117,2)</f>
        <v>0</v>
      </c>
      <c r="BL117" s="17" t="s">
        <v>138</v>
      </c>
      <c r="BM117" s="223" t="s">
        <v>159</v>
      </c>
    </row>
    <row r="118" spans="1:47" s="2" customFormat="1" ht="12">
      <c r="A118" s="38"/>
      <c r="B118" s="39"/>
      <c r="C118" s="40"/>
      <c r="D118" s="225" t="s">
        <v>140</v>
      </c>
      <c r="E118" s="40"/>
      <c r="F118" s="226" t="s">
        <v>160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140</v>
      </c>
      <c r="AU118" s="17" t="s">
        <v>80</v>
      </c>
    </row>
    <row r="119" spans="1:47" s="2" customFormat="1" ht="12">
      <c r="A119" s="38"/>
      <c r="B119" s="39"/>
      <c r="C119" s="40"/>
      <c r="D119" s="230" t="s">
        <v>142</v>
      </c>
      <c r="E119" s="40"/>
      <c r="F119" s="231" t="s">
        <v>161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142</v>
      </c>
      <c r="AU119" s="17" t="s">
        <v>80</v>
      </c>
    </row>
    <row r="120" spans="1:47" s="2" customFormat="1" ht="12">
      <c r="A120" s="38"/>
      <c r="B120" s="39"/>
      <c r="C120" s="40"/>
      <c r="D120" s="225" t="s">
        <v>144</v>
      </c>
      <c r="E120" s="40"/>
      <c r="F120" s="232" t="s">
        <v>145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144</v>
      </c>
      <c r="AU120" s="17" t="s">
        <v>80</v>
      </c>
    </row>
    <row r="121" spans="1:51" s="13" customFormat="1" ht="12">
      <c r="A121" s="13"/>
      <c r="B121" s="233"/>
      <c r="C121" s="234"/>
      <c r="D121" s="225" t="s">
        <v>146</v>
      </c>
      <c r="E121" s="235" t="s">
        <v>19</v>
      </c>
      <c r="F121" s="236" t="s">
        <v>147</v>
      </c>
      <c r="G121" s="234"/>
      <c r="H121" s="235" t="s">
        <v>19</v>
      </c>
      <c r="I121" s="237"/>
      <c r="J121" s="234"/>
      <c r="K121" s="234"/>
      <c r="L121" s="238"/>
      <c r="M121" s="239"/>
      <c r="N121" s="240"/>
      <c r="O121" s="240"/>
      <c r="P121" s="240"/>
      <c r="Q121" s="240"/>
      <c r="R121" s="240"/>
      <c r="S121" s="240"/>
      <c r="T121" s="24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2" t="s">
        <v>146</v>
      </c>
      <c r="AU121" s="242" t="s">
        <v>80</v>
      </c>
      <c r="AV121" s="13" t="s">
        <v>78</v>
      </c>
      <c r="AW121" s="13" t="s">
        <v>33</v>
      </c>
      <c r="AX121" s="13" t="s">
        <v>72</v>
      </c>
      <c r="AY121" s="242" t="s">
        <v>131</v>
      </c>
    </row>
    <row r="122" spans="1:51" s="14" customFormat="1" ht="12">
      <c r="A122" s="14"/>
      <c r="B122" s="243"/>
      <c r="C122" s="244"/>
      <c r="D122" s="225" t="s">
        <v>146</v>
      </c>
      <c r="E122" s="245" t="s">
        <v>19</v>
      </c>
      <c r="F122" s="246" t="s">
        <v>162</v>
      </c>
      <c r="G122" s="244"/>
      <c r="H122" s="247">
        <v>2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3" t="s">
        <v>146</v>
      </c>
      <c r="AU122" s="253" t="s">
        <v>80</v>
      </c>
      <c r="AV122" s="14" t="s">
        <v>80</v>
      </c>
      <c r="AW122" s="14" t="s">
        <v>33</v>
      </c>
      <c r="AX122" s="14" t="s">
        <v>72</v>
      </c>
      <c r="AY122" s="253" t="s">
        <v>131</v>
      </c>
    </row>
    <row r="123" spans="1:65" s="2" customFormat="1" ht="16.5" customHeight="1">
      <c r="A123" s="38"/>
      <c r="B123" s="39"/>
      <c r="C123" s="212" t="s">
        <v>138</v>
      </c>
      <c r="D123" s="212" t="s">
        <v>133</v>
      </c>
      <c r="E123" s="213" t="s">
        <v>163</v>
      </c>
      <c r="F123" s="214" t="s">
        <v>164</v>
      </c>
      <c r="G123" s="215" t="s">
        <v>136</v>
      </c>
      <c r="H123" s="216">
        <v>105</v>
      </c>
      <c r="I123" s="217"/>
      <c r="J123" s="218">
        <f>ROUND(I123*H123,2)</f>
        <v>0</v>
      </c>
      <c r="K123" s="214" t="s">
        <v>137</v>
      </c>
      <c r="L123" s="44"/>
      <c r="M123" s="219" t="s">
        <v>19</v>
      </c>
      <c r="N123" s="220" t="s">
        <v>43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0.26</v>
      </c>
      <c r="T123" s="222">
        <f>S123*H123</f>
        <v>27.3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138</v>
      </c>
      <c r="AT123" s="223" t="s">
        <v>133</v>
      </c>
      <c r="AU123" s="223" t="s">
        <v>80</v>
      </c>
      <c r="AY123" s="17" t="s">
        <v>131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78</v>
      </c>
      <c r="BK123" s="224">
        <f>ROUND(I123*H123,2)</f>
        <v>0</v>
      </c>
      <c r="BL123" s="17" t="s">
        <v>138</v>
      </c>
      <c r="BM123" s="223" t="s">
        <v>165</v>
      </c>
    </row>
    <row r="124" spans="1:47" s="2" customFormat="1" ht="12">
      <c r="A124" s="38"/>
      <c r="B124" s="39"/>
      <c r="C124" s="40"/>
      <c r="D124" s="225" t="s">
        <v>140</v>
      </c>
      <c r="E124" s="40"/>
      <c r="F124" s="226" t="s">
        <v>166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140</v>
      </c>
      <c r="AU124" s="17" t="s">
        <v>80</v>
      </c>
    </row>
    <row r="125" spans="1:47" s="2" customFormat="1" ht="12">
      <c r="A125" s="38"/>
      <c r="B125" s="39"/>
      <c r="C125" s="40"/>
      <c r="D125" s="230" t="s">
        <v>142</v>
      </c>
      <c r="E125" s="40"/>
      <c r="F125" s="231" t="s">
        <v>167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142</v>
      </c>
      <c r="AU125" s="17" t="s">
        <v>80</v>
      </c>
    </row>
    <row r="126" spans="1:51" s="13" customFormat="1" ht="12">
      <c r="A126" s="13"/>
      <c r="B126" s="233"/>
      <c r="C126" s="234"/>
      <c r="D126" s="225" t="s">
        <v>146</v>
      </c>
      <c r="E126" s="235" t="s">
        <v>19</v>
      </c>
      <c r="F126" s="236" t="s">
        <v>147</v>
      </c>
      <c r="G126" s="234"/>
      <c r="H126" s="235" t="s">
        <v>19</v>
      </c>
      <c r="I126" s="237"/>
      <c r="J126" s="234"/>
      <c r="K126" s="234"/>
      <c r="L126" s="238"/>
      <c r="M126" s="239"/>
      <c r="N126" s="240"/>
      <c r="O126" s="240"/>
      <c r="P126" s="240"/>
      <c r="Q126" s="240"/>
      <c r="R126" s="240"/>
      <c r="S126" s="240"/>
      <c r="T126" s="2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2" t="s">
        <v>146</v>
      </c>
      <c r="AU126" s="242" t="s">
        <v>80</v>
      </c>
      <c r="AV126" s="13" t="s">
        <v>78</v>
      </c>
      <c r="AW126" s="13" t="s">
        <v>33</v>
      </c>
      <c r="AX126" s="13" t="s">
        <v>72</v>
      </c>
      <c r="AY126" s="242" t="s">
        <v>131</v>
      </c>
    </row>
    <row r="127" spans="1:51" s="14" customFormat="1" ht="12">
      <c r="A127" s="14"/>
      <c r="B127" s="243"/>
      <c r="C127" s="244"/>
      <c r="D127" s="225" t="s">
        <v>146</v>
      </c>
      <c r="E127" s="245" t="s">
        <v>19</v>
      </c>
      <c r="F127" s="246" t="s">
        <v>168</v>
      </c>
      <c r="G127" s="244"/>
      <c r="H127" s="247">
        <v>95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3" t="s">
        <v>146</v>
      </c>
      <c r="AU127" s="253" t="s">
        <v>80</v>
      </c>
      <c r="AV127" s="14" t="s">
        <v>80</v>
      </c>
      <c r="AW127" s="14" t="s">
        <v>33</v>
      </c>
      <c r="AX127" s="14" t="s">
        <v>72</v>
      </c>
      <c r="AY127" s="253" t="s">
        <v>131</v>
      </c>
    </row>
    <row r="128" spans="1:51" s="14" customFormat="1" ht="12">
      <c r="A128" s="14"/>
      <c r="B128" s="243"/>
      <c r="C128" s="244"/>
      <c r="D128" s="225" t="s">
        <v>146</v>
      </c>
      <c r="E128" s="245" t="s">
        <v>19</v>
      </c>
      <c r="F128" s="246" t="s">
        <v>169</v>
      </c>
      <c r="G128" s="244"/>
      <c r="H128" s="247">
        <v>10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146</v>
      </c>
      <c r="AU128" s="253" t="s">
        <v>80</v>
      </c>
      <c r="AV128" s="14" t="s">
        <v>80</v>
      </c>
      <c r="AW128" s="14" t="s">
        <v>33</v>
      </c>
      <c r="AX128" s="14" t="s">
        <v>72</v>
      </c>
      <c r="AY128" s="253" t="s">
        <v>131</v>
      </c>
    </row>
    <row r="129" spans="1:65" s="2" customFormat="1" ht="16.5" customHeight="1">
      <c r="A129" s="38"/>
      <c r="B129" s="39"/>
      <c r="C129" s="212" t="s">
        <v>170</v>
      </c>
      <c r="D129" s="212" t="s">
        <v>133</v>
      </c>
      <c r="E129" s="213" t="s">
        <v>171</v>
      </c>
      <c r="F129" s="214" t="s">
        <v>172</v>
      </c>
      <c r="G129" s="215" t="s">
        <v>136</v>
      </c>
      <c r="H129" s="216">
        <v>26</v>
      </c>
      <c r="I129" s="217"/>
      <c r="J129" s="218">
        <f>ROUND(I129*H129,2)</f>
        <v>0</v>
      </c>
      <c r="K129" s="214" t="s">
        <v>137</v>
      </c>
      <c r="L129" s="44"/>
      <c r="M129" s="219" t="s">
        <v>19</v>
      </c>
      <c r="N129" s="220" t="s">
        <v>43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0.32</v>
      </c>
      <c r="T129" s="222">
        <f>S129*H129</f>
        <v>8.32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138</v>
      </c>
      <c r="AT129" s="223" t="s">
        <v>133</v>
      </c>
      <c r="AU129" s="223" t="s">
        <v>80</v>
      </c>
      <c r="AY129" s="17" t="s">
        <v>131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78</v>
      </c>
      <c r="BK129" s="224">
        <f>ROUND(I129*H129,2)</f>
        <v>0</v>
      </c>
      <c r="BL129" s="17" t="s">
        <v>138</v>
      </c>
      <c r="BM129" s="223" t="s">
        <v>173</v>
      </c>
    </row>
    <row r="130" spans="1:47" s="2" customFormat="1" ht="12">
      <c r="A130" s="38"/>
      <c r="B130" s="39"/>
      <c r="C130" s="40"/>
      <c r="D130" s="225" t="s">
        <v>140</v>
      </c>
      <c r="E130" s="40"/>
      <c r="F130" s="226" t="s">
        <v>174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140</v>
      </c>
      <c r="AU130" s="17" t="s">
        <v>80</v>
      </c>
    </row>
    <row r="131" spans="1:47" s="2" customFormat="1" ht="12">
      <c r="A131" s="38"/>
      <c r="B131" s="39"/>
      <c r="C131" s="40"/>
      <c r="D131" s="230" t="s">
        <v>142</v>
      </c>
      <c r="E131" s="40"/>
      <c r="F131" s="231" t="s">
        <v>175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142</v>
      </c>
      <c r="AU131" s="17" t="s">
        <v>80</v>
      </c>
    </row>
    <row r="132" spans="1:51" s="13" customFormat="1" ht="12">
      <c r="A132" s="13"/>
      <c r="B132" s="233"/>
      <c r="C132" s="234"/>
      <c r="D132" s="225" t="s">
        <v>146</v>
      </c>
      <c r="E132" s="235" t="s">
        <v>19</v>
      </c>
      <c r="F132" s="236" t="s">
        <v>147</v>
      </c>
      <c r="G132" s="234"/>
      <c r="H132" s="235" t="s">
        <v>19</v>
      </c>
      <c r="I132" s="237"/>
      <c r="J132" s="234"/>
      <c r="K132" s="234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146</v>
      </c>
      <c r="AU132" s="242" t="s">
        <v>80</v>
      </c>
      <c r="AV132" s="13" t="s">
        <v>78</v>
      </c>
      <c r="AW132" s="13" t="s">
        <v>33</v>
      </c>
      <c r="AX132" s="13" t="s">
        <v>72</v>
      </c>
      <c r="AY132" s="242" t="s">
        <v>131</v>
      </c>
    </row>
    <row r="133" spans="1:51" s="14" customFormat="1" ht="12">
      <c r="A133" s="14"/>
      <c r="B133" s="243"/>
      <c r="C133" s="244"/>
      <c r="D133" s="225" t="s">
        <v>146</v>
      </c>
      <c r="E133" s="245" t="s">
        <v>19</v>
      </c>
      <c r="F133" s="246" t="s">
        <v>176</v>
      </c>
      <c r="G133" s="244"/>
      <c r="H133" s="247">
        <v>26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146</v>
      </c>
      <c r="AU133" s="253" t="s">
        <v>80</v>
      </c>
      <c r="AV133" s="14" t="s">
        <v>80</v>
      </c>
      <c r="AW133" s="14" t="s">
        <v>33</v>
      </c>
      <c r="AX133" s="14" t="s">
        <v>72</v>
      </c>
      <c r="AY133" s="253" t="s">
        <v>131</v>
      </c>
    </row>
    <row r="134" spans="1:65" s="2" customFormat="1" ht="16.5" customHeight="1">
      <c r="A134" s="38"/>
      <c r="B134" s="39"/>
      <c r="C134" s="212" t="s">
        <v>177</v>
      </c>
      <c r="D134" s="212" t="s">
        <v>133</v>
      </c>
      <c r="E134" s="213" t="s">
        <v>178</v>
      </c>
      <c r="F134" s="214" t="s">
        <v>179</v>
      </c>
      <c r="G134" s="215" t="s">
        <v>136</v>
      </c>
      <c r="H134" s="216">
        <v>155</v>
      </c>
      <c r="I134" s="217"/>
      <c r="J134" s="218">
        <f>ROUND(I134*H134,2)</f>
        <v>0</v>
      </c>
      <c r="K134" s="214" t="s">
        <v>137</v>
      </c>
      <c r="L134" s="44"/>
      <c r="M134" s="219" t="s">
        <v>19</v>
      </c>
      <c r="N134" s="220" t="s">
        <v>43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0.44</v>
      </c>
      <c r="T134" s="222">
        <f>S134*H134</f>
        <v>68.2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138</v>
      </c>
      <c r="AT134" s="223" t="s">
        <v>133</v>
      </c>
      <c r="AU134" s="223" t="s">
        <v>80</v>
      </c>
      <c r="AY134" s="17" t="s">
        <v>131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78</v>
      </c>
      <c r="BK134" s="224">
        <f>ROUND(I134*H134,2)</f>
        <v>0</v>
      </c>
      <c r="BL134" s="17" t="s">
        <v>138</v>
      </c>
      <c r="BM134" s="223" t="s">
        <v>180</v>
      </c>
    </row>
    <row r="135" spans="1:47" s="2" customFormat="1" ht="12">
      <c r="A135" s="38"/>
      <c r="B135" s="39"/>
      <c r="C135" s="40"/>
      <c r="D135" s="225" t="s">
        <v>140</v>
      </c>
      <c r="E135" s="40"/>
      <c r="F135" s="226" t="s">
        <v>181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140</v>
      </c>
      <c r="AU135" s="17" t="s">
        <v>80</v>
      </c>
    </row>
    <row r="136" spans="1:47" s="2" customFormat="1" ht="12">
      <c r="A136" s="38"/>
      <c r="B136" s="39"/>
      <c r="C136" s="40"/>
      <c r="D136" s="230" t="s">
        <v>142</v>
      </c>
      <c r="E136" s="40"/>
      <c r="F136" s="231" t="s">
        <v>182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142</v>
      </c>
      <c r="AU136" s="17" t="s">
        <v>80</v>
      </c>
    </row>
    <row r="137" spans="1:47" s="2" customFormat="1" ht="12">
      <c r="A137" s="38"/>
      <c r="B137" s="39"/>
      <c r="C137" s="40"/>
      <c r="D137" s="225" t="s">
        <v>144</v>
      </c>
      <c r="E137" s="40"/>
      <c r="F137" s="232" t="s">
        <v>183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144</v>
      </c>
      <c r="AU137" s="17" t="s">
        <v>80</v>
      </c>
    </row>
    <row r="138" spans="1:51" s="13" customFormat="1" ht="12">
      <c r="A138" s="13"/>
      <c r="B138" s="233"/>
      <c r="C138" s="234"/>
      <c r="D138" s="225" t="s">
        <v>146</v>
      </c>
      <c r="E138" s="235" t="s">
        <v>19</v>
      </c>
      <c r="F138" s="236" t="s">
        <v>147</v>
      </c>
      <c r="G138" s="234"/>
      <c r="H138" s="235" t="s">
        <v>19</v>
      </c>
      <c r="I138" s="237"/>
      <c r="J138" s="234"/>
      <c r="K138" s="234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146</v>
      </c>
      <c r="AU138" s="242" t="s">
        <v>80</v>
      </c>
      <c r="AV138" s="13" t="s">
        <v>78</v>
      </c>
      <c r="AW138" s="13" t="s">
        <v>33</v>
      </c>
      <c r="AX138" s="13" t="s">
        <v>72</v>
      </c>
      <c r="AY138" s="242" t="s">
        <v>131</v>
      </c>
    </row>
    <row r="139" spans="1:51" s="14" customFormat="1" ht="12">
      <c r="A139" s="14"/>
      <c r="B139" s="243"/>
      <c r="C139" s="244"/>
      <c r="D139" s="225" t="s">
        <v>146</v>
      </c>
      <c r="E139" s="245" t="s">
        <v>19</v>
      </c>
      <c r="F139" s="246" t="s">
        <v>184</v>
      </c>
      <c r="G139" s="244"/>
      <c r="H139" s="247">
        <v>60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146</v>
      </c>
      <c r="AU139" s="253" t="s">
        <v>80</v>
      </c>
      <c r="AV139" s="14" t="s">
        <v>80</v>
      </c>
      <c r="AW139" s="14" t="s">
        <v>33</v>
      </c>
      <c r="AX139" s="14" t="s">
        <v>72</v>
      </c>
      <c r="AY139" s="253" t="s">
        <v>131</v>
      </c>
    </row>
    <row r="140" spans="1:51" s="14" customFormat="1" ht="12">
      <c r="A140" s="14"/>
      <c r="B140" s="243"/>
      <c r="C140" s="244"/>
      <c r="D140" s="225" t="s">
        <v>146</v>
      </c>
      <c r="E140" s="245" t="s">
        <v>19</v>
      </c>
      <c r="F140" s="246" t="s">
        <v>185</v>
      </c>
      <c r="G140" s="244"/>
      <c r="H140" s="247">
        <v>95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146</v>
      </c>
      <c r="AU140" s="253" t="s">
        <v>80</v>
      </c>
      <c r="AV140" s="14" t="s">
        <v>80</v>
      </c>
      <c r="AW140" s="14" t="s">
        <v>33</v>
      </c>
      <c r="AX140" s="14" t="s">
        <v>72</v>
      </c>
      <c r="AY140" s="253" t="s">
        <v>131</v>
      </c>
    </row>
    <row r="141" spans="1:65" s="2" customFormat="1" ht="16.5" customHeight="1">
      <c r="A141" s="38"/>
      <c r="B141" s="39"/>
      <c r="C141" s="212" t="s">
        <v>186</v>
      </c>
      <c r="D141" s="212" t="s">
        <v>133</v>
      </c>
      <c r="E141" s="213" t="s">
        <v>187</v>
      </c>
      <c r="F141" s="214" t="s">
        <v>188</v>
      </c>
      <c r="G141" s="215" t="s">
        <v>136</v>
      </c>
      <c r="H141" s="216">
        <v>823</v>
      </c>
      <c r="I141" s="217"/>
      <c r="J141" s="218">
        <f>ROUND(I141*H141,2)</f>
        <v>0</v>
      </c>
      <c r="K141" s="214" t="s">
        <v>137</v>
      </c>
      <c r="L141" s="44"/>
      <c r="M141" s="219" t="s">
        <v>19</v>
      </c>
      <c r="N141" s="220" t="s">
        <v>43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0.58</v>
      </c>
      <c r="T141" s="222">
        <f>S141*H141</f>
        <v>477.34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138</v>
      </c>
      <c r="AT141" s="223" t="s">
        <v>133</v>
      </c>
      <c r="AU141" s="223" t="s">
        <v>80</v>
      </c>
      <c r="AY141" s="17" t="s">
        <v>131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78</v>
      </c>
      <c r="BK141" s="224">
        <f>ROUND(I141*H141,2)</f>
        <v>0</v>
      </c>
      <c r="BL141" s="17" t="s">
        <v>138</v>
      </c>
      <c r="BM141" s="223" t="s">
        <v>189</v>
      </c>
    </row>
    <row r="142" spans="1:47" s="2" customFormat="1" ht="12">
      <c r="A142" s="38"/>
      <c r="B142" s="39"/>
      <c r="C142" s="40"/>
      <c r="D142" s="225" t="s">
        <v>140</v>
      </c>
      <c r="E142" s="40"/>
      <c r="F142" s="226" t="s">
        <v>190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140</v>
      </c>
      <c r="AU142" s="17" t="s">
        <v>80</v>
      </c>
    </row>
    <row r="143" spans="1:47" s="2" customFormat="1" ht="12">
      <c r="A143" s="38"/>
      <c r="B143" s="39"/>
      <c r="C143" s="40"/>
      <c r="D143" s="230" t="s">
        <v>142</v>
      </c>
      <c r="E143" s="40"/>
      <c r="F143" s="231" t="s">
        <v>191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142</v>
      </c>
      <c r="AU143" s="17" t="s">
        <v>80</v>
      </c>
    </row>
    <row r="144" spans="1:51" s="13" customFormat="1" ht="12">
      <c r="A144" s="13"/>
      <c r="B144" s="233"/>
      <c r="C144" s="234"/>
      <c r="D144" s="225" t="s">
        <v>146</v>
      </c>
      <c r="E144" s="235" t="s">
        <v>19</v>
      </c>
      <c r="F144" s="236" t="s">
        <v>147</v>
      </c>
      <c r="G144" s="234"/>
      <c r="H144" s="235" t="s">
        <v>19</v>
      </c>
      <c r="I144" s="237"/>
      <c r="J144" s="234"/>
      <c r="K144" s="234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146</v>
      </c>
      <c r="AU144" s="242" t="s">
        <v>80</v>
      </c>
      <c r="AV144" s="13" t="s">
        <v>78</v>
      </c>
      <c r="AW144" s="13" t="s">
        <v>33</v>
      </c>
      <c r="AX144" s="13" t="s">
        <v>72</v>
      </c>
      <c r="AY144" s="242" t="s">
        <v>131</v>
      </c>
    </row>
    <row r="145" spans="1:51" s="14" customFormat="1" ht="12">
      <c r="A145" s="14"/>
      <c r="B145" s="243"/>
      <c r="C145" s="244"/>
      <c r="D145" s="225" t="s">
        <v>146</v>
      </c>
      <c r="E145" s="245" t="s">
        <v>19</v>
      </c>
      <c r="F145" s="246" t="s">
        <v>192</v>
      </c>
      <c r="G145" s="244"/>
      <c r="H145" s="247">
        <v>629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146</v>
      </c>
      <c r="AU145" s="253" t="s">
        <v>80</v>
      </c>
      <c r="AV145" s="14" t="s">
        <v>80</v>
      </c>
      <c r="AW145" s="14" t="s">
        <v>33</v>
      </c>
      <c r="AX145" s="14" t="s">
        <v>72</v>
      </c>
      <c r="AY145" s="253" t="s">
        <v>131</v>
      </c>
    </row>
    <row r="146" spans="1:51" s="14" customFormat="1" ht="12">
      <c r="A146" s="14"/>
      <c r="B146" s="243"/>
      <c r="C146" s="244"/>
      <c r="D146" s="225" t="s">
        <v>146</v>
      </c>
      <c r="E146" s="245" t="s">
        <v>19</v>
      </c>
      <c r="F146" s="246" t="s">
        <v>193</v>
      </c>
      <c r="G146" s="244"/>
      <c r="H146" s="247">
        <v>194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146</v>
      </c>
      <c r="AU146" s="253" t="s">
        <v>80</v>
      </c>
      <c r="AV146" s="14" t="s">
        <v>80</v>
      </c>
      <c r="AW146" s="14" t="s">
        <v>33</v>
      </c>
      <c r="AX146" s="14" t="s">
        <v>72</v>
      </c>
      <c r="AY146" s="253" t="s">
        <v>131</v>
      </c>
    </row>
    <row r="147" spans="1:65" s="2" customFormat="1" ht="16.5" customHeight="1">
      <c r="A147" s="38"/>
      <c r="B147" s="39"/>
      <c r="C147" s="212" t="s">
        <v>194</v>
      </c>
      <c r="D147" s="212" t="s">
        <v>133</v>
      </c>
      <c r="E147" s="213" t="s">
        <v>195</v>
      </c>
      <c r="F147" s="214" t="s">
        <v>196</v>
      </c>
      <c r="G147" s="215" t="s">
        <v>136</v>
      </c>
      <c r="H147" s="216">
        <v>689</v>
      </c>
      <c r="I147" s="217"/>
      <c r="J147" s="218">
        <f>ROUND(I147*H147,2)</f>
        <v>0</v>
      </c>
      <c r="K147" s="214" t="s">
        <v>137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0.22</v>
      </c>
      <c r="T147" s="222">
        <f>S147*H147</f>
        <v>151.58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138</v>
      </c>
      <c r="AT147" s="223" t="s">
        <v>133</v>
      </c>
      <c r="AU147" s="223" t="s">
        <v>80</v>
      </c>
      <c r="AY147" s="17" t="s">
        <v>131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78</v>
      </c>
      <c r="BK147" s="224">
        <f>ROUND(I147*H147,2)</f>
        <v>0</v>
      </c>
      <c r="BL147" s="17" t="s">
        <v>138</v>
      </c>
      <c r="BM147" s="223" t="s">
        <v>197</v>
      </c>
    </row>
    <row r="148" spans="1:47" s="2" customFormat="1" ht="12">
      <c r="A148" s="38"/>
      <c r="B148" s="39"/>
      <c r="C148" s="40"/>
      <c r="D148" s="225" t="s">
        <v>140</v>
      </c>
      <c r="E148" s="40"/>
      <c r="F148" s="226" t="s">
        <v>198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140</v>
      </c>
      <c r="AU148" s="17" t="s">
        <v>80</v>
      </c>
    </row>
    <row r="149" spans="1:47" s="2" customFormat="1" ht="12">
      <c r="A149" s="38"/>
      <c r="B149" s="39"/>
      <c r="C149" s="40"/>
      <c r="D149" s="230" t="s">
        <v>142</v>
      </c>
      <c r="E149" s="40"/>
      <c r="F149" s="231" t="s">
        <v>199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142</v>
      </c>
      <c r="AU149" s="17" t="s">
        <v>80</v>
      </c>
    </row>
    <row r="150" spans="1:51" s="13" customFormat="1" ht="12">
      <c r="A150" s="13"/>
      <c r="B150" s="233"/>
      <c r="C150" s="234"/>
      <c r="D150" s="225" t="s">
        <v>146</v>
      </c>
      <c r="E150" s="235" t="s">
        <v>19</v>
      </c>
      <c r="F150" s="236" t="s">
        <v>147</v>
      </c>
      <c r="G150" s="234"/>
      <c r="H150" s="235" t="s">
        <v>19</v>
      </c>
      <c r="I150" s="237"/>
      <c r="J150" s="234"/>
      <c r="K150" s="234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146</v>
      </c>
      <c r="AU150" s="242" t="s">
        <v>80</v>
      </c>
      <c r="AV150" s="13" t="s">
        <v>78</v>
      </c>
      <c r="AW150" s="13" t="s">
        <v>33</v>
      </c>
      <c r="AX150" s="13" t="s">
        <v>72</v>
      </c>
      <c r="AY150" s="242" t="s">
        <v>131</v>
      </c>
    </row>
    <row r="151" spans="1:51" s="14" customFormat="1" ht="12">
      <c r="A151" s="14"/>
      <c r="B151" s="243"/>
      <c r="C151" s="244"/>
      <c r="D151" s="225" t="s">
        <v>146</v>
      </c>
      <c r="E151" s="245" t="s">
        <v>19</v>
      </c>
      <c r="F151" s="246" t="s">
        <v>200</v>
      </c>
      <c r="G151" s="244"/>
      <c r="H151" s="247">
        <v>629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146</v>
      </c>
      <c r="AU151" s="253" t="s">
        <v>80</v>
      </c>
      <c r="AV151" s="14" t="s">
        <v>80</v>
      </c>
      <c r="AW151" s="14" t="s">
        <v>33</v>
      </c>
      <c r="AX151" s="14" t="s">
        <v>72</v>
      </c>
      <c r="AY151" s="253" t="s">
        <v>131</v>
      </c>
    </row>
    <row r="152" spans="1:51" s="14" customFormat="1" ht="12">
      <c r="A152" s="14"/>
      <c r="B152" s="243"/>
      <c r="C152" s="244"/>
      <c r="D152" s="225" t="s">
        <v>146</v>
      </c>
      <c r="E152" s="245" t="s">
        <v>19</v>
      </c>
      <c r="F152" s="246" t="s">
        <v>201</v>
      </c>
      <c r="G152" s="244"/>
      <c r="H152" s="247">
        <v>60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146</v>
      </c>
      <c r="AU152" s="253" t="s">
        <v>80</v>
      </c>
      <c r="AV152" s="14" t="s">
        <v>80</v>
      </c>
      <c r="AW152" s="14" t="s">
        <v>33</v>
      </c>
      <c r="AX152" s="14" t="s">
        <v>72</v>
      </c>
      <c r="AY152" s="253" t="s">
        <v>131</v>
      </c>
    </row>
    <row r="153" spans="1:65" s="2" customFormat="1" ht="16.5" customHeight="1">
      <c r="A153" s="38"/>
      <c r="B153" s="39"/>
      <c r="C153" s="212" t="s">
        <v>202</v>
      </c>
      <c r="D153" s="212" t="s">
        <v>133</v>
      </c>
      <c r="E153" s="213" t="s">
        <v>203</v>
      </c>
      <c r="F153" s="214" t="s">
        <v>204</v>
      </c>
      <c r="G153" s="215" t="s">
        <v>205</v>
      </c>
      <c r="H153" s="216">
        <v>160</v>
      </c>
      <c r="I153" s="217"/>
      <c r="J153" s="218">
        <f>ROUND(I153*H153,2)</f>
        <v>0</v>
      </c>
      <c r="K153" s="214" t="s">
        <v>137</v>
      </c>
      <c r="L153" s="44"/>
      <c r="M153" s="219" t="s">
        <v>19</v>
      </c>
      <c r="N153" s="220" t="s">
        <v>43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0.205</v>
      </c>
      <c r="T153" s="222">
        <f>S153*H153</f>
        <v>32.8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138</v>
      </c>
      <c r="AT153" s="223" t="s">
        <v>133</v>
      </c>
      <c r="AU153" s="223" t="s">
        <v>80</v>
      </c>
      <c r="AY153" s="17" t="s">
        <v>131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78</v>
      </c>
      <c r="BK153" s="224">
        <f>ROUND(I153*H153,2)</f>
        <v>0</v>
      </c>
      <c r="BL153" s="17" t="s">
        <v>138</v>
      </c>
      <c r="BM153" s="223" t="s">
        <v>206</v>
      </c>
    </row>
    <row r="154" spans="1:47" s="2" customFormat="1" ht="12">
      <c r="A154" s="38"/>
      <c r="B154" s="39"/>
      <c r="C154" s="40"/>
      <c r="D154" s="225" t="s">
        <v>140</v>
      </c>
      <c r="E154" s="40"/>
      <c r="F154" s="226" t="s">
        <v>207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140</v>
      </c>
      <c r="AU154" s="17" t="s">
        <v>80</v>
      </c>
    </row>
    <row r="155" spans="1:47" s="2" customFormat="1" ht="12">
      <c r="A155" s="38"/>
      <c r="B155" s="39"/>
      <c r="C155" s="40"/>
      <c r="D155" s="230" t="s">
        <v>142</v>
      </c>
      <c r="E155" s="40"/>
      <c r="F155" s="231" t="s">
        <v>208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142</v>
      </c>
      <c r="AU155" s="17" t="s">
        <v>80</v>
      </c>
    </row>
    <row r="156" spans="1:51" s="13" customFormat="1" ht="12">
      <c r="A156" s="13"/>
      <c r="B156" s="233"/>
      <c r="C156" s="234"/>
      <c r="D156" s="225" t="s">
        <v>146</v>
      </c>
      <c r="E156" s="235" t="s">
        <v>19</v>
      </c>
      <c r="F156" s="236" t="s">
        <v>147</v>
      </c>
      <c r="G156" s="234"/>
      <c r="H156" s="235" t="s">
        <v>19</v>
      </c>
      <c r="I156" s="237"/>
      <c r="J156" s="234"/>
      <c r="K156" s="234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146</v>
      </c>
      <c r="AU156" s="242" t="s">
        <v>80</v>
      </c>
      <c r="AV156" s="13" t="s">
        <v>78</v>
      </c>
      <c r="AW156" s="13" t="s">
        <v>33</v>
      </c>
      <c r="AX156" s="13" t="s">
        <v>72</v>
      </c>
      <c r="AY156" s="242" t="s">
        <v>131</v>
      </c>
    </row>
    <row r="157" spans="1:51" s="14" customFormat="1" ht="12">
      <c r="A157" s="14"/>
      <c r="B157" s="243"/>
      <c r="C157" s="244"/>
      <c r="D157" s="225" t="s">
        <v>146</v>
      </c>
      <c r="E157" s="245" t="s">
        <v>19</v>
      </c>
      <c r="F157" s="246" t="s">
        <v>209</v>
      </c>
      <c r="G157" s="244"/>
      <c r="H157" s="247">
        <v>160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146</v>
      </c>
      <c r="AU157" s="253" t="s">
        <v>80</v>
      </c>
      <c r="AV157" s="14" t="s">
        <v>80</v>
      </c>
      <c r="AW157" s="14" t="s">
        <v>33</v>
      </c>
      <c r="AX157" s="14" t="s">
        <v>72</v>
      </c>
      <c r="AY157" s="253" t="s">
        <v>131</v>
      </c>
    </row>
    <row r="158" spans="1:65" s="2" customFormat="1" ht="16.5" customHeight="1">
      <c r="A158" s="38"/>
      <c r="B158" s="39"/>
      <c r="C158" s="212" t="s">
        <v>210</v>
      </c>
      <c r="D158" s="212" t="s">
        <v>133</v>
      </c>
      <c r="E158" s="213" t="s">
        <v>211</v>
      </c>
      <c r="F158" s="214" t="s">
        <v>212</v>
      </c>
      <c r="G158" s="215" t="s">
        <v>205</v>
      </c>
      <c r="H158" s="216">
        <v>9</v>
      </c>
      <c r="I158" s="217"/>
      <c r="J158" s="218">
        <f>ROUND(I158*H158,2)</f>
        <v>0</v>
      </c>
      <c r="K158" s="214" t="s">
        <v>137</v>
      </c>
      <c r="L158" s="44"/>
      <c r="M158" s="219" t="s">
        <v>19</v>
      </c>
      <c r="N158" s="220" t="s">
        <v>43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0.205</v>
      </c>
      <c r="T158" s="222">
        <f>S158*H158</f>
        <v>1.845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138</v>
      </c>
      <c r="AT158" s="223" t="s">
        <v>133</v>
      </c>
      <c r="AU158" s="223" t="s">
        <v>80</v>
      </c>
      <c r="AY158" s="17" t="s">
        <v>131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78</v>
      </c>
      <c r="BK158" s="224">
        <f>ROUND(I158*H158,2)</f>
        <v>0</v>
      </c>
      <c r="BL158" s="17" t="s">
        <v>138</v>
      </c>
      <c r="BM158" s="223" t="s">
        <v>213</v>
      </c>
    </row>
    <row r="159" spans="1:47" s="2" customFormat="1" ht="12">
      <c r="A159" s="38"/>
      <c r="B159" s="39"/>
      <c r="C159" s="40"/>
      <c r="D159" s="225" t="s">
        <v>140</v>
      </c>
      <c r="E159" s="40"/>
      <c r="F159" s="226" t="s">
        <v>214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140</v>
      </c>
      <c r="AU159" s="17" t="s">
        <v>80</v>
      </c>
    </row>
    <row r="160" spans="1:47" s="2" customFormat="1" ht="12">
      <c r="A160" s="38"/>
      <c r="B160" s="39"/>
      <c r="C160" s="40"/>
      <c r="D160" s="230" t="s">
        <v>142</v>
      </c>
      <c r="E160" s="40"/>
      <c r="F160" s="231" t="s">
        <v>215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142</v>
      </c>
      <c r="AU160" s="17" t="s">
        <v>80</v>
      </c>
    </row>
    <row r="161" spans="1:51" s="13" customFormat="1" ht="12">
      <c r="A161" s="13"/>
      <c r="B161" s="233"/>
      <c r="C161" s="234"/>
      <c r="D161" s="225" t="s">
        <v>146</v>
      </c>
      <c r="E161" s="235" t="s">
        <v>19</v>
      </c>
      <c r="F161" s="236" t="s">
        <v>147</v>
      </c>
      <c r="G161" s="234"/>
      <c r="H161" s="235" t="s">
        <v>19</v>
      </c>
      <c r="I161" s="237"/>
      <c r="J161" s="234"/>
      <c r="K161" s="234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146</v>
      </c>
      <c r="AU161" s="242" t="s">
        <v>80</v>
      </c>
      <c r="AV161" s="13" t="s">
        <v>78</v>
      </c>
      <c r="AW161" s="13" t="s">
        <v>33</v>
      </c>
      <c r="AX161" s="13" t="s">
        <v>72</v>
      </c>
      <c r="AY161" s="242" t="s">
        <v>131</v>
      </c>
    </row>
    <row r="162" spans="1:51" s="14" customFormat="1" ht="12">
      <c r="A162" s="14"/>
      <c r="B162" s="243"/>
      <c r="C162" s="244"/>
      <c r="D162" s="225" t="s">
        <v>146</v>
      </c>
      <c r="E162" s="245" t="s">
        <v>19</v>
      </c>
      <c r="F162" s="246" t="s">
        <v>216</v>
      </c>
      <c r="G162" s="244"/>
      <c r="H162" s="247">
        <v>9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146</v>
      </c>
      <c r="AU162" s="253" t="s">
        <v>80</v>
      </c>
      <c r="AV162" s="14" t="s">
        <v>80</v>
      </c>
      <c r="AW162" s="14" t="s">
        <v>33</v>
      </c>
      <c r="AX162" s="14" t="s">
        <v>72</v>
      </c>
      <c r="AY162" s="253" t="s">
        <v>131</v>
      </c>
    </row>
    <row r="163" spans="1:65" s="2" customFormat="1" ht="16.5" customHeight="1">
      <c r="A163" s="38"/>
      <c r="B163" s="39"/>
      <c r="C163" s="212" t="s">
        <v>217</v>
      </c>
      <c r="D163" s="212" t="s">
        <v>133</v>
      </c>
      <c r="E163" s="213" t="s">
        <v>218</v>
      </c>
      <c r="F163" s="214" t="s">
        <v>219</v>
      </c>
      <c r="G163" s="215" t="s">
        <v>220</v>
      </c>
      <c r="H163" s="216">
        <v>2</v>
      </c>
      <c r="I163" s="217"/>
      <c r="J163" s="218">
        <f>ROUND(I163*H163,2)</f>
        <v>0</v>
      </c>
      <c r="K163" s="214" t="s">
        <v>137</v>
      </c>
      <c r="L163" s="44"/>
      <c r="M163" s="219" t="s">
        <v>19</v>
      </c>
      <c r="N163" s="220" t="s">
        <v>43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138</v>
      </c>
      <c r="AT163" s="223" t="s">
        <v>133</v>
      </c>
      <c r="AU163" s="223" t="s">
        <v>80</v>
      </c>
      <c r="AY163" s="17" t="s">
        <v>131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78</v>
      </c>
      <c r="BK163" s="224">
        <f>ROUND(I163*H163,2)</f>
        <v>0</v>
      </c>
      <c r="BL163" s="17" t="s">
        <v>138</v>
      </c>
      <c r="BM163" s="223" t="s">
        <v>221</v>
      </c>
    </row>
    <row r="164" spans="1:47" s="2" customFormat="1" ht="12">
      <c r="A164" s="38"/>
      <c r="B164" s="39"/>
      <c r="C164" s="40"/>
      <c r="D164" s="225" t="s">
        <v>140</v>
      </c>
      <c r="E164" s="40"/>
      <c r="F164" s="226" t="s">
        <v>222</v>
      </c>
      <c r="G164" s="40"/>
      <c r="H164" s="40"/>
      <c r="I164" s="227"/>
      <c r="J164" s="40"/>
      <c r="K164" s="40"/>
      <c r="L164" s="44"/>
      <c r="M164" s="228"/>
      <c r="N164" s="229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140</v>
      </c>
      <c r="AU164" s="17" t="s">
        <v>80</v>
      </c>
    </row>
    <row r="165" spans="1:47" s="2" customFormat="1" ht="12">
      <c r="A165" s="38"/>
      <c r="B165" s="39"/>
      <c r="C165" s="40"/>
      <c r="D165" s="230" t="s">
        <v>142</v>
      </c>
      <c r="E165" s="40"/>
      <c r="F165" s="231" t="s">
        <v>223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142</v>
      </c>
      <c r="AU165" s="17" t="s">
        <v>80</v>
      </c>
    </row>
    <row r="166" spans="1:51" s="13" customFormat="1" ht="12">
      <c r="A166" s="13"/>
      <c r="B166" s="233"/>
      <c r="C166" s="234"/>
      <c r="D166" s="225" t="s">
        <v>146</v>
      </c>
      <c r="E166" s="235" t="s">
        <v>19</v>
      </c>
      <c r="F166" s="236" t="s">
        <v>147</v>
      </c>
      <c r="G166" s="234"/>
      <c r="H166" s="235" t="s">
        <v>19</v>
      </c>
      <c r="I166" s="237"/>
      <c r="J166" s="234"/>
      <c r="K166" s="234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146</v>
      </c>
      <c r="AU166" s="242" t="s">
        <v>80</v>
      </c>
      <c r="AV166" s="13" t="s">
        <v>78</v>
      </c>
      <c r="AW166" s="13" t="s">
        <v>33</v>
      </c>
      <c r="AX166" s="13" t="s">
        <v>72</v>
      </c>
      <c r="AY166" s="242" t="s">
        <v>131</v>
      </c>
    </row>
    <row r="167" spans="1:51" s="14" customFormat="1" ht="12">
      <c r="A167" s="14"/>
      <c r="B167" s="243"/>
      <c r="C167" s="244"/>
      <c r="D167" s="225" t="s">
        <v>146</v>
      </c>
      <c r="E167" s="245" t="s">
        <v>19</v>
      </c>
      <c r="F167" s="246" t="s">
        <v>224</v>
      </c>
      <c r="G167" s="244"/>
      <c r="H167" s="247">
        <v>2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146</v>
      </c>
      <c r="AU167" s="253" t="s">
        <v>80</v>
      </c>
      <c r="AV167" s="14" t="s">
        <v>80</v>
      </c>
      <c r="AW167" s="14" t="s">
        <v>33</v>
      </c>
      <c r="AX167" s="14" t="s">
        <v>72</v>
      </c>
      <c r="AY167" s="253" t="s">
        <v>131</v>
      </c>
    </row>
    <row r="168" spans="1:65" s="2" customFormat="1" ht="16.5" customHeight="1">
      <c r="A168" s="38"/>
      <c r="B168" s="39"/>
      <c r="C168" s="212" t="s">
        <v>225</v>
      </c>
      <c r="D168" s="212" t="s">
        <v>133</v>
      </c>
      <c r="E168" s="213" t="s">
        <v>226</v>
      </c>
      <c r="F168" s="214" t="s">
        <v>227</v>
      </c>
      <c r="G168" s="215" t="s">
        <v>136</v>
      </c>
      <c r="H168" s="216">
        <v>58</v>
      </c>
      <c r="I168" s="217"/>
      <c r="J168" s="218">
        <f>ROUND(I168*H168,2)</f>
        <v>0</v>
      </c>
      <c r="K168" s="214" t="s">
        <v>137</v>
      </c>
      <c r="L168" s="44"/>
      <c r="M168" s="219" t="s">
        <v>19</v>
      </c>
      <c r="N168" s="220" t="s">
        <v>43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138</v>
      </c>
      <c r="AT168" s="223" t="s">
        <v>133</v>
      </c>
      <c r="AU168" s="223" t="s">
        <v>80</v>
      </c>
      <c r="AY168" s="17" t="s">
        <v>131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78</v>
      </c>
      <c r="BK168" s="224">
        <f>ROUND(I168*H168,2)</f>
        <v>0</v>
      </c>
      <c r="BL168" s="17" t="s">
        <v>138</v>
      </c>
      <c r="BM168" s="223" t="s">
        <v>228</v>
      </c>
    </row>
    <row r="169" spans="1:47" s="2" customFormat="1" ht="12">
      <c r="A169" s="38"/>
      <c r="B169" s="39"/>
      <c r="C169" s="40"/>
      <c r="D169" s="225" t="s">
        <v>140</v>
      </c>
      <c r="E169" s="40"/>
      <c r="F169" s="226" t="s">
        <v>229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140</v>
      </c>
      <c r="AU169" s="17" t="s">
        <v>80</v>
      </c>
    </row>
    <row r="170" spans="1:47" s="2" customFormat="1" ht="12">
      <c r="A170" s="38"/>
      <c r="B170" s="39"/>
      <c r="C170" s="40"/>
      <c r="D170" s="230" t="s">
        <v>142</v>
      </c>
      <c r="E170" s="40"/>
      <c r="F170" s="231" t="s">
        <v>230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142</v>
      </c>
      <c r="AU170" s="17" t="s">
        <v>80</v>
      </c>
    </row>
    <row r="171" spans="1:51" s="13" customFormat="1" ht="12">
      <c r="A171" s="13"/>
      <c r="B171" s="233"/>
      <c r="C171" s="234"/>
      <c r="D171" s="225" t="s">
        <v>146</v>
      </c>
      <c r="E171" s="235" t="s">
        <v>19</v>
      </c>
      <c r="F171" s="236" t="s">
        <v>147</v>
      </c>
      <c r="G171" s="234"/>
      <c r="H171" s="235" t="s">
        <v>19</v>
      </c>
      <c r="I171" s="237"/>
      <c r="J171" s="234"/>
      <c r="K171" s="234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146</v>
      </c>
      <c r="AU171" s="242" t="s">
        <v>80</v>
      </c>
      <c r="AV171" s="13" t="s">
        <v>78</v>
      </c>
      <c r="AW171" s="13" t="s">
        <v>33</v>
      </c>
      <c r="AX171" s="13" t="s">
        <v>72</v>
      </c>
      <c r="AY171" s="242" t="s">
        <v>131</v>
      </c>
    </row>
    <row r="172" spans="1:51" s="14" customFormat="1" ht="12">
      <c r="A172" s="14"/>
      <c r="B172" s="243"/>
      <c r="C172" s="244"/>
      <c r="D172" s="225" t="s">
        <v>146</v>
      </c>
      <c r="E172" s="245" t="s">
        <v>19</v>
      </c>
      <c r="F172" s="246" t="s">
        <v>231</v>
      </c>
      <c r="G172" s="244"/>
      <c r="H172" s="247">
        <v>58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146</v>
      </c>
      <c r="AU172" s="253" t="s">
        <v>80</v>
      </c>
      <c r="AV172" s="14" t="s">
        <v>80</v>
      </c>
      <c r="AW172" s="14" t="s">
        <v>33</v>
      </c>
      <c r="AX172" s="14" t="s">
        <v>72</v>
      </c>
      <c r="AY172" s="253" t="s">
        <v>131</v>
      </c>
    </row>
    <row r="173" spans="1:65" s="2" customFormat="1" ht="21.75" customHeight="1">
      <c r="A173" s="38"/>
      <c r="B173" s="39"/>
      <c r="C173" s="212" t="s">
        <v>232</v>
      </c>
      <c r="D173" s="212" t="s">
        <v>133</v>
      </c>
      <c r="E173" s="213" t="s">
        <v>233</v>
      </c>
      <c r="F173" s="214" t="s">
        <v>234</v>
      </c>
      <c r="G173" s="215" t="s">
        <v>220</v>
      </c>
      <c r="H173" s="216">
        <v>21.44</v>
      </c>
      <c r="I173" s="217"/>
      <c r="J173" s="218">
        <f>ROUND(I173*H173,2)</f>
        <v>0</v>
      </c>
      <c r="K173" s="214" t="s">
        <v>137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138</v>
      </c>
      <c r="AT173" s="223" t="s">
        <v>133</v>
      </c>
      <c r="AU173" s="223" t="s">
        <v>80</v>
      </c>
      <c r="AY173" s="17" t="s">
        <v>131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78</v>
      </c>
      <c r="BK173" s="224">
        <f>ROUND(I173*H173,2)</f>
        <v>0</v>
      </c>
      <c r="BL173" s="17" t="s">
        <v>138</v>
      </c>
      <c r="BM173" s="223" t="s">
        <v>235</v>
      </c>
    </row>
    <row r="174" spans="1:47" s="2" customFormat="1" ht="12">
      <c r="A174" s="38"/>
      <c r="B174" s="39"/>
      <c r="C174" s="40"/>
      <c r="D174" s="225" t="s">
        <v>140</v>
      </c>
      <c r="E174" s="40"/>
      <c r="F174" s="226" t="s">
        <v>236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140</v>
      </c>
      <c r="AU174" s="17" t="s">
        <v>80</v>
      </c>
    </row>
    <row r="175" spans="1:47" s="2" customFormat="1" ht="12">
      <c r="A175" s="38"/>
      <c r="B175" s="39"/>
      <c r="C175" s="40"/>
      <c r="D175" s="230" t="s">
        <v>142</v>
      </c>
      <c r="E175" s="40"/>
      <c r="F175" s="231" t="s">
        <v>237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142</v>
      </c>
      <c r="AU175" s="17" t="s">
        <v>80</v>
      </c>
    </row>
    <row r="176" spans="1:51" s="13" customFormat="1" ht="12">
      <c r="A176" s="13"/>
      <c r="B176" s="233"/>
      <c r="C176" s="234"/>
      <c r="D176" s="225" t="s">
        <v>146</v>
      </c>
      <c r="E176" s="235" t="s">
        <v>19</v>
      </c>
      <c r="F176" s="236" t="s">
        <v>147</v>
      </c>
      <c r="G176" s="234"/>
      <c r="H176" s="235" t="s">
        <v>19</v>
      </c>
      <c r="I176" s="237"/>
      <c r="J176" s="234"/>
      <c r="K176" s="234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146</v>
      </c>
      <c r="AU176" s="242" t="s">
        <v>80</v>
      </c>
      <c r="AV176" s="13" t="s">
        <v>78</v>
      </c>
      <c r="AW176" s="13" t="s">
        <v>33</v>
      </c>
      <c r="AX176" s="13" t="s">
        <v>72</v>
      </c>
      <c r="AY176" s="242" t="s">
        <v>131</v>
      </c>
    </row>
    <row r="177" spans="1:51" s="14" customFormat="1" ht="12">
      <c r="A177" s="14"/>
      <c r="B177" s="243"/>
      <c r="C177" s="244"/>
      <c r="D177" s="225" t="s">
        <v>146</v>
      </c>
      <c r="E177" s="245" t="s">
        <v>19</v>
      </c>
      <c r="F177" s="246" t="s">
        <v>238</v>
      </c>
      <c r="G177" s="244"/>
      <c r="H177" s="247">
        <v>21.44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146</v>
      </c>
      <c r="AU177" s="253" t="s">
        <v>80</v>
      </c>
      <c r="AV177" s="14" t="s">
        <v>80</v>
      </c>
      <c r="AW177" s="14" t="s">
        <v>33</v>
      </c>
      <c r="AX177" s="14" t="s">
        <v>72</v>
      </c>
      <c r="AY177" s="253" t="s">
        <v>131</v>
      </c>
    </row>
    <row r="178" spans="1:65" s="2" customFormat="1" ht="21.75" customHeight="1">
      <c r="A178" s="38"/>
      <c r="B178" s="39"/>
      <c r="C178" s="212" t="s">
        <v>239</v>
      </c>
      <c r="D178" s="212" t="s">
        <v>133</v>
      </c>
      <c r="E178" s="213" t="s">
        <v>240</v>
      </c>
      <c r="F178" s="214" t="s">
        <v>241</v>
      </c>
      <c r="G178" s="215" t="s">
        <v>220</v>
      </c>
      <c r="H178" s="216">
        <v>30.14</v>
      </c>
      <c r="I178" s="217"/>
      <c r="J178" s="218">
        <f>ROUND(I178*H178,2)</f>
        <v>0</v>
      </c>
      <c r="K178" s="214" t="s">
        <v>137</v>
      </c>
      <c r="L178" s="44"/>
      <c r="M178" s="219" t="s">
        <v>19</v>
      </c>
      <c r="N178" s="220" t="s">
        <v>43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138</v>
      </c>
      <c r="AT178" s="223" t="s">
        <v>133</v>
      </c>
      <c r="AU178" s="223" t="s">
        <v>80</v>
      </c>
      <c r="AY178" s="17" t="s">
        <v>131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78</v>
      </c>
      <c r="BK178" s="224">
        <f>ROUND(I178*H178,2)</f>
        <v>0</v>
      </c>
      <c r="BL178" s="17" t="s">
        <v>138</v>
      </c>
      <c r="BM178" s="223" t="s">
        <v>242</v>
      </c>
    </row>
    <row r="179" spans="1:47" s="2" customFormat="1" ht="12">
      <c r="A179" s="38"/>
      <c r="B179" s="39"/>
      <c r="C179" s="40"/>
      <c r="D179" s="225" t="s">
        <v>140</v>
      </c>
      <c r="E179" s="40"/>
      <c r="F179" s="226" t="s">
        <v>243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140</v>
      </c>
      <c r="AU179" s="17" t="s">
        <v>80</v>
      </c>
    </row>
    <row r="180" spans="1:47" s="2" customFormat="1" ht="12">
      <c r="A180" s="38"/>
      <c r="B180" s="39"/>
      <c r="C180" s="40"/>
      <c r="D180" s="230" t="s">
        <v>142</v>
      </c>
      <c r="E180" s="40"/>
      <c r="F180" s="231" t="s">
        <v>244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142</v>
      </c>
      <c r="AU180" s="17" t="s">
        <v>80</v>
      </c>
    </row>
    <row r="181" spans="1:51" s="13" customFormat="1" ht="12">
      <c r="A181" s="13"/>
      <c r="B181" s="233"/>
      <c r="C181" s="234"/>
      <c r="D181" s="225" t="s">
        <v>146</v>
      </c>
      <c r="E181" s="235" t="s">
        <v>19</v>
      </c>
      <c r="F181" s="236" t="s">
        <v>147</v>
      </c>
      <c r="G181" s="234"/>
      <c r="H181" s="235" t="s">
        <v>19</v>
      </c>
      <c r="I181" s="237"/>
      <c r="J181" s="234"/>
      <c r="K181" s="234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146</v>
      </c>
      <c r="AU181" s="242" t="s">
        <v>80</v>
      </c>
      <c r="AV181" s="13" t="s">
        <v>78</v>
      </c>
      <c r="AW181" s="13" t="s">
        <v>33</v>
      </c>
      <c r="AX181" s="13" t="s">
        <v>72</v>
      </c>
      <c r="AY181" s="242" t="s">
        <v>131</v>
      </c>
    </row>
    <row r="182" spans="1:51" s="14" customFormat="1" ht="12">
      <c r="A182" s="14"/>
      <c r="B182" s="243"/>
      <c r="C182" s="244"/>
      <c r="D182" s="225" t="s">
        <v>146</v>
      </c>
      <c r="E182" s="245" t="s">
        <v>19</v>
      </c>
      <c r="F182" s="246" t="s">
        <v>245</v>
      </c>
      <c r="G182" s="244"/>
      <c r="H182" s="247">
        <v>8.7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146</v>
      </c>
      <c r="AU182" s="253" t="s">
        <v>80</v>
      </c>
      <c r="AV182" s="14" t="s">
        <v>80</v>
      </c>
      <c r="AW182" s="14" t="s">
        <v>33</v>
      </c>
      <c r="AX182" s="14" t="s">
        <v>72</v>
      </c>
      <c r="AY182" s="253" t="s">
        <v>131</v>
      </c>
    </row>
    <row r="183" spans="1:51" s="14" customFormat="1" ht="12">
      <c r="A183" s="14"/>
      <c r="B183" s="243"/>
      <c r="C183" s="244"/>
      <c r="D183" s="225" t="s">
        <v>146</v>
      </c>
      <c r="E183" s="245" t="s">
        <v>19</v>
      </c>
      <c r="F183" s="246" t="s">
        <v>238</v>
      </c>
      <c r="G183" s="244"/>
      <c r="H183" s="247">
        <v>21.44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146</v>
      </c>
      <c r="AU183" s="253" t="s">
        <v>80</v>
      </c>
      <c r="AV183" s="14" t="s">
        <v>80</v>
      </c>
      <c r="AW183" s="14" t="s">
        <v>33</v>
      </c>
      <c r="AX183" s="14" t="s">
        <v>72</v>
      </c>
      <c r="AY183" s="253" t="s">
        <v>131</v>
      </c>
    </row>
    <row r="184" spans="1:65" s="2" customFormat="1" ht="16.5" customHeight="1">
      <c r="A184" s="38"/>
      <c r="B184" s="39"/>
      <c r="C184" s="212" t="s">
        <v>8</v>
      </c>
      <c r="D184" s="212" t="s">
        <v>133</v>
      </c>
      <c r="E184" s="213" t="s">
        <v>246</v>
      </c>
      <c r="F184" s="214" t="s">
        <v>247</v>
      </c>
      <c r="G184" s="215" t="s">
        <v>248</v>
      </c>
      <c r="H184" s="216">
        <v>54.252</v>
      </c>
      <c r="I184" s="217"/>
      <c r="J184" s="218">
        <f>ROUND(I184*H184,2)</f>
        <v>0</v>
      </c>
      <c r="K184" s="214" t="s">
        <v>137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138</v>
      </c>
      <c r="AT184" s="223" t="s">
        <v>133</v>
      </c>
      <c r="AU184" s="223" t="s">
        <v>80</v>
      </c>
      <c r="AY184" s="17" t="s">
        <v>131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78</v>
      </c>
      <c r="BK184" s="224">
        <f>ROUND(I184*H184,2)</f>
        <v>0</v>
      </c>
      <c r="BL184" s="17" t="s">
        <v>138</v>
      </c>
      <c r="BM184" s="223" t="s">
        <v>249</v>
      </c>
    </row>
    <row r="185" spans="1:47" s="2" customFormat="1" ht="12">
      <c r="A185" s="38"/>
      <c r="B185" s="39"/>
      <c r="C185" s="40"/>
      <c r="D185" s="225" t="s">
        <v>140</v>
      </c>
      <c r="E185" s="40"/>
      <c r="F185" s="226" t="s">
        <v>250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140</v>
      </c>
      <c r="AU185" s="17" t="s">
        <v>80</v>
      </c>
    </row>
    <row r="186" spans="1:47" s="2" customFormat="1" ht="12">
      <c r="A186" s="38"/>
      <c r="B186" s="39"/>
      <c r="C186" s="40"/>
      <c r="D186" s="230" t="s">
        <v>142</v>
      </c>
      <c r="E186" s="40"/>
      <c r="F186" s="231" t="s">
        <v>251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142</v>
      </c>
      <c r="AU186" s="17" t="s">
        <v>80</v>
      </c>
    </row>
    <row r="187" spans="1:51" s="13" customFormat="1" ht="12">
      <c r="A187" s="13"/>
      <c r="B187" s="233"/>
      <c r="C187" s="234"/>
      <c r="D187" s="225" t="s">
        <v>146</v>
      </c>
      <c r="E187" s="235" t="s">
        <v>19</v>
      </c>
      <c r="F187" s="236" t="s">
        <v>147</v>
      </c>
      <c r="G187" s="234"/>
      <c r="H187" s="235" t="s">
        <v>19</v>
      </c>
      <c r="I187" s="237"/>
      <c r="J187" s="234"/>
      <c r="K187" s="234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146</v>
      </c>
      <c r="AU187" s="242" t="s">
        <v>80</v>
      </c>
      <c r="AV187" s="13" t="s">
        <v>78</v>
      </c>
      <c r="AW187" s="13" t="s">
        <v>33</v>
      </c>
      <c r="AX187" s="13" t="s">
        <v>72</v>
      </c>
      <c r="AY187" s="242" t="s">
        <v>131</v>
      </c>
    </row>
    <row r="188" spans="1:51" s="14" customFormat="1" ht="12">
      <c r="A188" s="14"/>
      <c r="B188" s="243"/>
      <c r="C188" s="244"/>
      <c r="D188" s="225" t="s">
        <v>146</v>
      </c>
      <c r="E188" s="245" t="s">
        <v>19</v>
      </c>
      <c r="F188" s="246" t="s">
        <v>245</v>
      </c>
      <c r="G188" s="244"/>
      <c r="H188" s="247">
        <v>8.7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146</v>
      </c>
      <c r="AU188" s="253" t="s">
        <v>80</v>
      </c>
      <c r="AV188" s="14" t="s">
        <v>80</v>
      </c>
      <c r="AW188" s="14" t="s">
        <v>33</v>
      </c>
      <c r="AX188" s="14" t="s">
        <v>72</v>
      </c>
      <c r="AY188" s="253" t="s">
        <v>131</v>
      </c>
    </row>
    <row r="189" spans="1:51" s="14" customFormat="1" ht="12">
      <c r="A189" s="14"/>
      <c r="B189" s="243"/>
      <c r="C189" s="244"/>
      <c r="D189" s="225" t="s">
        <v>146</v>
      </c>
      <c r="E189" s="245" t="s">
        <v>19</v>
      </c>
      <c r="F189" s="246" t="s">
        <v>238</v>
      </c>
      <c r="G189" s="244"/>
      <c r="H189" s="247">
        <v>21.44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146</v>
      </c>
      <c r="AU189" s="253" t="s">
        <v>80</v>
      </c>
      <c r="AV189" s="14" t="s">
        <v>80</v>
      </c>
      <c r="AW189" s="14" t="s">
        <v>33</v>
      </c>
      <c r="AX189" s="14" t="s">
        <v>72</v>
      </c>
      <c r="AY189" s="253" t="s">
        <v>131</v>
      </c>
    </row>
    <row r="190" spans="1:51" s="14" customFormat="1" ht="12">
      <c r="A190" s="14"/>
      <c r="B190" s="243"/>
      <c r="C190" s="244"/>
      <c r="D190" s="225" t="s">
        <v>146</v>
      </c>
      <c r="E190" s="244"/>
      <c r="F190" s="246" t="s">
        <v>252</v>
      </c>
      <c r="G190" s="244"/>
      <c r="H190" s="247">
        <v>54.252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146</v>
      </c>
      <c r="AU190" s="253" t="s">
        <v>80</v>
      </c>
      <c r="AV190" s="14" t="s">
        <v>80</v>
      </c>
      <c r="AW190" s="14" t="s">
        <v>4</v>
      </c>
      <c r="AX190" s="14" t="s">
        <v>78</v>
      </c>
      <c r="AY190" s="253" t="s">
        <v>131</v>
      </c>
    </row>
    <row r="191" spans="1:65" s="2" customFormat="1" ht="16.5" customHeight="1">
      <c r="A191" s="38"/>
      <c r="B191" s="39"/>
      <c r="C191" s="212" t="s">
        <v>253</v>
      </c>
      <c r="D191" s="212" t="s">
        <v>133</v>
      </c>
      <c r="E191" s="213" t="s">
        <v>254</v>
      </c>
      <c r="F191" s="214" t="s">
        <v>255</v>
      </c>
      <c r="G191" s="215" t="s">
        <v>220</v>
      </c>
      <c r="H191" s="216">
        <v>30.14</v>
      </c>
      <c r="I191" s="217"/>
      <c r="J191" s="218">
        <f>ROUND(I191*H191,2)</f>
        <v>0</v>
      </c>
      <c r="K191" s="214" t="s">
        <v>137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138</v>
      </c>
      <c r="AT191" s="223" t="s">
        <v>133</v>
      </c>
      <c r="AU191" s="223" t="s">
        <v>80</v>
      </c>
      <c r="AY191" s="17" t="s">
        <v>131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78</v>
      </c>
      <c r="BK191" s="224">
        <f>ROUND(I191*H191,2)</f>
        <v>0</v>
      </c>
      <c r="BL191" s="17" t="s">
        <v>138</v>
      </c>
      <c r="BM191" s="223" t="s">
        <v>256</v>
      </c>
    </row>
    <row r="192" spans="1:47" s="2" customFormat="1" ht="12">
      <c r="A192" s="38"/>
      <c r="B192" s="39"/>
      <c r="C192" s="40"/>
      <c r="D192" s="225" t="s">
        <v>140</v>
      </c>
      <c r="E192" s="40"/>
      <c r="F192" s="226" t="s">
        <v>257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140</v>
      </c>
      <c r="AU192" s="17" t="s">
        <v>80</v>
      </c>
    </row>
    <row r="193" spans="1:47" s="2" customFormat="1" ht="12">
      <c r="A193" s="38"/>
      <c r="B193" s="39"/>
      <c r="C193" s="40"/>
      <c r="D193" s="230" t="s">
        <v>142</v>
      </c>
      <c r="E193" s="40"/>
      <c r="F193" s="231" t="s">
        <v>258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142</v>
      </c>
      <c r="AU193" s="17" t="s">
        <v>80</v>
      </c>
    </row>
    <row r="194" spans="1:51" s="13" customFormat="1" ht="12">
      <c r="A194" s="13"/>
      <c r="B194" s="233"/>
      <c r="C194" s="234"/>
      <c r="D194" s="225" t="s">
        <v>146</v>
      </c>
      <c r="E194" s="235" t="s">
        <v>19</v>
      </c>
      <c r="F194" s="236" t="s">
        <v>147</v>
      </c>
      <c r="G194" s="234"/>
      <c r="H194" s="235" t="s">
        <v>19</v>
      </c>
      <c r="I194" s="237"/>
      <c r="J194" s="234"/>
      <c r="K194" s="234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146</v>
      </c>
      <c r="AU194" s="242" t="s">
        <v>80</v>
      </c>
      <c r="AV194" s="13" t="s">
        <v>78</v>
      </c>
      <c r="AW194" s="13" t="s">
        <v>33</v>
      </c>
      <c r="AX194" s="13" t="s">
        <v>72</v>
      </c>
      <c r="AY194" s="242" t="s">
        <v>131</v>
      </c>
    </row>
    <row r="195" spans="1:51" s="14" customFormat="1" ht="12">
      <c r="A195" s="14"/>
      <c r="B195" s="243"/>
      <c r="C195" s="244"/>
      <c r="D195" s="225" t="s">
        <v>146</v>
      </c>
      <c r="E195" s="245" t="s">
        <v>19</v>
      </c>
      <c r="F195" s="246" t="s">
        <v>245</v>
      </c>
      <c r="G195" s="244"/>
      <c r="H195" s="247">
        <v>8.7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146</v>
      </c>
      <c r="AU195" s="253" t="s">
        <v>80</v>
      </c>
      <c r="AV195" s="14" t="s">
        <v>80</v>
      </c>
      <c r="AW195" s="14" t="s">
        <v>33</v>
      </c>
      <c r="AX195" s="14" t="s">
        <v>72</v>
      </c>
      <c r="AY195" s="253" t="s">
        <v>131</v>
      </c>
    </row>
    <row r="196" spans="1:51" s="14" customFormat="1" ht="12">
      <c r="A196" s="14"/>
      <c r="B196" s="243"/>
      <c r="C196" s="244"/>
      <c r="D196" s="225" t="s">
        <v>146</v>
      </c>
      <c r="E196" s="245" t="s">
        <v>19</v>
      </c>
      <c r="F196" s="246" t="s">
        <v>238</v>
      </c>
      <c r="G196" s="244"/>
      <c r="H196" s="247">
        <v>21.44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146</v>
      </c>
      <c r="AU196" s="253" t="s">
        <v>80</v>
      </c>
      <c r="AV196" s="14" t="s">
        <v>80</v>
      </c>
      <c r="AW196" s="14" t="s">
        <v>33</v>
      </c>
      <c r="AX196" s="14" t="s">
        <v>72</v>
      </c>
      <c r="AY196" s="253" t="s">
        <v>131</v>
      </c>
    </row>
    <row r="197" spans="1:65" s="2" customFormat="1" ht="16.5" customHeight="1">
      <c r="A197" s="38"/>
      <c r="B197" s="39"/>
      <c r="C197" s="212" t="s">
        <v>259</v>
      </c>
      <c r="D197" s="212" t="s">
        <v>133</v>
      </c>
      <c r="E197" s="213" t="s">
        <v>260</v>
      </c>
      <c r="F197" s="214" t="s">
        <v>261</v>
      </c>
      <c r="G197" s="215" t="s">
        <v>136</v>
      </c>
      <c r="H197" s="216">
        <v>1149.5</v>
      </c>
      <c r="I197" s="217"/>
      <c r="J197" s="218">
        <f>ROUND(I197*H197,2)</f>
        <v>0</v>
      </c>
      <c r="K197" s="214" t="s">
        <v>137</v>
      </c>
      <c r="L197" s="44"/>
      <c r="M197" s="219" t="s">
        <v>19</v>
      </c>
      <c r="N197" s="220" t="s">
        <v>43</v>
      </c>
      <c r="O197" s="84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138</v>
      </c>
      <c r="AT197" s="223" t="s">
        <v>133</v>
      </c>
      <c r="AU197" s="223" t="s">
        <v>80</v>
      </c>
      <c r="AY197" s="17" t="s">
        <v>131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78</v>
      </c>
      <c r="BK197" s="224">
        <f>ROUND(I197*H197,2)</f>
        <v>0</v>
      </c>
      <c r="BL197" s="17" t="s">
        <v>138</v>
      </c>
      <c r="BM197" s="223" t="s">
        <v>262</v>
      </c>
    </row>
    <row r="198" spans="1:47" s="2" customFormat="1" ht="12">
      <c r="A198" s="38"/>
      <c r="B198" s="39"/>
      <c r="C198" s="40"/>
      <c r="D198" s="225" t="s">
        <v>140</v>
      </c>
      <c r="E198" s="40"/>
      <c r="F198" s="226" t="s">
        <v>263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140</v>
      </c>
      <c r="AU198" s="17" t="s">
        <v>80</v>
      </c>
    </row>
    <row r="199" spans="1:47" s="2" customFormat="1" ht="12">
      <c r="A199" s="38"/>
      <c r="B199" s="39"/>
      <c r="C199" s="40"/>
      <c r="D199" s="230" t="s">
        <v>142</v>
      </c>
      <c r="E199" s="40"/>
      <c r="F199" s="231" t="s">
        <v>264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142</v>
      </c>
      <c r="AU199" s="17" t="s">
        <v>80</v>
      </c>
    </row>
    <row r="200" spans="1:51" s="13" customFormat="1" ht="12">
      <c r="A200" s="13"/>
      <c r="B200" s="233"/>
      <c r="C200" s="234"/>
      <c r="D200" s="225" t="s">
        <v>146</v>
      </c>
      <c r="E200" s="235" t="s">
        <v>19</v>
      </c>
      <c r="F200" s="236" t="s">
        <v>265</v>
      </c>
      <c r="G200" s="234"/>
      <c r="H200" s="235" t="s">
        <v>19</v>
      </c>
      <c r="I200" s="237"/>
      <c r="J200" s="234"/>
      <c r="K200" s="234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146</v>
      </c>
      <c r="AU200" s="242" t="s">
        <v>80</v>
      </c>
      <c r="AV200" s="13" t="s">
        <v>78</v>
      </c>
      <c r="AW200" s="13" t="s">
        <v>33</v>
      </c>
      <c r="AX200" s="13" t="s">
        <v>72</v>
      </c>
      <c r="AY200" s="242" t="s">
        <v>131</v>
      </c>
    </row>
    <row r="201" spans="1:51" s="14" customFormat="1" ht="12">
      <c r="A201" s="14"/>
      <c r="B201" s="243"/>
      <c r="C201" s="244"/>
      <c r="D201" s="225" t="s">
        <v>146</v>
      </c>
      <c r="E201" s="245" t="s">
        <v>19</v>
      </c>
      <c r="F201" s="246" t="s">
        <v>266</v>
      </c>
      <c r="G201" s="244"/>
      <c r="H201" s="247">
        <v>1149.5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146</v>
      </c>
      <c r="AU201" s="253" t="s">
        <v>80</v>
      </c>
      <c r="AV201" s="14" t="s">
        <v>80</v>
      </c>
      <c r="AW201" s="14" t="s">
        <v>33</v>
      </c>
      <c r="AX201" s="14" t="s">
        <v>72</v>
      </c>
      <c r="AY201" s="253" t="s">
        <v>131</v>
      </c>
    </row>
    <row r="202" spans="1:63" s="12" customFormat="1" ht="22.8" customHeight="1">
      <c r="A202" s="12"/>
      <c r="B202" s="196"/>
      <c r="C202" s="197"/>
      <c r="D202" s="198" t="s">
        <v>71</v>
      </c>
      <c r="E202" s="210" t="s">
        <v>80</v>
      </c>
      <c r="F202" s="210" t="s">
        <v>267</v>
      </c>
      <c r="G202" s="197"/>
      <c r="H202" s="197"/>
      <c r="I202" s="200"/>
      <c r="J202" s="211">
        <f>BK202</f>
        <v>0</v>
      </c>
      <c r="K202" s="197"/>
      <c r="L202" s="202"/>
      <c r="M202" s="203"/>
      <c r="N202" s="204"/>
      <c r="O202" s="204"/>
      <c r="P202" s="205">
        <f>SUM(P203:P216)</f>
        <v>0</v>
      </c>
      <c r="Q202" s="204"/>
      <c r="R202" s="205">
        <f>SUM(R203:R216)</f>
        <v>36.915057000000004</v>
      </c>
      <c r="S202" s="204"/>
      <c r="T202" s="206">
        <f>SUM(T203:T216)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7" t="s">
        <v>78</v>
      </c>
      <c r="AT202" s="208" t="s">
        <v>71</v>
      </c>
      <c r="AU202" s="208" t="s">
        <v>78</v>
      </c>
      <c r="AY202" s="207" t="s">
        <v>131</v>
      </c>
      <c r="BK202" s="209">
        <f>SUM(BK203:BK216)</f>
        <v>0</v>
      </c>
    </row>
    <row r="203" spans="1:65" s="2" customFormat="1" ht="16.5" customHeight="1">
      <c r="A203" s="38"/>
      <c r="B203" s="39"/>
      <c r="C203" s="212" t="s">
        <v>268</v>
      </c>
      <c r="D203" s="212" t="s">
        <v>133</v>
      </c>
      <c r="E203" s="213" t="s">
        <v>269</v>
      </c>
      <c r="F203" s="214" t="s">
        <v>270</v>
      </c>
      <c r="G203" s="215" t="s">
        <v>136</v>
      </c>
      <c r="H203" s="216">
        <v>281.4</v>
      </c>
      <c r="I203" s="217"/>
      <c r="J203" s="218">
        <f>ROUND(I203*H203,2)</f>
        <v>0</v>
      </c>
      <c r="K203" s="214" t="s">
        <v>137</v>
      </c>
      <c r="L203" s="44"/>
      <c r="M203" s="219" t="s">
        <v>19</v>
      </c>
      <c r="N203" s="220" t="s">
        <v>43</v>
      </c>
      <c r="O203" s="84"/>
      <c r="P203" s="221">
        <f>O203*H203</f>
        <v>0</v>
      </c>
      <c r="Q203" s="221">
        <v>0.00031</v>
      </c>
      <c r="R203" s="221">
        <f>Q203*H203</f>
        <v>0.08723399999999999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138</v>
      </c>
      <c r="AT203" s="223" t="s">
        <v>133</v>
      </c>
      <c r="AU203" s="223" t="s">
        <v>80</v>
      </c>
      <c r="AY203" s="17" t="s">
        <v>131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78</v>
      </c>
      <c r="BK203" s="224">
        <f>ROUND(I203*H203,2)</f>
        <v>0</v>
      </c>
      <c r="BL203" s="17" t="s">
        <v>138</v>
      </c>
      <c r="BM203" s="223" t="s">
        <v>271</v>
      </c>
    </row>
    <row r="204" spans="1:47" s="2" customFormat="1" ht="12">
      <c r="A204" s="38"/>
      <c r="B204" s="39"/>
      <c r="C204" s="40"/>
      <c r="D204" s="225" t="s">
        <v>140</v>
      </c>
      <c r="E204" s="40"/>
      <c r="F204" s="226" t="s">
        <v>272</v>
      </c>
      <c r="G204" s="40"/>
      <c r="H204" s="40"/>
      <c r="I204" s="227"/>
      <c r="J204" s="40"/>
      <c r="K204" s="40"/>
      <c r="L204" s="44"/>
      <c r="M204" s="228"/>
      <c r="N204" s="229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140</v>
      </c>
      <c r="AU204" s="17" t="s">
        <v>80</v>
      </c>
    </row>
    <row r="205" spans="1:47" s="2" customFormat="1" ht="12">
      <c r="A205" s="38"/>
      <c r="B205" s="39"/>
      <c r="C205" s="40"/>
      <c r="D205" s="230" t="s">
        <v>142</v>
      </c>
      <c r="E205" s="40"/>
      <c r="F205" s="231" t="s">
        <v>273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142</v>
      </c>
      <c r="AU205" s="17" t="s">
        <v>80</v>
      </c>
    </row>
    <row r="206" spans="1:51" s="13" customFormat="1" ht="12">
      <c r="A206" s="13"/>
      <c r="B206" s="233"/>
      <c r="C206" s="234"/>
      <c r="D206" s="225" t="s">
        <v>146</v>
      </c>
      <c r="E206" s="235" t="s">
        <v>19</v>
      </c>
      <c r="F206" s="236" t="s">
        <v>274</v>
      </c>
      <c r="G206" s="234"/>
      <c r="H206" s="235" t="s">
        <v>19</v>
      </c>
      <c r="I206" s="237"/>
      <c r="J206" s="234"/>
      <c r="K206" s="234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146</v>
      </c>
      <c r="AU206" s="242" t="s">
        <v>80</v>
      </c>
      <c r="AV206" s="13" t="s">
        <v>78</v>
      </c>
      <c r="AW206" s="13" t="s">
        <v>33</v>
      </c>
      <c r="AX206" s="13" t="s">
        <v>72</v>
      </c>
      <c r="AY206" s="242" t="s">
        <v>131</v>
      </c>
    </row>
    <row r="207" spans="1:51" s="14" customFormat="1" ht="12">
      <c r="A207" s="14"/>
      <c r="B207" s="243"/>
      <c r="C207" s="244"/>
      <c r="D207" s="225" t="s">
        <v>146</v>
      </c>
      <c r="E207" s="245" t="s">
        <v>19</v>
      </c>
      <c r="F207" s="246" t="s">
        <v>275</v>
      </c>
      <c r="G207" s="244"/>
      <c r="H207" s="247">
        <v>281.4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146</v>
      </c>
      <c r="AU207" s="253" t="s">
        <v>80</v>
      </c>
      <c r="AV207" s="14" t="s">
        <v>80</v>
      </c>
      <c r="AW207" s="14" t="s">
        <v>33</v>
      </c>
      <c r="AX207" s="14" t="s">
        <v>72</v>
      </c>
      <c r="AY207" s="253" t="s">
        <v>131</v>
      </c>
    </row>
    <row r="208" spans="1:65" s="2" customFormat="1" ht="16.5" customHeight="1">
      <c r="A208" s="38"/>
      <c r="B208" s="39"/>
      <c r="C208" s="254" t="s">
        <v>276</v>
      </c>
      <c r="D208" s="254" t="s">
        <v>277</v>
      </c>
      <c r="E208" s="255" t="s">
        <v>278</v>
      </c>
      <c r="F208" s="256" t="s">
        <v>279</v>
      </c>
      <c r="G208" s="257" t="s">
        <v>136</v>
      </c>
      <c r="H208" s="258">
        <v>323.61</v>
      </c>
      <c r="I208" s="259"/>
      <c r="J208" s="260">
        <f>ROUND(I208*H208,2)</f>
        <v>0</v>
      </c>
      <c r="K208" s="256" t="s">
        <v>137</v>
      </c>
      <c r="L208" s="261"/>
      <c r="M208" s="262" t="s">
        <v>19</v>
      </c>
      <c r="N208" s="263" t="s">
        <v>43</v>
      </c>
      <c r="O208" s="84"/>
      <c r="P208" s="221">
        <f>O208*H208</f>
        <v>0</v>
      </c>
      <c r="Q208" s="221">
        <v>0.0003</v>
      </c>
      <c r="R208" s="221">
        <f>Q208*H208</f>
        <v>0.09708299999999999</v>
      </c>
      <c r="S208" s="221">
        <v>0</v>
      </c>
      <c r="T208" s="22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3" t="s">
        <v>194</v>
      </c>
      <c r="AT208" s="223" t="s">
        <v>277</v>
      </c>
      <c r="AU208" s="223" t="s">
        <v>80</v>
      </c>
      <c r="AY208" s="17" t="s">
        <v>131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78</v>
      </c>
      <c r="BK208" s="224">
        <f>ROUND(I208*H208,2)</f>
        <v>0</v>
      </c>
      <c r="BL208" s="17" t="s">
        <v>138</v>
      </c>
      <c r="BM208" s="223" t="s">
        <v>280</v>
      </c>
    </row>
    <row r="209" spans="1:47" s="2" customFormat="1" ht="12">
      <c r="A209" s="38"/>
      <c r="B209" s="39"/>
      <c r="C209" s="40"/>
      <c r="D209" s="225" t="s">
        <v>140</v>
      </c>
      <c r="E209" s="40"/>
      <c r="F209" s="226" t="s">
        <v>279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140</v>
      </c>
      <c r="AU209" s="17" t="s">
        <v>80</v>
      </c>
    </row>
    <row r="210" spans="1:51" s="14" customFormat="1" ht="12">
      <c r="A210" s="14"/>
      <c r="B210" s="243"/>
      <c r="C210" s="244"/>
      <c r="D210" s="225" t="s">
        <v>146</v>
      </c>
      <c r="E210" s="244"/>
      <c r="F210" s="246" t="s">
        <v>281</v>
      </c>
      <c r="G210" s="244"/>
      <c r="H210" s="247">
        <v>323.61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146</v>
      </c>
      <c r="AU210" s="253" t="s">
        <v>80</v>
      </c>
      <c r="AV210" s="14" t="s">
        <v>80</v>
      </c>
      <c r="AW210" s="14" t="s">
        <v>4</v>
      </c>
      <c r="AX210" s="14" t="s">
        <v>78</v>
      </c>
      <c r="AY210" s="253" t="s">
        <v>131</v>
      </c>
    </row>
    <row r="211" spans="1:65" s="2" customFormat="1" ht="24.15" customHeight="1">
      <c r="A211" s="38"/>
      <c r="B211" s="39"/>
      <c r="C211" s="212" t="s">
        <v>282</v>
      </c>
      <c r="D211" s="212" t="s">
        <v>133</v>
      </c>
      <c r="E211" s="213" t="s">
        <v>283</v>
      </c>
      <c r="F211" s="214" t="s">
        <v>284</v>
      </c>
      <c r="G211" s="215" t="s">
        <v>205</v>
      </c>
      <c r="H211" s="216">
        <v>134</v>
      </c>
      <c r="I211" s="217"/>
      <c r="J211" s="218">
        <f>ROUND(I211*H211,2)</f>
        <v>0</v>
      </c>
      <c r="K211" s="214" t="s">
        <v>137</v>
      </c>
      <c r="L211" s="44"/>
      <c r="M211" s="219" t="s">
        <v>19</v>
      </c>
      <c r="N211" s="220" t="s">
        <v>43</v>
      </c>
      <c r="O211" s="84"/>
      <c r="P211" s="221">
        <f>O211*H211</f>
        <v>0</v>
      </c>
      <c r="Q211" s="221">
        <v>0.27411</v>
      </c>
      <c r="R211" s="221">
        <f>Q211*H211</f>
        <v>36.730740000000004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138</v>
      </c>
      <c r="AT211" s="223" t="s">
        <v>133</v>
      </c>
      <c r="AU211" s="223" t="s">
        <v>80</v>
      </c>
      <c r="AY211" s="17" t="s">
        <v>131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78</v>
      </c>
      <c r="BK211" s="224">
        <f>ROUND(I211*H211,2)</f>
        <v>0</v>
      </c>
      <c r="BL211" s="17" t="s">
        <v>138</v>
      </c>
      <c r="BM211" s="223" t="s">
        <v>285</v>
      </c>
    </row>
    <row r="212" spans="1:47" s="2" customFormat="1" ht="12">
      <c r="A212" s="38"/>
      <c r="B212" s="39"/>
      <c r="C212" s="40"/>
      <c r="D212" s="225" t="s">
        <v>140</v>
      </c>
      <c r="E212" s="40"/>
      <c r="F212" s="226" t="s">
        <v>286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140</v>
      </c>
      <c r="AU212" s="17" t="s">
        <v>80</v>
      </c>
    </row>
    <row r="213" spans="1:47" s="2" customFormat="1" ht="12">
      <c r="A213" s="38"/>
      <c r="B213" s="39"/>
      <c r="C213" s="40"/>
      <c r="D213" s="230" t="s">
        <v>142</v>
      </c>
      <c r="E213" s="40"/>
      <c r="F213" s="231" t="s">
        <v>287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142</v>
      </c>
      <c r="AU213" s="17" t="s">
        <v>80</v>
      </c>
    </row>
    <row r="214" spans="1:47" s="2" customFormat="1" ht="12">
      <c r="A214" s="38"/>
      <c r="B214" s="39"/>
      <c r="C214" s="40"/>
      <c r="D214" s="225" t="s">
        <v>144</v>
      </c>
      <c r="E214" s="40"/>
      <c r="F214" s="232" t="s">
        <v>288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144</v>
      </c>
      <c r="AU214" s="17" t="s">
        <v>80</v>
      </c>
    </row>
    <row r="215" spans="1:51" s="13" customFormat="1" ht="12">
      <c r="A215" s="13"/>
      <c r="B215" s="233"/>
      <c r="C215" s="234"/>
      <c r="D215" s="225" t="s">
        <v>146</v>
      </c>
      <c r="E215" s="235" t="s">
        <v>19</v>
      </c>
      <c r="F215" s="236" t="s">
        <v>274</v>
      </c>
      <c r="G215" s="234"/>
      <c r="H215" s="235" t="s">
        <v>19</v>
      </c>
      <c r="I215" s="237"/>
      <c r="J215" s="234"/>
      <c r="K215" s="234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146</v>
      </c>
      <c r="AU215" s="242" t="s">
        <v>80</v>
      </c>
      <c r="AV215" s="13" t="s">
        <v>78</v>
      </c>
      <c r="AW215" s="13" t="s">
        <v>33</v>
      </c>
      <c r="AX215" s="13" t="s">
        <v>72</v>
      </c>
      <c r="AY215" s="242" t="s">
        <v>131</v>
      </c>
    </row>
    <row r="216" spans="1:51" s="14" customFormat="1" ht="12">
      <c r="A216" s="14"/>
      <c r="B216" s="243"/>
      <c r="C216" s="244"/>
      <c r="D216" s="225" t="s">
        <v>146</v>
      </c>
      <c r="E216" s="245" t="s">
        <v>19</v>
      </c>
      <c r="F216" s="246" t="s">
        <v>289</v>
      </c>
      <c r="G216" s="244"/>
      <c r="H216" s="247">
        <v>134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146</v>
      </c>
      <c r="AU216" s="253" t="s">
        <v>80</v>
      </c>
      <c r="AV216" s="14" t="s">
        <v>80</v>
      </c>
      <c r="AW216" s="14" t="s">
        <v>33</v>
      </c>
      <c r="AX216" s="14" t="s">
        <v>72</v>
      </c>
      <c r="AY216" s="253" t="s">
        <v>131</v>
      </c>
    </row>
    <row r="217" spans="1:63" s="12" customFormat="1" ht="22.8" customHeight="1">
      <c r="A217" s="12"/>
      <c r="B217" s="196"/>
      <c r="C217" s="197"/>
      <c r="D217" s="198" t="s">
        <v>71</v>
      </c>
      <c r="E217" s="210" t="s">
        <v>156</v>
      </c>
      <c r="F217" s="210" t="s">
        <v>290</v>
      </c>
      <c r="G217" s="197"/>
      <c r="H217" s="197"/>
      <c r="I217" s="200"/>
      <c r="J217" s="211">
        <f>BK217</f>
        <v>0</v>
      </c>
      <c r="K217" s="197"/>
      <c r="L217" s="202"/>
      <c r="M217" s="203"/>
      <c r="N217" s="204"/>
      <c r="O217" s="204"/>
      <c r="P217" s="205">
        <f>SUM(P218:P222)</f>
        <v>0</v>
      </c>
      <c r="Q217" s="204"/>
      <c r="R217" s="205">
        <f>SUM(R218:R222)</f>
        <v>5.324</v>
      </c>
      <c r="S217" s="204"/>
      <c r="T217" s="206">
        <f>SUM(T218:T222)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78</v>
      </c>
      <c r="AT217" s="208" t="s">
        <v>71</v>
      </c>
      <c r="AU217" s="208" t="s">
        <v>78</v>
      </c>
      <c r="AY217" s="207" t="s">
        <v>131</v>
      </c>
      <c r="BK217" s="209">
        <f>SUM(BK218:BK222)</f>
        <v>0</v>
      </c>
    </row>
    <row r="218" spans="1:65" s="2" customFormat="1" ht="21.75" customHeight="1">
      <c r="A218" s="38"/>
      <c r="B218" s="39"/>
      <c r="C218" s="212" t="s">
        <v>7</v>
      </c>
      <c r="D218" s="212" t="s">
        <v>133</v>
      </c>
      <c r="E218" s="213" t="s">
        <v>291</v>
      </c>
      <c r="F218" s="214" t="s">
        <v>292</v>
      </c>
      <c r="G218" s="215" t="s">
        <v>220</v>
      </c>
      <c r="H218" s="216">
        <v>2</v>
      </c>
      <c r="I218" s="217"/>
      <c r="J218" s="218">
        <f>ROUND(I218*H218,2)</f>
        <v>0</v>
      </c>
      <c r="K218" s="214" t="s">
        <v>137</v>
      </c>
      <c r="L218" s="44"/>
      <c r="M218" s="219" t="s">
        <v>19</v>
      </c>
      <c r="N218" s="220" t="s">
        <v>43</v>
      </c>
      <c r="O218" s="84"/>
      <c r="P218" s="221">
        <f>O218*H218</f>
        <v>0</v>
      </c>
      <c r="Q218" s="221">
        <v>2.662</v>
      </c>
      <c r="R218" s="221">
        <f>Q218*H218</f>
        <v>5.324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138</v>
      </c>
      <c r="AT218" s="223" t="s">
        <v>133</v>
      </c>
      <c r="AU218" s="223" t="s">
        <v>80</v>
      </c>
      <c r="AY218" s="17" t="s">
        <v>131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78</v>
      </c>
      <c r="BK218" s="224">
        <f>ROUND(I218*H218,2)</f>
        <v>0</v>
      </c>
      <c r="BL218" s="17" t="s">
        <v>138</v>
      </c>
      <c r="BM218" s="223" t="s">
        <v>293</v>
      </c>
    </row>
    <row r="219" spans="1:47" s="2" customFormat="1" ht="12">
      <c r="A219" s="38"/>
      <c r="B219" s="39"/>
      <c r="C219" s="40"/>
      <c r="D219" s="225" t="s">
        <v>140</v>
      </c>
      <c r="E219" s="40"/>
      <c r="F219" s="226" t="s">
        <v>294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140</v>
      </c>
      <c r="AU219" s="17" t="s">
        <v>80</v>
      </c>
    </row>
    <row r="220" spans="1:47" s="2" customFormat="1" ht="12">
      <c r="A220" s="38"/>
      <c r="B220" s="39"/>
      <c r="C220" s="40"/>
      <c r="D220" s="230" t="s">
        <v>142</v>
      </c>
      <c r="E220" s="40"/>
      <c r="F220" s="231" t="s">
        <v>295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142</v>
      </c>
      <c r="AU220" s="17" t="s">
        <v>80</v>
      </c>
    </row>
    <row r="221" spans="1:51" s="13" customFormat="1" ht="12">
      <c r="A221" s="13"/>
      <c r="B221" s="233"/>
      <c r="C221" s="234"/>
      <c r="D221" s="225" t="s">
        <v>146</v>
      </c>
      <c r="E221" s="235" t="s">
        <v>19</v>
      </c>
      <c r="F221" s="236" t="s">
        <v>296</v>
      </c>
      <c r="G221" s="234"/>
      <c r="H221" s="235" t="s">
        <v>19</v>
      </c>
      <c r="I221" s="237"/>
      <c r="J221" s="234"/>
      <c r="K221" s="234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146</v>
      </c>
      <c r="AU221" s="242" t="s">
        <v>80</v>
      </c>
      <c r="AV221" s="13" t="s">
        <v>78</v>
      </c>
      <c r="AW221" s="13" t="s">
        <v>33</v>
      </c>
      <c r="AX221" s="13" t="s">
        <v>72</v>
      </c>
      <c r="AY221" s="242" t="s">
        <v>131</v>
      </c>
    </row>
    <row r="222" spans="1:51" s="14" customFormat="1" ht="12">
      <c r="A222" s="14"/>
      <c r="B222" s="243"/>
      <c r="C222" s="244"/>
      <c r="D222" s="225" t="s">
        <v>146</v>
      </c>
      <c r="E222" s="245" t="s">
        <v>19</v>
      </c>
      <c r="F222" s="246" t="s">
        <v>297</v>
      </c>
      <c r="G222" s="244"/>
      <c r="H222" s="247">
        <v>2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146</v>
      </c>
      <c r="AU222" s="253" t="s">
        <v>80</v>
      </c>
      <c r="AV222" s="14" t="s">
        <v>80</v>
      </c>
      <c r="AW222" s="14" t="s">
        <v>33</v>
      </c>
      <c r="AX222" s="14" t="s">
        <v>72</v>
      </c>
      <c r="AY222" s="253" t="s">
        <v>131</v>
      </c>
    </row>
    <row r="223" spans="1:63" s="12" customFormat="1" ht="22.8" customHeight="1">
      <c r="A223" s="12"/>
      <c r="B223" s="196"/>
      <c r="C223" s="197"/>
      <c r="D223" s="198" t="s">
        <v>71</v>
      </c>
      <c r="E223" s="210" t="s">
        <v>138</v>
      </c>
      <c r="F223" s="210" t="s">
        <v>298</v>
      </c>
      <c r="G223" s="197"/>
      <c r="H223" s="197"/>
      <c r="I223" s="200"/>
      <c r="J223" s="211">
        <f>BK223</f>
        <v>0</v>
      </c>
      <c r="K223" s="197"/>
      <c r="L223" s="202"/>
      <c r="M223" s="203"/>
      <c r="N223" s="204"/>
      <c r="O223" s="204"/>
      <c r="P223" s="205">
        <f>SUM(P224:P236)</f>
        <v>0</v>
      </c>
      <c r="Q223" s="204"/>
      <c r="R223" s="205">
        <f>SUM(R224:R236)</f>
        <v>0</v>
      </c>
      <c r="S223" s="204"/>
      <c r="T223" s="206">
        <f>SUM(T224:T236)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7" t="s">
        <v>78</v>
      </c>
      <c r="AT223" s="208" t="s">
        <v>71</v>
      </c>
      <c r="AU223" s="208" t="s">
        <v>78</v>
      </c>
      <c r="AY223" s="207" t="s">
        <v>131</v>
      </c>
      <c r="BK223" s="209">
        <f>SUM(BK224:BK236)</f>
        <v>0</v>
      </c>
    </row>
    <row r="224" spans="1:65" s="2" customFormat="1" ht="21.75" customHeight="1">
      <c r="A224" s="38"/>
      <c r="B224" s="39"/>
      <c r="C224" s="212" t="s">
        <v>299</v>
      </c>
      <c r="D224" s="212" t="s">
        <v>133</v>
      </c>
      <c r="E224" s="213" t="s">
        <v>300</v>
      </c>
      <c r="F224" s="214" t="s">
        <v>301</v>
      </c>
      <c r="G224" s="215" t="s">
        <v>136</v>
      </c>
      <c r="H224" s="216">
        <v>62</v>
      </c>
      <c r="I224" s="217"/>
      <c r="J224" s="218">
        <f>ROUND(I224*H224,2)</f>
        <v>0</v>
      </c>
      <c r="K224" s="214" t="s">
        <v>137</v>
      </c>
      <c r="L224" s="44"/>
      <c r="M224" s="219" t="s">
        <v>19</v>
      </c>
      <c r="N224" s="220" t="s">
        <v>43</v>
      </c>
      <c r="O224" s="84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138</v>
      </c>
      <c r="AT224" s="223" t="s">
        <v>133</v>
      </c>
      <c r="AU224" s="223" t="s">
        <v>80</v>
      </c>
      <c r="AY224" s="17" t="s">
        <v>131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78</v>
      </c>
      <c r="BK224" s="224">
        <f>ROUND(I224*H224,2)</f>
        <v>0</v>
      </c>
      <c r="BL224" s="17" t="s">
        <v>138</v>
      </c>
      <c r="BM224" s="223" t="s">
        <v>302</v>
      </c>
    </row>
    <row r="225" spans="1:47" s="2" customFormat="1" ht="12">
      <c r="A225" s="38"/>
      <c r="B225" s="39"/>
      <c r="C225" s="40"/>
      <c r="D225" s="225" t="s">
        <v>140</v>
      </c>
      <c r="E225" s="40"/>
      <c r="F225" s="226" t="s">
        <v>303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140</v>
      </c>
      <c r="AU225" s="17" t="s">
        <v>80</v>
      </c>
    </row>
    <row r="226" spans="1:47" s="2" customFormat="1" ht="12">
      <c r="A226" s="38"/>
      <c r="B226" s="39"/>
      <c r="C226" s="40"/>
      <c r="D226" s="230" t="s">
        <v>142</v>
      </c>
      <c r="E226" s="40"/>
      <c r="F226" s="231" t="s">
        <v>304</v>
      </c>
      <c r="G226" s="40"/>
      <c r="H226" s="40"/>
      <c r="I226" s="227"/>
      <c r="J226" s="40"/>
      <c r="K226" s="40"/>
      <c r="L226" s="44"/>
      <c r="M226" s="228"/>
      <c r="N226" s="22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142</v>
      </c>
      <c r="AU226" s="17" t="s">
        <v>80</v>
      </c>
    </row>
    <row r="227" spans="1:51" s="13" customFormat="1" ht="12">
      <c r="A227" s="13"/>
      <c r="B227" s="233"/>
      <c r="C227" s="234"/>
      <c r="D227" s="225" t="s">
        <v>146</v>
      </c>
      <c r="E227" s="235" t="s">
        <v>19</v>
      </c>
      <c r="F227" s="236" t="s">
        <v>296</v>
      </c>
      <c r="G227" s="234"/>
      <c r="H227" s="235" t="s">
        <v>19</v>
      </c>
      <c r="I227" s="237"/>
      <c r="J227" s="234"/>
      <c r="K227" s="234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146</v>
      </c>
      <c r="AU227" s="242" t="s">
        <v>80</v>
      </c>
      <c r="AV227" s="13" t="s">
        <v>78</v>
      </c>
      <c r="AW227" s="13" t="s">
        <v>33</v>
      </c>
      <c r="AX227" s="13" t="s">
        <v>72</v>
      </c>
      <c r="AY227" s="242" t="s">
        <v>131</v>
      </c>
    </row>
    <row r="228" spans="1:51" s="14" customFormat="1" ht="12">
      <c r="A228" s="14"/>
      <c r="B228" s="243"/>
      <c r="C228" s="244"/>
      <c r="D228" s="225" t="s">
        <v>146</v>
      </c>
      <c r="E228" s="245" t="s">
        <v>19</v>
      </c>
      <c r="F228" s="246" t="s">
        <v>305</v>
      </c>
      <c r="G228" s="244"/>
      <c r="H228" s="247">
        <v>9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146</v>
      </c>
      <c r="AU228" s="253" t="s">
        <v>80</v>
      </c>
      <c r="AV228" s="14" t="s">
        <v>80</v>
      </c>
      <c r="AW228" s="14" t="s">
        <v>33</v>
      </c>
      <c r="AX228" s="14" t="s">
        <v>72</v>
      </c>
      <c r="AY228" s="253" t="s">
        <v>131</v>
      </c>
    </row>
    <row r="229" spans="1:51" s="14" customFormat="1" ht="12">
      <c r="A229" s="14"/>
      <c r="B229" s="243"/>
      <c r="C229" s="244"/>
      <c r="D229" s="225" t="s">
        <v>146</v>
      </c>
      <c r="E229" s="245" t="s">
        <v>19</v>
      </c>
      <c r="F229" s="246" t="s">
        <v>306</v>
      </c>
      <c r="G229" s="244"/>
      <c r="H229" s="247">
        <v>53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146</v>
      </c>
      <c r="AU229" s="253" t="s">
        <v>80</v>
      </c>
      <c r="AV229" s="14" t="s">
        <v>80</v>
      </c>
      <c r="AW229" s="14" t="s">
        <v>33</v>
      </c>
      <c r="AX229" s="14" t="s">
        <v>72</v>
      </c>
      <c r="AY229" s="253" t="s">
        <v>131</v>
      </c>
    </row>
    <row r="230" spans="1:65" s="2" customFormat="1" ht="16.5" customHeight="1">
      <c r="A230" s="38"/>
      <c r="B230" s="39"/>
      <c r="C230" s="212" t="s">
        <v>307</v>
      </c>
      <c r="D230" s="212" t="s">
        <v>133</v>
      </c>
      <c r="E230" s="213" t="s">
        <v>308</v>
      </c>
      <c r="F230" s="214" t="s">
        <v>309</v>
      </c>
      <c r="G230" s="215" t="s">
        <v>136</v>
      </c>
      <c r="H230" s="216">
        <v>310</v>
      </c>
      <c r="I230" s="217"/>
      <c r="J230" s="218">
        <f>ROUND(I230*H230,2)</f>
        <v>0</v>
      </c>
      <c r="K230" s="214" t="s">
        <v>137</v>
      </c>
      <c r="L230" s="44"/>
      <c r="M230" s="219" t="s">
        <v>19</v>
      </c>
      <c r="N230" s="220" t="s">
        <v>43</v>
      </c>
      <c r="O230" s="84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138</v>
      </c>
      <c r="AT230" s="223" t="s">
        <v>133</v>
      </c>
      <c r="AU230" s="223" t="s">
        <v>80</v>
      </c>
      <c r="AY230" s="17" t="s">
        <v>131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78</v>
      </c>
      <c r="BK230" s="224">
        <f>ROUND(I230*H230,2)</f>
        <v>0</v>
      </c>
      <c r="BL230" s="17" t="s">
        <v>138</v>
      </c>
      <c r="BM230" s="223" t="s">
        <v>310</v>
      </c>
    </row>
    <row r="231" spans="1:47" s="2" customFormat="1" ht="12">
      <c r="A231" s="38"/>
      <c r="B231" s="39"/>
      <c r="C231" s="40"/>
      <c r="D231" s="225" t="s">
        <v>140</v>
      </c>
      <c r="E231" s="40"/>
      <c r="F231" s="226" t="s">
        <v>311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140</v>
      </c>
      <c r="AU231" s="17" t="s">
        <v>80</v>
      </c>
    </row>
    <row r="232" spans="1:47" s="2" customFormat="1" ht="12">
      <c r="A232" s="38"/>
      <c r="B232" s="39"/>
      <c r="C232" s="40"/>
      <c r="D232" s="230" t="s">
        <v>142</v>
      </c>
      <c r="E232" s="40"/>
      <c r="F232" s="231" t="s">
        <v>312</v>
      </c>
      <c r="G232" s="40"/>
      <c r="H232" s="40"/>
      <c r="I232" s="227"/>
      <c r="J232" s="40"/>
      <c r="K232" s="40"/>
      <c r="L232" s="44"/>
      <c r="M232" s="228"/>
      <c r="N232" s="229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142</v>
      </c>
      <c r="AU232" s="17" t="s">
        <v>80</v>
      </c>
    </row>
    <row r="233" spans="1:47" s="2" customFormat="1" ht="12">
      <c r="A233" s="38"/>
      <c r="B233" s="39"/>
      <c r="C233" s="40"/>
      <c r="D233" s="225" t="s">
        <v>144</v>
      </c>
      <c r="E233" s="40"/>
      <c r="F233" s="232" t="s">
        <v>313</v>
      </c>
      <c r="G233" s="40"/>
      <c r="H233" s="40"/>
      <c r="I233" s="227"/>
      <c r="J233" s="40"/>
      <c r="K233" s="40"/>
      <c r="L233" s="44"/>
      <c r="M233" s="228"/>
      <c r="N233" s="229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144</v>
      </c>
      <c r="AU233" s="17" t="s">
        <v>80</v>
      </c>
    </row>
    <row r="234" spans="1:51" s="13" customFormat="1" ht="12">
      <c r="A234" s="13"/>
      <c r="B234" s="233"/>
      <c r="C234" s="234"/>
      <c r="D234" s="225" t="s">
        <v>146</v>
      </c>
      <c r="E234" s="235" t="s">
        <v>19</v>
      </c>
      <c r="F234" s="236" t="s">
        <v>296</v>
      </c>
      <c r="G234" s="234"/>
      <c r="H234" s="235" t="s">
        <v>19</v>
      </c>
      <c r="I234" s="237"/>
      <c r="J234" s="234"/>
      <c r="K234" s="234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146</v>
      </c>
      <c r="AU234" s="242" t="s">
        <v>80</v>
      </c>
      <c r="AV234" s="13" t="s">
        <v>78</v>
      </c>
      <c r="AW234" s="13" t="s">
        <v>33</v>
      </c>
      <c r="AX234" s="13" t="s">
        <v>72</v>
      </c>
      <c r="AY234" s="242" t="s">
        <v>131</v>
      </c>
    </row>
    <row r="235" spans="1:51" s="14" customFormat="1" ht="12">
      <c r="A235" s="14"/>
      <c r="B235" s="243"/>
      <c r="C235" s="244"/>
      <c r="D235" s="225" t="s">
        <v>146</v>
      </c>
      <c r="E235" s="245" t="s">
        <v>19</v>
      </c>
      <c r="F235" s="246" t="s">
        <v>314</v>
      </c>
      <c r="G235" s="244"/>
      <c r="H235" s="247">
        <v>45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146</v>
      </c>
      <c r="AU235" s="253" t="s">
        <v>80</v>
      </c>
      <c r="AV235" s="14" t="s">
        <v>80</v>
      </c>
      <c r="AW235" s="14" t="s">
        <v>33</v>
      </c>
      <c r="AX235" s="14" t="s">
        <v>72</v>
      </c>
      <c r="AY235" s="253" t="s">
        <v>131</v>
      </c>
    </row>
    <row r="236" spans="1:51" s="14" customFormat="1" ht="12">
      <c r="A236" s="14"/>
      <c r="B236" s="243"/>
      <c r="C236" s="244"/>
      <c r="D236" s="225" t="s">
        <v>146</v>
      </c>
      <c r="E236" s="245" t="s">
        <v>19</v>
      </c>
      <c r="F236" s="246" t="s">
        <v>315</v>
      </c>
      <c r="G236" s="244"/>
      <c r="H236" s="247">
        <v>265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146</v>
      </c>
      <c r="AU236" s="253" t="s">
        <v>80</v>
      </c>
      <c r="AV236" s="14" t="s">
        <v>80</v>
      </c>
      <c r="AW236" s="14" t="s">
        <v>33</v>
      </c>
      <c r="AX236" s="14" t="s">
        <v>72</v>
      </c>
      <c r="AY236" s="253" t="s">
        <v>131</v>
      </c>
    </row>
    <row r="237" spans="1:63" s="12" customFormat="1" ht="22.8" customHeight="1">
      <c r="A237" s="12"/>
      <c r="B237" s="196"/>
      <c r="C237" s="197"/>
      <c r="D237" s="198" t="s">
        <v>71</v>
      </c>
      <c r="E237" s="210" t="s">
        <v>170</v>
      </c>
      <c r="F237" s="210" t="s">
        <v>316</v>
      </c>
      <c r="G237" s="197"/>
      <c r="H237" s="197"/>
      <c r="I237" s="200"/>
      <c r="J237" s="211">
        <f>BK237</f>
        <v>0</v>
      </c>
      <c r="K237" s="197"/>
      <c r="L237" s="202"/>
      <c r="M237" s="203"/>
      <c r="N237" s="204"/>
      <c r="O237" s="204"/>
      <c r="P237" s="205">
        <f>SUM(P238:P330)</f>
        <v>0</v>
      </c>
      <c r="Q237" s="204"/>
      <c r="R237" s="205">
        <f>SUM(R238:R330)</f>
        <v>348.130795</v>
      </c>
      <c r="S237" s="204"/>
      <c r="T237" s="206">
        <f>SUM(T238:T330)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7" t="s">
        <v>78</v>
      </c>
      <c r="AT237" s="208" t="s">
        <v>71</v>
      </c>
      <c r="AU237" s="208" t="s">
        <v>78</v>
      </c>
      <c r="AY237" s="207" t="s">
        <v>131</v>
      </c>
      <c r="BK237" s="209">
        <f>SUM(BK238:BK330)</f>
        <v>0</v>
      </c>
    </row>
    <row r="238" spans="1:65" s="2" customFormat="1" ht="16.5" customHeight="1">
      <c r="A238" s="38"/>
      <c r="B238" s="39"/>
      <c r="C238" s="212" t="s">
        <v>317</v>
      </c>
      <c r="D238" s="212" t="s">
        <v>133</v>
      </c>
      <c r="E238" s="213" t="s">
        <v>318</v>
      </c>
      <c r="F238" s="214" t="s">
        <v>319</v>
      </c>
      <c r="G238" s="215" t="s">
        <v>136</v>
      </c>
      <c r="H238" s="216">
        <v>389.55</v>
      </c>
      <c r="I238" s="217"/>
      <c r="J238" s="218">
        <f>ROUND(I238*H238,2)</f>
        <v>0</v>
      </c>
      <c r="K238" s="214" t="s">
        <v>137</v>
      </c>
      <c r="L238" s="44"/>
      <c r="M238" s="219" t="s">
        <v>19</v>
      </c>
      <c r="N238" s="220" t="s">
        <v>43</v>
      </c>
      <c r="O238" s="84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3" t="s">
        <v>138</v>
      </c>
      <c r="AT238" s="223" t="s">
        <v>133</v>
      </c>
      <c r="AU238" s="223" t="s">
        <v>80</v>
      </c>
      <c r="AY238" s="17" t="s">
        <v>131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78</v>
      </c>
      <c r="BK238" s="224">
        <f>ROUND(I238*H238,2)</f>
        <v>0</v>
      </c>
      <c r="BL238" s="17" t="s">
        <v>138</v>
      </c>
      <c r="BM238" s="223" t="s">
        <v>320</v>
      </c>
    </row>
    <row r="239" spans="1:47" s="2" customFormat="1" ht="12">
      <c r="A239" s="38"/>
      <c r="B239" s="39"/>
      <c r="C239" s="40"/>
      <c r="D239" s="225" t="s">
        <v>140</v>
      </c>
      <c r="E239" s="40"/>
      <c r="F239" s="226" t="s">
        <v>321</v>
      </c>
      <c r="G239" s="40"/>
      <c r="H239" s="40"/>
      <c r="I239" s="227"/>
      <c r="J239" s="40"/>
      <c r="K239" s="40"/>
      <c r="L239" s="44"/>
      <c r="M239" s="228"/>
      <c r="N239" s="229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140</v>
      </c>
      <c r="AU239" s="17" t="s">
        <v>80</v>
      </c>
    </row>
    <row r="240" spans="1:47" s="2" customFormat="1" ht="12">
      <c r="A240" s="38"/>
      <c r="B240" s="39"/>
      <c r="C240" s="40"/>
      <c r="D240" s="230" t="s">
        <v>142</v>
      </c>
      <c r="E240" s="40"/>
      <c r="F240" s="231" t="s">
        <v>322</v>
      </c>
      <c r="G240" s="40"/>
      <c r="H240" s="40"/>
      <c r="I240" s="227"/>
      <c r="J240" s="40"/>
      <c r="K240" s="40"/>
      <c r="L240" s="44"/>
      <c r="M240" s="228"/>
      <c r="N240" s="229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142</v>
      </c>
      <c r="AU240" s="17" t="s">
        <v>80</v>
      </c>
    </row>
    <row r="241" spans="1:47" s="2" customFormat="1" ht="12">
      <c r="A241" s="38"/>
      <c r="B241" s="39"/>
      <c r="C241" s="40"/>
      <c r="D241" s="225" t="s">
        <v>144</v>
      </c>
      <c r="E241" s="40"/>
      <c r="F241" s="232" t="s">
        <v>323</v>
      </c>
      <c r="G241" s="40"/>
      <c r="H241" s="40"/>
      <c r="I241" s="227"/>
      <c r="J241" s="40"/>
      <c r="K241" s="40"/>
      <c r="L241" s="44"/>
      <c r="M241" s="228"/>
      <c r="N241" s="229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144</v>
      </c>
      <c r="AU241" s="17" t="s">
        <v>80</v>
      </c>
    </row>
    <row r="242" spans="1:51" s="13" customFormat="1" ht="12">
      <c r="A242" s="13"/>
      <c r="B242" s="233"/>
      <c r="C242" s="234"/>
      <c r="D242" s="225" t="s">
        <v>146</v>
      </c>
      <c r="E242" s="235" t="s">
        <v>19</v>
      </c>
      <c r="F242" s="236" t="s">
        <v>296</v>
      </c>
      <c r="G242" s="234"/>
      <c r="H242" s="235" t="s">
        <v>19</v>
      </c>
      <c r="I242" s="237"/>
      <c r="J242" s="234"/>
      <c r="K242" s="234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146</v>
      </c>
      <c r="AU242" s="242" t="s">
        <v>80</v>
      </c>
      <c r="AV242" s="13" t="s">
        <v>78</v>
      </c>
      <c r="AW242" s="13" t="s">
        <v>33</v>
      </c>
      <c r="AX242" s="13" t="s">
        <v>72</v>
      </c>
      <c r="AY242" s="242" t="s">
        <v>131</v>
      </c>
    </row>
    <row r="243" spans="1:51" s="14" customFormat="1" ht="12">
      <c r="A243" s="14"/>
      <c r="B243" s="243"/>
      <c r="C243" s="244"/>
      <c r="D243" s="225" t="s">
        <v>146</v>
      </c>
      <c r="E243" s="245" t="s">
        <v>19</v>
      </c>
      <c r="F243" s="246" t="s">
        <v>324</v>
      </c>
      <c r="G243" s="244"/>
      <c r="H243" s="247">
        <v>362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146</v>
      </c>
      <c r="AU243" s="253" t="s">
        <v>80</v>
      </c>
      <c r="AV243" s="14" t="s">
        <v>80</v>
      </c>
      <c r="AW243" s="14" t="s">
        <v>33</v>
      </c>
      <c r="AX243" s="14" t="s">
        <v>72</v>
      </c>
      <c r="AY243" s="253" t="s">
        <v>131</v>
      </c>
    </row>
    <row r="244" spans="1:51" s="14" customFormat="1" ht="12">
      <c r="A244" s="14"/>
      <c r="B244" s="243"/>
      <c r="C244" s="244"/>
      <c r="D244" s="225" t="s">
        <v>146</v>
      </c>
      <c r="E244" s="245" t="s">
        <v>19</v>
      </c>
      <c r="F244" s="246" t="s">
        <v>325</v>
      </c>
      <c r="G244" s="244"/>
      <c r="H244" s="247">
        <v>6.5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146</v>
      </c>
      <c r="AU244" s="253" t="s">
        <v>80</v>
      </c>
      <c r="AV244" s="14" t="s">
        <v>80</v>
      </c>
      <c r="AW244" s="14" t="s">
        <v>33</v>
      </c>
      <c r="AX244" s="14" t="s">
        <v>72</v>
      </c>
      <c r="AY244" s="253" t="s">
        <v>131</v>
      </c>
    </row>
    <row r="245" spans="1:51" s="14" customFormat="1" ht="12">
      <c r="A245" s="14"/>
      <c r="B245" s="243"/>
      <c r="C245" s="244"/>
      <c r="D245" s="225" t="s">
        <v>146</v>
      </c>
      <c r="E245" s="245" t="s">
        <v>19</v>
      </c>
      <c r="F245" s="246" t="s">
        <v>326</v>
      </c>
      <c r="G245" s="244"/>
      <c r="H245" s="247">
        <v>1.5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146</v>
      </c>
      <c r="AU245" s="253" t="s">
        <v>80</v>
      </c>
      <c r="AV245" s="14" t="s">
        <v>80</v>
      </c>
      <c r="AW245" s="14" t="s">
        <v>33</v>
      </c>
      <c r="AX245" s="14" t="s">
        <v>72</v>
      </c>
      <c r="AY245" s="253" t="s">
        <v>131</v>
      </c>
    </row>
    <row r="246" spans="1:51" s="14" customFormat="1" ht="12">
      <c r="A246" s="14"/>
      <c r="B246" s="243"/>
      <c r="C246" s="244"/>
      <c r="D246" s="225" t="s">
        <v>146</v>
      </c>
      <c r="E246" s="245" t="s">
        <v>19</v>
      </c>
      <c r="F246" s="246" t="s">
        <v>327</v>
      </c>
      <c r="G246" s="244"/>
      <c r="H246" s="247">
        <v>1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146</v>
      </c>
      <c r="AU246" s="253" t="s">
        <v>80</v>
      </c>
      <c r="AV246" s="14" t="s">
        <v>80</v>
      </c>
      <c r="AW246" s="14" t="s">
        <v>33</v>
      </c>
      <c r="AX246" s="14" t="s">
        <v>72</v>
      </c>
      <c r="AY246" s="253" t="s">
        <v>131</v>
      </c>
    </row>
    <row r="247" spans="1:51" s="14" customFormat="1" ht="12">
      <c r="A247" s="14"/>
      <c r="B247" s="243"/>
      <c r="C247" s="244"/>
      <c r="D247" s="225" t="s">
        <v>146</v>
      </c>
      <c r="E247" s="244"/>
      <c r="F247" s="246" t="s">
        <v>328</v>
      </c>
      <c r="G247" s="244"/>
      <c r="H247" s="247">
        <v>389.55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3" t="s">
        <v>146</v>
      </c>
      <c r="AU247" s="253" t="s">
        <v>80</v>
      </c>
      <c r="AV247" s="14" t="s">
        <v>80</v>
      </c>
      <c r="AW247" s="14" t="s">
        <v>4</v>
      </c>
      <c r="AX247" s="14" t="s">
        <v>78</v>
      </c>
      <c r="AY247" s="253" t="s">
        <v>131</v>
      </c>
    </row>
    <row r="248" spans="1:65" s="2" customFormat="1" ht="16.5" customHeight="1">
      <c r="A248" s="38"/>
      <c r="B248" s="39"/>
      <c r="C248" s="212" t="s">
        <v>329</v>
      </c>
      <c r="D248" s="212" t="s">
        <v>133</v>
      </c>
      <c r="E248" s="213" t="s">
        <v>330</v>
      </c>
      <c r="F248" s="214" t="s">
        <v>331</v>
      </c>
      <c r="G248" s="215" t="s">
        <v>136</v>
      </c>
      <c r="H248" s="216">
        <v>628.1</v>
      </c>
      <c r="I248" s="217"/>
      <c r="J248" s="218">
        <f>ROUND(I248*H248,2)</f>
        <v>0</v>
      </c>
      <c r="K248" s="214" t="s">
        <v>137</v>
      </c>
      <c r="L248" s="44"/>
      <c r="M248" s="219" t="s">
        <v>19</v>
      </c>
      <c r="N248" s="220" t="s">
        <v>43</v>
      </c>
      <c r="O248" s="84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3" t="s">
        <v>138</v>
      </c>
      <c r="AT248" s="223" t="s">
        <v>133</v>
      </c>
      <c r="AU248" s="223" t="s">
        <v>80</v>
      </c>
      <c r="AY248" s="17" t="s">
        <v>131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78</v>
      </c>
      <c r="BK248" s="224">
        <f>ROUND(I248*H248,2)</f>
        <v>0</v>
      </c>
      <c r="BL248" s="17" t="s">
        <v>138</v>
      </c>
      <c r="BM248" s="223" t="s">
        <v>332</v>
      </c>
    </row>
    <row r="249" spans="1:47" s="2" customFormat="1" ht="12">
      <c r="A249" s="38"/>
      <c r="B249" s="39"/>
      <c r="C249" s="40"/>
      <c r="D249" s="225" t="s">
        <v>140</v>
      </c>
      <c r="E249" s="40"/>
      <c r="F249" s="226" t="s">
        <v>333</v>
      </c>
      <c r="G249" s="40"/>
      <c r="H249" s="40"/>
      <c r="I249" s="227"/>
      <c r="J249" s="40"/>
      <c r="K249" s="40"/>
      <c r="L249" s="44"/>
      <c r="M249" s="228"/>
      <c r="N249" s="229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140</v>
      </c>
      <c r="AU249" s="17" t="s">
        <v>80</v>
      </c>
    </row>
    <row r="250" spans="1:47" s="2" customFormat="1" ht="12">
      <c r="A250" s="38"/>
      <c r="B250" s="39"/>
      <c r="C250" s="40"/>
      <c r="D250" s="230" t="s">
        <v>142</v>
      </c>
      <c r="E250" s="40"/>
      <c r="F250" s="231" t="s">
        <v>334</v>
      </c>
      <c r="G250" s="40"/>
      <c r="H250" s="40"/>
      <c r="I250" s="227"/>
      <c r="J250" s="40"/>
      <c r="K250" s="40"/>
      <c r="L250" s="44"/>
      <c r="M250" s="228"/>
      <c r="N250" s="229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142</v>
      </c>
      <c r="AU250" s="17" t="s">
        <v>80</v>
      </c>
    </row>
    <row r="251" spans="1:47" s="2" customFormat="1" ht="12">
      <c r="A251" s="38"/>
      <c r="B251" s="39"/>
      <c r="C251" s="40"/>
      <c r="D251" s="225" t="s">
        <v>144</v>
      </c>
      <c r="E251" s="40"/>
      <c r="F251" s="232" t="s">
        <v>335</v>
      </c>
      <c r="G251" s="40"/>
      <c r="H251" s="40"/>
      <c r="I251" s="227"/>
      <c r="J251" s="40"/>
      <c r="K251" s="40"/>
      <c r="L251" s="44"/>
      <c r="M251" s="228"/>
      <c r="N251" s="229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144</v>
      </c>
      <c r="AU251" s="17" t="s">
        <v>80</v>
      </c>
    </row>
    <row r="252" spans="1:51" s="13" customFormat="1" ht="12">
      <c r="A252" s="13"/>
      <c r="B252" s="233"/>
      <c r="C252" s="234"/>
      <c r="D252" s="225" t="s">
        <v>146</v>
      </c>
      <c r="E252" s="235" t="s">
        <v>19</v>
      </c>
      <c r="F252" s="236" t="s">
        <v>296</v>
      </c>
      <c r="G252" s="234"/>
      <c r="H252" s="235" t="s">
        <v>19</v>
      </c>
      <c r="I252" s="237"/>
      <c r="J252" s="234"/>
      <c r="K252" s="234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146</v>
      </c>
      <c r="AU252" s="242" t="s">
        <v>80</v>
      </c>
      <c r="AV252" s="13" t="s">
        <v>78</v>
      </c>
      <c r="AW252" s="13" t="s">
        <v>33</v>
      </c>
      <c r="AX252" s="13" t="s">
        <v>72</v>
      </c>
      <c r="AY252" s="242" t="s">
        <v>131</v>
      </c>
    </row>
    <row r="253" spans="1:51" s="14" customFormat="1" ht="12">
      <c r="A253" s="14"/>
      <c r="B253" s="243"/>
      <c r="C253" s="244"/>
      <c r="D253" s="225" t="s">
        <v>146</v>
      </c>
      <c r="E253" s="245" t="s">
        <v>19</v>
      </c>
      <c r="F253" s="246" t="s">
        <v>336</v>
      </c>
      <c r="G253" s="244"/>
      <c r="H253" s="247">
        <v>509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146</v>
      </c>
      <c r="AU253" s="253" t="s">
        <v>80</v>
      </c>
      <c r="AV253" s="14" t="s">
        <v>80</v>
      </c>
      <c r="AW253" s="14" t="s">
        <v>33</v>
      </c>
      <c r="AX253" s="14" t="s">
        <v>72</v>
      </c>
      <c r="AY253" s="253" t="s">
        <v>131</v>
      </c>
    </row>
    <row r="254" spans="1:51" s="14" customFormat="1" ht="12">
      <c r="A254" s="14"/>
      <c r="B254" s="243"/>
      <c r="C254" s="244"/>
      <c r="D254" s="225" t="s">
        <v>146</v>
      </c>
      <c r="E254" s="245" t="s">
        <v>19</v>
      </c>
      <c r="F254" s="246" t="s">
        <v>337</v>
      </c>
      <c r="G254" s="244"/>
      <c r="H254" s="247">
        <v>9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146</v>
      </c>
      <c r="AU254" s="253" t="s">
        <v>80</v>
      </c>
      <c r="AV254" s="14" t="s">
        <v>80</v>
      </c>
      <c r="AW254" s="14" t="s">
        <v>33</v>
      </c>
      <c r="AX254" s="14" t="s">
        <v>72</v>
      </c>
      <c r="AY254" s="253" t="s">
        <v>131</v>
      </c>
    </row>
    <row r="255" spans="1:51" s="14" customFormat="1" ht="12">
      <c r="A255" s="14"/>
      <c r="B255" s="243"/>
      <c r="C255" s="244"/>
      <c r="D255" s="225" t="s">
        <v>146</v>
      </c>
      <c r="E255" s="245" t="s">
        <v>19</v>
      </c>
      <c r="F255" s="246" t="s">
        <v>338</v>
      </c>
      <c r="G255" s="244"/>
      <c r="H255" s="247">
        <v>53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146</v>
      </c>
      <c r="AU255" s="253" t="s">
        <v>80</v>
      </c>
      <c r="AV255" s="14" t="s">
        <v>80</v>
      </c>
      <c r="AW255" s="14" t="s">
        <v>33</v>
      </c>
      <c r="AX255" s="14" t="s">
        <v>72</v>
      </c>
      <c r="AY255" s="253" t="s">
        <v>131</v>
      </c>
    </row>
    <row r="256" spans="1:51" s="14" customFormat="1" ht="12">
      <c r="A256" s="14"/>
      <c r="B256" s="243"/>
      <c r="C256" s="244"/>
      <c r="D256" s="225" t="s">
        <v>146</v>
      </c>
      <c r="E256" s="244"/>
      <c r="F256" s="246" t="s">
        <v>339</v>
      </c>
      <c r="G256" s="244"/>
      <c r="H256" s="247">
        <v>628.1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146</v>
      </c>
      <c r="AU256" s="253" t="s">
        <v>80</v>
      </c>
      <c r="AV256" s="14" t="s">
        <v>80</v>
      </c>
      <c r="AW256" s="14" t="s">
        <v>4</v>
      </c>
      <c r="AX256" s="14" t="s">
        <v>78</v>
      </c>
      <c r="AY256" s="253" t="s">
        <v>131</v>
      </c>
    </row>
    <row r="257" spans="1:65" s="2" customFormat="1" ht="16.5" customHeight="1">
      <c r="A257" s="38"/>
      <c r="B257" s="39"/>
      <c r="C257" s="212" t="s">
        <v>340</v>
      </c>
      <c r="D257" s="212" t="s">
        <v>133</v>
      </c>
      <c r="E257" s="213" t="s">
        <v>341</v>
      </c>
      <c r="F257" s="214" t="s">
        <v>342</v>
      </c>
      <c r="G257" s="215" t="s">
        <v>136</v>
      </c>
      <c r="H257" s="216">
        <v>364.5</v>
      </c>
      <c r="I257" s="217"/>
      <c r="J257" s="218">
        <f>ROUND(I257*H257,2)</f>
        <v>0</v>
      </c>
      <c r="K257" s="214" t="s">
        <v>137</v>
      </c>
      <c r="L257" s="44"/>
      <c r="M257" s="219" t="s">
        <v>19</v>
      </c>
      <c r="N257" s="220" t="s">
        <v>43</v>
      </c>
      <c r="O257" s="84"/>
      <c r="P257" s="221">
        <f>O257*H257</f>
        <v>0</v>
      </c>
      <c r="Q257" s="221">
        <v>0</v>
      </c>
      <c r="R257" s="221">
        <f>Q257*H257</f>
        <v>0</v>
      </c>
      <c r="S257" s="221">
        <v>0</v>
      </c>
      <c r="T257" s="222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3" t="s">
        <v>138</v>
      </c>
      <c r="AT257" s="223" t="s">
        <v>133</v>
      </c>
      <c r="AU257" s="223" t="s">
        <v>80</v>
      </c>
      <c r="AY257" s="17" t="s">
        <v>131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78</v>
      </c>
      <c r="BK257" s="224">
        <f>ROUND(I257*H257,2)</f>
        <v>0</v>
      </c>
      <c r="BL257" s="17" t="s">
        <v>138</v>
      </c>
      <c r="BM257" s="223" t="s">
        <v>343</v>
      </c>
    </row>
    <row r="258" spans="1:47" s="2" customFormat="1" ht="12">
      <c r="A258" s="38"/>
      <c r="B258" s="39"/>
      <c r="C258" s="40"/>
      <c r="D258" s="225" t="s">
        <v>140</v>
      </c>
      <c r="E258" s="40"/>
      <c r="F258" s="226" t="s">
        <v>344</v>
      </c>
      <c r="G258" s="40"/>
      <c r="H258" s="40"/>
      <c r="I258" s="227"/>
      <c r="J258" s="40"/>
      <c r="K258" s="40"/>
      <c r="L258" s="44"/>
      <c r="M258" s="228"/>
      <c r="N258" s="229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140</v>
      </c>
      <c r="AU258" s="17" t="s">
        <v>80</v>
      </c>
    </row>
    <row r="259" spans="1:47" s="2" customFormat="1" ht="12">
      <c r="A259" s="38"/>
      <c r="B259" s="39"/>
      <c r="C259" s="40"/>
      <c r="D259" s="230" t="s">
        <v>142</v>
      </c>
      <c r="E259" s="40"/>
      <c r="F259" s="231" t="s">
        <v>345</v>
      </c>
      <c r="G259" s="40"/>
      <c r="H259" s="40"/>
      <c r="I259" s="227"/>
      <c r="J259" s="40"/>
      <c r="K259" s="40"/>
      <c r="L259" s="44"/>
      <c r="M259" s="228"/>
      <c r="N259" s="229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142</v>
      </c>
      <c r="AU259" s="17" t="s">
        <v>80</v>
      </c>
    </row>
    <row r="260" spans="1:47" s="2" customFormat="1" ht="12">
      <c r="A260" s="38"/>
      <c r="B260" s="39"/>
      <c r="C260" s="40"/>
      <c r="D260" s="225" t="s">
        <v>144</v>
      </c>
      <c r="E260" s="40"/>
      <c r="F260" s="232" t="s">
        <v>346</v>
      </c>
      <c r="G260" s="40"/>
      <c r="H260" s="40"/>
      <c r="I260" s="227"/>
      <c r="J260" s="40"/>
      <c r="K260" s="40"/>
      <c r="L260" s="44"/>
      <c r="M260" s="228"/>
      <c r="N260" s="229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144</v>
      </c>
      <c r="AU260" s="17" t="s">
        <v>80</v>
      </c>
    </row>
    <row r="261" spans="1:51" s="13" customFormat="1" ht="12">
      <c r="A261" s="13"/>
      <c r="B261" s="233"/>
      <c r="C261" s="234"/>
      <c r="D261" s="225" t="s">
        <v>146</v>
      </c>
      <c r="E261" s="235" t="s">
        <v>19</v>
      </c>
      <c r="F261" s="236" t="s">
        <v>296</v>
      </c>
      <c r="G261" s="234"/>
      <c r="H261" s="235" t="s">
        <v>19</v>
      </c>
      <c r="I261" s="237"/>
      <c r="J261" s="234"/>
      <c r="K261" s="234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146</v>
      </c>
      <c r="AU261" s="242" t="s">
        <v>80</v>
      </c>
      <c r="AV261" s="13" t="s">
        <v>78</v>
      </c>
      <c r="AW261" s="13" t="s">
        <v>33</v>
      </c>
      <c r="AX261" s="13" t="s">
        <v>72</v>
      </c>
      <c r="AY261" s="242" t="s">
        <v>131</v>
      </c>
    </row>
    <row r="262" spans="1:51" s="14" customFormat="1" ht="12">
      <c r="A262" s="14"/>
      <c r="B262" s="243"/>
      <c r="C262" s="244"/>
      <c r="D262" s="225" t="s">
        <v>146</v>
      </c>
      <c r="E262" s="245" t="s">
        <v>19</v>
      </c>
      <c r="F262" s="246" t="s">
        <v>324</v>
      </c>
      <c r="G262" s="244"/>
      <c r="H262" s="247">
        <v>362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146</v>
      </c>
      <c r="AU262" s="253" t="s">
        <v>80</v>
      </c>
      <c r="AV262" s="14" t="s">
        <v>80</v>
      </c>
      <c r="AW262" s="14" t="s">
        <v>33</v>
      </c>
      <c r="AX262" s="14" t="s">
        <v>72</v>
      </c>
      <c r="AY262" s="253" t="s">
        <v>131</v>
      </c>
    </row>
    <row r="263" spans="1:51" s="14" customFormat="1" ht="12">
      <c r="A263" s="14"/>
      <c r="B263" s="243"/>
      <c r="C263" s="244"/>
      <c r="D263" s="225" t="s">
        <v>146</v>
      </c>
      <c r="E263" s="245" t="s">
        <v>19</v>
      </c>
      <c r="F263" s="246" t="s">
        <v>326</v>
      </c>
      <c r="G263" s="244"/>
      <c r="H263" s="247">
        <v>1.5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146</v>
      </c>
      <c r="AU263" s="253" t="s">
        <v>80</v>
      </c>
      <c r="AV263" s="14" t="s">
        <v>80</v>
      </c>
      <c r="AW263" s="14" t="s">
        <v>33</v>
      </c>
      <c r="AX263" s="14" t="s">
        <v>72</v>
      </c>
      <c r="AY263" s="253" t="s">
        <v>131</v>
      </c>
    </row>
    <row r="264" spans="1:51" s="14" customFormat="1" ht="12">
      <c r="A264" s="14"/>
      <c r="B264" s="243"/>
      <c r="C264" s="244"/>
      <c r="D264" s="225" t="s">
        <v>146</v>
      </c>
      <c r="E264" s="245" t="s">
        <v>19</v>
      </c>
      <c r="F264" s="246" t="s">
        <v>327</v>
      </c>
      <c r="G264" s="244"/>
      <c r="H264" s="247">
        <v>1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146</v>
      </c>
      <c r="AU264" s="253" t="s">
        <v>80</v>
      </c>
      <c r="AV264" s="14" t="s">
        <v>80</v>
      </c>
      <c r="AW264" s="14" t="s">
        <v>33</v>
      </c>
      <c r="AX264" s="14" t="s">
        <v>72</v>
      </c>
      <c r="AY264" s="253" t="s">
        <v>131</v>
      </c>
    </row>
    <row r="265" spans="1:65" s="2" customFormat="1" ht="16.5" customHeight="1">
      <c r="A265" s="38"/>
      <c r="B265" s="39"/>
      <c r="C265" s="212" t="s">
        <v>347</v>
      </c>
      <c r="D265" s="212" t="s">
        <v>133</v>
      </c>
      <c r="E265" s="213" t="s">
        <v>348</v>
      </c>
      <c r="F265" s="214" t="s">
        <v>349</v>
      </c>
      <c r="G265" s="215" t="s">
        <v>136</v>
      </c>
      <c r="H265" s="216">
        <v>518</v>
      </c>
      <c r="I265" s="217"/>
      <c r="J265" s="218">
        <f>ROUND(I265*H265,2)</f>
        <v>0</v>
      </c>
      <c r="K265" s="214" t="s">
        <v>137</v>
      </c>
      <c r="L265" s="44"/>
      <c r="M265" s="219" t="s">
        <v>19</v>
      </c>
      <c r="N265" s="220" t="s">
        <v>43</v>
      </c>
      <c r="O265" s="84"/>
      <c r="P265" s="221">
        <f>O265*H265</f>
        <v>0</v>
      </c>
      <c r="Q265" s="221">
        <v>0</v>
      </c>
      <c r="R265" s="221">
        <f>Q265*H265</f>
        <v>0</v>
      </c>
      <c r="S265" s="221">
        <v>0</v>
      </c>
      <c r="T265" s="22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3" t="s">
        <v>138</v>
      </c>
      <c r="AT265" s="223" t="s">
        <v>133</v>
      </c>
      <c r="AU265" s="223" t="s">
        <v>80</v>
      </c>
      <c r="AY265" s="17" t="s">
        <v>131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78</v>
      </c>
      <c r="BK265" s="224">
        <f>ROUND(I265*H265,2)</f>
        <v>0</v>
      </c>
      <c r="BL265" s="17" t="s">
        <v>138</v>
      </c>
      <c r="BM265" s="223" t="s">
        <v>350</v>
      </c>
    </row>
    <row r="266" spans="1:47" s="2" customFormat="1" ht="12">
      <c r="A266" s="38"/>
      <c r="B266" s="39"/>
      <c r="C266" s="40"/>
      <c r="D266" s="225" t="s">
        <v>140</v>
      </c>
      <c r="E266" s="40"/>
      <c r="F266" s="226" t="s">
        <v>351</v>
      </c>
      <c r="G266" s="40"/>
      <c r="H266" s="40"/>
      <c r="I266" s="227"/>
      <c r="J266" s="40"/>
      <c r="K266" s="40"/>
      <c r="L266" s="44"/>
      <c r="M266" s="228"/>
      <c r="N266" s="229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140</v>
      </c>
      <c r="AU266" s="17" t="s">
        <v>80</v>
      </c>
    </row>
    <row r="267" spans="1:47" s="2" customFormat="1" ht="12">
      <c r="A267" s="38"/>
      <c r="B267" s="39"/>
      <c r="C267" s="40"/>
      <c r="D267" s="230" t="s">
        <v>142</v>
      </c>
      <c r="E267" s="40"/>
      <c r="F267" s="231" t="s">
        <v>352</v>
      </c>
      <c r="G267" s="40"/>
      <c r="H267" s="40"/>
      <c r="I267" s="227"/>
      <c r="J267" s="40"/>
      <c r="K267" s="40"/>
      <c r="L267" s="44"/>
      <c r="M267" s="228"/>
      <c r="N267" s="229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142</v>
      </c>
      <c r="AU267" s="17" t="s">
        <v>80</v>
      </c>
    </row>
    <row r="268" spans="1:47" s="2" customFormat="1" ht="12">
      <c r="A268" s="38"/>
      <c r="B268" s="39"/>
      <c r="C268" s="40"/>
      <c r="D268" s="225" t="s">
        <v>144</v>
      </c>
      <c r="E268" s="40"/>
      <c r="F268" s="232" t="s">
        <v>346</v>
      </c>
      <c r="G268" s="40"/>
      <c r="H268" s="40"/>
      <c r="I268" s="227"/>
      <c r="J268" s="40"/>
      <c r="K268" s="40"/>
      <c r="L268" s="44"/>
      <c r="M268" s="228"/>
      <c r="N268" s="229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144</v>
      </c>
      <c r="AU268" s="17" t="s">
        <v>80</v>
      </c>
    </row>
    <row r="269" spans="1:51" s="13" customFormat="1" ht="12">
      <c r="A269" s="13"/>
      <c r="B269" s="233"/>
      <c r="C269" s="234"/>
      <c r="D269" s="225" t="s">
        <v>146</v>
      </c>
      <c r="E269" s="235" t="s">
        <v>19</v>
      </c>
      <c r="F269" s="236" t="s">
        <v>296</v>
      </c>
      <c r="G269" s="234"/>
      <c r="H269" s="235" t="s">
        <v>19</v>
      </c>
      <c r="I269" s="237"/>
      <c r="J269" s="234"/>
      <c r="K269" s="234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146</v>
      </c>
      <c r="AU269" s="242" t="s">
        <v>80</v>
      </c>
      <c r="AV269" s="13" t="s">
        <v>78</v>
      </c>
      <c r="AW269" s="13" t="s">
        <v>33</v>
      </c>
      <c r="AX269" s="13" t="s">
        <v>72</v>
      </c>
      <c r="AY269" s="242" t="s">
        <v>131</v>
      </c>
    </row>
    <row r="270" spans="1:51" s="14" customFormat="1" ht="12">
      <c r="A270" s="14"/>
      <c r="B270" s="243"/>
      <c r="C270" s="244"/>
      <c r="D270" s="225" t="s">
        <v>146</v>
      </c>
      <c r="E270" s="245" t="s">
        <v>19</v>
      </c>
      <c r="F270" s="246" t="s">
        <v>336</v>
      </c>
      <c r="G270" s="244"/>
      <c r="H270" s="247">
        <v>509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146</v>
      </c>
      <c r="AU270" s="253" t="s">
        <v>80</v>
      </c>
      <c r="AV270" s="14" t="s">
        <v>80</v>
      </c>
      <c r="AW270" s="14" t="s">
        <v>33</v>
      </c>
      <c r="AX270" s="14" t="s">
        <v>72</v>
      </c>
      <c r="AY270" s="253" t="s">
        <v>131</v>
      </c>
    </row>
    <row r="271" spans="1:51" s="14" customFormat="1" ht="12">
      <c r="A271" s="14"/>
      <c r="B271" s="243"/>
      <c r="C271" s="244"/>
      <c r="D271" s="225" t="s">
        <v>146</v>
      </c>
      <c r="E271" s="245" t="s">
        <v>19</v>
      </c>
      <c r="F271" s="246" t="s">
        <v>337</v>
      </c>
      <c r="G271" s="244"/>
      <c r="H271" s="247">
        <v>9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3" t="s">
        <v>146</v>
      </c>
      <c r="AU271" s="253" t="s">
        <v>80</v>
      </c>
      <c r="AV271" s="14" t="s">
        <v>80</v>
      </c>
      <c r="AW271" s="14" t="s">
        <v>33</v>
      </c>
      <c r="AX271" s="14" t="s">
        <v>72</v>
      </c>
      <c r="AY271" s="253" t="s">
        <v>131</v>
      </c>
    </row>
    <row r="272" spans="1:65" s="2" customFormat="1" ht="16.5" customHeight="1">
      <c r="A272" s="38"/>
      <c r="B272" s="39"/>
      <c r="C272" s="212" t="s">
        <v>353</v>
      </c>
      <c r="D272" s="212" t="s">
        <v>133</v>
      </c>
      <c r="E272" s="213" t="s">
        <v>354</v>
      </c>
      <c r="F272" s="214" t="s">
        <v>355</v>
      </c>
      <c r="G272" s="215" t="s">
        <v>136</v>
      </c>
      <c r="H272" s="216">
        <v>5</v>
      </c>
      <c r="I272" s="217"/>
      <c r="J272" s="218">
        <f>ROUND(I272*H272,2)</f>
        <v>0</v>
      </c>
      <c r="K272" s="214" t="s">
        <v>137</v>
      </c>
      <c r="L272" s="44"/>
      <c r="M272" s="219" t="s">
        <v>19</v>
      </c>
      <c r="N272" s="220" t="s">
        <v>43</v>
      </c>
      <c r="O272" s="84"/>
      <c r="P272" s="221">
        <f>O272*H272</f>
        <v>0</v>
      </c>
      <c r="Q272" s="221">
        <v>0.408</v>
      </c>
      <c r="R272" s="221">
        <f>Q272*H272</f>
        <v>2.04</v>
      </c>
      <c r="S272" s="221">
        <v>0</v>
      </c>
      <c r="T272" s="22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3" t="s">
        <v>138</v>
      </c>
      <c r="AT272" s="223" t="s">
        <v>133</v>
      </c>
      <c r="AU272" s="223" t="s">
        <v>80</v>
      </c>
      <c r="AY272" s="17" t="s">
        <v>131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78</v>
      </c>
      <c r="BK272" s="224">
        <f>ROUND(I272*H272,2)</f>
        <v>0</v>
      </c>
      <c r="BL272" s="17" t="s">
        <v>138</v>
      </c>
      <c r="BM272" s="223" t="s">
        <v>356</v>
      </c>
    </row>
    <row r="273" spans="1:47" s="2" customFormat="1" ht="12">
      <c r="A273" s="38"/>
      <c r="B273" s="39"/>
      <c r="C273" s="40"/>
      <c r="D273" s="225" t="s">
        <v>140</v>
      </c>
      <c r="E273" s="40"/>
      <c r="F273" s="226" t="s">
        <v>357</v>
      </c>
      <c r="G273" s="40"/>
      <c r="H273" s="40"/>
      <c r="I273" s="227"/>
      <c r="J273" s="40"/>
      <c r="K273" s="40"/>
      <c r="L273" s="44"/>
      <c r="M273" s="228"/>
      <c r="N273" s="229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140</v>
      </c>
      <c r="AU273" s="17" t="s">
        <v>80</v>
      </c>
    </row>
    <row r="274" spans="1:47" s="2" customFormat="1" ht="12">
      <c r="A274" s="38"/>
      <c r="B274" s="39"/>
      <c r="C274" s="40"/>
      <c r="D274" s="230" t="s">
        <v>142</v>
      </c>
      <c r="E274" s="40"/>
      <c r="F274" s="231" t="s">
        <v>358</v>
      </c>
      <c r="G274" s="40"/>
      <c r="H274" s="40"/>
      <c r="I274" s="227"/>
      <c r="J274" s="40"/>
      <c r="K274" s="40"/>
      <c r="L274" s="44"/>
      <c r="M274" s="228"/>
      <c r="N274" s="229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142</v>
      </c>
      <c r="AU274" s="17" t="s">
        <v>80</v>
      </c>
    </row>
    <row r="275" spans="1:51" s="13" customFormat="1" ht="12">
      <c r="A275" s="13"/>
      <c r="B275" s="233"/>
      <c r="C275" s="234"/>
      <c r="D275" s="225" t="s">
        <v>146</v>
      </c>
      <c r="E275" s="235" t="s">
        <v>19</v>
      </c>
      <c r="F275" s="236" t="s">
        <v>296</v>
      </c>
      <c r="G275" s="234"/>
      <c r="H275" s="235" t="s">
        <v>19</v>
      </c>
      <c r="I275" s="237"/>
      <c r="J275" s="234"/>
      <c r="K275" s="234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146</v>
      </c>
      <c r="AU275" s="242" t="s">
        <v>80</v>
      </c>
      <c r="AV275" s="13" t="s">
        <v>78</v>
      </c>
      <c r="AW275" s="13" t="s">
        <v>33</v>
      </c>
      <c r="AX275" s="13" t="s">
        <v>72</v>
      </c>
      <c r="AY275" s="242" t="s">
        <v>131</v>
      </c>
    </row>
    <row r="276" spans="1:51" s="14" customFormat="1" ht="12">
      <c r="A276" s="14"/>
      <c r="B276" s="243"/>
      <c r="C276" s="244"/>
      <c r="D276" s="225" t="s">
        <v>146</v>
      </c>
      <c r="E276" s="245" t="s">
        <v>19</v>
      </c>
      <c r="F276" s="246" t="s">
        <v>359</v>
      </c>
      <c r="G276" s="244"/>
      <c r="H276" s="247">
        <v>5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146</v>
      </c>
      <c r="AU276" s="253" t="s">
        <v>80</v>
      </c>
      <c r="AV276" s="14" t="s">
        <v>80</v>
      </c>
      <c r="AW276" s="14" t="s">
        <v>33</v>
      </c>
      <c r="AX276" s="14" t="s">
        <v>72</v>
      </c>
      <c r="AY276" s="253" t="s">
        <v>131</v>
      </c>
    </row>
    <row r="277" spans="1:65" s="2" customFormat="1" ht="16.5" customHeight="1">
      <c r="A277" s="38"/>
      <c r="B277" s="39"/>
      <c r="C277" s="212" t="s">
        <v>360</v>
      </c>
      <c r="D277" s="212" t="s">
        <v>133</v>
      </c>
      <c r="E277" s="213" t="s">
        <v>361</v>
      </c>
      <c r="F277" s="214" t="s">
        <v>362</v>
      </c>
      <c r="G277" s="215" t="s">
        <v>136</v>
      </c>
      <c r="H277" s="216">
        <v>535</v>
      </c>
      <c r="I277" s="217"/>
      <c r="J277" s="218">
        <f>ROUND(I277*H277,2)</f>
        <v>0</v>
      </c>
      <c r="K277" s="214" t="s">
        <v>137</v>
      </c>
      <c r="L277" s="44"/>
      <c r="M277" s="219" t="s">
        <v>19</v>
      </c>
      <c r="N277" s="220" t="s">
        <v>43</v>
      </c>
      <c r="O277" s="84"/>
      <c r="P277" s="221">
        <f>O277*H277</f>
        <v>0</v>
      </c>
      <c r="Q277" s="221">
        <v>0.1837</v>
      </c>
      <c r="R277" s="221">
        <f>Q277*H277</f>
        <v>98.2795</v>
      </c>
      <c r="S277" s="221">
        <v>0</v>
      </c>
      <c r="T277" s="222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3" t="s">
        <v>138</v>
      </c>
      <c r="AT277" s="223" t="s">
        <v>133</v>
      </c>
      <c r="AU277" s="223" t="s">
        <v>80</v>
      </c>
      <c r="AY277" s="17" t="s">
        <v>131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78</v>
      </c>
      <c r="BK277" s="224">
        <f>ROUND(I277*H277,2)</f>
        <v>0</v>
      </c>
      <c r="BL277" s="17" t="s">
        <v>138</v>
      </c>
      <c r="BM277" s="223" t="s">
        <v>363</v>
      </c>
    </row>
    <row r="278" spans="1:47" s="2" customFormat="1" ht="12">
      <c r="A278" s="38"/>
      <c r="B278" s="39"/>
      <c r="C278" s="40"/>
      <c r="D278" s="225" t="s">
        <v>140</v>
      </c>
      <c r="E278" s="40"/>
      <c r="F278" s="226" t="s">
        <v>364</v>
      </c>
      <c r="G278" s="40"/>
      <c r="H278" s="40"/>
      <c r="I278" s="227"/>
      <c r="J278" s="40"/>
      <c r="K278" s="40"/>
      <c r="L278" s="44"/>
      <c r="M278" s="228"/>
      <c r="N278" s="229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140</v>
      </c>
      <c r="AU278" s="17" t="s">
        <v>80</v>
      </c>
    </row>
    <row r="279" spans="1:47" s="2" customFormat="1" ht="12">
      <c r="A279" s="38"/>
      <c r="B279" s="39"/>
      <c r="C279" s="40"/>
      <c r="D279" s="230" t="s">
        <v>142</v>
      </c>
      <c r="E279" s="40"/>
      <c r="F279" s="231" t="s">
        <v>365</v>
      </c>
      <c r="G279" s="40"/>
      <c r="H279" s="40"/>
      <c r="I279" s="227"/>
      <c r="J279" s="40"/>
      <c r="K279" s="40"/>
      <c r="L279" s="44"/>
      <c r="M279" s="228"/>
      <c r="N279" s="229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142</v>
      </c>
      <c r="AU279" s="17" t="s">
        <v>80</v>
      </c>
    </row>
    <row r="280" spans="1:47" s="2" customFormat="1" ht="12">
      <c r="A280" s="38"/>
      <c r="B280" s="39"/>
      <c r="C280" s="40"/>
      <c r="D280" s="225" t="s">
        <v>144</v>
      </c>
      <c r="E280" s="40"/>
      <c r="F280" s="232" t="s">
        <v>366</v>
      </c>
      <c r="G280" s="40"/>
      <c r="H280" s="40"/>
      <c r="I280" s="227"/>
      <c r="J280" s="40"/>
      <c r="K280" s="40"/>
      <c r="L280" s="44"/>
      <c r="M280" s="228"/>
      <c r="N280" s="229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144</v>
      </c>
      <c r="AU280" s="17" t="s">
        <v>80</v>
      </c>
    </row>
    <row r="281" spans="1:51" s="13" customFormat="1" ht="12">
      <c r="A281" s="13"/>
      <c r="B281" s="233"/>
      <c r="C281" s="234"/>
      <c r="D281" s="225" t="s">
        <v>146</v>
      </c>
      <c r="E281" s="235" t="s">
        <v>19</v>
      </c>
      <c r="F281" s="236" t="s">
        <v>296</v>
      </c>
      <c r="G281" s="234"/>
      <c r="H281" s="235" t="s">
        <v>19</v>
      </c>
      <c r="I281" s="237"/>
      <c r="J281" s="234"/>
      <c r="K281" s="234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146</v>
      </c>
      <c r="AU281" s="242" t="s">
        <v>80</v>
      </c>
      <c r="AV281" s="13" t="s">
        <v>78</v>
      </c>
      <c r="AW281" s="13" t="s">
        <v>33</v>
      </c>
      <c r="AX281" s="13" t="s">
        <v>72</v>
      </c>
      <c r="AY281" s="242" t="s">
        <v>131</v>
      </c>
    </row>
    <row r="282" spans="1:51" s="14" customFormat="1" ht="12">
      <c r="A282" s="14"/>
      <c r="B282" s="243"/>
      <c r="C282" s="244"/>
      <c r="D282" s="225" t="s">
        <v>146</v>
      </c>
      <c r="E282" s="245" t="s">
        <v>19</v>
      </c>
      <c r="F282" s="246" t="s">
        <v>367</v>
      </c>
      <c r="G282" s="244"/>
      <c r="H282" s="247">
        <v>26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146</v>
      </c>
      <c r="AU282" s="253" t="s">
        <v>80</v>
      </c>
      <c r="AV282" s="14" t="s">
        <v>80</v>
      </c>
      <c r="AW282" s="14" t="s">
        <v>33</v>
      </c>
      <c r="AX282" s="14" t="s">
        <v>72</v>
      </c>
      <c r="AY282" s="253" t="s">
        <v>131</v>
      </c>
    </row>
    <row r="283" spans="1:51" s="14" customFormat="1" ht="12">
      <c r="A283" s="14"/>
      <c r="B283" s="243"/>
      <c r="C283" s="244"/>
      <c r="D283" s="225" t="s">
        <v>146</v>
      </c>
      <c r="E283" s="245" t="s">
        <v>19</v>
      </c>
      <c r="F283" s="246" t="s">
        <v>368</v>
      </c>
      <c r="G283" s="244"/>
      <c r="H283" s="247">
        <v>509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3" t="s">
        <v>146</v>
      </c>
      <c r="AU283" s="253" t="s">
        <v>80</v>
      </c>
      <c r="AV283" s="14" t="s">
        <v>80</v>
      </c>
      <c r="AW283" s="14" t="s">
        <v>33</v>
      </c>
      <c r="AX283" s="14" t="s">
        <v>72</v>
      </c>
      <c r="AY283" s="253" t="s">
        <v>131</v>
      </c>
    </row>
    <row r="284" spans="1:65" s="2" customFormat="1" ht="16.5" customHeight="1">
      <c r="A284" s="38"/>
      <c r="B284" s="39"/>
      <c r="C284" s="212" t="s">
        <v>369</v>
      </c>
      <c r="D284" s="212" t="s">
        <v>133</v>
      </c>
      <c r="E284" s="213" t="s">
        <v>370</v>
      </c>
      <c r="F284" s="214" t="s">
        <v>371</v>
      </c>
      <c r="G284" s="215" t="s">
        <v>136</v>
      </c>
      <c r="H284" s="216">
        <v>62</v>
      </c>
      <c r="I284" s="217"/>
      <c r="J284" s="218">
        <f>ROUND(I284*H284,2)</f>
        <v>0</v>
      </c>
      <c r="K284" s="214" t="s">
        <v>137</v>
      </c>
      <c r="L284" s="44"/>
      <c r="M284" s="219" t="s">
        <v>19</v>
      </c>
      <c r="N284" s="220" t="s">
        <v>43</v>
      </c>
      <c r="O284" s="84"/>
      <c r="P284" s="221">
        <f>O284*H284</f>
        <v>0</v>
      </c>
      <c r="Q284" s="221">
        <v>0.19536</v>
      </c>
      <c r="R284" s="221">
        <f>Q284*H284</f>
        <v>12.11232</v>
      </c>
      <c r="S284" s="221">
        <v>0</v>
      </c>
      <c r="T284" s="222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3" t="s">
        <v>138</v>
      </c>
      <c r="AT284" s="223" t="s">
        <v>133</v>
      </c>
      <c r="AU284" s="223" t="s">
        <v>80</v>
      </c>
      <c r="AY284" s="17" t="s">
        <v>131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78</v>
      </c>
      <c r="BK284" s="224">
        <f>ROUND(I284*H284,2)</f>
        <v>0</v>
      </c>
      <c r="BL284" s="17" t="s">
        <v>138</v>
      </c>
      <c r="BM284" s="223" t="s">
        <v>372</v>
      </c>
    </row>
    <row r="285" spans="1:47" s="2" customFormat="1" ht="12">
      <c r="A285" s="38"/>
      <c r="B285" s="39"/>
      <c r="C285" s="40"/>
      <c r="D285" s="225" t="s">
        <v>140</v>
      </c>
      <c r="E285" s="40"/>
      <c r="F285" s="226" t="s">
        <v>373</v>
      </c>
      <c r="G285" s="40"/>
      <c r="H285" s="40"/>
      <c r="I285" s="227"/>
      <c r="J285" s="40"/>
      <c r="K285" s="40"/>
      <c r="L285" s="44"/>
      <c r="M285" s="228"/>
      <c r="N285" s="229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140</v>
      </c>
      <c r="AU285" s="17" t="s">
        <v>80</v>
      </c>
    </row>
    <row r="286" spans="1:47" s="2" customFormat="1" ht="12">
      <c r="A286" s="38"/>
      <c r="B286" s="39"/>
      <c r="C286" s="40"/>
      <c r="D286" s="230" t="s">
        <v>142</v>
      </c>
      <c r="E286" s="40"/>
      <c r="F286" s="231" t="s">
        <v>374</v>
      </c>
      <c r="G286" s="40"/>
      <c r="H286" s="40"/>
      <c r="I286" s="227"/>
      <c r="J286" s="40"/>
      <c r="K286" s="40"/>
      <c r="L286" s="44"/>
      <c r="M286" s="228"/>
      <c r="N286" s="229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142</v>
      </c>
      <c r="AU286" s="17" t="s">
        <v>80</v>
      </c>
    </row>
    <row r="287" spans="1:47" s="2" customFormat="1" ht="12">
      <c r="A287" s="38"/>
      <c r="B287" s="39"/>
      <c r="C287" s="40"/>
      <c r="D287" s="225" t="s">
        <v>144</v>
      </c>
      <c r="E287" s="40"/>
      <c r="F287" s="232" t="s">
        <v>375</v>
      </c>
      <c r="G287" s="40"/>
      <c r="H287" s="40"/>
      <c r="I287" s="227"/>
      <c r="J287" s="40"/>
      <c r="K287" s="40"/>
      <c r="L287" s="44"/>
      <c r="M287" s="228"/>
      <c r="N287" s="229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144</v>
      </c>
      <c r="AU287" s="17" t="s">
        <v>80</v>
      </c>
    </row>
    <row r="288" spans="1:51" s="13" customFormat="1" ht="12">
      <c r="A288" s="13"/>
      <c r="B288" s="233"/>
      <c r="C288" s="234"/>
      <c r="D288" s="225" t="s">
        <v>146</v>
      </c>
      <c r="E288" s="235" t="s">
        <v>19</v>
      </c>
      <c r="F288" s="236" t="s">
        <v>296</v>
      </c>
      <c r="G288" s="234"/>
      <c r="H288" s="235" t="s">
        <v>19</v>
      </c>
      <c r="I288" s="237"/>
      <c r="J288" s="234"/>
      <c r="K288" s="234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146</v>
      </c>
      <c r="AU288" s="242" t="s">
        <v>80</v>
      </c>
      <c r="AV288" s="13" t="s">
        <v>78</v>
      </c>
      <c r="AW288" s="13" t="s">
        <v>33</v>
      </c>
      <c r="AX288" s="13" t="s">
        <v>72</v>
      </c>
      <c r="AY288" s="242" t="s">
        <v>131</v>
      </c>
    </row>
    <row r="289" spans="1:51" s="14" customFormat="1" ht="12">
      <c r="A289" s="14"/>
      <c r="B289" s="243"/>
      <c r="C289" s="244"/>
      <c r="D289" s="225" t="s">
        <v>146</v>
      </c>
      <c r="E289" s="245" t="s">
        <v>19</v>
      </c>
      <c r="F289" s="246" t="s">
        <v>376</v>
      </c>
      <c r="G289" s="244"/>
      <c r="H289" s="247">
        <v>9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3" t="s">
        <v>146</v>
      </c>
      <c r="AU289" s="253" t="s">
        <v>80</v>
      </c>
      <c r="AV289" s="14" t="s">
        <v>80</v>
      </c>
      <c r="AW289" s="14" t="s">
        <v>33</v>
      </c>
      <c r="AX289" s="14" t="s">
        <v>72</v>
      </c>
      <c r="AY289" s="253" t="s">
        <v>131</v>
      </c>
    </row>
    <row r="290" spans="1:51" s="14" customFormat="1" ht="12">
      <c r="A290" s="14"/>
      <c r="B290" s="243"/>
      <c r="C290" s="244"/>
      <c r="D290" s="225" t="s">
        <v>146</v>
      </c>
      <c r="E290" s="245" t="s">
        <v>19</v>
      </c>
      <c r="F290" s="246" t="s">
        <v>377</v>
      </c>
      <c r="G290" s="244"/>
      <c r="H290" s="247">
        <v>53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146</v>
      </c>
      <c r="AU290" s="253" t="s">
        <v>80</v>
      </c>
      <c r="AV290" s="14" t="s">
        <v>80</v>
      </c>
      <c r="AW290" s="14" t="s">
        <v>33</v>
      </c>
      <c r="AX290" s="14" t="s">
        <v>72</v>
      </c>
      <c r="AY290" s="253" t="s">
        <v>131</v>
      </c>
    </row>
    <row r="291" spans="1:65" s="2" customFormat="1" ht="16.5" customHeight="1">
      <c r="A291" s="38"/>
      <c r="B291" s="39"/>
      <c r="C291" s="254" t="s">
        <v>378</v>
      </c>
      <c r="D291" s="254" t="s">
        <v>277</v>
      </c>
      <c r="E291" s="255" t="s">
        <v>379</v>
      </c>
      <c r="F291" s="256" t="s">
        <v>380</v>
      </c>
      <c r="G291" s="257" t="s">
        <v>136</v>
      </c>
      <c r="H291" s="258">
        <v>582.42</v>
      </c>
      <c r="I291" s="259"/>
      <c r="J291" s="260">
        <f>ROUND(I291*H291,2)</f>
        <v>0</v>
      </c>
      <c r="K291" s="256" t="s">
        <v>137</v>
      </c>
      <c r="L291" s="261"/>
      <c r="M291" s="262" t="s">
        <v>19</v>
      </c>
      <c r="N291" s="263" t="s">
        <v>43</v>
      </c>
      <c r="O291" s="84"/>
      <c r="P291" s="221">
        <f>O291*H291</f>
        <v>0</v>
      </c>
      <c r="Q291" s="221">
        <v>0.222</v>
      </c>
      <c r="R291" s="221">
        <f>Q291*H291</f>
        <v>129.29724</v>
      </c>
      <c r="S291" s="221">
        <v>0</v>
      </c>
      <c r="T291" s="222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3" t="s">
        <v>194</v>
      </c>
      <c r="AT291" s="223" t="s">
        <v>277</v>
      </c>
      <c r="AU291" s="223" t="s">
        <v>80</v>
      </c>
      <c r="AY291" s="17" t="s">
        <v>131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78</v>
      </c>
      <c r="BK291" s="224">
        <f>ROUND(I291*H291,2)</f>
        <v>0</v>
      </c>
      <c r="BL291" s="17" t="s">
        <v>138</v>
      </c>
      <c r="BM291" s="223" t="s">
        <v>381</v>
      </c>
    </row>
    <row r="292" spans="1:47" s="2" customFormat="1" ht="12">
      <c r="A292" s="38"/>
      <c r="B292" s="39"/>
      <c r="C292" s="40"/>
      <c r="D292" s="225" t="s">
        <v>140</v>
      </c>
      <c r="E292" s="40"/>
      <c r="F292" s="226" t="s">
        <v>380</v>
      </c>
      <c r="G292" s="40"/>
      <c r="H292" s="40"/>
      <c r="I292" s="227"/>
      <c r="J292" s="40"/>
      <c r="K292" s="40"/>
      <c r="L292" s="44"/>
      <c r="M292" s="228"/>
      <c r="N292" s="229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140</v>
      </c>
      <c r="AU292" s="17" t="s">
        <v>80</v>
      </c>
    </row>
    <row r="293" spans="1:47" s="2" customFormat="1" ht="12">
      <c r="A293" s="38"/>
      <c r="B293" s="39"/>
      <c r="C293" s="40"/>
      <c r="D293" s="225" t="s">
        <v>144</v>
      </c>
      <c r="E293" s="40"/>
      <c r="F293" s="232" t="s">
        <v>382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144</v>
      </c>
      <c r="AU293" s="17" t="s">
        <v>80</v>
      </c>
    </row>
    <row r="294" spans="1:51" s="14" customFormat="1" ht="12">
      <c r="A294" s="14"/>
      <c r="B294" s="243"/>
      <c r="C294" s="244"/>
      <c r="D294" s="225" t="s">
        <v>146</v>
      </c>
      <c r="E294" s="245" t="s">
        <v>19</v>
      </c>
      <c r="F294" s="246" t="s">
        <v>368</v>
      </c>
      <c r="G294" s="244"/>
      <c r="H294" s="247">
        <v>509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146</v>
      </c>
      <c r="AU294" s="253" t="s">
        <v>80</v>
      </c>
      <c r="AV294" s="14" t="s">
        <v>80</v>
      </c>
      <c r="AW294" s="14" t="s">
        <v>33</v>
      </c>
      <c r="AX294" s="14" t="s">
        <v>72</v>
      </c>
      <c r="AY294" s="253" t="s">
        <v>131</v>
      </c>
    </row>
    <row r="295" spans="1:51" s="14" customFormat="1" ht="12">
      <c r="A295" s="14"/>
      <c r="B295" s="243"/>
      <c r="C295" s="244"/>
      <c r="D295" s="225" t="s">
        <v>146</v>
      </c>
      <c r="E295" s="245" t="s">
        <v>19</v>
      </c>
      <c r="F295" s="246" t="s">
        <v>376</v>
      </c>
      <c r="G295" s="244"/>
      <c r="H295" s="247">
        <v>9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146</v>
      </c>
      <c r="AU295" s="253" t="s">
        <v>80</v>
      </c>
      <c r="AV295" s="14" t="s">
        <v>80</v>
      </c>
      <c r="AW295" s="14" t="s">
        <v>33</v>
      </c>
      <c r="AX295" s="14" t="s">
        <v>72</v>
      </c>
      <c r="AY295" s="253" t="s">
        <v>131</v>
      </c>
    </row>
    <row r="296" spans="1:51" s="14" customFormat="1" ht="12">
      <c r="A296" s="14"/>
      <c r="B296" s="243"/>
      <c r="C296" s="244"/>
      <c r="D296" s="225" t="s">
        <v>146</v>
      </c>
      <c r="E296" s="245" t="s">
        <v>19</v>
      </c>
      <c r="F296" s="246" t="s">
        <v>377</v>
      </c>
      <c r="G296" s="244"/>
      <c r="H296" s="247">
        <v>53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3" t="s">
        <v>146</v>
      </c>
      <c r="AU296" s="253" t="s">
        <v>80</v>
      </c>
      <c r="AV296" s="14" t="s">
        <v>80</v>
      </c>
      <c r="AW296" s="14" t="s">
        <v>33</v>
      </c>
      <c r="AX296" s="14" t="s">
        <v>72</v>
      </c>
      <c r="AY296" s="253" t="s">
        <v>131</v>
      </c>
    </row>
    <row r="297" spans="1:51" s="14" customFormat="1" ht="12">
      <c r="A297" s="14"/>
      <c r="B297" s="243"/>
      <c r="C297" s="244"/>
      <c r="D297" s="225" t="s">
        <v>146</v>
      </c>
      <c r="E297" s="244"/>
      <c r="F297" s="246" t="s">
        <v>383</v>
      </c>
      <c r="G297" s="244"/>
      <c r="H297" s="247">
        <v>582.42</v>
      </c>
      <c r="I297" s="248"/>
      <c r="J297" s="244"/>
      <c r="K297" s="244"/>
      <c r="L297" s="249"/>
      <c r="M297" s="250"/>
      <c r="N297" s="251"/>
      <c r="O297" s="251"/>
      <c r="P297" s="251"/>
      <c r="Q297" s="251"/>
      <c r="R297" s="251"/>
      <c r="S297" s="251"/>
      <c r="T297" s="25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3" t="s">
        <v>146</v>
      </c>
      <c r="AU297" s="253" t="s">
        <v>80</v>
      </c>
      <c r="AV297" s="14" t="s">
        <v>80</v>
      </c>
      <c r="AW297" s="14" t="s">
        <v>4</v>
      </c>
      <c r="AX297" s="14" t="s">
        <v>78</v>
      </c>
      <c r="AY297" s="253" t="s">
        <v>131</v>
      </c>
    </row>
    <row r="298" spans="1:65" s="2" customFormat="1" ht="21.75" customHeight="1">
      <c r="A298" s="38"/>
      <c r="B298" s="39"/>
      <c r="C298" s="212" t="s">
        <v>384</v>
      </c>
      <c r="D298" s="212" t="s">
        <v>133</v>
      </c>
      <c r="E298" s="213" t="s">
        <v>385</v>
      </c>
      <c r="F298" s="214" t="s">
        <v>386</v>
      </c>
      <c r="G298" s="215" t="s">
        <v>136</v>
      </c>
      <c r="H298" s="216">
        <v>1.5</v>
      </c>
      <c r="I298" s="217"/>
      <c r="J298" s="218">
        <f>ROUND(I298*H298,2)</f>
        <v>0</v>
      </c>
      <c r="K298" s="214" t="s">
        <v>137</v>
      </c>
      <c r="L298" s="44"/>
      <c r="M298" s="219" t="s">
        <v>19</v>
      </c>
      <c r="N298" s="220" t="s">
        <v>43</v>
      </c>
      <c r="O298" s="84"/>
      <c r="P298" s="221">
        <f>O298*H298</f>
        <v>0</v>
      </c>
      <c r="Q298" s="221">
        <v>0.11847</v>
      </c>
      <c r="R298" s="221">
        <f>Q298*H298</f>
        <v>0.177705</v>
      </c>
      <c r="S298" s="221">
        <v>0</v>
      </c>
      <c r="T298" s="222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3" t="s">
        <v>138</v>
      </c>
      <c r="AT298" s="223" t="s">
        <v>133</v>
      </c>
      <c r="AU298" s="223" t="s">
        <v>80</v>
      </c>
      <c r="AY298" s="17" t="s">
        <v>131</v>
      </c>
      <c r="BE298" s="224">
        <f>IF(N298="základní",J298,0)</f>
        <v>0</v>
      </c>
      <c r="BF298" s="224">
        <f>IF(N298="snížená",J298,0)</f>
        <v>0</v>
      </c>
      <c r="BG298" s="224">
        <f>IF(N298="zákl. přenesená",J298,0)</f>
        <v>0</v>
      </c>
      <c r="BH298" s="224">
        <f>IF(N298="sníž. přenesená",J298,0)</f>
        <v>0</v>
      </c>
      <c r="BI298" s="224">
        <f>IF(N298="nulová",J298,0)</f>
        <v>0</v>
      </c>
      <c r="BJ298" s="17" t="s">
        <v>78</v>
      </c>
      <c r="BK298" s="224">
        <f>ROUND(I298*H298,2)</f>
        <v>0</v>
      </c>
      <c r="BL298" s="17" t="s">
        <v>138</v>
      </c>
      <c r="BM298" s="223" t="s">
        <v>387</v>
      </c>
    </row>
    <row r="299" spans="1:47" s="2" customFormat="1" ht="12">
      <c r="A299" s="38"/>
      <c r="B299" s="39"/>
      <c r="C299" s="40"/>
      <c r="D299" s="225" t="s">
        <v>140</v>
      </c>
      <c r="E299" s="40"/>
      <c r="F299" s="226" t="s">
        <v>388</v>
      </c>
      <c r="G299" s="40"/>
      <c r="H299" s="40"/>
      <c r="I299" s="227"/>
      <c r="J299" s="40"/>
      <c r="K299" s="40"/>
      <c r="L299" s="44"/>
      <c r="M299" s="228"/>
      <c r="N299" s="229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140</v>
      </c>
      <c r="AU299" s="17" t="s">
        <v>80</v>
      </c>
    </row>
    <row r="300" spans="1:47" s="2" customFormat="1" ht="12">
      <c r="A300" s="38"/>
      <c r="B300" s="39"/>
      <c r="C300" s="40"/>
      <c r="D300" s="230" t="s">
        <v>142</v>
      </c>
      <c r="E300" s="40"/>
      <c r="F300" s="231" t="s">
        <v>389</v>
      </c>
      <c r="G300" s="40"/>
      <c r="H300" s="40"/>
      <c r="I300" s="227"/>
      <c r="J300" s="40"/>
      <c r="K300" s="40"/>
      <c r="L300" s="44"/>
      <c r="M300" s="228"/>
      <c r="N300" s="229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142</v>
      </c>
      <c r="AU300" s="17" t="s">
        <v>80</v>
      </c>
    </row>
    <row r="301" spans="1:47" s="2" customFormat="1" ht="12">
      <c r="A301" s="38"/>
      <c r="B301" s="39"/>
      <c r="C301" s="40"/>
      <c r="D301" s="225" t="s">
        <v>144</v>
      </c>
      <c r="E301" s="40"/>
      <c r="F301" s="232" t="s">
        <v>382</v>
      </c>
      <c r="G301" s="40"/>
      <c r="H301" s="40"/>
      <c r="I301" s="227"/>
      <c r="J301" s="40"/>
      <c r="K301" s="40"/>
      <c r="L301" s="44"/>
      <c r="M301" s="228"/>
      <c r="N301" s="229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144</v>
      </c>
      <c r="AU301" s="17" t="s">
        <v>80</v>
      </c>
    </row>
    <row r="302" spans="1:51" s="13" customFormat="1" ht="12">
      <c r="A302" s="13"/>
      <c r="B302" s="233"/>
      <c r="C302" s="234"/>
      <c r="D302" s="225" t="s">
        <v>146</v>
      </c>
      <c r="E302" s="235" t="s">
        <v>19</v>
      </c>
      <c r="F302" s="236" t="s">
        <v>296</v>
      </c>
      <c r="G302" s="234"/>
      <c r="H302" s="235" t="s">
        <v>19</v>
      </c>
      <c r="I302" s="237"/>
      <c r="J302" s="234"/>
      <c r="K302" s="234"/>
      <c r="L302" s="238"/>
      <c r="M302" s="239"/>
      <c r="N302" s="240"/>
      <c r="O302" s="240"/>
      <c r="P302" s="240"/>
      <c r="Q302" s="240"/>
      <c r="R302" s="240"/>
      <c r="S302" s="240"/>
      <c r="T302" s="24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2" t="s">
        <v>146</v>
      </c>
      <c r="AU302" s="242" t="s">
        <v>80</v>
      </c>
      <c r="AV302" s="13" t="s">
        <v>78</v>
      </c>
      <c r="AW302" s="13" t="s">
        <v>33</v>
      </c>
      <c r="AX302" s="13" t="s">
        <v>72</v>
      </c>
      <c r="AY302" s="242" t="s">
        <v>131</v>
      </c>
    </row>
    <row r="303" spans="1:51" s="14" customFormat="1" ht="12">
      <c r="A303" s="14"/>
      <c r="B303" s="243"/>
      <c r="C303" s="244"/>
      <c r="D303" s="225" t="s">
        <v>146</v>
      </c>
      <c r="E303" s="245" t="s">
        <v>19</v>
      </c>
      <c r="F303" s="246" t="s">
        <v>390</v>
      </c>
      <c r="G303" s="244"/>
      <c r="H303" s="247">
        <v>1.5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3" t="s">
        <v>146</v>
      </c>
      <c r="AU303" s="253" t="s">
        <v>80</v>
      </c>
      <c r="AV303" s="14" t="s">
        <v>80</v>
      </c>
      <c r="AW303" s="14" t="s">
        <v>33</v>
      </c>
      <c r="AX303" s="14" t="s">
        <v>72</v>
      </c>
      <c r="AY303" s="253" t="s">
        <v>131</v>
      </c>
    </row>
    <row r="304" spans="1:65" s="2" customFormat="1" ht="16.5" customHeight="1">
      <c r="A304" s="38"/>
      <c r="B304" s="39"/>
      <c r="C304" s="212" t="s">
        <v>391</v>
      </c>
      <c r="D304" s="212" t="s">
        <v>133</v>
      </c>
      <c r="E304" s="213" t="s">
        <v>392</v>
      </c>
      <c r="F304" s="214" t="s">
        <v>393</v>
      </c>
      <c r="G304" s="215" t="s">
        <v>136</v>
      </c>
      <c r="H304" s="216">
        <v>378.5</v>
      </c>
      <c r="I304" s="217"/>
      <c r="J304" s="218">
        <f>ROUND(I304*H304,2)</f>
        <v>0</v>
      </c>
      <c r="K304" s="214" t="s">
        <v>137</v>
      </c>
      <c r="L304" s="44"/>
      <c r="M304" s="219" t="s">
        <v>19</v>
      </c>
      <c r="N304" s="220" t="s">
        <v>43</v>
      </c>
      <c r="O304" s="84"/>
      <c r="P304" s="221">
        <f>O304*H304</f>
        <v>0</v>
      </c>
      <c r="Q304" s="221">
        <v>0.1002</v>
      </c>
      <c r="R304" s="221">
        <f>Q304*H304</f>
        <v>37.9257</v>
      </c>
      <c r="S304" s="221">
        <v>0</v>
      </c>
      <c r="T304" s="222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3" t="s">
        <v>138</v>
      </c>
      <c r="AT304" s="223" t="s">
        <v>133</v>
      </c>
      <c r="AU304" s="223" t="s">
        <v>80</v>
      </c>
      <c r="AY304" s="17" t="s">
        <v>131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7" t="s">
        <v>78</v>
      </c>
      <c r="BK304" s="224">
        <f>ROUND(I304*H304,2)</f>
        <v>0</v>
      </c>
      <c r="BL304" s="17" t="s">
        <v>138</v>
      </c>
      <c r="BM304" s="223" t="s">
        <v>394</v>
      </c>
    </row>
    <row r="305" spans="1:47" s="2" customFormat="1" ht="12">
      <c r="A305" s="38"/>
      <c r="B305" s="39"/>
      <c r="C305" s="40"/>
      <c r="D305" s="225" t="s">
        <v>140</v>
      </c>
      <c r="E305" s="40"/>
      <c r="F305" s="226" t="s">
        <v>395</v>
      </c>
      <c r="G305" s="40"/>
      <c r="H305" s="40"/>
      <c r="I305" s="227"/>
      <c r="J305" s="40"/>
      <c r="K305" s="40"/>
      <c r="L305" s="44"/>
      <c r="M305" s="228"/>
      <c r="N305" s="229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140</v>
      </c>
      <c r="AU305" s="17" t="s">
        <v>80</v>
      </c>
    </row>
    <row r="306" spans="1:47" s="2" customFormat="1" ht="12">
      <c r="A306" s="38"/>
      <c r="B306" s="39"/>
      <c r="C306" s="40"/>
      <c r="D306" s="230" t="s">
        <v>142</v>
      </c>
      <c r="E306" s="40"/>
      <c r="F306" s="231" t="s">
        <v>396</v>
      </c>
      <c r="G306" s="40"/>
      <c r="H306" s="40"/>
      <c r="I306" s="227"/>
      <c r="J306" s="40"/>
      <c r="K306" s="40"/>
      <c r="L306" s="44"/>
      <c r="M306" s="228"/>
      <c r="N306" s="229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142</v>
      </c>
      <c r="AU306" s="17" t="s">
        <v>80</v>
      </c>
    </row>
    <row r="307" spans="1:47" s="2" customFormat="1" ht="12">
      <c r="A307" s="38"/>
      <c r="B307" s="39"/>
      <c r="C307" s="40"/>
      <c r="D307" s="225" t="s">
        <v>144</v>
      </c>
      <c r="E307" s="40"/>
      <c r="F307" s="232" t="s">
        <v>366</v>
      </c>
      <c r="G307" s="40"/>
      <c r="H307" s="40"/>
      <c r="I307" s="227"/>
      <c r="J307" s="40"/>
      <c r="K307" s="40"/>
      <c r="L307" s="44"/>
      <c r="M307" s="228"/>
      <c r="N307" s="229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144</v>
      </c>
      <c r="AU307" s="17" t="s">
        <v>80</v>
      </c>
    </row>
    <row r="308" spans="1:51" s="13" customFormat="1" ht="12">
      <c r="A308" s="13"/>
      <c r="B308" s="233"/>
      <c r="C308" s="234"/>
      <c r="D308" s="225" t="s">
        <v>146</v>
      </c>
      <c r="E308" s="235" t="s">
        <v>19</v>
      </c>
      <c r="F308" s="236" t="s">
        <v>296</v>
      </c>
      <c r="G308" s="234"/>
      <c r="H308" s="235" t="s">
        <v>19</v>
      </c>
      <c r="I308" s="237"/>
      <c r="J308" s="234"/>
      <c r="K308" s="234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146</v>
      </c>
      <c r="AU308" s="242" t="s">
        <v>80</v>
      </c>
      <c r="AV308" s="13" t="s">
        <v>78</v>
      </c>
      <c r="AW308" s="13" t="s">
        <v>33</v>
      </c>
      <c r="AX308" s="13" t="s">
        <v>72</v>
      </c>
      <c r="AY308" s="242" t="s">
        <v>131</v>
      </c>
    </row>
    <row r="309" spans="1:51" s="14" customFormat="1" ht="12">
      <c r="A309" s="14"/>
      <c r="B309" s="243"/>
      <c r="C309" s="244"/>
      <c r="D309" s="225" t="s">
        <v>146</v>
      </c>
      <c r="E309" s="245" t="s">
        <v>19</v>
      </c>
      <c r="F309" s="246" t="s">
        <v>397</v>
      </c>
      <c r="G309" s="244"/>
      <c r="H309" s="247">
        <v>6.5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146</v>
      </c>
      <c r="AU309" s="253" t="s">
        <v>80</v>
      </c>
      <c r="AV309" s="14" t="s">
        <v>80</v>
      </c>
      <c r="AW309" s="14" t="s">
        <v>33</v>
      </c>
      <c r="AX309" s="14" t="s">
        <v>72</v>
      </c>
      <c r="AY309" s="253" t="s">
        <v>131</v>
      </c>
    </row>
    <row r="310" spans="1:51" s="14" customFormat="1" ht="12">
      <c r="A310" s="14"/>
      <c r="B310" s="243"/>
      <c r="C310" s="244"/>
      <c r="D310" s="225" t="s">
        <v>146</v>
      </c>
      <c r="E310" s="245" t="s">
        <v>19</v>
      </c>
      <c r="F310" s="246" t="s">
        <v>398</v>
      </c>
      <c r="G310" s="244"/>
      <c r="H310" s="247">
        <v>362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3" t="s">
        <v>146</v>
      </c>
      <c r="AU310" s="253" t="s">
        <v>80</v>
      </c>
      <c r="AV310" s="14" t="s">
        <v>80</v>
      </c>
      <c r="AW310" s="14" t="s">
        <v>33</v>
      </c>
      <c r="AX310" s="14" t="s">
        <v>72</v>
      </c>
      <c r="AY310" s="253" t="s">
        <v>131</v>
      </c>
    </row>
    <row r="311" spans="1:51" s="14" customFormat="1" ht="12">
      <c r="A311" s="14"/>
      <c r="B311" s="243"/>
      <c r="C311" s="244"/>
      <c r="D311" s="225" t="s">
        <v>146</v>
      </c>
      <c r="E311" s="245" t="s">
        <v>19</v>
      </c>
      <c r="F311" s="246" t="s">
        <v>399</v>
      </c>
      <c r="G311" s="244"/>
      <c r="H311" s="247">
        <v>10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3" t="s">
        <v>146</v>
      </c>
      <c r="AU311" s="253" t="s">
        <v>80</v>
      </c>
      <c r="AV311" s="14" t="s">
        <v>80</v>
      </c>
      <c r="AW311" s="14" t="s">
        <v>33</v>
      </c>
      <c r="AX311" s="14" t="s">
        <v>72</v>
      </c>
      <c r="AY311" s="253" t="s">
        <v>131</v>
      </c>
    </row>
    <row r="312" spans="1:65" s="2" customFormat="1" ht="16.5" customHeight="1">
      <c r="A312" s="38"/>
      <c r="B312" s="39"/>
      <c r="C312" s="254" t="s">
        <v>400</v>
      </c>
      <c r="D312" s="254" t="s">
        <v>277</v>
      </c>
      <c r="E312" s="255" t="s">
        <v>401</v>
      </c>
      <c r="F312" s="256" t="s">
        <v>402</v>
      </c>
      <c r="G312" s="257" t="s">
        <v>136</v>
      </c>
      <c r="H312" s="258">
        <v>6.63</v>
      </c>
      <c r="I312" s="259"/>
      <c r="J312" s="260">
        <f>ROUND(I312*H312,2)</f>
        <v>0</v>
      </c>
      <c r="K312" s="256" t="s">
        <v>19</v>
      </c>
      <c r="L312" s="261"/>
      <c r="M312" s="262" t="s">
        <v>19</v>
      </c>
      <c r="N312" s="263" t="s">
        <v>43</v>
      </c>
      <c r="O312" s="84"/>
      <c r="P312" s="221">
        <f>O312*H312</f>
        <v>0</v>
      </c>
      <c r="Q312" s="221">
        <v>0.133</v>
      </c>
      <c r="R312" s="221">
        <f>Q312*H312</f>
        <v>0.8817900000000001</v>
      </c>
      <c r="S312" s="221">
        <v>0</v>
      </c>
      <c r="T312" s="222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3" t="s">
        <v>194</v>
      </c>
      <c r="AT312" s="223" t="s">
        <v>277</v>
      </c>
      <c r="AU312" s="223" t="s">
        <v>80</v>
      </c>
      <c r="AY312" s="17" t="s">
        <v>131</v>
      </c>
      <c r="BE312" s="224">
        <f>IF(N312="základní",J312,0)</f>
        <v>0</v>
      </c>
      <c r="BF312" s="224">
        <f>IF(N312="snížená",J312,0)</f>
        <v>0</v>
      </c>
      <c r="BG312" s="224">
        <f>IF(N312="zákl. přenesená",J312,0)</f>
        <v>0</v>
      </c>
      <c r="BH312" s="224">
        <f>IF(N312="sníž. přenesená",J312,0)</f>
        <v>0</v>
      </c>
      <c r="BI312" s="224">
        <f>IF(N312="nulová",J312,0)</f>
        <v>0</v>
      </c>
      <c r="BJ312" s="17" t="s">
        <v>78</v>
      </c>
      <c r="BK312" s="224">
        <f>ROUND(I312*H312,2)</f>
        <v>0</v>
      </c>
      <c r="BL312" s="17" t="s">
        <v>138</v>
      </c>
      <c r="BM312" s="223" t="s">
        <v>403</v>
      </c>
    </row>
    <row r="313" spans="1:47" s="2" customFormat="1" ht="12">
      <c r="A313" s="38"/>
      <c r="B313" s="39"/>
      <c r="C313" s="40"/>
      <c r="D313" s="225" t="s">
        <v>140</v>
      </c>
      <c r="E313" s="40"/>
      <c r="F313" s="226" t="s">
        <v>402</v>
      </c>
      <c r="G313" s="40"/>
      <c r="H313" s="40"/>
      <c r="I313" s="227"/>
      <c r="J313" s="40"/>
      <c r="K313" s="40"/>
      <c r="L313" s="44"/>
      <c r="M313" s="228"/>
      <c r="N313" s="229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140</v>
      </c>
      <c r="AU313" s="17" t="s">
        <v>80</v>
      </c>
    </row>
    <row r="314" spans="1:47" s="2" customFormat="1" ht="12">
      <c r="A314" s="38"/>
      <c r="B314" s="39"/>
      <c r="C314" s="40"/>
      <c r="D314" s="225" t="s">
        <v>144</v>
      </c>
      <c r="E314" s="40"/>
      <c r="F314" s="232" t="s">
        <v>382</v>
      </c>
      <c r="G314" s="40"/>
      <c r="H314" s="40"/>
      <c r="I314" s="227"/>
      <c r="J314" s="40"/>
      <c r="K314" s="40"/>
      <c r="L314" s="44"/>
      <c r="M314" s="228"/>
      <c r="N314" s="229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144</v>
      </c>
      <c r="AU314" s="17" t="s">
        <v>80</v>
      </c>
    </row>
    <row r="315" spans="1:51" s="14" customFormat="1" ht="12">
      <c r="A315" s="14"/>
      <c r="B315" s="243"/>
      <c r="C315" s="244"/>
      <c r="D315" s="225" t="s">
        <v>146</v>
      </c>
      <c r="E315" s="245" t="s">
        <v>19</v>
      </c>
      <c r="F315" s="246" t="s">
        <v>397</v>
      </c>
      <c r="G315" s="244"/>
      <c r="H315" s="247">
        <v>6.5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146</v>
      </c>
      <c r="AU315" s="253" t="s">
        <v>80</v>
      </c>
      <c r="AV315" s="14" t="s">
        <v>80</v>
      </c>
      <c r="AW315" s="14" t="s">
        <v>33</v>
      </c>
      <c r="AX315" s="14" t="s">
        <v>72</v>
      </c>
      <c r="AY315" s="253" t="s">
        <v>131</v>
      </c>
    </row>
    <row r="316" spans="1:51" s="14" customFormat="1" ht="12">
      <c r="A316" s="14"/>
      <c r="B316" s="243"/>
      <c r="C316" s="244"/>
      <c r="D316" s="225" t="s">
        <v>146</v>
      </c>
      <c r="E316" s="244"/>
      <c r="F316" s="246" t="s">
        <v>404</v>
      </c>
      <c r="G316" s="244"/>
      <c r="H316" s="247">
        <v>6.63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3" t="s">
        <v>146</v>
      </c>
      <c r="AU316" s="253" t="s">
        <v>80</v>
      </c>
      <c r="AV316" s="14" t="s">
        <v>80</v>
      </c>
      <c r="AW316" s="14" t="s">
        <v>4</v>
      </c>
      <c r="AX316" s="14" t="s">
        <v>78</v>
      </c>
      <c r="AY316" s="253" t="s">
        <v>131</v>
      </c>
    </row>
    <row r="317" spans="1:65" s="2" customFormat="1" ht="16.5" customHeight="1">
      <c r="A317" s="38"/>
      <c r="B317" s="39"/>
      <c r="C317" s="254" t="s">
        <v>405</v>
      </c>
      <c r="D317" s="254" t="s">
        <v>277</v>
      </c>
      <c r="E317" s="255" t="s">
        <v>406</v>
      </c>
      <c r="F317" s="256" t="s">
        <v>407</v>
      </c>
      <c r="G317" s="257" t="s">
        <v>136</v>
      </c>
      <c r="H317" s="258">
        <v>379.44</v>
      </c>
      <c r="I317" s="259"/>
      <c r="J317" s="260">
        <f>ROUND(I317*H317,2)</f>
        <v>0</v>
      </c>
      <c r="K317" s="256" t="s">
        <v>19</v>
      </c>
      <c r="L317" s="261"/>
      <c r="M317" s="262" t="s">
        <v>19</v>
      </c>
      <c r="N317" s="263" t="s">
        <v>43</v>
      </c>
      <c r="O317" s="84"/>
      <c r="P317" s="221">
        <f>O317*H317</f>
        <v>0</v>
      </c>
      <c r="Q317" s="221">
        <v>0.177</v>
      </c>
      <c r="R317" s="221">
        <f>Q317*H317</f>
        <v>67.16087999999999</v>
      </c>
      <c r="S317" s="221">
        <v>0</v>
      </c>
      <c r="T317" s="222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3" t="s">
        <v>194</v>
      </c>
      <c r="AT317" s="223" t="s">
        <v>277</v>
      </c>
      <c r="AU317" s="223" t="s">
        <v>80</v>
      </c>
      <c r="AY317" s="17" t="s">
        <v>131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7" t="s">
        <v>78</v>
      </c>
      <c r="BK317" s="224">
        <f>ROUND(I317*H317,2)</f>
        <v>0</v>
      </c>
      <c r="BL317" s="17" t="s">
        <v>138</v>
      </c>
      <c r="BM317" s="223" t="s">
        <v>408</v>
      </c>
    </row>
    <row r="318" spans="1:47" s="2" customFormat="1" ht="12">
      <c r="A318" s="38"/>
      <c r="B318" s="39"/>
      <c r="C318" s="40"/>
      <c r="D318" s="225" t="s">
        <v>140</v>
      </c>
      <c r="E318" s="40"/>
      <c r="F318" s="226" t="s">
        <v>407</v>
      </c>
      <c r="G318" s="40"/>
      <c r="H318" s="40"/>
      <c r="I318" s="227"/>
      <c r="J318" s="40"/>
      <c r="K318" s="40"/>
      <c r="L318" s="44"/>
      <c r="M318" s="228"/>
      <c r="N318" s="229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140</v>
      </c>
      <c r="AU318" s="17" t="s">
        <v>80</v>
      </c>
    </row>
    <row r="319" spans="1:47" s="2" customFormat="1" ht="12">
      <c r="A319" s="38"/>
      <c r="B319" s="39"/>
      <c r="C319" s="40"/>
      <c r="D319" s="225" t="s">
        <v>144</v>
      </c>
      <c r="E319" s="40"/>
      <c r="F319" s="232" t="s">
        <v>382</v>
      </c>
      <c r="G319" s="40"/>
      <c r="H319" s="40"/>
      <c r="I319" s="227"/>
      <c r="J319" s="40"/>
      <c r="K319" s="40"/>
      <c r="L319" s="44"/>
      <c r="M319" s="228"/>
      <c r="N319" s="229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144</v>
      </c>
      <c r="AU319" s="17" t="s">
        <v>80</v>
      </c>
    </row>
    <row r="320" spans="1:51" s="14" customFormat="1" ht="12">
      <c r="A320" s="14"/>
      <c r="B320" s="243"/>
      <c r="C320" s="244"/>
      <c r="D320" s="225" t="s">
        <v>146</v>
      </c>
      <c r="E320" s="245" t="s">
        <v>19</v>
      </c>
      <c r="F320" s="246" t="s">
        <v>398</v>
      </c>
      <c r="G320" s="244"/>
      <c r="H320" s="247">
        <v>362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3" t="s">
        <v>146</v>
      </c>
      <c r="AU320" s="253" t="s">
        <v>80</v>
      </c>
      <c r="AV320" s="14" t="s">
        <v>80</v>
      </c>
      <c r="AW320" s="14" t="s">
        <v>33</v>
      </c>
      <c r="AX320" s="14" t="s">
        <v>72</v>
      </c>
      <c r="AY320" s="253" t="s">
        <v>131</v>
      </c>
    </row>
    <row r="321" spans="1:51" s="14" customFormat="1" ht="12">
      <c r="A321" s="14"/>
      <c r="B321" s="243"/>
      <c r="C321" s="244"/>
      <c r="D321" s="225" t="s">
        <v>146</v>
      </c>
      <c r="E321" s="245" t="s">
        <v>19</v>
      </c>
      <c r="F321" s="246" t="s">
        <v>399</v>
      </c>
      <c r="G321" s="244"/>
      <c r="H321" s="247">
        <v>10</v>
      </c>
      <c r="I321" s="248"/>
      <c r="J321" s="244"/>
      <c r="K321" s="244"/>
      <c r="L321" s="249"/>
      <c r="M321" s="250"/>
      <c r="N321" s="251"/>
      <c r="O321" s="251"/>
      <c r="P321" s="251"/>
      <c r="Q321" s="251"/>
      <c r="R321" s="251"/>
      <c r="S321" s="251"/>
      <c r="T321" s="25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3" t="s">
        <v>146</v>
      </c>
      <c r="AU321" s="253" t="s">
        <v>80</v>
      </c>
      <c r="AV321" s="14" t="s">
        <v>80</v>
      </c>
      <c r="AW321" s="14" t="s">
        <v>33</v>
      </c>
      <c r="AX321" s="14" t="s">
        <v>72</v>
      </c>
      <c r="AY321" s="253" t="s">
        <v>131</v>
      </c>
    </row>
    <row r="322" spans="1:51" s="14" customFormat="1" ht="12">
      <c r="A322" s="14"/>
      <c r="B322" s="243"/>
      <c r="C322" s="244"/>
      <c r="D322" s="225" t="s">
        <v>146</v>
      </c>
      <c r="E322" s="244"/>
      <c r="F322" s="246" t="s">
        <v>409</v>
      </c>
      <c r="G322" s="244"/>
      <c r="H322" s="247">
        <v>379.44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3" t="s">
        <v>146</v>
      </c>
      <c r="AU322" s="253" t="s">
        <v>80</v>
      </c>
      <c r="AV322" s="14" t="s">
        <v>80</v>
      </c>
      <c r="AW322" s="14" t="s">
        <v>4</v>
      </c>
      <c r="AX322" s="14" t="s">
        <v>78</v>
      </c>
      <c r="AY322" s="253" t="s">
        <v>131</v>
      </c>
    </row>
    <row r="323" spans="1:65" s="2" customFormat="1" ht="16.5" customHeight="1">
      <c r="A323" s="38"/>
      <c r="B323" s="39"/>
      <c r="C323" s="212" t="s">
        <v>410</v>
      </c>
      <c r="D323" s="212" t="s">
        <v>133</v>
      </c>
      <c r="E323" s="213" t="s">
        <v>411</v>
      </c>
      <c r="F323" s="214" t="s">
        <v>412</v>
      </c>
      <c r="G323" s="215" t="s">
        <v>136</v>
      </c>
      <c r="H323" s="216">
        <v>1</v>
      </c>
      <c r="I323" s="217"/>
      <c r="J323" s="218">
        <f>ROUND(I323*H323,2)</f>
        <v>0</v>
      </c>
      <c r="K323" s="214" t="s">
        <v>137</v>
      </c>
      <c r="L323" s="44"/>
      <c r="M323" s="219" t="s">
        <v>19</v>
      </c>
      <c r="N323" s="220" t="s">
        <v>43</v>
      </c>
      <c r="O323" s="84"/>
      <c r="P323" s="221">
        <f>O323*H323</f>
        <v>0</v>
      </c>
      <c r="Q323" s="221">
        <v>0.0888</v>
      </c>
      <c r="R323" s="221">
        <f>Q323*H323</f>
        <v>0.0888</v>
      </c>
      <c r="S323" s="221">
        <v>0</v>
      </c>
      <c r="T323" s="222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3" t="s">
        <v>138</v>
      </c>
      <c r="AT323" s="223" t="s">
        <v>133</v>
      </c>
      <c r="AU323" s="223" t="s">
        <v>80</v>
      </c>
      <c r="AY323" s="17" t="s">
        <v>131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17" t="s">
        <v>78</v>
      </c>
      <c r="BK323" s="224">
        <f>ROUND(I323*H323,2)</f>
        <v>0</v>
      </c>
      <c r="BL323" s="17" t="s">
        <v>138</v>
      </c>
      <c r="BM323" s="223" t="s">
        <v>413</v>
      </c>
    </row>
    <row r="324" spans="1:47" s="2" customFormat="1" ht="12">
      <c r="A324" s="38"/>
      <c r="B324" s="39"/>
      <c r="C324" s="40"/>
      <c r="D324" s="225" t="s">
        <v>140</v>
      </c>
      <c r="E324" s="40"/>
      <c r="F324" s="226" t="s">
        <v>414</v>
      </c>
      <c r="G324" s="40"/>
      <c r="H324" s="40"/>
      <c r="I324" s="227"/>
      <c r="J324" s="40"/>
      <c r="K324" s="40"/>
      <c r="L324" s="44"/>
      <c r="M324" s="228"/>
      <c r="N324" s="229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140</v>
      </c>
      <c r="AU324" s="17" t="s">
        <v>80</v>
      </c>
    </row>
    <row r="325" spans="1:47" s="2" customFormat="1" ht="12">
      <c r="A325" s="38"/>
      <c r="B325" s="39"/>
      <c r="C325" s="40"/>
      <c r="D325" s="230" t="s">
        <v>142</v>
      </c>
      <c r="E325" s="40"/>
      <c r="F325" s="231" t="s">
        <v>415</v>
      </c>
      <c r="G325" s="40"/>
      <c r="H325" s="40"/>
      <c r="I325" s="227"/>
      <c r="J325" s="40"/>
      <c r="K325" s="40"/>
      <c r="L325" s="44"/>
      <c r="M325" s="228"/>
      <c r="N325" s="229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142</v>
      </c>
      <c r="AU325" s="17" t="s">
        <v>80</v>
      </c>
    </row>
    <row r="326" spans="1:51" s="13" customFormat="1" ht="12">
      <c r="A326" s="13"/>
      <c r="B326" s="233"/>
      <c r="C326" s="234"/>
      <c r="D326" s="225" t="s">
        <v>146</v>
      </c>
      <c r="E326" s="235" t="s">
        <v>19</v>
      </c>
      <c r="F326" s="236" t="s">
        <v>296</v>
      </c>
      <c r="G326" s="234"/>
      <c r="H326" s="235" t="s">
        <v>19</v>
      </c>
      <c r="I326" s="237"/>
      <c r="J326" s="234"/>
      <c r="K326" s="234"/>
      <c r="L326" s="238"/>
      <c r="M326" s="239"/>
      <c r="N326" s="240"/>
      <c r="O326" s="240"/>
      <c r="P326" s="240"/>
      <c r="Q326" s="240"/>
      <c r="R326" s="240"/>
      <c r="S326" s="240"/>
      <c r="T326" s="24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2" t="s">
        <v>146</v>
      </c>
      <c r="AU326" s="242" t="s">
        <v>80</v>
      </c>
      <c r="AV326" s="13" t="s">
        <v>78</v>
      </c>
      <c r="AW326" s="13" t="s">
        <v>33</v>
      </c>
      <c r="AX326" s="13" t="s">
        <v>72</v>
      </c>
      <c r="AY326" s="242" t="s">
        <v>131</v>
      </c>
    </row>
    <row r="327" spans="1:51" s="14" customFormat="1" ht="12">
      <c r="A327" s="14"/>
      <c r="B327" s="243"/>
      <c r="C327" s="244"/>
      <c r="D327" s="225" t="s">
        <v>146</v>
      </c>
      <c r="E327" s="245" t="s">
        <v>19</v>
      </c>
      <c r="F327" s="246" t="s">
        <v>416</v>
      </c>
      <c r="G327" s="244"/>
      <c r="H327" s="247">
        <v>1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3" t="s">
        <v>146</v>
      </c>
      <c r="AU327" s="253" t="s">
        <v>80</v>
      </c>
      <c r="AV327" s="14" t="s">
        <v>80</v>
      </c>
      <c r="AW327" s="14" t="s">
        <v>33</v>
      </c>
      <c r="AX327" s="14" t="s">
        <v>72</v>
      </c>
      <c r="AY327" s="253" t="s">
        <v>131</v>
      </c>
    </row>
    <row r="328" spans="1:65" s="2" customFormat="1" ht="16.5" customHeight="1">
      <c r="A328" s="38"/>
      <c r="B328" s="39"/>
      <c r="C328" s="254" t="s">
        <v>417</v>
      </c>
      <c r="D328" s="254" t="s">
        <v>277</v>
      </c>
      <c r="E328" s="255" t="s">
        <v>418</v>
      </c>
      <c r="F328" s="256" t="s">
        <v>419</v>
      </c>
      <c r="G328" s="257" t="s">
        <v>136</v>
      </c>
      <c r="H328" s="258">
        <v>1.03</v>
      </c>
      <c r="I328" s="259"/>
      <c r="J328" s="260">
        <f>ROUND(I328*H328,2)</f>
        <v>0</v>
      </c>
      <c r="K328" s="256" t="s">
        <v>137</v>
      </c>
      <c r="L328" s="261"/>
      <c r="M328" s="262" t="s">
        <v>19</v>
      </c>
      <c r="N328" s="263" t="s">
        <v>43</v>
      </c>
      <c r="O328" s="84"/>
      <c r="P328" s="221">
        <f>O328*H328</f>
        <v>0</v>
      </c>
      <c r="Q328" s="221">
        <v>0.162</v>
      </c>
      <c r="R328" s="221">
        <f>Q328*H328</f>
        <v>0.16686</v>
      </c>
      <c r="S328" s="221">
        <v>0</v>
      </c>
      <c r="T328" s="222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3" t="s">
        <v>194</v>
      </c>
      <c r="AT328" s="223" t="s">
        <v>277</v>
      </c>
      <c r="AU328" s="223" t="s">
        <v>80</v>
      </c>
      <c r="AY328" s="17" t="s">
        <v>131</v>
      </c>
      <c r="BE328" s="224">
        <f>IF(N328="základní",J328,0)</f>
        <v>0</v>
      </c>
      <c r="BF328" s="224">
        <f>IF(N328="snížená",J328,0)</f>
        <v>0</v>
      </c>
      <c r="BG328" s="224">
        <f>IF(N328="zákl. přenesená",J328,0)</f>
        <v>0</v>
      </c>
      <c r="BH328" s="224">
        <f>IF(N328="sníž. přenesená",J328,0)</f>
        <v>0</v>
      </c>
      <c r="BI328" s="224">
        <f>IF(N328="nulová",J328,0)</f>
        <v>0</v>
      </c>
      <c r="BJ328" s="17" t="s">
        <v>78</v>
      </c>
      <c r="BK328" s="224">
        <f>ROUND(I328*H328,2)</f>
        <v>0</v>
      </c>
      <c r="BL328" s="17" t="s">
        <v>138</v>
      </c>
      <c r="BM328" s="223" t="s">
        <v>420</v>
      </c>
    </row>
    <row r="329" spans="1:47" s="2" customFormat="1" ht="12">
      <c r="A329" s="38"/>
      <c r="B329" s="39"/>
      <c r="C329" s="40"/>
      <c r="D329" s="225" t="s">
        <v>140</v>
      </c>
      <c r="E329" s="40"/>
      <c r="F329" s="226" t="s">
        <v>419</v>
      </c>
      <c r="G329" s="40"/>
      <c r="H329" s="40"/>
      <c r="I329" s="227"/>
      <c r="J329" s="40"/>
      <c r="K329" s="40"/>
      <c r="L329" s="44"/>
      <c r="M329" s="228"/>
      <c r="N329" s="229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140</v>
      </c>
      <c r="AU329" s="17" t="s">
        <v>80</v>
      </c>
    </row>
    <row r="330" spans="1:51" s="14" customFormat="1" ht="12">
      <c r="A330" s="14"/>
      <c r="B330" s="243"/>
      <c r="C330" s="244"/>
      <c r="D330" s="225" t="s">
        <v>146</v>
      </c>
      <c r="E330" s="244"/>
      <c r="F330" s="246" t="s">
        <v>421</v>
      </c>
      <c r="G330" s="244"/>
      <c r="H330" s="247">
        <v>1.03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3" t="s">
        <v>146</v>
      </c>
      <c r="AU330" s="253" t="s">
        <v>80</v>
      </c>
      <c r="AV330" s="14" t="s">
        <v>80</v>
      </c>
      <c r="AW330" s="14" t="s">
        <v>4</v>
      </c>
      <c r="AX330" s="14" t="s">
        <v>78</v>
      </c>
      <c r="AY330" s="253" t="s">
        <v>131</v>
      </c>
    </row>
    <row r="331" spans="1:63" s="12" customFormat="1" ht="22.8" customHeight="1">
      <c r="A331" s="12"/>
      <c r="B331" s="196"/>
      <c r="C331" s="197"/>
      <c r="D331" s="198" t="s">
        <v>71</v>
      </c>
      <c r="E331" s="210" t="s">
        <v>194</v>
      </c>
      <c r="F331" s="210" t="s">
        <v>422</v>
      </c>
      <c r="G331" s="197"/>
      <c r="H331" s="197"/>
      <c r="I331" s="200"/>
      <c r="J331" s="211">
        <f>BK331</f>
        <v>0</v>
      </c>
      <c r="K331" s="197"/>
      <c r="L331" s="202"/>
      <c r="M331" s="203"/>
      <c r="N331" s="204"/>
      <c r="O331" s="204"/>
      <c r="P331" s="205">
        <f>SUM(P332:P368)</f>
        <v>0</v>
      </c>
      <c r="Q331" s="204"/>
      <c r="R331" s="205">
        <f>SUM(R332:R368)</f>
        <v>7.571291</v>
      </c>
      <c r="S331" s="204"/>
      <c r="T331" s="206">
        <f>SUM(T332:T368)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7" t="s">
        <v>78</v>
      </c>
      <c r="AT331" s="208" t="s">
        <v>71</v>
      </c>
      <c r="AU331" s="208" t="s">
        <v>78</v>
      </c>
      <c r="AY331" s="207" t="s">
        <v>131</v>
      </c>
      <c r="BK331" s="209">
        <f>SUM(BK332:BK368)</f>
        <v>0</v>
      </c>
    </row>
    <row r="332" spans="1:65" s="2" customFormat="1" ht="16.5" customHeight="1">
      <c r="A332" s="38"/>
      <c r="B332" s="39"/>
      <c r="C332" s="212" t="s">
        <v>423</v>
      </c>
      <c r="D332" s="212" t="s">
        <v>133</v>
      </c>
      <c r="E332" s="213" t="s">
        <v>424</v>
      </c>
      <c r="F332" s="214" t="s">
        <v>425</v>
      </c>
      <c r="G332" s="215" t="s">
        <v>205</v>
      </c>
      <c r="H332" s="216">
        <v>13.1</v>
      </c>
      <c r="I332" s="217"/>
      <c r="J332" s="218">
        <f>ROUND(I332*H332,2)</f>
        <v>0</v>
      </c>
      <c r="K332" s="214" t="s">
        <v>19</v>
      </c>
      <c r="L332" s="44"/>
      <c r="M332" s="219" t="s">
        <v>19</v>
      </c>
      <c r="N332" s="220" t="s">
        <v>43</v>
      </c>
      <c r="O332" s="84"/>
      <c r="P332" s="221">
        <f>O332*H332</f>
        <v>0</v>
      </c>
      <c r="Q332" s="221">
        <v>1E-05</v>
      </c>
      <c r="R332" s="221">
        <f>Q332*H332</f>
        <v>0.000131</v>
      </c>
      <c r="S332" s="221">
        <v>0</v>
      </c>
      <c r="T332" s="222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3" t="s">
        <v>138</v>
      </c>
      <c r="AT332" s="223" t="s">
        <v>133</v>
      </c>
      <c r="AU332" s="223" t="s">
        <v>80</v>
      </c>
      <c r="AY332" s="17" t="s">
        <v>131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78</v>
      </c>
      <c r="BK332" s="224">
        <f>ROUND(I332*H332,2)</f>
        <v>0</v>
      </c>
      <c r="BL332" s="17" t="s">
        <v>138</v>
      </c>
      <c r="BM332" s="223" t="s">
        <v>426</v>
      </c>
    </row>
    <row r="333" spans="1:47" s="2" customFormat="1" ht="12">
      <c r="A333" s="38"/>
      <c r="B333" s="39"/>
      <c r="C333" s="40"/>
      <c r="D333" s="225" t="s">
        <v>140</v>
      </c>
      <c r="E333" s="40"/>
      <c r="F333" s="226" t="s">
        <v>427</v>
      </c>
      <c r="G333" s="40"/>
      <c r="H333" s="40"/>
      <c r="I333" s="227"/>
      <c r="J333" s="40"/>
      <c r="K333" s="40"/>
      <c r="L333" s="44"/>
      <c r="M333" s="228"/>
      <c r="N333" s="229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140</v>
      </c>
      <c r="AU333" s="17" t="s">
        <v>80</v>
      </c>
    </row>
    <row r="334" spans="1:51" s="13" customFormat="1" ht="12">
      <c r="A334" s="13"/>
      <c r="B334" s="233"/>
      <c r="C334" s="234"/>
      <c r="D334" s="225" t="s">
        <v>146</v>
      </c>
      <c r="E334" s="235" t="s">
        <v>19</v>
      </c>
      <c r="F334" s="236" t="s">
        <v>274</v>
      </c>
      <c r="G334" s="234"/>
      <c r="H334" s="235" t="s">
        <v>19</v>
      </c>
      <c r="I334" s="237"/>
      <c r="J334" s="234"/>
      <c r="K334" s="234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146</v>
      </c>
      <c r="AU334" s="242" t="s">
        <v>80</v>
      </c>
      <c r="AV334" s="13" t="s">
        <v>78</v>
      </c>
      <c r="AW334" s="13" t="s">
        <v>33</v>
      </c>
      <c r="AX334" s="13" t="s">
        <v>72</v>
      </c>
      <c r="AY334" s="242" t="s">
        <v>131</v>
      </c>
    </row>
    <row r="335" spans="1:51" s="14" customFormat="1" ht="12">
      <c r="A335" s="14"/>
      <c r="B335" s="243"/>
      <c r="C335" s="244"/>
      <c r="D335" s="225" t="s">
        <v>146</v>
      </c>
      <c r="E335" s="245" t="s">
        <v>19</v>
      </c>
      <c r="F335" s="246" t="s">
        <v>428</v>
      </c>
      <c r="G335" s="244"/>
      <c r="H335" s="247">
        <v>9.6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146</v>
      </c>
      <c r="AU335" s="253" t="s">
        <v>80</v>
      </c>
      <c r="AV335" s="14" t="s">
        <v>80</v>
      </c>
      <c r="AW335" s="14" t="s">
        <v>33</v>
      </c>
      <c r="AX335" s="14" t="s">
        <v>72</v>
      </c>
      <c r="AY335" s="253" t="s">
        <v>131</v>
      </c>
    </row>
    <row r="336" spans="1:51" s="14" customFormat="1" ht="12">
      <c r="A336" s="14"/>
      <c r="B336" s="243"/>
      <c r="C336" s="244"/>
      <c r="D336" s="225" t="s">
        <v>146</v>
      </c>
      <c r="E336" s="245" t="s">
        <v>19</v>
      </c>
      <c r="F336" s="246" t="s">
        <v>429</v>
      </c>
      <c r="G336" s="244"/>
      <c r="H336" s="247">
        <v>3.5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3" t="s">
        <v>146</v>
      </c>
      <c r="AU336" s="253" t="s">
        <v>80</v>
      </c>
      <c r="AV336" s="14" t="s">
        <v>80</v>
      </c>
      <c r="AW336" s="14" t="s">
        <v>33</v>
      </c>
      <c r="AX336" s="14" t="s">
        <v>72</v>
      </c>
      <c r="AY336" s="253" t="s">
        <v>131</v>
      </c>
    </row>
    <row r="337" spans="1:65" s="2" customFormat="1" ht="16.5" customHeight="1">
      <c r="A337" s="38"/>
      <c r="B337" s="39"/>
      <c r="C337" s="212" t="s">
        <v>430</v>
      </c>
      <c r="D337" s="212" t="s">
        <v>133</v>
      </c>
      <c r="E337" s="213" t="s">
        <v>431</v>
      </c>
      <c r="F337" s="214" t="s">
        <v>432</v>
      </c>
      <c r="G337" s="215" t="s">
        <v>151</v>
      </c>
      <c r="H337" s="216">
        <v>14</v>
      </c>
      <c r="I337" s="217"/>
      <c r="J337" s="218">
        <f>ROUND(I337*H337,2)</f>
        <v>0</v>
      </c>
      <c r="K337" s="214" t="s">
        <v>137</v>
      </c>
      <c r="L337" s="44"/>
      <c r="M337" s="219" t="s">
        <v>19</v>
      </c>
      <c r="N337" s="220" t="s">
        <v>43</v>
      </c>
      <c r="O337" s="84"/>
      <c r="P337" s="221">
        <f>O337*H337</f>
        <v>0</v>
      </c>
      <c r="Q337" s="221">
        <v>0</v>
      </c>
      <c r="R337" s="221">
        <f>Q337*H337</f>
        <v>0</v>
      </c>
      <c r="S337" s="221">
        <v>0</v>
      </c>
      <c r="T337" s="222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3" t="s">
        <v>138</v>
      </c>
      <c r="AT337" s="223" t="s">
        <v>133</v>
      </c>
      <c r="AU337" s="223" t="s">
        <v>80</v>
      </c>
      <c r="AY337" s="17" t="s">
        <v>131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7" t="s">
        <v>78</v>
      </c>
      <c r="BK337" s="224">
        <f>ROUND(I337*H337,2)</f>
        <v>0</v>
      </c>
      <c r="BL337" s="17" t="s">
        <v>138</v>
      </c>
      <c r="BM337" s="223" t="s">
        <v>433</v>
      </c>
    </row>
    <row r="338" spans="1:47" s="2" customFormat="1" ht="12">
      <c r="A338" s="38"/>
      <c r="B338" s="39"/>
      <c r="C338" s="40"/>
      <c r="D338" s="225" t="s">
        <v>140</v>
      </c>
      <c r="E338" s="40"/>
      <c r="F338" s="226" t="s">
        <v>434</v>
      </c>
      <c r="G338" s="40"/>
      <c r="H338" s="40"/>
      <c r="I338" s="227"/>
      <c r="J338" s="40"/>
      <c r="K338" s="40"/>
      <c r="L338" s="44"/>
      <c r="M338" s="228"/>
      <c r="N338" s="229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140</v>
      </c>
      <c r="AU338" s="17" t="s">
        <v>80</v>
      </c>
    </row>
    <row r="339" spans="1:47" s="2" customFormat="1" ht="12">
      <c r="A339" s="38"/>
      <c r="B339" s="39"/>
      <c r="C339" s="40"/>
      <c r="D339" s="230" t="s">
        <v>142</v>
      </c>
      <c r="E339" s="40"/>
      <c r="F339" s="231" t="s">
        <v>435</v>
      </c>
      <c r="G339" s="40"/>
      <c r="H339" s="40"/>
      <c r="I339" s="227"/>
      <c r="J339" s="40"/>
      <c r="K339" s="40"/>
      <c r="L339" s="44"/>
      <c r="M339" s="228"/>
      <c r="N339" s="229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142</v>
      </c>
      <c r="AU339" s="17" t="s">
        <v>80</v>
      </c>
    </row>
    <row r="340" spans="1:47" s="2" customFormat="1" ht="12">
      <c r="A340" s="38"/>
      <c r="B340" s="39"/>
      <c r="C340" s="40"/>
      <c r="D340" s="225" t="s">
        <v>144</v>
      </c>
      <c r="E340" s="40"/>
      <c r="F340" s="232" t="s">
        <v>436</v>
      </c>
      <c r="G340" s="40"/>
      <c r="H340" s="40"/>
      <c r="I340" s="227"/>
      <c r="J340" s="40"/>
      <c r="K340" s="40"/>
      <c r="L340" s="44"/>
      <c r="M340" s="228"/>
      <c r="N340" s="229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144</v>
      </c>
      <c r="AU340" s="17" t="s">
        <v>80</v>
      </c>
    </row>
    <row r="341" spans="1:51" s="13" customFormat="1" ht="12">
      <c r="A341" s="13"/>
      <c r="B341" s="233"/>
      <c r="C341" s="234"/>
      <c r="D341" s="225" t="s">
        <v>146</v>
      </c>
      <c r="E341" s="235" t="s">
        <v>19</v>
      </c>
      <c r="F341" s="236" t="s">
        <v>274</v>
      </c>
      <c r="G341" s="234"/>
      <c r="H341" s="235" t="s">
        <v>19</v>
      </c>
      <c r="I341" s="237"/>
      <c r="J341" s="234"/>
      <c r="K341" s="234"/>
      <c r="L341" s="238"/>
      <c r="M341" s="239"/>
      <c r="N341" s="240"/>
      <c r="O341" s="240"/>
      <c r="P341" s="240"/>
      <c r="Q341" s="240"/>
      <c r="R341" s="240"/>
      <c r="S341" s="240"/>
      <c r="T341" s="24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2" t="s">
        <v>146</v>
      </c>
      <c r="AU341" s="242" t="s">
        <v>80</v>
      </c>
      <c r="AV341" s="13" t="s">
        <v>78</v>
      </c>
      <c r="AW341" s="13" t="s">
        <v>33</v>
      </c>
      <c r="AX341" s="13" t="s">
        <v>72</v>
      </c>
      <c r="AY341" s="242" t="s">
        <v>131</v>
      </c>
    </row>
    <row r="342" spans="1:51" s="14" customFormat="1" ht="12">
      <c r="A342" s="14"/>
      <c r="B342" s="243"/>
      <c r="C342" s="244"/>
      <c r="D342" s="225" t="s">
        <v>146</v>
      </c>
      <c r="E342" s="245" t="s">
        <v>19</v>
      </c>
      <c r="F342" s="246" t="s">
        <v>437</v>
      </c>
      <c r="G342" s="244"/>
      <c r="H342" s="247">
        <v>14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3" t="s">
        <v>146</v>
      </c>
      <c r="AU342" s="253" t="s">
        <v>80</v>
      </c>
      <c r="AV342" s="14" t="s">
        <v>80</v>
      </c>
      <c r="AW342" s="14" t="s">
        <v>33</v>
      </c>
      <c r="AX342" s="14" t="s">
        <v>72</v>
      </c>
      <c r="AY342" s="253" t="s">
        <v>131</v>
      </c>
    </row>
    <row r="343" spans="1:65" s="2" customFormat="1" ht="16.5" customHeight="1">
      <c r="A343" s="38"/>
      <c r="B343" s="39"/>
      <c r="C343" s="254" t="s">
        <v>438</v>
      </c>
      <c r="D343" s="254" t="s">
        <v>277</v>
      </c>
      <c r="E343" s="255" t="s">
        <v>439</v>
      </c>
      <c r="F343" s="256" t="s">
        <v>440</v>
      </c>
      <c r="G343" s="257" t="s">
        <v>151</v>
      </c>
      <c r="H343" s="258">
        <v>14</v>
      </c>
      <c r="I343" s="259"/>
      <c r="J343" s="260">
        <f>ROUND(I343*H343,2)</f>
        <v>0</v>
      </c>
      <c r="K343" s="256" t="s">
        <v>137</v>
      </c>
      <c r="L343" s="261"/>
      <c r="M343" s="262" t="s">
        <v>19</v>
      </c>
      <c r="N343" s="263" t="s">
        <v>43</v>
      </c>
      <c r="O343" s="84"/>
      <c r="P343" s="221">
        <f>O343*H343</f>
        <v>0</v>
      </c>
      <c r="Q343" s="221">
        <v>0.0072</v>
      </c>
      <c r="R343" s="221">
        <f>Q343*H343</f>
        <v>0.1008</v>
      </c>
      <c r="S343" s="221">
        <v>0</v>
      </c>
      <c r="T343" s="222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3" t="s">
        <v>194</v>
      </c>
      <c r="AT343" s="223" t="s">
        <v>277</v>
      </c>
      <c r="AU343" s="223" t="s">
        <v>80</v>
      </c>
      <c r="AY343" s="17" t="s">
        <v>131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7" t="s">
        <v>78</v>
      </c>
      <c r="BK343" s="224">
        <f>ROUND(I343*H343,2)</f>
        <v>0</v>
      </c>
      <c r="BL343" s="17" t="s">
        <v>138</v>
      </c>
      <c r="BM343" s="223" t="s">
        <v>441</v>
      </c>
    </row>
    <row r="344" spans="1:47" s="2" customFormat="1" ht="12">
      <c r="A344" s="38"/>
      <c r="B344" s="39"/>
      <c r="C344" s="40"/>
      <c r="D344" s="225" t="s">
        <v>140</v>
      </c>
      <c r="E344" s="40"/>
      <c r="F344" s="226" t="s">
        <v>440</v>
      </c>
      <c r="G344" s="40"/>
      <c r="H344" s="40"/>
      <c r="I344" s="227"/>
      <c r="J344" s="40"/>
      <c r="K344" s="40"/>
      <c r="L344" s="44"/>
      <c r="M344" s="228"/>
      <c r="N344" s="229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140</v>
      </c>
      <c r="AU344" s="17" t="s">
        <v>80</v>
      </c>
    </row>
    <row r="345" spans="1:65" s="2" customFormat="1" ht="16.5" customHeight="1">
      <c r="A345" s="38"/>
      <c r="B345" s="39"/>
      <c r="C345" s="212" t="s">
        <v>442</v>
      </c>
      <c r="D345" s="212" t="s">
        <v>133</v>
      </c>
      <c r="E345" s="213" t="s">
        <v>443</v>
      </c>
      <c r="F345" s="214" t="s">
        <v>444</v>
      </c>
      <c r="G345" s="215" t="s">
        <v>151</v>
      </c>
      <c r="H345" s="216">
        <v>6</v>
      </c>
      <c r="I345" s="217"/>
      <c r="J345" s="218">
        <f>ROUND(I345*H345,2)</f>
        <v>0</v>
      </c>
      <c r="K345" s="214" t="s">
        <v>19</v>
      </c>
      <c r="L345" s="44"/>
      <c r="M345" s="219" t="s">
        <v>19</v>
      </c>
      <c r="N345" s="220" t="s">
        <v>43</v>
      </c>
      <c r="O345" s="84"/>
      <c r="P345" s="221">
        <f>O345*H345</f>
        <v>0</v>
      </c>
      <c r="Q345" s="221">
        <v>0.00072</v>
      </c>
      <c r="R345" s="221">
        <f>Q345*H345</f>
        <v>0.00432</v>
      </c>
      <c r="S345" s="221">
        <v>0</v>
      </c>
      <c r="T345" s="222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3" t="s">
        <v>138</v>
      </c>
      <c r="AT345" s="223" t="s">
        <v>133</v>
      </c>
      <c r="AU345" s="223" t="s">
        <v>80</v>
      </c>
      <c r="AY345" s="17" t="s">
        <v>131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7" t="s">
        <v>78</v>
      </c>
      <c r="BK345" s="224">
        <f>ROUND(I345*H345,2)</f>
        <v>0</v>
      </c>
      <c r="BL345" s="17" t="s">
        <v>138</v>
      </c>
      <c r="BM345" s="223" t="s">
        <v>445</v>
      </c>
    </row>
    <row r="346" spans="1:47" s="2" customFormat="1" ht="12">
      <c r="A346" s="38"/>
      <c r="B346" s="39"/>
      <c r="C346" s="40"/>
      <c r="D346" s="225" t="s">
        <v>140</v>
      </c>
      <c r="E346" s="40"/>
      <c r="F346" s="226" t="s">
        <v>444</v>
      </c>
      <c r="G346" s="40"/>
      <c r="H346" s="40"/>
      <c r="I346" s="227"/>
      <c r="J346" s="40"/>
      <c r="K346" s="40"/>
      <c r="L346" s="44"/>
      <c r="M346" s="228"/>
      <c r="N346" s="229"/>
      <c r="O346" s="84"/>
      <c r="P346" s="84"/>
      <c r="Q346" s="84"/>
      <c r="R346" s="84"/>
      <c r="S346" s="84"/>
      <c r="T346" s="8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140</v>
      </c>
      <c r="AU346" s="17" t="s">
        <v>80</v>
      </c>
    </row>
    <row r="347" spans="1:47" s="2" customFormat="1" ht="12">
      <c r="A347" s="38"/>
      <c r="B347" s="39"/>
      <c r="C347" s="40"/>
      <c r="D347" s="225" t="s">
        <v>144</v>
      </c>
      <c r="E347" s="40"/>
      <c r="F347" s="232" t="s">
        <v>446</v>
      </c>
      <c r="G347" s="40"/>
      <c r="H347" s="40"/>
      <c r="I347" s="227"/>
      <c r="J347" s="40"/>
      <c r="K347" s="40"/>
      <c r="L347" s="44"/>
      <c r="M347" s="228"/>
      <c r="N347" s="229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144</v>
      </c>
      <c r="AU347" s="17" t="s">
        <v>80</v>
      </c>
    </row>
    <row r="348" spans="1:51" s="13" customFormat="1" ht="12">
      <c r="A348" s="13"/>
      <c r="B348" s="233"/>
      <c r="C348" s="234"/>
      <c r="D348" s="225" t="s">
        <v>146</v>
      </c>
      <c r="E348" s="235" t="s">
        <v>19</v>
      </c>
      <c r="F348" s="236" t="s">
        <v>274</v>
      </c>
      <c r="G348" s="234"/>
      <c r="H348" s="235" t="s">
        <v>19</v>
      </c>
      <c r="I348" s="237"/>
      <c r="J348" s="234"/>
      <c r="K348" s="234"/>
      <c r="L348" s="238"/>
      <c r="M348" s="239"/>
      <c r="N348" s="240"/>
      <c r="O348" s="240"/>
      <c r="P348" s="240"/>
      <c r="Q348" s="240"/>
      <c r="R348" s="240"/>
      <c r="S348" s="240"/>
      <c r="T348" s="24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2" t="s">
        <v>146</v>
      </c>
      <c r="AU348" s="242" t="s">
        <v>80</v>
      </c>
      <c r="AV348" s="13" t="s">
        <v>78</v>
      </c>
      <c r="AW348" s="13" t="s">
        <v>33</v>
      </c>
      <c r="AX348" s="13" t="s">
        <v>72</v>
      </c>
      <c r="AY348" s="242" t="s">
        <v>131</v>
      </c>
    </row>
    <row r="349" spans="1:51" s="14" customFormat="1" ht="12">
      <c r="A349" s="14"/>
      <c r="B349" s="243"/>
      <c r="C349" s="244"/>
      <c r="D349" s="225" t="s">
        <v>146</v>
      </c>
      <c r="E349" s="245" t="s">
        <v>19</v>
      </c>
      <c r="F349" s="246" t="s">
        <v>447</v>
      </c>
      <c r="G349" s="244"/>
      <c r="H349" s="247">
        <v>6</v>
      </c>
      <c r="I349" s="248"/>
      <c r="J349" s="244"/>
      <c r="K349" s="244"/>
      <c r="L349" s="249"/>
      <c r="M349" s="250"/>
      <c r="N349" s="251"/>
      <c r="O349" s="251"/>
      <c r="P349" s="251"/>
      <c r="Q349" s="251"/>
      <c r="R349" s="251"/>
      <c r="S349" s="251"/>
      <c r="T349" s="25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3" t="s">
        <v>146</v>
      </c>
      <c r="AU349" s="253" t="s">
        <v>80</v>
      </c>
      <c r="AV349" s="14" t="s">
        <v>80</v>
      </c>
      <c r="AW349" s="14" t="s">
        <v>33</v>
      </c>
      <c r="AX349" s="14" t="s">
        <v>72</v>
      </c>
      <c r="AY349" s="253" t="s">
        <v>131</v>
      </c>
    </row>
    <row r="350" spans="1:65" s="2" customFormat="1" ht="16.5" customHeight="1">
      <c r="A350" s="38"/>
      <c r="B350" s="39"/>
      <c r="C350" s="212" t="s">
        <v>448</v>
      </c>
      <c r="D350" s="212" t="s">
        <v>133</v>
      </c>
      <c r="E350" s="213" t="s">
        <v>449</v>
      </c>
      <c r="F350" s="214" t="s">
        <v>450</v>
      </c>
      <c r="G350" s="215" t="s">
        <v>151</v>
      </c>
      <c r="H350" s="216">
        <v>6</v>
      </c>
      <c r="I350" s="217"/>
      <c r="J350" s="218">
        <f>ROUND(I350*H350,2)</f>
        <v>0</v>
      </c>
      <c r="K350" s="214" t="s">
        <v>19</v>
      </c>
      <c r="L350" s="44"/>
      <c r="M350" s="219" t="s">
        <v>19</v>
      </c>
      <c r="N350" s="220" t="s">
        <v>43</v>
      </c>
      <c r="O350" s="84"/>
      <c r="P350" s="221">
        <f>O350*H350</f>
        <v>0</v>
      </c>
      <c r="Q350" s="221">
        <v>0.14494</v>
      </c>
      <c r="R350" s="221">
        <f>Q350*H350</f>
        <v>0.8696400000000001</v>
      </c>
      <c r="S350" s="221">
        <v>0</v>
      </c>
      <c r="T350" s="222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3" t="s">
        <v>138</v>
      </c>
      <c r="AT350" s="223" t="s">
        <v>133</v>
      </c>
      <c r="AU350" s="223" t="s">
        <v>80</v>
      </c>
      <c r="AY350" s="17" t="s">
        <v>131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78</v>
      </c>
      <c r="BK350" s="224">
        <f>ROUND(I350*H350,2)</f>
        <v>0</v>
      </c>
      <c r="BL350" s="17" t="s">
        <v>138</v>
      </c>
      <c r="BM350" s="223" t="s">
        <v>451</v>
      </c>
    </row>
    <row r="351" spans="1:47" s="2" customFormat="1" ht="12">
      <c r="A351" s="38"/>
      <c r="B351" s="39"/>
      <c r="C351" s="40"/>
      <c r="D351" s="225" t="s">
        <v>140</v>
      </c>
      <c r="E351" s="40"/>
      <c r="F351" s="226" t="s">
        <v>450</v>
      </c>
      <c r="G351" s="40"/>
      <c r="H351" s="40"/>
      <c r="I351" s="227"/>
      <c r="J351" s="40"/>
      <c r="K351" s="40"/>
      <c r="L351" s="44"/>
      <c r="M351" s="228"/>
      <c r="N351" s="229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140</v>
      </c>
      <c r="AU351" s="17" t="s">
        <v>80</v>
      </c>
    </row>
    <row r="352" spans="1:51" s="13" customFormat="1" ht="12">
      <c r="A352" s="13"/>
      <c r="B352" s="233"/>
      <c r="C352" s="234"/>
      <c r="D352" s="225" t="s">
        <v>146</v>
      </c>
      <c r="E352" s="235" t="s">
        <v>19</v>
      </c>
      <c r="F352" s="236" t="s">
        <v>274</v>
      </c>
      <c r="G352" s="234"/>
      <c r="H352" s="235" t="s">
        <v>19</v>
      </c>
      <c r="I352" s="237"/>
      <c r="J352" s="234"/>
      <c r="K352" s="234"/>
      <c r="L352" s="238"/>
      <c r="M352" s="239"/>
      <c r="N352" s="240"/>
      <c r="O352" s="240"/>
      <c r="P352" s="240"/>
      <c r="Q352" s="240"/>
      <c r="R352" s="240"/>
      <c r="S352" s="240"/>
      <c r="T352" s="24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146</v>
      </c>
      <c r="AU352" s="242" t="s">
        <v>80</v>
      </c>
      <c r="AV352" s="13" t="s">
        <v>78</v>
      </c>
      <c r="AW352" s="13" t="s">
        <v>33</v>
      </c>
      <c r="AX352" s="13" t="s">
        <v>72</v>
      </c>
      <c r="AY352" s="242" t="s">
        <v>131</v>
      </c>
    </row>
    <row r="353" spans="1:51" s="14" customFormat="1" ht="12">
      <c r="A353" s="14"/>
      <c r="B353" s="243"/>
      <c r="C353" s="244"/>
      <c r="D353" s="225" t="s">
        <v>146</v>
      </c>
      <c r="E353" s="245" t="s">
        <v>19</v>
      </c>
      <c r="F353" s="246" t="s">
        <v>452</v>
      </c>
      <c r="G353" s="244"/>
      <c r="H353" s="247">
        <v>6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3" t="s">
        <v>146</v>
      </c>
      <c r="AU353" s="253" t="s">
        <v>80</v>
      </c>
      <c r="AV353" s="14" t="s">
        <v>80</v>
      </c>
      <c r="AW353" s="14" t="s">
        <v>33</v>
      </c>
      <c r="AX353" s="14" t="s">
        <v>72</v>
      </c>
      <c r="AY353" s="253" t="s">
        <v>131</v>
      </c>
    </row>
    <row r="354" spans="1:65" s="2" customFormat="1" ht="16.5" customHeight="1">
      <c r="A354" s="38"/>
      <c r="B354" s="39"/>
      <c r="C354" s="254" t="s">
        <v>453</v>
      </c>
      <c r="D354" s="254" t="s">
        <v>277</v>
      </c>
      <c r="E354" s="255" t="s">
        <v>454</v>
      </c>
      <c r="F354" s="256" t="s">
        <v>455</v>
      </c>
      <c r="G354" s="257" t="s">
        <v>151</v>
      </c>
      <c r="H354" s="258">
        <v>6</v>
      </c>
      <c r="I354" s="259"/>
      <c r="J354" s="260">
        <f>ROUND(I354*H354,2)</f>
        <v>0</v>
      </c>
      <c r="K354" s="256" t="s">
        <v>19</v>
      </c>
      <c r="L354" s="261"/>
      <c r="M354" s="262" t="s">
        <v>19</v>
      </c>
      <c r="N354" s="263" t="s">
        <v>43</v>
      </c>
      <c r="O354" s="84"/>
      <c r="P354" s="221">
        <f>O354*H354</f>
        <v>0</v>
      </c>
      <c r="Q354" s="221">
        <v>0.09</v>
      </c>
      <c r="R354" s="221">
        <f>Q354*H354</f>
        <v>0.54</v>
      </c>
      <c r="S354" s="221">
        <v>0</v>
      </c>
      <c r="T354" s="222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3" t="s">
        <v>194</v>
      </c>
      <c r="AT354" s="223" t="s">
        <v>277</v>
      </c>
      <c r="AU354" s="223" t="s">
        <v>80</v>
      </c>
      <c r="AY354" s="17" t="s">
        <v>131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7" t="s">
        <v>78</v>
      </c>
      <c r="BK354" s="224">
        <f>ROUND(I354*H354,2)</f>
        <v>0</v>
      </c>
      <c r="BL354" s="17" t="s">
        <v>138</v>
      </c>
      <c r="BM354" s="223" t="s">
        <v>456</v>
      </c>
    </row>
    <row r="355" spans="1:47" s="2" customFormat="1" ht="12">
      <c r="A355" s="38"/>
      <c r="B355" s="39"/>
      <c r="C355" s="40"/>
      <c r="D355" s="225" t="s">
        <v>140</v>
      </c>
      <c r="E355" s="40"/>
      <c r="F355" s="226" t="s">
        <v>455</v>
      </c>
      <c r="G355" s="40"/>
      <c r="H355" s="40"/>
      <c r="I355" s="227"/>
      <c r="J355" s="40"/>
      <c r="K355" s="40"/>
      <c r="L355" s="44"/>
      <c r="M355" s="228"/>
      <c r="N355" s="229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140</v>
      </c>
      <c r="AU355" s="17" t="s">
        <v>80</v>
      </c>
    </row>
    <row r="356" spans="1:65" s="2" customFormat="1" ht="16.5" customHeight="1">
      <c r="A356" s="38"/>
      <c r="B356" s="39"/>
      <c r="C356" s="212" t="s">
        <v>457</v>
      </c>
      <c r="D356" s="212" t="s">
        <v>133</v>
      </c>
      <c r="E356" s="213" t="s">
        <v>458</v>
      </c>
      <c r="F356" s="214" t="s">
        <v>459</v>
      </c>
      <c r="G356" s="215" t="s">
        <v>151</v>
      </c>
      <c r="H356" s="216">
        <v>7</v>
      </c>
      <c r="I356" s="217"/>
      <c r="J356" s="218">
        <f>ROUND(I356*H356,2)</f>
        <v>0</v>
      </c>
      <c r="K356" s="214" t="s">
        <v>137</v>
      </c>
      <c r="L356" s="44"/>
      <c r="M356" s="219" t="s">
        <v>19</v>
      </c>
      <c r="N356" s="220" t="s">
        <v>43</v>
      </c>
      <c r="O356" s="84"/>
      <c r="P356" s="221">
        <f>O356*H356</f>
        <v>0</v>
      </c>
      <c r="Q356" s="221">
        <v>0.4208</v>
      </c>
      <c r="R356" s="221">
        <f>Q356*H356</f>
        <v>2.9456</v>
      </c>
      <c r="S356" s="221">
        <v>0</v>
      </c>
      <c r="T356" s="222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3" t="s">
        <v>138</v>
      </c>
      <c r="AT356" s="223" t="s">
        <v>133</v>
      </c>
      <c r="AU356" s="223" t="s">
        <v>80</v>
      </c>
      <c r="AY356" s="17" t="s">
        <v>131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78</v>
      </c>
      <c r="BK356" s="224">
        <f>ROUND(I356*H356,2)</f>
        <v>0</v>
      </c>
      <c r="BL356" s="17" t="s">
        <v>138</v>
      </c>
      <c r="BM356" s="223" t="s">
        <v>460</v>
      </c>
    </row>
    <row r="357" spans="1:47" s="2" customFormat="1" ht="12">
      <c r="A357" s="38"/>
      <c r="B357" s="39"/>
      <c r="C357" s="40"/>
      <c r="D357" s="225" t="s">
        <v>140</v>
      </c>
      <c r="E357" s="40"/>
      <c r="F357" s="226" t="s">
        <v>459</v>
      </c>
      <c r="G357" s="40"/>
      <c r="H357" s="40"/>
      <c r="I357" s="227"/>
      <c r="J357" s="40"/>
      <c r="K357" s="40"/>
      <c r="L357" s="44"/>
      <c r="M357" s="228"/>
      <c r="N357" s="229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140</v>
      </c>
      <c r="AU357" s="17" t="s">
        <v>80</v>
      </c>
    </row>
    <row r="358" spans="1:47" s="2" customFormat="1" ht="12">
      <c r="A358" s="38"/>
      <c r="B358" s="39"/>
      <c r="C358" s="40"/>
      <c r="D358" s="230" t="s">
        <v>142</v>
      </c>
      <c r="E358" s="40"/>
      <c r="F358" s="231" t="s">
        <v>461</v>
      </c>
      <c r="G358" s="40"/>
      <c r="H358" s="40"/>
      <c r="I358" s="227"/>
      <c r="J358" s="40"/>
      <c r="K358" s="40"/>
      <c r="L358" s="44"/>
      <c r="M358" s="228"/>
      <c r="N358" s="229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142</v>
      </c>
      <c r="AU358" s="17" t="s">
        <v>80</v>
      </c>
    </row>
    <row r="359" spans="1:47" s="2" customFormat="1" ht="12">
      <c r="A359" s="38"/>
      <c r="B359" s="39"/>
      <c r="C359" s="40"/>
      <c r="D359" s="225" t="s">
        <v>144</v>
      </c>
      <c r="E359" s="40"/>
      <c r="F359" s="232" t="s">
        <v>462</v>
      </c>
      <c r="G359" s="40"/>
      <c r="H359" s="40"/>
      <c r="I359" s="227"/>
      <c r="J359" s="40"/>
      <c r="K359" s="40"/>
      <c r="L359" s="44"/>
      <c r="M359" s="228"/>
      <c r="N359" s="229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144</v>
      </c>
      <c r="AU359" s="17" t="s">
        <v>80</v>
      </c>
    </row>
    <row r="360" spans="1:51" s="13" customFormat="1" ht="12">
      <c r="A360" s="13"/>
      <c r="B360" s="233"/>
      <c r="C360" s="234"/>
      <c r="D360" s="225" t="s">
        <v>146</v>
      </c>
      <c r="E360" s="235" t="s">
        <v>19</v>
      </c>
      <c r="F360" s="236" t="s">
        <v>274</v>
      </c>
      <c r="G360" s="234"/>
      <c r="H360" s="235" t="s">
        <v>19</v>
      </c>
      <c r="I360" s="237"/>
      <c r="J360" s="234"/>
      <c r="K360" s="234"/>
      <c r="L360" s="238"/>
      <c r="M360" s="239"/>
      <c r="N360" s="240"/>
      <c r="O360" s="240"/>
      <c r="P360" s="240"/>
      <c r="Q360" s="240"/>
      <c r="R360" s="240"/>
      <c r="S360" s="240"/>
      <c r="T360" s="24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2" t="s">
        <v>146</v>
      </c>
      <c r="AU360" s="242" t="s">
        <v>80</v>
      </c>
      <c r="AV360" s="13" t="s">
        <v>78</v>
      </c>
      <c r="AW360" s="13" t="s">
        <v>33</v>
      </c>
      <c r="AX360" s="13" t="s">
        <v>72</v>
      </c>
      <c r="AY360" s="242" t="s">
        <v>131</v>
      </c>
    </row>
    <row r="361" spans="1:51" s="14" customFormat="1" ht="12">
      <c r="A361" s="14"/>
      <c r="B361" s="243"/>
      <c r="C361" s="244"/>
      <c r="D361" s="225" t="s">
        <v>146</v>
      </c>
      <c r="E361" s="245" t="s">
        <v>19</v>
      </c>
      <c r="F361" s="246" t="s">
        <v>463</v>
      </c>
      <c r="G361" s="244"/>
      <c r="H361" s="247">
        <v>7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3" t="s">
        <v>146</v>
      </c>
      <c r="AU361" s="253" t="s">
        <v>80</v>
      </c>
      <c r="AV361" s="14" t="s">
        <v>80</v>
      </c>
      <c r="AW361" s="14" t="s">
        <v>33</v>
      </c>
      <c r="AX361" s="14" t="s">
        <v>72</v>
      </c>
      <c r="AY361" s="253" t="s">
        <v>131</v>
      </c>
    </row>
    <row r="362" spans="1:65" s="2" customFormat="1" ht="21.75" customHeight="1">
      <c r="A362" s="38"/>
      <c r="B362" s="39"/>
      <c r="C362" s="212" t="s">
        <v>464</v>
      </c>
      <c r="D362" s="212" t="s">
        <v>133</v>
      </c>
      <c r="E362" s="213" t="s">
        <v>465</v>
      </c>
      <c r="F362" s="214" t="s">
        <v>466</v>
      </c>
      <c r="G362" s="215" t="s">
        <v>151</v>
      </c>
      <c r="H362" s="216">
        <v>10</v>
      </c>
      <c r="I362" s="217"/>
      <c r="J362" s="218">
        <f>ROUND(I362*H362,2)</f>
        <v>0</v>
      </c>
      <c r="K362" s="214" t="s">
        <v>137</v>
      </c>
      <c r="L362" s="44"/>
      <c r="M362" s="219" t="s">
        <v>19</v>
      </c>
      <c r="N362" s="220" t="s">
        <v>43</v>
      </c>
      <c r="O362" s="84"/>
      <c r="P362" s="221">
        <f>O362*H362</f>
        <v>0</v>
      </c>
      <c r="Q362" s="221">
        <v>0.31108</v>
      </c>
      <c r="R362" s="221">
        <f>Q362*H362</f>
        <v>3.1108000000000002</v>
      </c>
      <c r="S362" s="221">
        <v>0</v>
      </c>
      <c r="T362" s="222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3" t="s">
        <v>138</v>
      </c>
      <c r="AT362" s="223" t="s">
        <v>133</v>
      </c>
      <c r="AU362" s="223" t="s">
        <v>80</v>
      </c>
      <c r="AY362" s="17" t="s">
        <v>131</v>
      </c>
      <c r="BE362" s="224">
        <f>IF(N362="základní",J362,0)</f>
        <v>0</v>
      </c>
      <c r="BF362" s="224">
        <f>IF(N362="snížená",J362,0)</f>
        <v>0</v>
      </c>
      <c r="BG362" s="224">
        <f>IF(N362="zákl. přenesená",J362,0)</f>
        <v>0</v>
      </c>
      <c r="BH362" s="224">
        <f>IF(N362="sníž. přenesená",J362,0)</f>
        <v>0</v>
      </c>
      <c r="BI362" s="224">
        <f>IF(N362="nulová",J362,0)</f>
        <v>0</v>
      </c>
      <c r="BJ362" s="17" t="s">
        <v>78</v>
      </c>
      <c r="BK362" s="224">
        <f>ROUND(I362*H362,2)</f>
        <v>0</v>
      </c>
      <c r="BL362" s="17" t="s">
        <v>138</v>
      </c>
      <c r="BM362" s="223" t="s">
        <v>467</v>
      </c>
    </row>
    <row r="363" spans="1:47" s="2" customFormat="1" ht="12">
      <c r="A363" s="38"/>
      <c r="B363" s="39"/>
      <c r="C363" s="40"/>
      <c r="D363" s="225" t="s">
        <v>140</v>
      </c>
      <c r="E363" s="40"/>
      <c r="F363" s="226" t="s">
        <v>468</v>
      </c>
      <c r="G363" s="40"/>
      <c r="H363" s="40"/>
      <c r="I363" s="227"/>
      <c r="J363" s="40"/>
      <c r="K363" s="40"/>
      <c r="L363" s="44"/>
      <c r="M363" s="228"/>
      <c r="N363" s="229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140</v>
      </c>
      <c r="AU363" s="17" t="s">
        <v>80</v>
      </c>
    </row>
    <row r="364" spans="1:47" s="2" customFormat="1" ht="12">
      <c r="A364" s="38"/>
      <c r="B364" s="39"/>
      <c r="C364" s="40"/>
      <c r="D364" s="230" t="s">
        <v>142</v>
      </c>
      <c r="E364" s="40"/>
      <c r="F364" s="231" t="s">
        <v>469</v>
      </c>
      <c r="G364" s="40"/>
      <c r="H364" s="40"/>
      <c r="I364" s="227"/>
      <c r="J364" s="40"/>
      <c r="K364" s="40"/>
      <c r="L364" s="44"/>
      <c r="M364" s="228"/>
      <c r="N364" s="229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142</v>
      </c>
      <c r="AU364" s="17" t="s">
        <v>80</v>
      </c>
    </row>
    <row r="365" spans="1:47" s="2" customFormat="1" ht="12">
      <c r="A365" s="38"/>
      <c r="B365" s="39"/>
      <c r="C365" s="40"/>
      <c r="D365" s="225" t="s">
        <v>144</v>
      </c>
      <c r="E365" s="40"/>
      <c r="F365" s="232" t="s">
        <v>462</v>
      </c>
      <c r="G365" s="40"/>
      <c r="H365" s="40"/>
      <c r="I365" s="227"/>
      <c r="J365" s="40"/>
      <c r="K365" s="40"/>
      <c r="L365" s="44"/>
      <c r="M365" s="228"/>
      <c r="N365" s="229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144</v>
      </c>
      <c r="AU365" s="17" t="s">
        <v>80</v>
      </c>
    </row>
    <row r="366" spans="1:51" s="13" customFormat="1" ht="12">
      <c r="A366" s="13"/>
      <c r="B366" s="233"/>
      <c r="C366" s="234"/>
      <c r="D366" s="225" t="s">
        <v>146</v>
      </c>
      <c r="E366" s="235" t="s">
        <v>19</v>
      </c>
      <c r="F366" s="236" t="s">
        <v>274</v>
      </c>
      <c r="G366" s="234"/>
      <c r="H366" s="235" t="s">
        <v>19</v>
      </c>
      <c r="I366" s="237"/>
      <c r="J366" s="234"/>
      <c r="K366" s="234"/>
      <c r="L366" s="238"/>
      <c r="M366" s="239"/>
      <c r="N366" s="240"/>
      <c r="O366" s="240"/>
      <c r="P366" s="240"/>
      <c r="Q366" s="240"/>
      <c r="R366" s="240"/>
      <c r="S366" s="240"/>
      <c r="T366" s="24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2" t="s">
        <v>146</v>
      </c>
      <c r="AU366" s="242" t="s">
        <v>80</v>
      </c>
      <c r="AV366" s="13" t="s">
        <v>78</v>
      </c>
      <c r="AW366" s="13" t="s">
        <v>33</v>
      </c>
      <c r="AX366" s="13" t="s">
        <v>72</v>
      </c>
      <c r="AY366" s="242" t="s">
        <v>131</v>
      </c>
    </row>
    <row r="367" spans="1:51" s="14" customFormat="1" ht="12">
      <c r="A367" s="14"/>
      <c r="B367" s="243"/>
      <c r="C367" s="244"/>
      <c r="D367" s="225" t="s">
        <v>146</v>
      </c>
      <c r="E367" s="245" t="s">
        <v>19</v>
      </c>
      <c r="F367" s="246" t="s">
        <v>470</v>
      </c>
      <c r="G367" s="244"/>
      <c r="H367" s="247">
        <v>4</v>
      </c>
      <c r="I367" s="248"/>
      <c r="J367" s="244"/>
      <c r="K367" s="244"/>
      <c r="L367" s="249"/>
      <c r="M367" s="250"/>
      <c r="N367" s="251"/>
      <c r="O367" s="251"/>
      <c r="P367" s="251"/>
      <c r="Q367" s="251"/>
      <c r="R367" s="251"/>
      <c r="S367" s="251"/>
      <c r="T367" s="25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3" t="s">
        <v>146</v>
      </c>
      <c r="AU367" s="253" t="s">
        <v>80</v>
      </c>
      <c r="AV367" s="14" t="s">
        <v>80</v>
      </c>
      <c r="AW367" s="14" t="s">
        <v>33</v>
      </c>
      <c r="AX367" s="14" t="s">
        <v>72</v>
      </c>
      <c r="AY367" s="253" t="s">
        <v>131</v>
      </c>
    </row>
    <row r="368" spans="1:51" s="14" customFormat="1" ht="12">
      <c r="A368" s="14"/>
      <c r="B368" s="243"/>
      <c r="C368" s="244"/>
      <c r="D368" s="225" t="s">
        <v>146</v>
      </c>
      <c r="E368" s="245" t="s">
        <v>19</v>
      </c>
      <c r="F368" s="246" t="s">
        <v>471</v>
      </c>
      <c r="G368" s="244"/>
      <c r="H368" s="247">
        <v>6</v>
      </c>
      <c r="I368" s="248"/>
      <c r="J368" s="244"/>
      <c r="K368" s="244"/>
      <c r="L368" s="249"/>
      <c r="M368" s="250"/>
      <c r="N368" s="251"/>
      <c r="O368" s="251"/>
      <c r="P368" s="251"/>
      <c r="Q368" s="251"/>
      <c r="R368" s="251"/>
      <c r="S368" s="251"/>
      <c r="T368" s="25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3" t="s">
        <v>146</v>
      </c>
      <c r="AU368" s="253" t="s">
        <v>80</v>
      </c>
      <c r="AV368" s="14" t="s">
        <v>80</v>
      </c>
      <c r="AW368" s="14" t="s">
        <v>33</v>
      </c>
      <c r="AX368" s="14" t="s">
        <v>72</v>
      </c>
      <c r="AY368" s="253" t="s">
        <v>131</v>
      </c>
    </row>
    <row r="369" spans="1:63" s="12" customFormat="1" ht="22.8" customHeight="1">
      <c r="A369" s="12"/>
      <c r="B369" s="196"/>
      <c r="C369" s="197"/>
      <c r="D369" s="198" t="s">
        <v>71</v>
      </c>
      <c r="E369" s="210" t="s">
        <v>202</v>
      </c>
      <c r="F369" s="210" t="s">
        <v>472</v>
      </c>
      <c r="G369" s="197"/>
      <c r="H369" s="197"/>
      <c r="I369" s="200"/>
      <c r="J369" s="211">
        <f>BK369</f>
        <v>0</v>
      </c>
      <c r="K369" s="197"/>
      <c r="L369" s="202"/>
      <c r="M369" s="203"/>
      <c r="N369" s="204"/>
      <c r="O369" s="204"/>
      <c r="P369" s="205">
        <f>SUM(P370:P436)</f>
        <v>0</v>
      </c>
      <c r="Q369" s="204"/>
      <c r="R369" s="205">
        <f>SUM(R370:R436)</f>
        <v>51.890281</v>
      </c>
      <c r="S369" s="204"/>
      <c r="T369" s="206">
        <f>SUM(T370:T436)</f>
        <v>8.6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7" t="s">
        <v>78</v>
      </c>
      <c r="AT369" s="208" t="s">
        <v>71</v>
      </c>
      <c r="AU369" s="208" t="s">
        <v>78</v>
      </c>
      <c r="AY369" s="207" t="s">
        <v>131</v>
      </c>
      <c r="BK369" s="209">
        <f>SUM(BK370:BK436)</f>
        <v>0</v>
      </c>
    </row>
    <row r="370" spans="1:65" s="2" customFormat="1" ht="16.5" customHeight="1">
      <c r="A370" s="38"/>
      <c r="B370" s="39"/>
      <c r="C370" s="212" t="s">
        <v>473</v>
      </c>
      <c r="D370" s="212" t="s">
        <v>133</v>
      </c>
      <c r="E370" s="213" t="s">
        <v>474</v>
      </c>
      <c r="F370" s="214" t="s">
        <v>475</v>
      </c>
      <c r="G370" s="215" t="s">
        <v>205</v>
      </c>
      <c r="H370" s="216">
        <v>8</v>
      </c>
      <c r="I370" s="217"/>
      <c r="J370" s="218">
        <f>ROUND(I370*H370,2)</f>
        <v>0</v>
      </c>
      <c r="K370" s="214" t="s">
        <v>137</v>
      </c>
      <c r="L370" s="44"/>
      <c r="M370" s="219" t="s">
        <v>19</v>
      </c>
      <c r="N370" s="220" t="s">
        <v>43</v>
      </c>
      <c r="O370" s="84"/>
      <c r="P370" s="221">
        <f>O370*H370</f>
        <v>0</v>
      </c>
      <c r="Q370" s="221">
        <v>0.1554</v>
      </c>
      <c r="R370" s="221">
        <f>Q370*H370</f>
        <v>1.2432</v>
      </c>
      <c r="S370" s="221">
        <v>0</v>
      </c>
      <c r="T370" s="222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3" t="s">
        <v>138</v>
      </c>
      <c r="AT370" s="223" t="s">
        <v>133</v>
      </c>
      <c r="AU370" s="223" t="s">
        <v>80</v>
      </c>
      <c r="AY370" s="17" t="s">
        <v>131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78</v>
      </c>
      <c r="BK370" s="224">
        <f>ROUND(I370*H370,2)</f>
        <v>0</v>
      </c>
      <c r="BL370" s="17" t="s">
        <v>138</v>
      </c>
      <c r="BM370" s="223" t="s">
        <v>476</v>
      </c>
    </row>
    <row r="371" spans="1:47" s="2" customFormat="1" ht="12">
      <c r="A371" s="38"/>
      <c r="B371" s="39"/>
      <c r="C371" s="40"/>
      <c r="D371" s="225" t="s">
        <v>140</v>
      </c>
      <c r="E371" s="40"/>
      <c r="F371" s="226" t="s">
        <v>477</v>
      </c>
      <c r="G371" s="40"/>
      <c r="H371" s="40"/>
      <c r="I371" s="227"/>
      <c r="J371" s="40"/>
      <c r="K371" s="40"/>
      <c r="L371" s="44"/>
      <c r="M371" s="228"/>
      <c r="N371" s="229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140</v>
      </c>
      <c r="AU371" s="17" t="s">
        <v>80</v>
      </c>
    </row>
    <row r="372" spans="1:47" s="2" customFormat="1" ht="12">
      <c r="A372" s="38"/>
      <c r="B372" s="39"/>
      <c r="C372" s="40"/>
      <c r="D372" s="230" t="s">
        <v>142</v>
      </c>
      <c r="E372" s="40"/>
      <c r="F372" s="231" t="s">
        <v>478</v>
      </c>
      <c r="G372" s="40"/>
      <c r="H372" s="40"/>
      <c r="I372" s="227"/>
      <c r="J372" s="40"/>
      <c r="K372" s="40"/>
      <c r="L372" s="44"/>
      <c r="M372" s="228"/>
      <c r="N372" s="229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142</v>
      </c>
      <c r="AU372" s="17" t="s">
        <v>80</v>
      </c>
    </row>
    <row r="373" spans="1:51" s="13" customFormat="1" ht="12">
      <c r="A373" s="13"/>
      <c r="B373" s="233"/>
      <c r="C373" s="234"/>
      <c r="D373" s="225" t="s">
        <v>146</v>
      </c>
      <c r="E373" s="235" t="s">
        <v>19</v>
      </c>
      <c r="F373" s="236" t="s">
        <v>296</v>
      </c>
      <c r="G373" s="234"/>
      <c r="H373" s="235" t="s">
        <v>19</v>
      </c>
      <c r="I373" s="237"/>
      <c r="J373" s="234"/>
      <c r="K373" s="234"/>
      <c r="L373" s="238"/>
      <c r="M373" s="239"/>
      <c r="N373" s="240"/>
      <c r="O373" s="240"/>
      <c r="P373" s="240"/>
      <c r="Q373" s="240"/>
      <c r="R373" s="240"/>
      <c r="S373" s="240"/>
      <c r="T373" s="24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2" t="s">
        <v>146</v>
      </c>
      <c r="AU373" s="242" t="s">
        <v>80</v>
      </c>
      <c r="AV373" s="13" t="s">
        <v>78</v>
      </c>
      <c r="AW373" s="13" t="s">
        <v>33</v>
      </c>
      <c r="AX373" s="13" t="s">
        <v>72</v>
      </c>
      <c r="AY373" s="242" t="s">
        <v>131</v>
      </c>
    </row>
    <row r="374" spans="1:51" s="14" customFormat="1" ht="12">
      <c r="A374" s="14"/>
      <c r="B374" s="243"/>
      <c r="C374" s="244"/>
      <c r="D374" s="225" t="s">
        <v>146</v>
      </c>
      <c r="E374" s="245" t="s">
        <v>19</v>
      </c>
      <c r="F374" s="246" t="s">
        <v>479</v>
      </c>
      <c r="G374" s="244"/>
      <c r="H374" s="247">
        <v>4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3" t="s">
        <v>146</v>
      </c>
      <c r="AU374" s="253" t="s">
        <v>80</v>
      </c>
      <c r="AV374" s="14" t="s">
        <v>80</v>
      </c>
      <c r="AW374" s="14" t="s">
        <v>33</v>
      </c>
      <c r="AX374" s="14" t="s">
        <v>72</v>
      </c>
      <c r="AY374" s="253" t="s">
        <v>131</v>
      </c>
    </row>
    <row r="375" spans="1:51" s="14" customFormat="1" ht="12">
      <c r="A375" s="14"/>
      <c r="B375" s="243"/>
      <c r="C375" s="244"/>
      <c r="D375" s="225" t="s">
        <v>146</v>
      </c>
      <c r="E375" s="245" t="s">
        <v>19</v>
      </c>
      <c r="F375" s="246" t="s">
        <v>480</v>
      </c>
      <c r="G375" s="244"/>
      <c r="H375" s="247">
        <v>4</v>
      </c>
      <c r="I375" s="248"/>
      <c r="J375" s="244"/>
      <c r="K375" s="244"/>
      <c r="L375" s="249"/>
      <c r="M375" s="250"/>
      <c r="N375" s="251"/>
      <c r="O375" s="251"/>
      <c r="P375" s="251"/>
      <c r="Q375" s="251"/>
      <c r="R375" s="251"/>
      <c r="S375" s="251"/>
      <c r="T375" s="25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3" t="s">
        <v>146</v>
      </c>
      <c r="AU375" s="253" t="s">
        <v>80</v>
      </c>
      <c r="AV375" s="14" t="s">
        <v>80</v>
      </c>
      <c r="AW375" s="14" t="s">
        <v>33</v>
      </c>
      <c r="AX375" s="14" t="s">
        <v>72</v>
      </c>
      <c r="AY375" s="253" t="s">
        <v>131</v>
      </c>
    </row>
    <row r="376" spans="1:65" s="2" customFormat="1" ht="16.5" customHeight="1">
      <c r="A376" s="38"/>
      <c r="B376" s="39"/>
      <c r="C376" s="254" t="s">
        <v>481</v>
      </c>
      <c r="D376" s="254" t="s">
        <v>277</v>
      </c>
      <c r="E376" s="255" t="s">
        <v>482</v>
      </c>
      <c r="F376" s="256" t="s">
        <v>483</v>
      </c>
      <c r="G376" s="257" t="s">
        <v>205</v>
      </c>
      <c r="H376" s="258">
        <v>4.08</v>
      </c>
      <c r="I376" s="259"/>
      <c r="J376" s="260">
        <f>ROUND(I376*H376,2)</f>
        <v>0</v>
      </c>
      <c r="K376" s="256" t="s">
        <v>137</v>
      </c>
      <c r="L376" s="261"/>
      <c r="M376" s="262" t="s">
        <v>19</v>
      </c>
      <c r="N376" s="263" t="s">
        <v>43</v>
      </c>
      <c r="O376" s="84"/>
      <c r="P376" s="221">
        <f>O376*H376</f>
        <v>0</v>
      </c>
      <c r="Q376" s="221">
        <v>0.08</v>
      </c>
      <c r="R376" s="221">
        <f>Q376*H376</f>
        <v>0.3264</v>
      </c>
      <c r="S376" s="221">
        <v>0</v>
      </c>
      <c r="T376" s="222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3" t="s">
        <v>194</v>
      </c>
      <c r="AT376" s="223" t="s">
        <v>277</v>
      </c>
      <c r="AU376" s="223" t="s">
        <v>80</v>
      </c>
      <c r="AY376" s="17" t="s">
        <v>131</v>
      </c>
      <c r="BE376" s="224">
        <f>IF(N376="základní",J376,0)</f>
        <v>0</v>
      </c>
      <c r="BF376" s="224">
        <f>IF(N376="snížená",J376,0)</f>
        <v>0</v>
      </c>
      <c r="BG376" s="224">
        <f>IF(N376="zákl. přenesená",J376,0)</f>
        <v>0</v>
      </c>
      <c r="BH376" s="224">
        <f>IF(N376="sníž. přenesená",J376,0)</f>
        <v>0</v>
      </c>
      <c r="BI376" s="224">
        <f>IF(N376="nulová",J376,0)</f>
        <v>0</v>
      </c>
      <c r="BJ376" s="17" t="s">
        <v>78</v>
      </c>
      <c r="BK376" s="224">
        <f>ROUND(I376*H376,2)</f>
        <v>0</v>
      </c>
      <c r="BL376" s="17" t="s">
        <v>138</v>
      </c>
      <c r="BM376" s="223" t="s">
        <v>484</v>
      </c>
    </row>
    <row r="377" spans="1:47" s="2" customFormat="1" ht="12">
      <c r="A377" s="38"/>
      <c r="B377" s="39"/>
      <c r="C377" s="40"/>
      <c r="D377" s="225" t="s">
        <v>140</v>
      </c>
      <c r="E377" s="40"/>
      <c r="F377" s="226" t="s">
        <v>483</v>
      </c>
      <c r="G377" s="40"/>
      <c r="H377" s="40"/>
      <c r="I377" s="227"/>
      <c r="J377" s="40"/>
      <c r="K377" s="40"/>
      <c r="L377" s="44"/>
      <c r="M377" s="228"/>
      <c r="N377" s="229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140</v>
      </c>
      <c r="AU377" s="17" t="s">
        <v>80</v>
      </c>
    </row>
    <row r="378" spans="1:51" s="14" customFormat="1" ht="12">
      <c r="A378" s="14"/>
      <c r="B378" s="243"/>
      <c r="C378" s="244"/>
      <c r="D378" s="225" t="s">
        <v>146</v>
      </c>
      <c r="E378" s="244"/>
      <c r="F378" s="246" t="s">
        <v>485</v>
      </c>
      <c r="G378" s="244"/>
      <c r="H378" s="247">
        <v>4.08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3" t="s">
        <v>146</v>
      </c>
      <c r="AU378" s="253" t="s">
        <v>80</v>
      </c>
      <c r="AV378" s="14" t="s">
        <v>80</v>
      </c>
      <c r="AW378" s="14" t="s">
        <v>4</v>
      </c>
      <c r="AX378" s="14" t="s">
        <v>78</v>
      </c>
      <c r="AY378" s="253" t="s">
        <v>131</v>
      </c>
    </row>
    <row r="379" spans="1:65" s="2" customFormat="1" ht="16.5" customHeight="1">
      <c r="A379" s="38"/>
      <c r="B379" s="39"/>
      <c r="C379" s="254" t="s">
        <v>486</v>
      </c>
      <c r="D379" s="254" t="s">
        <v>277</v>
      </c>
      <c r="E379" s="255" t="s">
        <v>487</v>
      </c>
      <c r="F379" s="256" t="s">
        <v>488</v>
      </c>
      <c r="G379" s="257" t="s">
        <v>205</v>
      </c>
      <c r="H379" s="258">
        <v>4.08</v>
      </c>
      <c r="I379" s="259"/>
      <c r="J379" s="260">
        <f>ROUND(I379*H379,2)</f>
        <v>0</v>
      </c>
      <c r="K379" s="256" t="s">
        <v>19</v>
      </c>
      <c r="L379" s="261"/>
      <c r="M379" s="262" t="s">
        <v>19</v>
      </c>
      <c r="N379" s="263" t="s">
        <v>43</v>
      </c>
      <c r="O379" s="84"/>
      <c r="P379" s="221">
        <f>O379*H379</f>
        <v>0</v>
      </c>
      <c r="Q379" s="221">
        <v>0.04</v>
      </c>
      <c r="R379" s="221">
        <f>Q379*H379</f>
        <v>0.1632</v>
      </c>
      <c r="S379" s="221">
        <v>0</v>
      </c>
      <c r="T379" s="222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3" t="s">
        <v>194</v>
      </c>
      <c r="AT379" s="223" t="s">
        <v>277</v>
      </c>
      <c r="AU379" s="223" t="s">
        <v>80</v>
      </c>
      <c r="AY379" s="17" t="s">
        <v>131</v>
      </c>
      <c r="BE379" s="224">
        <f>IF(N379="základní",J379,0)</f>
        <v>0</v>
      </c>
      <c r="BF379" s="224">
        <f>IF(N379="snížená",J379,0)</f>
        <v>0</v>
      </c>
      <c r="BG379" s="224">
        <f>IF(N379="zákl. přenesená",J379,0)</f>
        <v>0</v>
      </c>
      <c r="BH379" s="224">
        <f>IF(N379="sníž. přenesená",J379,0)</f>
        <v>0</v>
      </c>
      <c r="BI379" s="224">
        <f>IF(N379="nulová",J379,0)</f>
        <v>0</v>
      </c>
      <c r="BJ379" s="17" t="s">
        <v>78</v>
      </c>
      <c r="BK379" s="224">
        <f>ROUND(I379*H379,2)</f>
        <v>0</v>
      </c>
      <c r="BL379" s="17" t="s">
        <v>138</v>
      </c>
      <c r="BM379" s="223" t="s">
        <v>489</v>
      </c>
    </row>
    <row r="380" spans="1:47" s="2" customFormat="1" ht="12">
      <c r="A380" s="38"/>
      <c r="B380" s="39"/>
      <c r="C380" s="40"/>
      <c r="D380" s="225" t="s">
        <v>140</v>
      </c>
      <c r="E380" s="40"/>
      <c r="F380" s="226" t="s">
        <v>488</v>
      </c>
      <c r="G380" s="40"/>
      <c r="H380" s="40"/>
      <c r="I380" s="227"/>
      <c r="J380" s="40"/>
      <c r="K380" s="40"/>
      <c r="L380" s="44"/>
      <c r="M380" s="228"/>
      <c r="N380" s="229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140</v>
      </c>
      <c r="AU380" s="17" t="s">
        <v>80</v>
      </c>
    </row>
    <row r="381" spans="1:51" s="14" customFormat="1" ht="12">
      <c r="A381" s="14"/>
      <c r="B381" s="243"/>
      <c r="C381" s="244"/>
      <c r="D381" s="225" t="s">
        <v>146</v>
      </c>
      <c r="E381" s="244"/>
      <c r="F381" s="246" t="s">
        <v>485</v>
      </c>
      <c r="G381" s="244"/>
      <c r="H381" s="247">
        <v>4.08</v>
      </c>
      <c r="I381" s="248"/>
      <c r="J381" s="244"/>
      <c r="K381" s="244"/>
      <c r="L381" s="249"/>
      <c r="M381" s="250"/>
      <c r="N381" s="251"/>
      <c r="O381" s="251"/>
      <c r="P381" s="251"/>
      <c r="Q381" s="251"/>
      <c r="R381" s="251"/>
      <c r="S381" s="251"/>
      <c r="T381" s="25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3" t="s">
        <v>146</v>
      </c>
      <c r="AU381" s="253" t="s">
        <v>80</v>
      </c>
      <c r="AV381" s="14" t="s">
        <v>80</v>
      </c>
      <c r="AW381" s="14" t="s">
        <v>4</v>
      </c>
      <c r="AX381" s="14" t="s">
        <v>78</v>
      </c>
      <c r="AY381" s="253" t="s">
        <v>131</v>
      </c>
    </row>
    <row r="382" spans="1:65" s="2" customFormat="1" ht="16.5" customHeight="1">
      <c r="A382" s="38"/>
      <c r="B382" s="39"/>
      <c r="C382" s="212" t="s">
        <v>490</v>
      </c>
      <c r="D382" s="212" t="s">
        <v>133</v>
      </c>
      <c r="E382" s="213" t="s">
        <v>491</v>
      </c>
      <c r="F382" s="214" t="s">
        <v>492</v>
      </c>
      <c r="G382" s="215" t="s">
        <v>205</v>
      </c>
      <c r="H382" s="216">
        <v>242.6</v>
      </c>
      <c r="I382" s="217"/>
      <c r="J382" s="218">
        <f>ROUND(I382*H382,2)</f>
        <v>0</v>
      </c>
      <c r="K382" s="214" t="s">
        <v>137</v>
      </c>
      <c r="L382" s="44"/>
      <c r="M382" s="219" t="s">
        <v>19</v>
      </c>
      <c r="N382" s="220" t="s">
        <v>43</v>
      </c>
      <c r="O382" s="84"/>
      <c r="P382" s="221">
        <f>O382*H382</f>
        <v>0</v>
      </c>
      <c r="Q382" s="221">
        <v>0.14067</v>
      </c>
      <c r="R382" s="221">
        <f>Q382*H382</f>
        <v>34.12654199999999</v>
      </c>
      <c r="S382" s="221">
        <v>0</v>
      </c>
      <c r="T382" s="222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3" t="s">
        <v>138</v>
      </c>
      <c r="AT382" s="223" t="s">
        <v>133</v>
      </c>
      <c r="AU382" s="223" t="s">
        <v>80</v>
      </c>
      <c r="AY382" s="17" t="s">
        <v>131</v>
      </c>
      <c r="BE382" s="224">
        <f>IF(N382="základní",J382,0)</f>
        <v>0</v>
      </c>
      <c r="BF382" s="224">
        <f>IF(N382="snížená",J382,0)</f>
        <v>0</v>
      </c>
      <c r="BG382" s="224">
        <f>IF(N382="zákl. přenesená",J382,0)</f>
        <v>0</v>
      </c>
      <c r="BH382" s="224">
        <f>IF(N382="sníž. přenesená",J382,0)</f>
        <v>0</v>
      </c>
      <c r="BI382" s="224">
        <f>IF(N382="nulová",J382,0)</f>
        <v>0</v>
      </c>
      <c r="BJ382" s="17" t="s">
        <v>78</v>
      </c>
      <c r="BK382" s="224">
        <f>ROUND(I382*H382,2)</f>
        <v>0</v>
      </c>
      <c r="BL382" s="17" t="s">
        <v>138</v>
      </c>
      <c r="BM382" s="223" t="s">
        <v>493</v>
      </c>
    </row>
    <row r="383" spans="1:47" s="2" customFormat="1" ht="12">
      <c r="A383" s="38"/>
      <c r="B383" s="39"/>
      <c r="C383" s="40"/>
      <c r="D383" s="225" t="s">
        <v>140</v>
      </c>
      <c r="E383" s="40"/>
      <c r="F383" s="226" t="s">
        <v>494</v>
      </c>
      <c r="G383" s="40"/>
      <c r="H383" s="40"/>
      <c r="I383" s="227"/>
      <c r="J383" s="40"/>
      <c r="K383" s="40"/>
      <c r="L383" s="44"/>
      <c r="M383" s="228"/>
      <c r="N383" s="229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140</v>
      </c>
      <c r="AU383" s="17" t="s">
        <v>80</v>
      </c>
    </row>
    <row r="384" spans="1:47" s="2" customFormat="1" ht="12">
      <c r="A384" s="38"/>
      <c r="B384" s="39"/>
      <c r="C384" s="40"/>
      <c r="D384" s="230" t="s">
        <v>142</v>
      </c>
      <c r="E384" s="40"/>
      <c r="F384" s="231" t="s">
        <v>495</v>
      </c>
      <c r="G384" s="40"/>
      <c r="H384" s="40"/>
      <c r="I384" s="227"/>
      <c r="J384" s="40"/>
      <c r="K384" s="40"/>
      <c r="L384" s="44"/>
      <c r="M384" s="228"/>
      <c r="N384" s="229"/>
      <c r="O384" s="84"/>
      <c r="P384" s="84"/>
      <c r="Q384" s="84"/>
      <c r="R384" s="84"/>
      <c r="S384" s="84"/>
      <c r="T384" s="85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142</v>
      </c>
      <c r="AU384" s="17" t="s">
        <v>80</v>
      </c>
    </row>
    <row r="385" spans="1:51" s="13" customFormat="1" ht="12">
      <c r="A385" s="13"/>
      <c r="B385" s="233"/>
      <c r="C385" s="234"/>
      <c r="D385" s="225" t="s">
        <v>146</v>
      </c>
      <c r="E385" s="235" t="s">
        <v>19</v>
      </c>
      <c r="F385" s="236" t="s">
        <v>296</v>
      </c>
      <c r="G385" s="234"/>
      <c r="H385" s="235" t="s">
        <v>19</v>
      </c>
      <c r="I385" s="237"/>
      <c r="J385" s="234"/>
      <c r="K385" s="234"/>
      <c r="L385" s="238"/>
      <c r="M385" s="239"/>
      <c r="N385" s="240"/>
      <c r="O385" s="240"/>
      <c r="P385" s="240"/>
      <c r="Q385" s="240"/>
      <c r="R385" s="240"/>
      <c r="S385" s="240"/>
      <c r="T385" s="24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2" t="s">
        <v>146</v>
      </c>
      <c r="AU385" s="242" t="s">
        <v>80</v>
      </c>
      <c r="AV385" s="13" t="s">
        <v>78</v>
      </c>
      <c r="AW385" s="13" t="s">
        <v>33</v>
      </c>
      <c r="AX385" s="13" t="s">
        <v>72</v>
      </c>
      <c r="AY385" s="242" t="s">
        <v>131</v>
      </c>
    </row>
    <row r="386" spans="1:51" s="14" customFormat="1" ht="12">
      <c r="A386" s="14"/>
      <c r="B386" s="243"/>
      <c r="C386" s="244"/>
      <c r="D386" s="225" t="s">
        <v>146</v>
      </c>
      <c r="E386" s="245" t="s">
        <v>19</v>
      </c>
      <c r="F386" s="246" t="s">
        <v>496</v>
      </c>
      <c r="G386" s="244"/>
      <c r="H386" s="247">
        <v>9</v>
      </c>
      <c r="I386" s="248"/>
      <c r="J386" s="244"/>
      <c r="K386" s="244"/>
      <c r="L386" s="249"/>
      <c r="M386" s="250"/>
      <c r="N386" s="251"/>
      <c r="O386" s="251"/>
      <c r="P386" s="251"/>
      <c r="Q386" s="251"/>
      <c r="R386" s="251"/>
      <c r="S386" s="251"/>
      <c r="T386" s="25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3" t="s">
        <v>146</v>
      </c>
      <c r="AU386" s="253" t="s">
        <v>80</v>
      </c>
      <c r="AV386" s="14" t="s">
        <v>80</v>
      </c>
      <c r="AW386" s="14" t="s">
        <v>33</v>
      </c>
      <c r="AX386" s="14" t="s">
        <v>72</v>
      </c>
      <c r="AY386" s="253" t="s">
        <v>131</v>
      </c>
    </row>
    <row r="387" spans="1:51" s="14" customFormat="1" ht="12">
      <c r="A387" s="14"/>
      <c r="B387" s="243"/>
      <c r="C387" s="244"/>
      <c r="D387" s="225" t="s">
        <v>146</v>
      </c>
      <c r="E387" s="245" t="s">
        <v>19</v>
      </c>
      <c r="F387" s="246" t="s">
        <v>497</v>
      </c>
      <c r="G387" s="244"/>
      <c r="H387" s="247">
        <v>145.3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3" t="s">
        <v>146</v>
      </c>
      <c r="AU387" s="253" t="s">
        <v>80</v>
      </c>
      <c r="AV387" s="14" t="s">
        <v>80</v>
      </c>
      <c r="AW387" s="14" t="s">
        <v>33</v>
      </c>
      <c r="AX387" s="14" t="s">
        <v>72</v>
      </c>
      <c r="AY387" s="253" t="s">
        <v>131</v>
      </c>
    </row>
    <row r="388" spans="1:51" s="14" customFormat="1" ht="12">
      <c r="A388" s="14"/>
      <c r="B388" s="243"/>
      <c r="C388" s="244"/>
      <c r="D388" s="225" t="s">
        <v>146</v>
      </c>
      <c r="E388" s="245" t="s">
        <v>19</v>
      </c>
      <c r="F388" s="246" t="s">
        <v>498</v>
      </c>
      <c r="G388" s="244"/>
      <c r="H388" s="247">
        <v>79.5</v>
      </c>
      <c r="I388" s="248"/>
      <c r="J388" s="244"/>
      <c r="K388" s="244"/>
      <c r="L388" s="249"/>
      <c r="M388" s="250"/>
      <c r="N388" s="251"/>
      <c r="O388" s="251"/>
      <c r="P388" s="251"/>
      <c r="Q388" s="251"/>
      <c r="R388" s="251"/>
      <c r="S388" s="251"/>
      <c r="T388" s="252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3" t="s">
        <v>146</v>
      </c>
      <c r="AU388" s="253" t="s">
        <v>80</v>
      </c>
      <c r="AV388" s="14" t="s">
        <v>80</v>
      </c>
      <c r="AW388" s="14" t="s">
        <v>33</v>
      </c>
      <c r="AX388" s="14" t="s">
        <v>72</v>
      </c>
      <c r="AY388" s="253" t="s">
        <v>131</v>
      </c>
    </row>
    <row r="389" spans="1:51" s="14" customFormat="1" ht="12">
      <c r="A389" s="14"/>
      <c r="B389" s="243"/>
      <c r="C389" s="244"/>
      <c r="D389" s="225" t="s">
        <v>146</v>
      </c>
      <c r="E389" s="245" t="s">
        <v>19</v>
      </c>
      <c r="F389" s="246" t="s">
        <v>499</v>
      </c>
      <c r="G389" s="244"/>
      <c r="H389" s="247">
        <v>6</v>
      </c>
      <c r="I389" s="248"/>
      <c r="J389" s="244"/>
      <c r="K389" s="244"/>
      <c r="L389" s="249"/>
      <c r="M389" s="250"/>
      <c r="N389" s="251"/>
      <c r="O389" s="251"/>
      <c r="P389" s="251"/>
      <c r="Q389" s="251"/>
      <c r="R389" s="251"/>
      <c r="S389" s="251"/>
      <c r="T389" s="25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3" t="s">
        <v>146</v>
      </c>
      <c r="AU389" s="253" t="s">
        <v>80</v>
      </c>
      <c r="AV389" s="14" t="s">
        <v>80</v>
      </c>
      <c r="AW389" s="14" t="s">
        <v>33</v>
      </c>
      <c r="AX389" s="14" t="s">
        <v>72</v>
      </c>
      <c r="AY389" s="253" t="s">
        <v>131</v>
      </c>
    </row>
    <row r="390" spans="1:51" s="14" customFormat="1" ht="12">
      <c r="A390" s="14"/>
      <c r="B390" s="243"/>
      <c r="C390" s="244"/>
      <c r="D390" s="225" t="s">
        <v>146</v>
      </c>
      <c r="E390" s="245" t="s">
        <v>19</v>
      </c>
      <c r="F390" s="246" t="s">
        <v>500</v>
      </c>
      <c r="G390" s="244"/>
      <c r="H390" s="247">
        <v>1.2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146</v>
      </c>
      <c r="AU390" s="253" t="s">
        <v>80</v>
      </c>
      <c r="AV390" s="14" t="s">
        <v>80</v>
      </c>
      <c r="AW390" s="14" t="s">
        <v>33</v>
      </c>
      <c r="AX390" s="14" t="s">
        <v>72</v>
      </c>
      <c r="AY390" s="253" t="s">
        <v>131</v>
      </c>
    </row>
    <row r="391" spans="1:51" s="14" customFormat="1" ht="12">
      <c r="A391" s="14"/>
      <c r="B391" s="243"/>
      <c r="C391" s="244"/>
      <c r="D391" s="225" t="s">
        <v>146</v>
      </c>
      <c r="E391" s="245" t="s">
        <v>19</v>
      </c>
      <c r="F391" s="246" t="s">
        <v>501</v>
      </c>
      <c r="G391" s="244"/>
      <c r="H391" s="247">
        <v>1.6</v>
      </c>
      <c r="I391" s="248"/>
      <c r="J391" s="244"/>
      <c r="K391" s="244"/>
      <c r="L391" s="249"/>
      <c r="M391" s="250"/>
      <c r="N391" s="251"/>
      <c r="O391" s="251"/>
      <c r="P391" s="251"/>
      <c r="Q391" s="251"/>
      <c r="R391" s="251"/>
      <c r="S391" s="251"/>
      <c r="T391" s="252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3" t="s">
        <v>146</v>
      </c>
      <c r="AU391" s="253" t="s">
        <v>80</v>
      </c>
      <c r="AV391" s="14" t="s">
        <v>80</v>
      </c>
      <c r="AW391" s="14" t="s">
        <v>33</v>
      </c>
      <c r="AX391" s="14" t="s">
        <v>72</v>
      </c>
      <c r="AY391" s="253" t="s">
        <v>131</v>
      </c>
    </row>
    <row r="392" spans="1:65" s="2" customFormat="1" ht="16.5" customHeight="1">
      <c r="A392" s="38"/>
      <c r="B392" s="39"/>
      <c r="C392" s="254" t="s">
        <v>502</v>
      </c>
      <c r="D392" s="254" t="s">
        <v>277</v>
      </c>
      <c r="E392" s="255" t="s">
        <v>503</v>
      </c>
      <c r="F392" s="256" t="s">
        <v>504</v>
      </c>
      <c r="G392" s="257" t="s">
        <v>205</v>
      </c>
      <c r="H392" s="258">
        <v>6.12</v>
      </c>
      <c r="I392" s="259"/>
      <c r="J392" s="260">
        <f>ROUND(I392*H392,2)</f>
        <v>0</v>
      </c>
      <c r="K392" s="256" t="s">
        <v>137</v>
      </c>
      <c r="L392" s="261"/>
      <c r="M392" s="262" t="s">
        <v>19</v>
      </c>
      <c r="N392" s="263" t="s">
        <v>43</v>
      </c>
      <c r="O392" s="84"/>
      <c r="P392" s="221">
        <f>O392*H392</f>
        <v>0</v>
      </c>
      <c r="Q392" s="221">
        <v>0.057</v>
      </c>
      <c r="R392" s="221">
        <f>Q392*H392</f>
        <v>0.34884000000000004</v>
      </c>
      <c r="S392" s="221">
        <v>0</v>
      </c>
      <c r="T392" s="222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3" t="s">
        <v>194</v>
      </c>
      <c r="AT392" s="223" t="s">
        <v>277</v>
      </c>
      <c r="AU392" s="223" t="s">
        <v>80</v>
      </c>
      <c r="AY392" s="17" t="s">
        <v>131</v>
      </c>
      <c r="BE392" s="224">
        <f>IF(N392="základní",J392,0)</f>
        <v>0</v>
      </c>
      <c r="BF392" s="224">
        <f>IF(N392="snížená",J392,0)</f>
        <v>0</v>
      </c>
      <c r="BG392" s="224">
        <f>IF(N392="zákl. přenesená",J392,0)</f>
        <v>0</v>
      </c>
      <c r="BH392" s="224">
        <f>IF(N392="sníž. přenesená",J392,0)</f>
        <v>0</v>
      </c>
      <c r="BI392" s="224">
        <f>IF(N392="nulová",J392,0)</f>
        <v>0</v>
      </c>
      <c r="BJ392" s="17" t="s">
        <v>78</v>
      </c>
      <c r="BK392" s="224">
        <f>ROUND(I392*H392,2)</f>
        <v>0</v>
      </c>
      <c r="BL392" s="17" t="s">
        <v>138</v>
      </c>
      <c r="BM392" s="223" t="s">
        <v>505</v>
      </c>
    </row>
    <row r="393" spans="1:47" s="2" customFormat="1" ht="12">
      <c r="A393" s="38"/>
      <c r="B393" s="39"/>
      <c r="C393" s="40"/>
      <c r="D393" s="225" t="s">
        <v>140</v>
      </c>
      <c r="E393" s="40"/>
      <c r="F393" s="226" t="s">
        <v>504</v>
      </c>
      <c r="G393" s="40"/>
      <c r="H393" s="40"/>
      <c r="I393" s="227"/>
      <c r="J393" s="40"/>
      <c r="K393" s="40"/>
      <c r="L393" s="44"/>
      <c r="M393" s="228"/>
      <c r="N393" s="229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140</v>
      </c>
      <c r="AU393" s="17" t="s">
        <v>80</v>
      </c>
    </row>
    <row r="394" spans="1:47" s="2" customFormat="1" ht="12">
      <c r="A394" s="38"/>
      <c r="B394" s="39"/>
      <c r="C394" s="40"/>
      <c r="D394" s="225" t="s">
        <v>144</v>
      </c>
      <c r="E394" s="40"/>
      <c r="F394" s="232" t="s">
        <v>506</v>
      </c>
      <c r="G394" s="40"/>
      <c r="H394" s="40"/>
      <c r="I394" s="227"/>
      <c r="J394" s="40"/>
      <c r="K394" s="40"/>
      <c r="L394" s="44"/>
      <c r="M394" s="228"/>
      <c r="N394" s="229"/>
      <c r="O394" s="84"/>
      <c r="P394" s="84"/>
      <c r="Q394" s="84"/>
      <c r="R394" s="84"/>
      <c r="S394" s="84"/>
      <c r="T394" s="85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144</v>
      </c>
      <c r="AU394" s="17" t="s">
        <v>80</v>
      </c>
    </row>
    <row r="395" spans="1:51" s="14" customFormat="1" ht="12">
      <c r="A395" s="14"/>
      <c r="B395" s="243"/>
      <c r="C395" s="244"/>
      <c r="D395" s="225" t="s">
        <v>146</v>
      </c>
      <c r="E395" s="245" t="s">
        <v>19</v>
      </c>
      <c r="F395" s="246" t="s">
        <v>507</v>
      </c>
      <c r="G395" s="244"/>
      <c r="H395" s="247">
        <v>6</v>
      </c>
      <c r="I395" s="248"/>
      <c r="J395" s="244"/>
      <c r="K395" s="244"/>
      <c r="L395" s="249"/>
      <c r="M395" s="250"/>
      <c r="N395" s="251"/>
      <c r="O395" s="251"/>
      <c r="P395" s="251"/>
      <c r="Q395" s="251"/>
      <c r="R395" s="251"/>
      <c r="S395" s="251"/>
      <c r="T395" s="25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3" t="s">
        <v>146</v>
      </c>
      <c r="AU395" s="253" t="s">
        <v>80</v>
      </c>
      <c r="AV395" s="14" t="s">
        <v>80</v>
      </c>
      <c r="AW395" s="14" t="s">
        <v>33</v>
      </c>
      <c r="AX395" s="14" t="s">
        <v>72</v>
      </c>
      <c r="AY395" s="253" t="s">
        <v>131</v>
      </c>
    </row>
    <row r="396" spans="1:51" s="14" customFormat="1" ht="12">
      <c r="A396" s="14"/>
      <c r="B396" s="243"/>
      <c r="C396" s="244"/>
      <c r="D396" s="225" t="s">
        <v>146</v>
      </c>
      <c r="E396" s="244"/>
      <c r="F396" s="246" t="s">
        <v>508</v>
      </c>
      <c r="G396" s="244"/>
      <c r="H396" s="247">
        <v>6.12</v>
      </c>
      <c r="I396" s="248"/>
      <c r="J396" s="244"/>
      <c r="K396" s="244"/>
      <c r="L396" s="249"/>
      <c r="M396" s="250"/>
      <c r="N396" s="251"/>
      <c r="O396" s="251"/>
      <c r="P396" s="251"/>
      <c r="Q396" s="251"/>
      <c r="R396" s="251"/>
      <c r="S396" s="251"/>
      <c r="T396" s="252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3" t="s">
        <v>146</v>
      </c>
      <c r="AU396" s="253" t="s">
        <v>80</v>
      </c>
      <c r="AV396" s="14" t="s">
        <v>80</v>
      </c>
      <c r="AW396" s="14" t="s">
        <v>4</v>
      </c>
      <c r="AX396" s="14" t="s">
        <v>78</v>
      </c>
      <c r="AY396" s="253" t="s">
        <v>131</v>
      </c>
    </row>
    <row r="397" spans="1:65" s="2" customFormat="1" ht="16.5" customHeight="1">
      <c r="A397" s="38"/>
      <c r="B397" s="39"/>
      <c r="C397" s="254" t="s">
        <v>509</v>
      </c>
      <c r="D397" s="254" t="s">
        <v>277</v>
      </c>
      <c r="E397" s="255" t="s">
        <v>510</v>
      </c>
      <c r="F397" s="256" t="s">
        <v>511</v>
      </c>
      <c r="G397" s="257" t="s">
        <v>205</v>
      </c>
      <c r="H397" s="258">
        <v>232.152</v>
      </c>
      <c r="I397" s="259"/>
      <c r="J397" s="260">
        <f>ROUND(I397*H397,2)</f>
        <v>0</v>
      </c>
      <c r="K397" s="256" t="s">
        <v>137</v>
      </c>
      <c r="L397" s="261"/>
      <c r="M397" s="262" t="s">
        <v>19</v>
      </c>
      <c r="N397" s="263" t="s">
        <v>43</v>
      </c>
      <c r="O397" s="84"/>
      <c r="P397" s="221">
        <f>O397*H397</f>
        <v>0</v>
      </c>
      <c r="Q397" s="221">
        <v>0.065</v>
      </c>
      <c r="R397" s="221">
        <f>Q397*H397</f>
        <v>15.089879999999999</v>
      </c>
      <c r="S397" s="221">
        <v>0</v>
      </c>
      <c r="T397" s="222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3" t="s">
        <v>194</v>
      </c>
      <c r="AT397" s="223" t="s">
        <v>277</v>
      </c>
      <c r="AU397" s="223" t="s">
        <v>80</v>
      </c>
      <c r="AY397" s="17" t="s">
        <v>131</v>
      </c>
      <c r="BE397" s="224">
        <f>IF(N397="základní",J397,0)</f>
        <v>0</v>
      </c>
      <c r="BF397" s="224">
        <f>IF(N397="snížená",J397,0)</f>
        <v>0</v>
      </c>
      <c r="BG397" s="224">
        <f>IF(N397="zákl. přenesená",J397,0)</f>
        <v>0</v>
      </c>
      <c r="BH397" s="224">
        <f>IF(N397="sníž. přenesená",J397,0)</f>
        <v>0</v>
      </c>
      <c r="BI397" s="224">
        <f>IF(N397="nulová",J397,0)</f>
        <v>0</v>
      </c>
      <c r="BJ397" s="17" t="s">
        <v>78</v>
      </c>
      <c r="BK397" s="224">
        <f>ROUND(I397*H397,2)</f>
        <v>0</v>
      </c>
      <c r="BL397" s="17" t="s">
        <v>138</v>
      </c>
      <c r="BM397" s="223" t="s">
        <v>512</v>
      </c>
    </row>
    <row r="398" spans="1:47" s="2" customFormat="1" ht="12">
      <c r="A398" s="38"/>
      <c r="B398" s="39"/>
      <c r="C398" s="40"/>
      <c r="D398" s="225" t="s">
        <v>140</v>
      </c>
      <c r="E398" s="40"/>
      <c r="F398" s="226" t="s">
        <v>511</v>
      </c>
      <c r="G398" s="40"/>
      <c r="H398" s="40"/>
      <c r="I398" s="227"/>
      <c r="J398" s="40"/>
      <c r="K398" s="40"/>
      <c r="L398" s="44"/>
      <c r="M398" s="228"/>
      <c r="N398" s="229"/>
      <c r="O398" s="84"/>
      <c r="P398" s="84"/>
      <c r="Q398" s="84"/>
      <c r="R398" s="84"/>
      <c r="S398" s="84"/>
      <c r="T398" s="85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140</v>
      </c>
      <c r="AU398" s="17" t="s">
        <v>80</v>
      </c>
    </row>
    <row r="399" spans="1:51" s="14" customFormat="1" ht="12">
      <c r="A399" s="14"/>
      <c r="B399" s="243"/>
      <c r="C399" s="244"/>
      <c r="D399" s="225" t="s">
        <v>146</v>
      </c>
      <c r="E399" s="245" t="s">
        <v>19</v>
      </c>
      <c r="F399" s="246" t="s">
        <v>513</v>
      </c>
      <c r="G399" s="244"/>
      <c r="H399" s="247">
        <v>227.6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3" t="s">
        <v>146</v>
      </c>
      <c r="AU399" s="253" t="s">
        <v>80</v>
      </c>
      <c r="AV399" s="14" t="s">
        <v>80</v>
      </c>
      <c r="AW399" s="14" t="s">
        <v>33</v>
      </c>
      <c r="AX399" s="14" t="s">
        <v>72</v>
      </c>
      <c r="AY399" s="253" t="s">
        <v>131</v>
      </c>
    </row>
    <row r="400" spans="1:51" s="14" customFormat="1" ht="12">
      <c r="A400" s="14"/>
      <c r="B400" s="243"/>
      <c r="C400" s="244"/>
      <c r="D400" s="225" t="s">
        <v>146</v>
      </c>
      <c r="E400" s="244"/>
      <c r="F400" s="246" t="s">
        <v>514</v>
      </c>
      <c r="G400" s="244"/>
      <c r="H400" s="247">
        <v>232.152</v>
      </c>
      <c r="I400" s="248"/>
      <c r="J400" s="244"/>
      <c r="K400" s="244"/>
      <c r="L400" s="249"/>
      <c r="M400" s="250"/>
      <c r="N400" s="251"/>
      <c r="O400" s="251"/>
      <c r="P400" s="251"/>
      <c r="Q400" s="251"/>
      <c r="R400" s="251"/>
      <c r="S400" s="251"/>
      <c r="T400" s="252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3" t="s">
        <v>146</v>
      </c>
      <c r="AU400" s="253" t="s">
        <v>80</v>
      </c>
      <c r="AV400" s="14" t="s">
        <v>80</v>
      </c>
      <c r="AW400" s="14" t="s">
        <v>4</v>
      </c>
      <c r="AX400" s="14" t="s">
        <v>78</v>
      </c>
      <c r="AY400" s="253" t="s">
        <v>131</v>
      </c>
    </row>
    <row r="401" spans="1:65" s="2" customFormat="1" ht="21.75" customHeight="1">
      <c r="A401" s="38"/>
      <c r="B401" s="39"/>
      <c r="C401" s="212" t="s">
        <v>515</v>
      </c>
      <c r="D401" s="212" t="s">
        <v>133</v>
      </c>
      <c r="E401" s="213" t="s">
        <v>516</v>
      </c>
      <c r="F401" s="214" t="s">
        <v>517</v>
      </c>
      <c r="G401" s="215" t="s">
        <v>205</v>
      </c>
      <c r="H401" s="216">
        <v>22</v>
      </c>
      <c r="I401" s="217"/>
      <c r="J401" s="218">
        <f>ROUND(I401*H401,2)</f>
        <v>0</v>
      </c>
      <c r="K401" s="214" t="s">
        <v>137</v>
      </c>
      <c r="L401" s="44"/>
      <c r="M401" s="219" t="s">
        <v>19</v>
      </c>
      <c r="N401" s="220" t="s">
        <v>43</v>
      </c>
      <c r="O401" s="84"/>
      <c r="P401" s="221">
        <f>O401*H401</f>
        <v>0</v>
      </c>
      <c r="Q401" s="221">
        <v>0.00061</v>
      </c>
      <c r="R401" s="221">
        <f>Q401*H401</f>
        <v>0.01342</v>
      </c>
      <c r="S401" s="221">
        <v>0</v>
      </c>
      <c r="T401" s="222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3" t="s">
        <v>138</v>
      </c>
      <c r="AT401" s="223" t="s">
        <v>133</v>
      </c>
      <c r="AU401" s="223" t="s">
        <v>80</v>
      </c>
      <c r="AY401" s="17" t="s">
        <v>131</v>
      </c>
      <c r="BE401" s="224">
        <f>IF(N401="základní",J401,0)</f>
        <v>0</v>
      </c>
      <c r="BF401" s="224">
        <f>IF(N401="snížená",J401,0)</f>
        <v>0</v>
      </c>
      <c r="BG401" s="224">
        <f>IF(N401="zákl. přenesená",J401,0)</f>
        <v>0</v>
      </c>
      <c r="BH401" s="224">
        <f>IF(N401="sníž. přenesená",J401,0)</f>
        <v>0</v>
      </c>
      <c r="BI401" s="224">
        <f>IF(N401="nulová",J401,0)</f>
        <v>0</v>
      </c>
      <c r="BJ401" s="17" t="s">
        <v>78</v>
      </c>
      <c r="BK401" s="224">
        <f>ROUND(I401*H401,2)</f>
        <v>0</v>
      </c>
      <c r="BL401" s="17" t="s">
        <v>138</v>
      </c>
      <c r="BM401" s="223" t="s">
        <v>518</v>
      </c>
    </row>
    <row r="402" spans="1:47" s="2" customFormat="1" ht="12">
      <c r="A402" s="38"/>
      <c r="B402" s="39"/>
      <c r="C402" s="40"/>
      <c r="D402" s="225" t="s">
        <v>140</v>
      </c>
      <c r="E402" s="40"/>
      <c r="F402" s="226" t="s">
        <v>519</v>
      </c>
      <c r="G402" s="40"/>
      <c r="H402" s="40"/>
      <c r="I402" s="227"/>
      <c r="J402" s="40"/>
      <c r="K402" s="40"/>
      <c r="L402" s="44"/>
      <c r="M402" s="228"/>
      <c r="N402" s="229"/>
      <c r="O402" s="84"/>
      <c r="P402" s="84"/>
      <c r="Q402" s="84"/>
      <c r="R402" s="84"/>
      <c r="S402" s="84"/>
      <c r="T402" s="85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140</v>
      </c>
      <c r="AU402" s="17" t="s">
        <v>80</v>
      </c>
    </row>
    <row r="403" spans="1:47" s="2" customFormat="1" ht="12">
      <c r="A403" s="38"/>
      <c r="B403" s="39"/>
      <c r="C403" s="40"/>
      <c r="D403" s="230" t="s">
        <v>142</v>
      </c>
      <c r="E403" s="40"/>
      <c r="F403" s="231" t="s">
        <v>520</v>
      </c>
      <c r="G403" s="40"/>
      <c r="H403" s="40"/>
      <c r="I403" s="227"/>
      <c r="J403" s="40"/>
      <c r="K403" s="40"/>
      <c r="L403" s="44"/>
      <c r="M403" s="228"/>
      <c r="N403" s="229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142</v>
      </c>
      <c r="AU403" s="17" t="s">
        <v>80</v>
      </c>
    </row>
    <row r="404" spans="1:51" s="13" customFormat="1" ht="12">
      <c r="A404" s="13"/>
      <c r="B404" s="233"/>
      <c r="C404" s="234"/>
      <c r="D404" s="225" t="s">
        <v>146</v>
      </c>
      <c r="E404" s="235" t="s">
        <v>19</v>
      </c>
      <c r="F404" s="236" t="s">
        <v>296</v>
      </c>
      <c r="G404" s="234"/>
      <c r="H404" s="235" t="s">
        <v>19</v>
      </c>
      <c r="I404" s="237"/>
      <c r="J404" s="234"/>
      <c r="K404" s="234"/>
      <c r="L404" s="238"/>
      <c r="M404" s="239"/>
      <c r="N404" s="240"/>
      <c r="O404" s="240"/>
      <c r="P404" s="240"/>
      <c r="Q404" s="240"/>
      <c r="R404" s="240"/>
      <c r="S404" s="240"/>
      <c r="T404" s="24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2" t="s">
        <v>146</v>
      </c>
      <c r="AU404" s="242" t="s">
        <v>80</v>
      </c>
      <c r="AV404" s="13" t="s">
        <v>78</v>
      </c>
      <c r="AW404" s="13" t="s">
        <v>33</v>
      </c>
      <c r="AX404" s="13" t="s">
        <v>72</v>
      </c>
      <c r="AY404" s="242" t="s">
        <v>131</v>
      </c>
    </row>
    <row r="405" spans="1:51" s="14" customFormat="1" ht="12">
      <c r="A405" s="14"/>
      <c r="B405" s="243"/>
      <c r="C405" s="244"/>
      <c r="D405" s="225" t="s">
        <v>146</v>
      </c>
      <c r="E405" s="245" t="s">
        <v>19</v>
      </c>
      <c r="F405" s="246" t="s">
        <v>521</v>
      </c>
      <c r="G405" s="244"/>
      <c r="H405" s="247">
        <v>22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3" t="s">
        <v>146</v>
      </c>
      <c r="AU405" s="253" t="s">
        <v>80</v>
      </c>
      <c r="AV405" s="14" t="s">
        <v>80</v>
      </c>
      <c r="AW405" s="14" t="s">
        <v>33</v>
      </c>
      <c r="AX405" s="14" t="s">
        <v>72</v>
      </c>
      <c r="AY405" s="253" t="s">
        <v>131</v>
      </c>
    </row>
    <row r="406" spans="1:65" s="2" customFormat="1" ht="16.5" customHeight="1">
      <c r="A406" s="38"/>
      <c r="B406" s="39"/>
      <c r="C406" s="212" t="s">
        <v>522</v>
      </c>
      <c r="D406" s="212" t="s">
        <v>133</v>
      </c>
      <c r="E406" s="213" t="s">
        <v>523</v>
      </c>
      <c r="F406" s="214" t="s">
        <v>524</v>
      </c>
      <c r="G406" s="215" t="s">
        <v>205</v>
      </c>
      <c r="H406" s="216">
        <v>10</v>
      </c>
      <c r="I406" s="217"/>
      <c r="J406" s="218">
        <f>ROUND(I406*H406,2)</f>
        <v>0</v>
      </c>
      <c r="K406" s="214" t="s">
        <v>137</v>
      </c>
      <c r="L406" s="44"/>
      <c r="M406" s="219" t="s">
        <v>19</v>
      </c>
      <c r="N406" s="220" t="s">
        <v>43</v>
      </c>
      <c r="O406" s="84"/>
      <c r="P406" s="221">
        <f>O406*H406</f>
        <v>0</v>
      </c>
      <c r="Q406" s="221">
        <v>0</v>
      </c>
      <c r="R406" s="221">
        <f>Q406*H406</f>
        <v>0</v>
      </c>
      <c r="S406" s="221">
        <v>0</v>
      </c>
      <c r="T406" s="222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3" t="s">
        <v>138</v>
      </c>
      <c r="AT406" s="223" t="s">
        <v>133</v>
      </c>
      <c r="AU406" s="223" t="s">
        <v>80</v>
      </c>
      <c r="AY406" s="17" t="s">
        <v>131</v>
      </c>
      <c r="BE406" s="224">
        <f>IF(N406="základní",J406,0)</f>
        <v>0</v>
      </c>
      <c r="BF406" s="224">
        <f>IF(N406="snížená",J406,0)</f>
        <v>0</v>
      </c>
      <c r="BG406" s="224">
        <f>IF(N406="zákl. přenesená",J406,0)</f>
        <v>0</v>
      </c>
      <c r="BH406" s="224">
        <f>IF(N406="sníž. přenesená",J406,0)</f>
        <v>0</v>
      </c>
      <c r="BI406" s="224">
        <f>IF(N406="nulová",J406,0)</f>
        <v>0</v>
      </c>
      <c r="BJ406" s="17" t="s">
        <v>78</v>
      </c>
      <c r="BK406" s="224">
        <f>ROUND(I406*H406,2)</f>
        <v>0</v>
      </c>
      <c r="BL406" s="17" t="s">
        <v>138</v>
      </c>
      <c r="BM406" s="223" t="s">
        <v>525</v>
      </c>
    </row>
    <row r="407" spans="1:47" s="2" customFormat="1" ht="12">
      <c r="A407" s="38"/>
      <c r="B407" s="39"/>
      <c r="C407" s="40"/>
      <c r="D407" s="225" t="s">
        <v>140</v>
      </c>
      <c r="E407" s="40"/>
      <c r="F407" s="226" t="s">
        <v>526</v>
      </c>
      <c r="G407" s="40"/>
      <c r="H407" s="40"/>
      <c r="I407" s="227"/>
      <c r="J407" s="40"/>
      <c r="K407" s="40"/>
      <c r="L407" s="44"/>
      <c r="M407" s="228"/>
      <c r="N407" s="229"/>
      <c r="O407" s="84"/>
      <c r="P407" s="84"/>
      <c r="Q407" s="84"/>
      <c r="R407" s="84"/>
      <c r="S407" s="84"/>
      <c r="T407" s="85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140</v>
      </c>
      <c r="AU407" s="17" t="s">
        <v>80</v>
      </c>
    </row>
    <row r="408" spans="1:47" s="2" customFormat="1" ht="12">
      <c r="A408" s="38"/>
      <c r="B408" s="39"/>
      <c r="C408" s="40"/>
      <c r="D408" s="230" t="s">
        <v>142</v>
      </c>
      <c r="E408" s="40"/>
      <c r="F408" s="231" t="s">
        <v>527</v>
      </c>
      <c r="G408" s="40"/>
      <c r="H408" s="40"/>
      <c r="I408" s="227"/>
      <c r="J408" s="40"/>
      <c r="K408" s="40"/>
      <c r="L408" s="44"/>
      <c r="M408" s="228"/>
      <c r="N408" s="229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142</v>
      </c>
      <c r="AU408" s="17" t="s">
        <v>80</v>
      </c>
    </row>
    <row r="409" spans="1:51" s="13" customFormat="1" ht="12">
      <c r="A409" s="13"/>
      <c r="B409" s="233"/>
      <c r="C409" s="234"/>
      <c r="D409" s="225" t="s">
        <v>146</v>
      </c>
      <c r="E409" s="235" t="s">
        <v>19</v>
      </c>
      <c r="F409" s="236" t="s">
        <v>147</v>
      </c>
      <c r="G409" s="234"/>
      <c r="H409" s="235" t="s">
        <v>19</v>
      </c>
      <c r="I409" s="237"/>
      <c r="J409" s="234"/>
      <c r="K409" s="234"/>
      <c r="L409" s="238"/>
      <c r="M409" s="239"/>
      <c r="N409" s="240"/>
      <c r="O409" s="240"/>
      <c r="P409" s="240"/>
      <c r="Q409" s="240"/>
      <c r="R409" s="240"/>
      <c r="S409" s="240"/>
      <c r="T409" s="24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2" t="s">
        <v>146</v>
      </c>
      <c r="AU409" s="242" t="s">
        <v>80</v>
      </c>
      <c r="AV409" s="13" t="s">
        <v>78</v>
      </c>
      <c r="AW409" s="13" t="s">
        <v>33</v>
      </c>
      <c r="AX409" s="13" t="s">
        <v>72</v>
      </c>
      <c r="AY409" s="242" t="s">
        <v>131</v>
      </c>
    </row>
    <row r="410" spans="1:51" s="14" customFormat="1" ht="12">
      <c r="A410" s="14"/>
      <c r="B410" s="243"/>
      <c r="C410" s="244"/>
      <c r="D410" s="225" t="s">
        <v>146</v>
      </c>
      <c r="E410" s="245" t="s">
        <v>19</v>
      </c>
      <c r="F410" s="246" t="s">
        <v>528</v>
      </c>
      <c r="G410" s="244"/>
      <c r="H410" s="247">
        <v>10</v>
      </c>
      <c r="I410" s="248"/>
      <c r="J410" s="244"/>
      <c r="K410" s="244"/>
      <c r="L410" s="249"/>
      <c r="M410" s="250"/>
      <c r="N410" s="251"/>
      <c r="O410" s="251"/>
      <c r="P410" s="251"/>
      <c r="Q410" s="251"/>
      <c r="R410" s="251"/>
      <c r="S410" s="251"/>
      <c r="T410" s="252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3" t="s">
        <v>146</v>
      </c>
      <c r="AU410" s="253" t="s">
        <v>80</v>
      </c>
      <c r="AV410" s="14" t="s">
        <v>80</v>
      </c>
      <c r="AW410" s="14" t="s">
        <v>33</v>
      </c>
      <c r="AX410" s="14" t="s">
        <v>72</v>
      </c>
      <c r="AY410" s="253" t="s">
        <v>131</v>
      </c>
    </row>
    <row r="411" spans="1:65" s="2" customFormat="1" ht="16.5" customHeight="1">
      <c r="A411" s="38"/>
      <c r="B411" s="39"/>
      <c r="C411" s="212" t="s">
        <v>529</v>
      </c>
      <c r="D411" s="212" t="s">
        <v>133</v>
      </c>
      <c r="E411" s="213" t="s">
        <v>530</v>
      </c>
      <c r="F411" s="214" t="s">
        <v>531</v>
      </c>
      <c r="G411" s="215" t="s">
        <v>205</v>
      </c>
      <c r="H411" s="216">
        <v>1.9</v>
      </c>
      <c r="I411" s="217"/>
      <c r="J411" s="218">
        <f>ROUND(I411*H411,2)</f>
        <v>0</v>
      </c>
      <c r="K411" s="214" t="s">
        <v>137</v>
      </c>
      <c r="L411" s="44"/>
      <c r="M411" s="219" t="s">
        <v>19</v>
      </c>
      <c r="N411" s="220" t="s">
        <v>43</v>
      </c>
      <c r="O411" s="84"/>
      <c r="P411" s="221">
        <f>O411*H411</f>
        <v>0</v>
      </c>
      <c r="Q411" s="221">
        <v>0.29221</v>
      </c>
      <c r="R411" s="221">
        <f>Q411*H411</f>
        <v>0.555199</v>
      </c>
      <c r="S411" s="221">
        <v>0</v>
      </c>
      <c r="T411" s="222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3" t="s">
        <v>138</v>
      </c>
      <c r="AT411" s="223" t="s">
        <v>133</v>
      </c>
      <c r="AU411" s="223" t="s">
        <v>80</v>
      </c>
      <c r="AY411" s="17" t="s">
        <v>131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17" t="s">
        <v>78</v>
      </c>
      <c r="BK411" s="224">
        <f>ROUND(I411*H411,2)</f>
        <v>0</v>
      </c>
      <c r="BL411" s="17" t="s">
        <v>138</v>
      </c>
      <c r="BM411" s="223" t="s">
        <v>532</v>
      </c>
    </row>
    <row r="412" spans="1:47" s="2" customFormat="1" ht="12">
      <c r="A412" s="38"/>
      <c r="B412" s="39"/>
      <c r="C412" s="40"/>
      <c r="D412" s="225" t="s">
        <v>140</v>
      </c>
      <c r="E412" s="40"/>
      <c r="F412" s="226" t="s">
        <v>533</v>
      </c>
      <c r="G412" s="40"/>
      <c r="H412" s="40"/>
      <c r="I412" s="227"/>
      <c r="J412" s="40"/>
      <c r="K412" s="40"/>
      <c r="L412" s="44"/>
      <c r="M412" s="228"/>
      <c r="N412" s="229"/>
      <c r="O412" s="84"/>
      <c r="P412" s="84"/>
      <c r="Q412" s="84"/>
      <c r="R412" s="84"/>
      <c r="S412" s="84"/>
      <c r="T412" s="85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140</v>
      </c>
      <c r="AU412" s="17" t="s">
        <v>80</v>
      </c>
    </row>
    <row r="413" spans="1:47" s="2" customFormat="1" ht="12">
      <c r="A413" s="38"/>
      <c r="B413" s="39"/>
      <c r="C413" s="40"/>
      <c r="D413" s="230" t="s">
        <v>142</v>
      </c>
      <c r="E413" s="40"/>
      <c r="F413" s="231" t="s">
        <v>534</v>
      </c>
      <c r="G413" s="40"/>
      <c r="H413" s="40"/>
      <c r="I413" s="227"/>
      <c r="J413" s="40"/>
      <c r="K413" s="40"/>
      <c r="L413" s="44"/>
      <c r="M413" s="228"/>
      <c r="N413" s="229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142</v>
      </c>
      <c r="AU413" s="17" t="s">
        <v>80</v>
      </c>
    </row>
    <row r="414" spans="1:51" s="13" customFormat="1" ht="12">
      <c r="A414" s="13"/>
      <c r="B414" s="233"/>
      <c r="C414" s="234"/>
      <c r="D414" s="225" t="s">
        <v>146</v>
      </c>
      <c r="E414" s="235" t="s">
        <v>19</v>
      </c>
      <c r="F414" s="236" t="s">
        <v>274</v>
      </c>
      <c r="G414" s="234"/>
      <c r="H414" s="235" t="s">
        <v>19</v>
      </c>
      <c r="I414" s="237"/>
      <c r="J414" s="234"/>
      <c r="K414" s="234"/>
      <c r="L414" s="238"/>
      <c r="M414" s="239"/>
      <c r="N414" s="240"/>
      <c r="O414" s="240"/>
      <c r="P414" s="240"/>
      <c r="Q414" s="240"/>
      <c r="R414" s="240"/>
      <c r="S414" s="240"/>
      <c r="T414" s="24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2" t="s">
        <v>146</v>
      </c>
      <c r="AU414" s="242" t="s">
        <v>80</v>
      </c>
      <c r="AV414" s="13" t="s">
        <v>78</v>
      </c>
      <c r="AW414" s="13" t="s">
        <v>33</v>
      </c>
      <c r="AX414" s="13" t="s">
        <v>72</v>
      </c>
      <c r="AY414" s="242" t="s">
        <v>131</v>
      </c>
    </row>
    <row r="415" spans="1:51" s="14" customFormat="1" ht="12">
      <c r="A415" s="14"/>
      <c r="B415" s="243"/>
      <c r="C415" s="244"/>
      <c r="D415" s="225" t="s">
        <v>146</v>
      </c>
      <c r="E415" s="245" t="s">
        <v>19</v>
      </c>
      <c r="F415" s="246" t="s">
        <v>535</v>
      </c>
      <c r="G415" s="244"/>
      <c r="H415" s="247">
        <v>1.9</v>
      </c>
      <c r="I415" s="248"/>
      <c r="J415" s="244"/>
      <c r="K415" s="244"/>
      <c r="L415" s="249"/>
      <c r="M415" s="250"/>
      <c r="N415" s="251"/>
      <c r="O415" s="251"/>
      <c r="P415" s="251"/>
      <c r="Q415" s="251"/>
      <c r="R415" s="251"/>
      <c r="S415" s="251"/>
      <c r="T415" s="252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3" t="s">
        <v>146</v>
      </c>
      <c r="AU415" s="253" t="s">
        <v>80</v>
      </c>
      <c r="AV415" s="14" t="s">
        <v>80</v>
      </c>
      <c r="AW415" s="14" t="s">
        <v>33</v>
      </c>
      <c r="AX415" s="14" t="s">
        <v>72</v>
      </c>
      <c r="AY415" s="253" t="s">
        <v>131</v>
      </c>
    </row>
    <row r="416" spans="1:65" s="2" customFormat="1" ht="16.5" customHeight="1">
      <c r="A416" s="38"/>
      <c r="B416" s="39"/>
      <c r="C416" s="254" t="s">
        <v>536</v>
      </c>
      <c r="D416" s="254" t="s">
        <v>277</v>
      </c>
      <c r="E416" s="255" t="s">
        <v>537</v>
      </c>
      <c r="F416" s="256" t="s">
        <v>538</v>
      </c>
      <c r="G416" s="257" t="s">
        <v>205</v>
      </c>
      <c r="H416" s="258">
        <v>2</v>
      </c>
      <c r="I416" s="259"/>
      <c r="J416" s="260">
        <f>ROUND(I416*H416,2)</f>
        <v>0</v>
      </c>
      <c r="K416" s="256" t="s">
        <v>19</v>
      </c>
      <c r="L416" s="261"/>
      <c r="M416" s="262" t="s">
        <v>19</v>
      </c>
      <c r="N416" s="263" t="s">
        <v>43</v>
      </c>
      <c r="O416" s="84"/>
      <c r="P416" s="221">
        <f>O416*H416</f>
        <v>0</v>
      </c>
      <c r="Q416" s="221">
        <v>0.0118</v>
      </c>
      <c r="R416" s="221">
        <f>Q416*H416</f>
        <v>0.0236</v>
      </c>
      <c r="S416" s="221">
        <v>0</v>
      </c>
      <c r="T416" s="222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3" t="s">
        <v>194</v>
      </c>
      <c r="AT416" s="223" t="s">
        <v>277</v>
      </c>
      <c r="AU416" s="223" t="s">
        <v>80</v>
      </c>
      <c r="AY416" s="17" t="s">
        <v>131</v>
      </c>
      <c r="BE416" s="224">
        <f>IF(N416="základní",J416,0)</f>
        <v>0</v>
      </c>
      <c r="BF416" s="224">
        <f>IF(N416="snížená",J416,0)</f>
        <v>0</v>
      </c>
      <c r="BG416" s="224">
        <f>IF(N416="zákl. přenesená",J416,0)</f>
        <v>0</v>
      </c>
      <c r="BH416" s="224">
        <f>IF(N416="sníž. přenesená",J416,0)</f>
        <v>0</v>
      </c>
      <c r="BI416" s="224">
        <f>IF(N416="nulová",J416,0)</f>
        <v>0</v>
      </c>
      <c r="BJ416" s="17" t="s">
        <v>78</v>
      </c>
      <c r="BK416" s="224">
        <f>ROUND(I416*H416,2)</f>
        <v>0</v>
      </c>
      <c r="BL416" s="17" t="s">
        <v>138</v>
      </c>
      <c r="BM416" s="223" t="s">
        <v>539</v>
      </c>
    </row>
    <row r="417" spans="1:47" s="2" customFormat="1" ht="12">
      <c r="A417" s="38"/>
      <c r="B417" s="39"/>
      <c r="C417" s="40"/>
      <c r="D417" s="225" t="s">
        <v>140</v>
      </c>
      <c r="E417" s="40"/>
      <c r="F417" s="226" t="s">
        <v>538</v>
      </c>
      <c r="G417" s="40"/>
      <c r="H417" s="40"/>
      <c r="I417" s="227"/>
      <c r="J417" s="40"/>
      <c r="K417" s="40"/>
      <c r="L417" s="44"/>
      <c r="M417" s="228"/>
      <c r="N417" s="229"/>
      <c r="O417" s="84"/>
      <c r="P417" s="84"/>
      <c r="Q417" s="84"/>
      <c r="R417" s="84"/>
      <c r="S417" s="84"/>
      <c r="T417" s="85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140</v>
      </c>
      <c r="AU417" s="17" t="s">
        <v>80</v>
      </c>
    </row>
    <row r="418" spans="1:65" s="2" customFormat="1" ht="16.5" customHeight="1">
      <c r="A418" s="38"/>
      <c r="B418" s="39"/>
      <c r="C418" s="212" t="s">
        <v>540</v>
      </c>
      <c r="D418" s="212" t="s">
        <v>133</v>
      </c>
      <c r="E418" s="213" t="s">
        <v>541</v>
      </c>
      <c r="F418" s="214" t="s">
        <v>542</v>
      </c>
      <c r="G418" s="215" t="s">
        <v>151</v>
      </c>
      <c r="H418" s="216">
        <v>6</v>
      </c>
      <c r="I418" s="217"/>
      <c r="J418" s="218">
        <f>ROUND(I418*H418,2)</f>
        <v>0</v>
      </c>
      <c r="K418" s="214" t="s">
        <v>19</v>
      </c>
      <c r="L418" s="44"/>
      <c r="M418" s="219" t="s">
        <v>19</v>
      </c>
      <c r="N418" s="220" t="s">
        <v>43</v>
      </c>
      <c r="O418" s="84"/>
      <c r="P418" s="221">
        <f>O418*H418</f>
        <v>0</v>
      </c>
      <c r="Q418" s="221">
        <v>0</v>
      </c>
      <c r="R418" s="221">
        <f>Q418*H418</f>
        <v>0</v>
      </c>
      <c r="S418" s="221">
        <v>0.6</v>
      </c>
      <c r="T418" s="222">
        <f>S418*H418</f>
        <v>3.5999999999999996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3" t="s">
        <v>138</v>
      </c>
      <c r="AT418" s="223" t="s">
        <v>133</v>
      </c>
      <c r="AU418" s="223" t="s">
        <v>80</v>
      </c>
      <c r="AY418" s="17" t="s">
        <v>131</v>
      </c>
      <c r="BE418" s="224">
        <f>IF(N418="základní",J418,0)</f>
        <v>0</v>
      </c>
      <c r="BF418" s="224">
        <f>IF(N418="snížená",J418,0)</f>
        <v>0</v>
      </c>
      <c r="BG418" s="224">
        <f>IF(N418="zákl. přenesená",J418,0)</f>
        <v>0</v>
      </c>
      <c r="BH418" s="224">
        <f>IF(N418="sníž. přenesená",J418,0)</f>
        <v>0</v>
      </c>
      <c r="BI418" s="224">
        <f>IF(N418="nulová",J418,0)</f>
        <v>0</v>
      </c>
      <c r="BJ418" s="17" t="s">
        <v>78</v>
      </c>
      <c r="BK418" s="224">
        <f>ROUND(I418*H418,2)</f>
        <v>0</v>
      </c>
      <c r="BL418" s="17" t="s">
        <v>138</v>
      </c>
      <c r="BM418" s="223" t="s">
        <v>543</v>
      </c>
    </row>
    <row r="419" spans="1:47" s="2" customFormat="1" ht="12">
      <c r="A419" s="38"/>
      <c r="B419" s="39"/>
      <c r="C419" s="40"/>
      <c r="D419" s="225" t="s">
        <v>140</v>
      </c>
      <c r="E419" s="40"/>
      <c r="F419" s="226" t="s">
        <v>542</v>
      </c>
      <c r="G419" s="40"/>
      <c r="H419" s="40"/>
      <c r="I419" s="227"/>
      <c r="J419" s="40"/>
      <c r="K419" s="40"/>
      <c r="L419" s="44"/>
      <c r="M419" s="228"/>
      <c r="N419" s="229"/>
      <c r="O419" s="84"/>
      <c r="P419" s="84"/>
      <c r="Q419" s="84"/>
      <c r="R419" s="84"/>
      <c r="S419" s="84"/>
      <c r="T419" s="85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140</v>
      </c>
      <c r="AU419" s="17" t="s">
        <v>80</v>
      </c>
    </row>
    <row r="420" spans="1:51" s="13" customFormat="1" ht="12">
      <c r="A420" s="13"/>
      <c r="B420" s="233"/>
      <c r="C420" s="234"/>
      <c r="D420" s="225" t="s">
        <v>146</v>
      </c>
      <c r="E420" s="235" t="s">
        <v>19</v>
      </c>
      <c r="F420" s="236" t="s">
        <v>147</v>
      </c>
      <c r="G420" s="234"/>
      <c r="H420" s="235" t="s">
        <v>19</v>
      </c>
      <c r="I420" s="237"/>
      <c r="J420" s="234"/>
      <c r="K420" s="234"/>
      <c r="L420" s="238"/>
      <c r="M420" s="239"/>
      <c r="N420" s="240"/>
      <c r="O420" s="240"/>
      <c r="P420" s="240"/>
      <c r="Q420" s="240"/>
      <c r="R420" s="240"/>
      <c r="S420" s="240"/>
      <c r="T420" s="24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2" t="s">
        <v>146</v>
      </c>
      <c r="AU420" s="242" t="s">
        <v>80</v>
      </c>
      <c r="AV420" s="13" t="s">
        <v>78</v>
      </c>
      <c r="AW420" s="13" t="s">
        <v>33</v>
      </c>
      <c r="AX420" s="13" t="s">
        <v>72</v>
      </c>
      <c r="AY420" s="242" t="s">
        <v>131</v>
      </c>
    </row>
    <row r="421" spans="1:51" s="14" customFormat="1" ht="12">
      <c r="A421" s="14"/>
      <c r="B421" s="243"/>
      <c r="C421" s="244"/>
      <c r="D421" s="225" t="s">
        <v>146</v>
      </c>
      <c r="E421" s="245" t="s">
        <v>19</v>
      </c>
      <c r="F421" s="246" t="s">
        <v>544</v>
      </c>
      <c r="G421" s="244"/>
      <c r="H421" s="247">
        <v>6</v>
      </c>
      <c r="I421" s="248"/>
      <c r="J421" s="244"/>
      <c r="K421" s="244"/>
      <c r="L421" s="249"/>
      <c r="M421" s="250"/>
      <c r="N421" s="251"/>
      <c r="O421" s="251"/>
      <c r="P421" s="251"/>
      <c r="Q421" s="251"/>
      <c r="R421" s="251"/>
      <c r="S421" s="251"/>
      <c r="T421" s="25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3" t="s">
        <v>146</v>
      </c>
      <c r="AU421" s="253" t="s">
        <v>80</v>
      </c>
      <c r="AV421" s="14" t="s">
        <v>80</v>
      </c>
      <c r="AW421" s="14" t="s">
        <v>33</v>
      </c>
      <c r="AX421" s="14" t="s">
        <v>72</v>
      </c>
      <c r="AY421" s="253" t="s">
        <v>131</v>
      </c>
    </row>
    <row r="422" spans="1:65" s="2" customFormat="1" ht="16.5" customHeight="1">
      <c r="A422" s="38"/>
      <c r="B422" s="39"/>
      <c r="C422" s="212" t="s">
        <v>545</v>
      </c>
      <c r="D422" s="212" t="s">
        <v>133</v>
      </c>
      <c r="E422" s="213" t="s">
        <v>546</v>
      </c>
      <c r="F422" s="214" t="s">
        <v>547</v>
      </c>
      <c r="G422" s="215" t="s">
        <v>220</v>
      </c>
      <c r="H422" s="216">
        <v>2</v>
      </c>
      <c r="I422" s="217"/>
      <c r="J422" s="218">
        <f>ROUND(I422*H422,2)</f>
        <v>0</v>
      </c>
      <c r="K422" s="214" t="s">
        <v>137</v>
      </c>
      <c r="L422" s="44"/>
      <c r="M422" s="219" t="s">
        <v>19</v>
      </c>
      <c r="N422" s="220" t="s">
        <v>43</v>
      </c>
      <c r="O422" s="84"/>
      <c r="P422" s="221">
        <f>O422*H422</f>
        <v>0</v>
      </c>
      <c r="Q422" s="221">
        <v>0</v>
      </c>
      <c r="R422" s="221">
        <f>Q422*H422</f>
        <v>0</v>
      </c>
      <c r="S422" s="221">
        <v>2.5</v>
      </c>
      <c r="T422" s="222">
        <f>S422*H422</f>
        <v>5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3" t="s">
        <v>138</v>
      </c>
      <c r="AT422" s="223" t="s">
        <v>133</v>
      </c>
      <c r="AU422" s="223" t="s">
        <v>80</v>
      </c>
      <c r="AY422" s="17" t="s">
        <v>131</v>
      </c>
      <c r="BE422" s="224">
        <f>IF(N422="základní",J422,0)</f>
        <v>0</v>
      </c>
      <c r="BF422" s="224">
        <f>IF(N422="snížená",J422,0)</f>
        <v>0</v>
      </c>
      <c r="BG422" s="224">
        <f>IF(N422="zákl. přenesená",J422,0)</f>
        <v>0</v>
      </c>
      <c r="BH422" s="224">
        <f>IF(N422="sníž. přenesená",J422,0)</f>
        <v>0</v>
      </c>
      <c r="BI422" s="224">
        <f>IF(N422="nulová",J422,0)</f>
        <v>0</v>
      </c>
      <c r="BJ422" s="17" t="s">
        <v>78</v>
      </c>
      <c r="BK422" s="224">
        <f>ROUND(I422*H422,2)</f>
        <v>0</v>
      </c>
      <c r="BL422" s="17" t="s">
        <v>138</v>
      </c>
      <c r="BM422" s="223" t="s">
        <v>548</v>
      </c>
    </row>
    <row r="423" spans="1:47" s="2" customFormat="1" ht="12">
      <c r="A423" s="38"/>
      <c r="B423" s="39"/>
      <c r="C423" s="40"/>
      <c r="D423" s="225" t="s">
        <v>140</v>
      </c>
      <c r="E423" s="40"/>
      <c r="F423" s="226" t="s">
        <v>549</v>
      </c>
      <c r="G423" s="40"/>
      <c r="H423" s="40"/>
      <c r="I423" s="227"/>
      <c r="J423" s="40"/>
      <c r="K423" s="40"/>
      <c r="L423" s="44"/>
      <c r="M423" s="228"/>
      <c r="N423" s="229"/>
      <c r="O423" s="84"/>
      <c r="P423" s="84"/>
      <c r="Q423" s="84"/>
      <c r="R423" s="84"/>
      <c r="S423" s="84"/>
      <c r="T423" s="85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140</v>
      </c>
      <c r="AU423" s="17" t="s">
        <v>80</v>
      </c>
    </row>
    <row r="424" spans="1:47" s="2" customFormat="1" ht="12">
      <c r="A424" s="38"/>
      <c r="B424" s="39"/>
      <c r="C424" s="40"/>
      <c r="D424" s="230" t="s">
        <v>142</v>
      </c>
      <c r="E424" s="40"/>
      <c r="F424" s="231" t="s">
        <v>550</v>
      </c>
      <c r="G424" s="40"/>
      <c r="H424" s="40"/>
      <c r="I424" s="227"/>
      <c r="J424" s="40"/>
      <c r="K424" s="40"/>
      <c r="L424" s="44"/>
      <c r="M424" s="228"/>
      <c r="N424" s="229"/>
      <c r="O424" s="84"/>
      <c r="P424" s="84"/>
      <c r="Q424" s="84"/>
      <c r="R424" s="84"/>
      <c r="S424" s="84"/>
      <c r="T424" s="85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142</v>
      </c>
      <c r="AU424" s="17" t="s">
        <v>80</v>
      </c>
    </row>
    <row r="425" spans="1:51" s="13" customFormat="1" ht="12">
      <c r="A425" s="13"/>
      <c r="B425" s="233"/>
      <c r="C425" s="234"/>
      <c r="D425" s="225" t="s">
        <v>146</v>
      </c>
      <c r="E425" s="235" t="s">
        <v>19</v>
      </c>
      <c r="F425" s="236" t="s">
        <v>147</v>
      </c>
      <c r="G425" s="234"/>
      <c r="H425" s="235" t="s">
        <v>19</v>
      </c>
      <c r="I425" s="237"/>
      <c r="J425" s="234"/>
      <c r="K425" s="234"/>
      <c r="L425" s="238"/>
      <c r="M425" s="239"/>
      <c r="N425" s="240"/>
      <c r="O425" s="240"/>
      <c r="P425" s="240"/>
      <c r="Q425" s="240"/>
      <c r="R425" s="240"/>
      <c r="S425" s="240"/>
      <c r="T425" s="24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2" t="s">
        <v>146</v>
      </c>
      <c r="AU425" s="242" t="s">
        <v>80</v>
      </c>
      <c r="AV425" s="13" t="s">
        <v>78</v>
      </c>
      <c r="AW425" s="13" t="s">
        <v>33</v>
      </c>
      <c r="AX425" s="13" t="s">
        <v>72</v>
      </c>
      <c r="AY425" s="242" t="s">
        <v>131</v>
      </c>
    </row>
    <row r="426" spans="1:51" s="14" customFormat="1" ht="12">
      <c r="A426" s="14"/>
      <c r="B426" s="243"/>
      <c r="C426" s="244"/>
      <c r="D426" s="225" t="s">
        <v>146</v>
      </c>
      <c r="E426" s="245" t="s">
        <v>19</v>
      </c>
      <c r="F426" s="246" t="s">
        <v>551</v>
      </c>
      <c r="G426" s="244"/>
      <c r="H426" s="247">
        <v>2</v>
      </c>
      <c r="I426" s="248"/>
      <c r="J426" s="244"/>
      <c r="K426" s="244"/>
      <c r="L426" s="249"/>
      <c r="M426" s="250"/>
      <c r="N426" s="251"/>
      <c r="O426" s="251"/>
      <c r="P426" s="251"/>
      <c r="Q426" s="251"/>
      <c r="R426" s="251"/>
      <c r="S426" s="251"/>
      <c r="T426" s="25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3" t="s">
        <v>146</v>
      </c>
      <c r="AU426" s="253" t="s">
        <v>80</v>
      </c>
      <c r="AV426" s="14" t="s">
        <v>80</v>
      </c>
      <c r="AW426" s="14" t="s">
        <v>33</v>
      </c>
      <c r="AX426" s="14" t="s">
        <v>72</v>
      </c>
      <c r="AY426" s="253" t="s">
        <v>131</v>
      </c>
    </row>
    <row r="427" spans="1:65" s="2" customFormat="1" ht="16.5" customHeight="1">
      <c r="A427" s="38"/>
      <c r="B427" s="39"/>
      <c r="C427" s="212" t="s">
        <v>552</v>
      </c>
      <c r="D427" s="212" t="s">
        <v>133</v>
      </c>
      <c r="E427" s="213" t="s">
        <v>553</v>
      </c>
      <c r="F427" s="214" t="s">
        <v>554</v>
      </c>
      <c r="G427" s="215" t="s">
        <v>205</v>
      </c>
      <c r="H427" s="216">
        <v>9</v>
      </c>
      <c r="I427" s="217"/>
      <c r="J427" s="218">
        <f>ROUND(I427*H427,2)</f>
        <v>0</v>
      </c>
      <c r="K427" s="214" t="s">
        <v>137</v>
      </c>
      <c r="L427" s="44"/>
      <c r="M427" s="219" t="s">
        <v>19</v>
      </c>
      <c r="N427" s="220" t="s">
        <v>43</v>
      </c>
      <c r="O427" s="84"/>
      <c r="P427" s="221">
        <f>O427*H427</f>
        <v>0</v>
      </c>
      <c r="Q427" s="221">
        <v>0</v>
      </c>
      <c r="R427" s="221">
        <f>Q427*H427</f>
        <v>0</v>
      </c>
      <c r="S427" s="221">
        <v>0</v>
      </c>
      <c r="T427" s="222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3" t="s">
        <v>138</v>
      </c>
      <c r="AT427" s="223" t="s">
        <v>133</v>
      </c>
      <c r="AU427" s="223" t="s">
        <v>80</v>
      </c>
      <c r="AY427" s="17" t="s">
        <v>131</v>
      </c>
      <c r="BE427" s="224">
        <f>IF(N427="základní",J427,0)</f>
        <v>0</v>
      </c>
      <c r="BF427" s="224">
        <f>IF(N427="snížená",J427,0)</f>
        <v>0</v>
      </c>
      <c r="BG427" s="224">
        <f>IF(N427="zákl. přenesená",J427,0)</f>
        <v>0</v>
      </c>
      <c r="BH427" s="224">
        <f>IF(N427="sníž. přenesená",J427,0)</f>
        <v>0</v>
      </c>
      <c r="BI427" s="224">
        <f>IF(N427="nulová",J427,0)</f>
        <v>0</v>
      </c>
      <c r="BJ427" s="17" t="s">
        <v>78</v>
      </c>
      <c r="BK427" s="224">
        <f>ROUND(I427*H427,2)</f>
        <v>0</v>
      </c>
      <c r="BL427" s="17" t="s">
        <v>138</v>
      </c>
      <c r="BM427" s="223" t="s">
        <v>555</v>
      </c>
    </row>
    <row r="428" spans="1:47" s="2" customFormat="1" ht="12">
      <c r="A428" s="38"/>
      <c r="B428" s="39"/>
      <c r="C428" s="40"/>
      <c r="D428" s="225" t="s">
        <v>140</v>
      </c>
      <c r="E428" s="40"/>
      <c r="F428" s="226" t="s">
        <v>556</v>
      </c>
      <c r="G428" s="40"/>
      <c r="H428" s="40"/>
      <c r="I428" s="227"/>
      <c r="J428" s="40"/>
      <c r="K428" s="40"/>
      <c r="L428" s="44"/>
      <c r="M428" s="228"/>
      <c r="N428" s="229"/>
      <c r="O428" s="84"/>
      <c r="P428" s="84"/>
      <c r="Q428" s="84"/>
      <c r="R428" s="84"/>
      <c r="S428" s="84"/>
      <c r="T428" s="85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140</v>
      </c>
      <c r="AU428" s="17" t="s">
        <v>80</v>
      </c>
    </row>
    <row r="429" spans="1:47" s="2" customFormat="1" ht="12">
      <c r="A429" s="38"/>
      <c r="B429" s="39"/>
      <c r="C429" s="40"/>
      <c r="D429" s="230" t="s">
        <v>142</v>
      </c>
      <c r="E429" s="40"/>
      <c r="F429" s="231" t="s">
        <v>557</v>
      </c>
      <c r="G429" s="40"/>
      <c r="H429" s="40"/>
      <c r="I429" s="227"/>
      <c r="J429" s="40"/>
      <c r="K429" s="40"/>
      <c r="L429" s="44"/>
      <c r="M429" s="228"/>
      <c r="N429" s="229"/>
      <c r="O429" s="84"/>
      <c r="P429" s="84"/>
      <c r="Q429" s="84"/>
      <c r="R429" s="84"/>
      <c r="S429" s="84"/>
      <c r="T429" s="85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142</v>
      </c>
      <c r="AU429" s="17" t="s">
        <v>80</v>
      </c>
    </row>
    <row r="430" spans="1:51" s="13" customFormat="1" ht="12">
      <c r="A430" s="13"/>
      <c r="B430" s="233"/>
      <c r="C430" s="234"/>
      <c r="D430" s="225" t="s">
        <v>146</v>
      </c>
      <c r="E430" s="235" t="s">
        <v>19</v>
      </c>
      <c r="F430" s="236" t="s">
        <v>147</v>
      </c>
      <c r="G430" s="234"/>
      <c r="H430" s="235" t="s">
        <v>19</v>
      </c>
      <c r="I430" s="237"/>
      <c r="J430" s="234"/>
      <c r="K430" s="234"/>
      <c r="L430" s="238"/>
      <c r="M430" s="239"/>
      <c r="N430" s="240"/>
      <c r="O430" s="240"/>
      <c r="P430" s="240"/>
      <c r="Q430" s="240"/>
      <c r="R430" s="240"/>
      <c r="S430" s="240"/>
      <c r="T430" s="24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2" t="s">
        <v>146</v>
      </c>
      <c r="AU430" s="242" t="s">
        <v>80</v>
      </c>
      <c r="AV430" s="13" t="s">
        <v>78</v>
      </c>
      <c r="AW430" s="13" t="s">
        <v>33</v>
      </c>
      <c r="AX430" s="13" t="s">
        <v>72</v>
      </c>
      <c r="AY430" s="242" t="s">
        <v>131</v>
      </c>
    </row>
    <row r="431" spans="1:51" s="14" customFormat="1" ht="12">
      <c r="A431" s="14"/>
      <c r="B431" s="243"/>
      <c r="C431" s="244"/>
      <c r="D431" s="225" t="s">
        <v>146</v>
      </c>
      <c r="E431" s="245" t="s">
        <v>19</v>
      </c>
      <c r="F431" s="246" t="s">
        <v>558</v>
      </c>
      <c r="G431" s="244"/>
      <c r="H431" s="247">
        <v>9</v>
      </c>
      <c r="I431" s="248"/>
      <c r="J431" s="244"/>
      <c r="K431" s="244"/>
      <c r="L431" s="249"/>
      <c r="M431" s="250"/>
      <c r="N431" s="251"/>
      <c r="O431" s="251"/>
      <c r="P431" s="251"/>
      <c r="Q431" s="251"/>
      <c r="R431" s="251"/>
      <c r="S431" s="251"/>
      <c r="T431" s="252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3" t="s">
        <v>146</v>
      </c>
      <c r="AU431" s="253" t="s">
        <v>80</v>
      </c>
      <c r="AV431" s="14" t="s">
        <v>80</v>
      </c>
      <c r="AW431" s="14" t="s">
        <v>33</v>
      </c>
      <c r="AX431" s="14" t="s">
        <v>72</v>
      </c>
      <c r="AY431" s="253" t="s">
        <v>131</v>
      </c>
    </row>
    <row r="432" spans="1:65" s="2" customFormat="1" ht="16.5" customHeight="1">
      <c r="A432" s="38"/>
      <c r="B432" s="39"/>
      <c r="C432" s="212" t="s">
        <v>559</v>
      </c>
      <c r="D432" s="212" t="s">
        <v>133</v>
      </c>
      <c r="E432" s="213" t="s">
        <v>560</v>
      </c>
      <c r="F432" s="214" t="s">
        <v>561</v>
      </c>
      <c r="G432" s="215" t="s">
        <v>136</v>
      </c>
      <c r="H432" s="216">
        <v>26</v>
      </c>
      <c r="I432" s="217"/>
      <c r="J432" s="218">
        <f>ROUND(I432*H432,2)</f>
        <v>0</v>
      </c>
      <c r="K432" s="214" t="s">
        <v>137</v>
      </c>
      <c r="L432" s="44"/>
      <c r="M432" s="219" t="s">
        <v>19</v>
      </c>
      <c r="N432" s="220" t="s">
        <v>43</v>
      </c>
      <c r="O432" s="84"/>
      <c r="P432" s="221">
        <f>O432*H432</f>
        <v>0</v>
      </c>
      <c r="Q432" s="221">
        <v>0</v>
      </c>
      <c r="R432" s="221">
        <f>Q432*H432</f>
        <v>0</v>
      </c>
      <c r="S432" s="221">
        <v>0</v>
      </c>
      <c r="T432" s="222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3" t="s">
        <v>138</v>
      </c>
      <c r="AT432" s="223" t="s">
        <v>133</v>
      </c>
      <c r="AU432" s="223" t="s">
        <v>80</v>
      </c>
      <c r="AY432" s="17" t="s">
        <v>131</v>
      </c>
      <c r="BE432" s="224">
        <f>IF(N432="základní",J432,0)</f>
        <v>0</v>
      </c>
      <c r="BF432" s="224">
        <f>IF(N432="snížená",J432,0)</f>
        <v>0</v>
      </c>
      <c r="BG432" s="224">
        <f>IF(N432="zákl. přenesená",J432,0)</f>
        <v>0</v>
      </c>
      <c r="BH432" s="224">
        <f>IF(N432="sníž. přenesená",J432,0)</f>
        <v>0</v>
      </c>
      <c r="BI432" s="224">
        <f>IF(N432="nulová",J432,0)</f>
        <v>0</v>
      </c>
      <c r="BJ432" s="17" t="s">
        <v>78</v>
      </c>
      <c r="BK432" s="224">
        <f>ROUND(I432*H432,2)</f>
        <v>0</v>
      </c>
      <c r="BL432" s="17" t="s">
        <v>138</v>
      </c>
      <c r="BM432" s="223" t="s">
        <v>562</v>
      </c>
    </row>
    <row r="433" spans="1:47" s="2" customFormat="1" ht="12">
      <c r="A433" s="38"/>
      <c r="B433" s="39"/>
      <c r="C433" s="40"/>
      <c r="D433" s="225" t="s">
        <v>140</v>
      </c>
      <c r="E433" s="40"/>
      <c r="F433" s="226" t="s">
        <v>563</v>
      </c>
      <c r="G433" s="40"/>
      <c r="H433" s="40"/>
      <c r="I433" s="227"/>
      <c r="J433" s="40"/>
      <c r="K433" s="40"/>
      <c r="L433" s="44"/>
      <c r="M433" s="228"/>
      <c r="N433" s="229"/>
      <c r="O433" s="84"/>
      <c r="P433" s="84"/>
      <c r="Q433" s="84"/>
      <c r="R433" s="84"/>
      <c r="S433" s="84"/>
      <c r="T433" s="85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T433" s="17" t="s">
        <v>140</v>
      </c>
      <c r="AU433" s="17" t="s">
        <v>80</v>
      </c>
    </row>
    <row r="434" spans="1:47" s="2" customFormat="1" ht="12">
      <c r="A434" s="38"/>
      <c r="B434" s="39"/>
      <c r="C434" s="40"/>
      <c r="D434" s="230" t="s">
        <v>142</v>
      </c>
      <c r="E434" s="40"/>
      <c r="F434" s="231" t="s">
        <v>564</v>
      </c>
      <c r="G434" s="40"/>
      <c r="H434" s="40"/>
      <c r="I434" s="227"/>
      <c r="J434" s="40"/>
      <c r="K434" s="40"/>
      <c r="L434" s="44"/>
      <c r="M434" s="228"/>
      <c r="N434" s="229"/>
      <c r="O434" s="84"/>
      <c r="P434" s="84"/>
      <c r="Q434" s="84"/>
      <c r="R434" s="84"/>
      <c r="S434" s="84"/>
      <c r="T434" s="85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142</v>
      </c>
      <c r="AU434" s="17" t="s">
        <v>80</v>
      </c>
    </row>
    <row r="435" spans="1:51" s="13" customFormat="1" ht="12">
      <c r="A435" s="13"/>
      <c r="B435" s="233"/>
      <c r="C435" s="234"/>
      <c r="D435" s="225" t="s">
        <v>146</v>
      </c>
      <c r="E435" s="235" t="s">
        <v>19</v>
      </c>
      <c r="F435" s="236" t="s">
        <v>147</v>
      </c>
      <c r="G435" s="234"/>
      <c r="H435" s="235" t="s">
        <v>19</v>
      </c>
      <c r="I435" s="237"/>
      <c r="J435" s="234"/>
      <c r="K435" s="234"/>
      <c r="L435" s="238"/>
      <c r="M435" s="239"/>
      <c r="N435" s="240"/>
      <c r="O435" s="240"/>
      <c r="P435" s="240"/>
      <c r="Q435" s="240"/>
      <c r="R435" s="240"/>
      <c r="S435" s="240"/>
      <c r="T435" s="24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2" t="s">
        <v>146</v>
      </c>
      <c r="AU435" s="242" t="s">
        <v>80</v>
      </c>
      <c r="AV435" s="13" t="s">
        <v>78</v>
      </c>
      <c r="AW435" s="13" t="s">
        <v>33</v>
      </c>
      <c r="AX435" s="13" t="s">
        <v>72</v>
      </c>
      <c r="AY435" s="242" t="s">
        <v>131</v>
      </c>
    </row>
    <row r="436" spans="1:51" s="14" customFormat="1" ht="12">
      <c r="A436" s="14"/>
      <c r="B436" s="243"/>
      <c r="C436" s="244"/>
      <c r="D436" s="225" t="s">
        <v>146</v>
      </c>
      <c r="E436" s="245" t="s">
        <v>19</v>
      </c>
      <c r="F436" s="246" t="s">
        <v>565</v>
      </c>
      <c r="G436" s="244"/>
      <c r="H436" s="247">
        <v>26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3" t="s">
        <v>146</v>
      </c>
      <c r="AU436" s="253" t="s">
        <v>80</v>
      </c>
      <c r="AV436" s="14" t="s">
        <v>80</v>
      </c>
      <c r="AW436" s="14" t="s">
        <v>33</v>
      </c>
      <c r="AX436" s="14" t="s">
        <v>72</v>
      </c>
      <c r="AY436" s="253" t="s">
        <v>131</v>
      </c>
    </row>
    <row r="437" spans="1:63" s="12" customFormat="1" ht="22.8" customHeight="1">
      <c r="A437" s="12"/>
      <c r="B437" s="196"/>
      <c r="C437" s="197"/>
      <c r="D437" s="198" t="s">
        <v>71</v>
      </c>
      <c r="E437" s="210" t="s">
        <v>566</v>
      </c>
      <c r="F437" s="210" t="s">
        <v>567</v>
      </c>
      <c r="G437" s="197"/>
      <c r="H437" s="197"/>
      <c r="I437" s="200"/>
      <c r="J437" s="211">
        <f>BK437</f>
        <v>0</v>
      </c>
      <c r="K437" s="197"/>
      <c r="L437" s="202"/>
      <c r="M437" s="203"/>
      <c r="N437" s="204"/>
      <c r="O437" s="204"/>
      <c r="P437" s="205">
        <f>SUM(P438:P464)</f>
        <v>0</v>
      </c>
      <c r="Q437" s="204"/>
      <c r="R437" s="205">
        <f>SUM(R438:R464)</f>
        <v>0</v>
      </c>
      <c r="S437" s="204"/>
      <c r="T437" s="206">
        <f>SUM(T438:T464)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07" t="s">
        <v>78</v>
      </c>
      <c r="AT437" s="208" t="s">
        <v>71</v>
      </c>
      <c r="AU437" s="208" t="s">
        <v>78</v>
      </c>
      <c r="AY437" s="207" t="s">
        <v>131</v>
      </c>
      <c r="BK437" s="209">
        <f>SUM(BK438:BK464)</f>
        <v>0</v>
      </c>
    </row>
    <row r="438" spans="1:65" s="2" customFormat="1" ht="16.5" customHeight="1">
      <c r="A438" s="38"/>
      <c r="B438" s="39"/>
      <c r="C438" s="212" t="s">
        <v>568</v>
      </c>
      <c r="D438" s="212" t="s">
        <v>133</v>
      </c>
      <c r="E438" s="213" t="s">
        <v>569</v>
      </c>
      <c r="F438" s="214" t="s">
        <v>570</v>
      </c>
      <c r="G438" s="215" t="s">
        <v>248</v>
      </c>
      <c r="H438" s="216">
        <v>545.52</v>
      </c>
      <c r="I438" s="217"/>
      <c r="J438" s="218">
        <f>ROUND(I438*H438,2)</f>
        <v>0</v>
      </c>
      <c r="K438" s="214" t="s">
        <v>137</v>
      </c>
      <c r="L438" s="44"/>
      <c r="M438" s="219" t="s">
        <v>19</v>
      </c>
      <c r="N438" s="220" t="s">
        <v>43</v>
      </c>
      <c r="O438" s="84"/>
      <c r="P438" s="221">
        <f>O438*H438</f>
        <v>0</v>
      </c>
      <c r="Q438" s="221">
        <v>0</v>
      </c>
      <c r="R438" s="221">
        <f>Q438*H438</f>
        <v>0</v>
      </c>
      <c r="S438" s="221">
        <v>0</v>
      </c>
      <c r="T438" s="222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3" t="s">
        <v>138</v>
      </c>
      <c r="AT438" s="223" t="s">
        <v>133</v>
      </c>
      <c r="AU438" s="223" t="s">
        <v>80</v>
      </c>
      <c r="AY438" s="17" t="s">
        <v>131</v>
      </c>
      <c r="BE438" s="224">
        <f>IF(N438="základní",J438,0)</f>
        <v>0</v>
      </c>
      <c r="BF438" s="224">
        <f>IF(N438="snížená",J438,0)</f>
        <v>0</v>
      </c>
      <c r="BG438" s="224">
        <f>IF(N438="zákl. přenesená",J438,0)</f>
        <v>0</v>
      </c>
      <c r="BH438" s="224">
        <f>IF(N438="sníž. přenesená",J438,0)</f>
        <v>0</v>
      </c>
      <c r="BI438" s="224">
        <f>IF(N438="nulová",J438,0)</f>
        <v>0</v>
      </c>
      <c r="BJ438" s="17" t="s">
        <v>78</v>
      </c>
      <c r="BK438" s="224">
        <f>ROUND(I438*H438,2)</f>
        <v>0</v>
      </c>
      <c r="BL438" s="17" t="s">
        <v>138</v>
      </c>
      <c r="BM438" s="223" t="s">
        <v>571</v>
      </c>
    </row>
    <row r="439" spans="1:47" s="2" customFormat="1" ht="12">
      <c r="A439" s="38"/>
      <c r="B439" s="39"/>
      <c r="C439" s="40"/>
      <c r="D439" s="225" t="s">
        <v>140</v>
      </c>
      <c r="E439" s="40"/>
      <c r="F439" s="226" t="s">
        <v>572</v>
      </c>
      <c r="G439" s="40"/>
      <c r="H439" s="40"/>
      <c r="I439" s="227"/>
      <c r="J439" s="40"/>
      <c r="K439" s="40"/>
      <c r="L439" s="44"/>
      <c r="M439" s="228"/>
      <c r="N439" s="229"/>
      <c r="O439" s="84"/>
      <c r="P439" s="84"/>
      <c r="Q439" s="84"/>
      <c r="R439" s="84"/>
      <c r="S439" s="84"/>
      <c r="T439" s="85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140</v>
      </c>
      <c r="AU439" s="17" t="s">
        <v>80</v>
      </c>
    </row>
    <row r="440" spans="1:47" s="2" customFormat="1" ht="12">
      <c r="A440" s="38"/>
      <c r="B440" s="39"/>
      <c r="C440" s="40"/>
      <c r="D440" s="230" t="s">
        <v>142</v>
      </c>
      <c r="E440" s="40"/>
      <c r="F440" s="231" t="s">
        <v>573</v>
      </c>
      <c r="G440" s="40"/>
      <c r="H440" s="40"/>
      <c r="I440" s="227"/>
      <c r="J440" s="40"/>
      <c r="K440" s="40"/>
      <c r="L440" s="44"/>
      <c r="M440" s="228"/>
      <c r="N440" s="229"/>
      <c r="O440" s="84"/>
      <c r="P440" s="84"/>
      <c r="Q440" s="84"/>
      <c r="R440" s="84"/>
      <c r="S440" s="84"/>
      <c r="T440" s="85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142</v>
      </c>
      <c r="AU440" s="17" t="s">
        <v>80</v>
      </c>
    </row>
    <row r="441" spans="1:47" s="2" customFormat="1" ht="12">
      <c r="A441" s="38"/>
      <c r="B441" s="39"/>
      <c r="C441" s="40"/>
      <c r="D441" s="225" t="s">
        <v>144</v>
      </c>
      <c r="E441" s="40"/>
      <c r="F441" s="232" t="s">
        <v>574</v>
      </c>
      <c r="G441" s="40"/>
      <c r="H441" s="40"/>
      <c r="I441" s="227"/>
      <c r="J441" s="40"/>
      <c r="K441" s="40"/>
      <c r="L441" s="44"/>
      <c r="M441" s="228"/>
      <c r="N441" s="229"/>
      <c r="O441" s="84"/>
      <c r="P441" s="84"/>
      <c r="Q441" s="84"/>
      <c r="R441" s="84"/>
      <c r="S441" s="84"/>
      <c r="T441" s="85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144</v>
      </c>
      <c r="AU441" s="17" t="s">
        <v>80</v>
      </c>
    </row>
    <row r="442" spans="1:51" s="14" customFormat="1" ht="12">
      <c r="A442" s="14"/>
      <c r="B442" s="243"/>
      <c r="C442" s="244"/>
      <c r="D442" s="225" t="s">
        <v>146</v>
      </c>
      <c r="E442" s="245" t="s">
        <v>19</v>
      </c>
      <c r="F442" s="246" t="s">
        <v>575</v>
      </c>
      <c r="G442" s="244"/>
      <c r="H442" s="247">
        <v>545.52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3" t="s">
        <v>146</v>
      </c>
      <c r="AU442" s="253" t="s">
        <v>80</v>
      </c>
      <c r="AV442" s="14" t="s">
        <v>80</v>
      </c>
      <c r="AW442" s="14" t="s">
        <v>33</v>
      </c>
      <c r="AX442" s="14" t="s">
        <v>72</v>
      </c>
      <c r="AY442" s="253" t="s">
        <v>131</v>
      </c>
    </row>
    <row r="443" spans="1:65" s="2" customFormat="1" ht="16.5" customHeight="1">
      <c r="A443" s="38"/>
      <c r="B443" s="39"/>
      <c r="C443" s="212" t="s">
        <v>576</v>
      </c>
      <c r="D443" s="212" t="s">
        <v>133</v>
      </c>
      <c r="E443" s="213" t="s">
        <v>577</v>
      </c>
      <c r="F443" s="214" t="s">
        <v>578</v>
      </c>
      <c r="G443" s="215" t="s">
        <v>248</v>
      </c>
      <c r="H443" s="216">
        <v>2182.08</v>
      </c>
      <c r="I443" s="217"/>
      <c r="J443" s="218">
        <f>ROUND(I443*H443,2)</f>
        <v>0</v>
      </c>
      <c r="K443" s="214" t="s">
        <v>137</v>
      </c>
      <c r="L443" s="44"/>
      <c r="M443" s="219" t="s">
        <v>19</v>
      </c>
      <c r="N443" s="220" t="s">
        <v>43</v>
      </c>
      <c r="O443" s="84"/>
      <c r="P443" s="221">
        <f>O443*H443</f>
        <v>0</v>
      </c>
      <c r="Q443" s="221">
        <v>0</v>
      </c>
      <c r="R443" s="221">
        <f>Q443*H443</f>
        <v>0</v>
      </c>
      <c r="S443" s="221">
        <v>0</v>
      </c>
      <c r="T443" s="222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23" t="s">
        <v>138</v>
      </c>
      <c r="AT443" s="223" t="s">
        <v>133</v>
      </c>
      <c r="AU443" s="223" t="s">
        <v>80</v>
      </c>
      <c r="AY443" s="17" t="s">
        <v>131</v>
      </c>
      <c r="BE443" s="224">
        <f>IF(N443="základní",J443,0)</f>
        <v>0</v>
      </c>
      <c r="BF443" s="224">
        <f>IF(N443="snížená",J443,0)</f>
        <v>0</v>
      </c>
      <c r="BG443" s="224">
        <f>IF(N443="zákl. přenesená",J443,0)</f>
        <v>0</v>
      </c>
      <c r="BH443" s="224">
        <f>IF(N443="sníž. přenesená",J443,0)</f>
        <v>0</v>
      </c>
      <c r="BI443" s="224">
        <f>IF(N443="nulová",J443,0)</f>
        <v>0</v>
      </c>
      <c r="BJ443" s="17" t="s">
        <v>78</v>
      </c>
      <c r="BK443" s="224">
        <f>ROUND(I443*H443,2)</f>
        <v>0</v>
      </c>
      <c r="BL443" s="17" t="s">
        <v>138</v>
      </c>
      <c r="BM443" s="223" t="s">
        <v>579</v>
      </c>
    </row>
    <row r="444" spans="1:47" s="2" customFormat="1" ht="12">
      <c r="A444" s="38"/>
      <c r="B444" s="39"/>
      <c r="C444" s="40"/>
      <c r="D444" s="225" t="s">
        <v>140</v>
      </c>
      <c r="E444" s="40"/>
      <c r="F444" s="226" t="s">
        <v>580</v>
      </c>
      <c r="G444" s="40"/>
      <c r="H444" s="40"/>
      <c r="I444" s="227"/>
      <c r="J444" s="40"/>
      <c r="K444" s="40"/>
      <c r="L444" s="44"/>
      <c r="M444" s="228"/>
      <c r="N444" s="229"/>
      <c r="O444" s="84"/>
      <c r="P444" s="84"/>
      <c r="Q444" s="84"/>
      <c r="R444" s="84"/>
      <c r="S444" s="84"/>
      <c r="T444" s="85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140</v>
      </c>
      <c r="AU444" s="17" t="s">
        <v>80</v>
      </c>
    </row>
    <row r="445" spans="1:47" s="2" customFormat="1" ht="12">
      <c r="A445" s="38"/>
      <c r="B445" s="39"/>
      <c r="C445" s="40"/>
      <c r="D445" s="230" t="s">
        <v>142</v>
      </c>
      <c r="E445" s="40"/>
      <c r="F445" s="231" t="s">
        <v>581</v>
      </c>
      <c r="G445" s="40"/>
      <c r="H445" s="40"/>
      <c r="I445" s="227"/>
      <c r="J445" s="40"/>
      <c r="K445" s="40"/>
      <c r="L445" s="44"/>
      <c r="M445" s="228"/>
      <c r="N445" s="229"/>
      <c r="O445" s="84"/>
      <c r="P445" s="84"/>
      <c r="Q445" s="84"/>
      <c r="R445" s="84"/>
      <c r="S445" s="84"/>
      <c r="T445" s="85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142</v>
      </c>
      <c r="AU445" s="17" t="s">
        <v>80</v>
      </c>
    </row>
    <row r="446" spans="1:47" s="2" customFormat="1" ht="12">
      <c r="A446" s="38"/>
      <c r="B446" s="39"/>
      <c r="C446" s="40"/>
      <c r="D446" s="225" t="s">
        <v>144</v>
      </c>
      <c r="E446" s="40"/>
      <c r="F446" s="232" t="s">
        <v>582</v>
      </c>
      <c r="G446" s="40"/>
      <c r="H446" s="40"/>
      <c r="I446" s="227"/>
      <c r="J446" s="40"/>
      <c r="K446" s="40"/>
      <c r="L446" s="44"/>
      <c r="M446" s="228"/>
      <c r="N446" s="229"/>
      <c r="O446" s="84"/>
      <c r="P446" s="84"/>
      <c r="Q446" s="84"/>
      <c r="R446" s="84"/>
      <c r="S446" s="84"/>
      <c r="T446" s="85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144</v>
      </c>
      <c r="AU446" s="17" t="s">
        <v>80</v>
      </c>
    </row>
    <row r="447" spans="1:51" s="14" customFormat="1" ht="12">
      <c r="A447" s="14"/>
      <c r="B447" s="243"/>
      <c r="C447" s="244"/>
      <c r="D447" s="225" t="s">
        <v>146</v>
      </c>
      <c r="E447" s="245" t="s">
        <v>19</v>
      </c>
      <c r="F447" s="246" t="s">
        <v>575</v>
      </c>
      <c r="G447" s="244"/>
      <c r="H447" s="247">
        <v>545.52</v>
      </c>
      <c r="I447" s="248"/>
      <c r="J447" s="244"/>
      <c r="K447" s="244"/>
      <c r="L447" s="249"/>
      <c r="M447" s="250"/>
      <c r="N447" s="251"/>
      <c r="O447" s="251"/>
      <c r="P447" s="251"/>
      <c r="Q447" s="251"/>
      <c r="R447" s="251"/>
      <c r="S447" s="251"/>
      <c r="T447" s="252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3" t="s">
        <v>146</v>
      </c>
      <c r="AU447" s="253" t="s">
        <v>80</v>
      </c>
      <c r="AV447" s="14" t="s">
        <v>80</v>
      </c>
      <c r="AW447" s="14" t="s">
        <v>33</v>
      </c>
      <c r="AX447" s="14" t="s">
        <v>72</v>
      </c>
      <c r="AY447" s="253" t="s">
        <v>131</v>
      </c>
    </row>
    <row r="448" spans="1:51" s="14" customFormat="1" ht="12">
      <c r="A448" s="14"/>
      <c r="B448" s="243"/>
      <c r="C448" s="244"/>
      <c r="D448" s="225" t="s">
        <v>146</v>
      </c>
      <c r="E448" s="244"/>
      <c r="F448" s="246" t="s">
        <v>583</v>
      </c>
      <c r="G448" s="244"/>
      <c r="H448" s="247">
        <v>2182.08</v>
      </c>
      <c r="I448" s="248"/>
      <c r="J448" s="244"/>
      <c r="K448" s="244"/>
      <c r="L448" s="249"/>
      <c r="M448" s="250"/>
      <c r="N448" s="251"/>
      <c r="O448" s="251"/>
      <c r="P448" s="251"/>
      <c r="Q448" s="251"/>
      <c r="R448" s="251"/>
      <c r="S448" s="251"/>
      <c r="T448" s="25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3" t="s">
        <v>146</v>
      </c>
      <c r="AU448" s="253" t="s">
        <v>80</v>
      </c>
      <c r="AV448" s="14" t="s">
        <v>80</v>
      </c>
      <c r="AW448" s="14" t="s">
        <v>4</v>
      </c>
      <c r="AX448" s="14" t="s">
        <v>78</v>
      </c>
      <c r="AY448" s="253" t="s">
        <v>131</v>
      </c>
    </row>
    <row r="449" spans="1:65" s="2" customFormat="1" ht="16.5" customHeight="1">
      <c r="A449" s="38"/>
      <c r="B449" s="39"/>
      <c r="C449" s="212" t="s">
        <v>584</v>
      </c>
      <c r="D449" s="212" t="s">
        <v>133</v>
      </c>
      <c r="E449" s="213" t="s">
        <v>585</v>
      </c>
      <c r="F449" s="214" t="s">
        <v>586</v>
      </c>
      <c r="G449" s="215" t="s">
        <v>248</v>
      </c>
      <c r="H449" s="216">
        <v>215.28</v>
      </c>
      <c r="I449" s="217"/>
      <c r="J449" s="218">
        <f>ROUND(I449*H449,2)</f>
        <v>0</v>
      </c>
      <c r="K449" s="214" t="s">
        <v>137</v>
      </c>
      <c r="L449" s="44"/>
      <c r="M449" s="219" t="s">
        <v>19</v>
      </c>
      <c r="N449" s="220" t="s">
        <v>43</v>
      </c>
      <c r="O449" s="84"/>
      <c r="P449" s="221">
        <f>O449*H449</f>
        <v>0</v>
      </c>
      <c r="Q449" s="221">
        <v>0</v>
      </c>
      <c r="R449" s="221">
        <f>Q449*H449</f>
        <v>0</v>
      </c>
      <c r="S449" s="221">
        <v>0</v>
      </c>
      <c r="T449" s="222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23" t="s">
        <v>138</v>
      </c>
      <c r="AT449" s="223" t="s">
        <v>133</v>
      </c>
      <c r="AU449" s="223" t="s">
        <v>80</v>
      </c>
      <c r="AY449" s="17" t="s">
        <v>131</v>
      </c>
      <c r="BE449" s="224">
        <f>IF(N449="základní",J449,0)</f>
        <v>0</v>
      </c>
      <c r="BF449" s="224">
        <f>IF(N449="snížená",J449,0)</f>
        <v>0</v>
      </c>
      <c r="BG449" s="224">
        <f>IF(N449="zákl. přenesená",J449,0)</f>
        <v>0</v>
      </c>
      <c r="BH449" s="224">
        <f>IF(N449="sníž. přenesená",J449,0)</f>
        <v>0</v>
      </c>
      <c r="BI449" s="224">
        <f>IF(N449="nulová",J449,0)</f>
        <v>0</v>
      </c>
      <c r="BJ449" s="17" t="s">
        <v>78</v>
      </c>
      <c r="BK449" s="224">
        <f>ROUND(I449*H449,2)</f>
        <v>0</v>
      </c>
      <c r="BL449" s="17" t="s">
        <v>138</v>
      </c>
      <c r="BM449" s="223" t="s">
        <v>587</v>
      </c>
    </row>
    <row r="450" spans="1:47" s="2" customFormat="1" ht="12">
      <c r="A450" s="38"/>
      <c r="B450" s="39"/>
      <c r="C450" s="40"/>
      <c r="D450" s="225" t="s">
        <v>140</v>
      </c>
      <c r="E450" s="40"/>
      <c r="F450" s="226" t="s">
        <v>588</v>
      </c>
      <c r="G450" s="40"/>
      <c r="H450" s="40"/>
      <c r="I450" s="227"/>
      <c r="J450" s="40"/>
      <c r="K450" s="40"/>
      <c r="L450" s="44"/>
      <c r="M450" s="228"/>
      <c r="N450" s="229"/>
      <c r="O450" s="84"/>
      <c r="P450" s="84"/>
      <c r="Q450" s="84"/>
      <c r="R450" s="84"/>
      <c r="S450" s="84"/>
      <c r="T450" s="85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7" t="s">
        <v>140</v>
      </c>
      <c r="AU450" s="17" t="s">
        <v>80</v>
      </c>
    </row>
    <row r="451" spans="1:47" s="2" customFormat="1" ht="12">
      <c r="A451" s="38"/>
      <c r="B451" s="39"/>
      <c r="C451" s="40"/>
      <c r="D451" s="230" t="s">
        <v>142</v>
      </c>
      <c r="E451" s="40"/>
      <c r="F451" s="231" t="s">
        <v>589</v>
      </c>
      <c r="G451" s="40"/>
      <c r="H451" s="40"/>
      <c r="I451" s="227"/>
      <c r="J451" s="40"/>
      <c r="K451" s="40"/>
      <c r="L451" s="44"/>
      <c r="M451" s="228"/>
      <c r="N451" s="229"/>
      <c r="O451" s="84"/>
      <c r="P451" s="84"/>
      <c r="Q451" s="84"/>
      <c r="R451" s="84"/>
      <c r="S451" s="84"/>
      <c r="T451" s="85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142</v>
      </c>
      <c r="AU451" s="17" t="s">
        <v>80</v>
      </c>
    </row>
    <row r="452" spans="1:47" s="2" customFormat="1" ht="12">
      <c r="A452" s="38"/>
      <c r="B452" s="39"/>
      <c r="C452" s="40"/>
      <c r="D452" s="225" t="s">
        <v>144</v>
      </c>
      <c r="E452" s="40"/>
      <c r="F452" s="232" t="s">
        <v>590</v>
      </c>
      <c r="G452" s="40"/>
      <c r="H452" s="40"/>
      <c r="I452" s="227"/>
      <c r="J452" s="40"/>
      <c r="K452" s="40"/>
      <c r="L452" s="44"/>
      <c r="M452" s="228"/>
      <c r="N452" s="229"/>
      <c r="O452" s="84"/>
      <c r="P452" s="84"/>
      <c r="Q452" s="84"/>
      <c r="R452" s="84"/>
      <c r="S452" s="84"/>
      <c r="T452" s="85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144</v>
      </c>
      <c r="AU452" s="17" t="s">
        <v>80</v>
      </c>
    </row>
    <row r="453" spans="1:51" s="14" customFormat="1" ht="12">
      <c r="A453" s="14"/>
      <c r="B453" s="243"/>
      <c r="C453" s="244"/>
      <c r="D453" s="225" t="s">
        <v>146</v>
      </c>
      <c r="E453" s="245" t="s">
        <v>19</v>
      </c>
      <c r="F453" s="246" t="s">
        <v>591</v>
      </c>
      <c r="G453" s="244"/>
      <c r="H453" s="247">
        <v>63.7</v>
      </c>
      <c r="I453" s="248"/>
      <c r="J453" s="244"/>
      <c r="K453" s="244"/>
      <c r="L453" s="249"/>
      <c r="M453" s="250"/>
      <c r="N453" s="251"/>
      <c r="O453" s="251"/>
      <c r="P453" s="251"/>
      <c r="Q453" s="251"/>
      <c r="R453" s="251"/>
      <c r="S453" s="251"/>
      <c r="T453" s="25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3" t="s">
        <v>146</v>
      </c>
      <c r="AU453" s="253" t="s">
        <v>80</v>
      </c>
      <c r="AV453" s="14" t="s">
        <v>80</v>
      </c>
      <c r="AW453" s="14" t="s">
        <v>33</v>
      </c>
      <c r="AX453" s="14" t="s">
        <v>72</v>
      </c>
      <c r="AY453" s="253" t="s">
        <v>131</v>
      </c>
    </row>
    <row r="454" spans="1:51" s="14" customFormat="1" ht="12">
      <c r="A454" s="14"/>
      <c r="B454" s="243"/>
      <c r="C454" s="244"/>
      <c r="D454" s="225" t="s">
        <v>146</v>
      </c>
      <c r="E454" s="245" t="s">
        <v>19</v>
      </c>
      <c r="F454" s="246" t="s">
        <v>592</v>
      </c>
      <c r="G454" s="244"/>
      <c r="H454" s="247">
        <v>151.58</v>
      </c>
      <c r="I454" s="248"/>
      <c r="J454" s="244"/>
      <c r="K454" s="244"/>
      <c r="L454" s="249"/>
      <c r="M454" s="250"/>
      <c r="N454" s="251"/>
      <c r="O454" s="251"/>
      <c r="P454" s="251"/>
      <c r="Q454" s="251"/>
      <c r="R454" s="251"/>
      <c r="S454" s="251"/>
      <c r="T454" s="252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3" t="s">
        <v>146</v>
      </c>
      <c r="AU454" s="253" t="s">
        <v>80</v>
      </c>
      <c r="AV454" s="14" t="s">
        <v>80</v>
      </c>
      <c r="AW454" s="14" t="s">
        <v>33</v>
      </c>
      <c r="AX454" s="14" t="s">
        <v>72</v>
      </c>
      <c r="AY454" s="253" t="s">
        <v>131</v>
      </c>
    </row>
    <row r="455" spans="1:65" s="2" customFormat="1" ht="16.5" customHeight="1">
      <c r="A455" s="38"/>
      <c r="B455" s="39"/>
      <c r="C455" s="212" t="s">
        <v>593</v>
      </c>
      <c r="D455" s="212" t="s">
        <v>133</v>
      </c>
      <c r="E455" s="213" t="s">
        <v>594</v>
      </c>
      <c r="F455" s="214" t="s">
        <v>595</v>
      </c>
      <c r="G455" s="215" t="s">
        <v>248</v>
      </c>
      <c r="H455" s="216">
        <v>215.28</v>
      </c>
      <c r="I455" s="217"/>
      <c r="J455" s="218">
        <f>ROUND(I455*H455,2)</f>
        <v>0</v>
      </c>
      <c r="K455" s="214" t="s">
        <v>137</v>
      </c>
      <c r="L455" s="44"/>
      <c r="M455" s="219" t="s">
        <v>19</v>
      </c>
      <c r="N455" s="220" t="s">
        <v>43</v>
      </c>
      <c r="O455" s="84"/>
      <c r="P455" s="221">
        <f>O455*H455</f>
        <v>0</v>
      </c>
      <c r="Q455" s="221">
        <v>0</v>
      </c>
      <c r="R455" s="221">
        <f>Q455*H455</f>
        <v>0</v>
      </c>
      <c r="S455" s="221">
        <v>0</v>
      </c>
      <c r="T455" s="222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23" t="s">
        <v>138</v>
      </c>
      <c r="AT455" s="223" t="s">
        <v>133</v>
      </c>
      <c r="AU455" s="223" t="s">
        <v>80</v>
      </c>
      <c r="AY455" s="17" t="s">
        <v>131</v>
      </c>
      <c r="BE455" s="224">
        <f>IF(N455="základní",J455,0)</f>
        <v>0</v>
      </c>
      <c r="BF455" s="224">
        <f>IF(N455="snížená",J455,0)</f>
        <v>0</v>
      </c>
      <c r="BG455" s="224">
        <f>IF(N455="zákl. přenesená",J455,0)</f>
        <v>0</v>
      </c>
      <c r="BH455" s="224">
        <f>IF(N455="sníž. přenesená",J455,0)</f>
        <v>0</v>
      </c>
      <c r="BI455" s="224">
        <f>IF(N455="nulová",J455,0)</f>
        <v>0</v>
      </c>
      <c r="BJ455" s="17" t="s">
        <v>78</v>
      </c>
      <c r="BK455" s="224">
        <f>ROUND(I455*H455,2)</f>
        <v>0</v>
      </c>
      <c r="BL455" s="17" t="s">
        <v>138</v>
      </c>
      <c r="BM455" s="223" t="s">
        <v>596</v>
      </c>
    </row>
    <row r="456" spans="1:47" s="2" customFormat="1" ht="12">
      <c r="A456" s="38"/>
      <c r="B456" s="39"/>
      <c r="C456" s="40"/>
      <c r="D456" s="225" t="s">
        <v>140</v>
      </c>
      <c r="E456" s="40"/>
      <c r="F456" s="226" t="s">
        <v>580</v>
      </c>
      <c r="G456" s="40"/>
      <c r="H456" s="40"/>
      <c r="I456" s="227"/>
      <c r="J456" s="40"/>
      <c r="K456" s="40"/>
      <c r="L456" s="44"/>
      <c r="M456" s="228"/>
      <c r="N456" s="229"/>
      <c r="O456" s="84"/>
      <c r="P456" s="84"/>
      <c r="Q456" s="84"/>
      <c r="R456" s="84"/>
      <c r="S456" s="84"/>
      <c r="T456" s="85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140</v>
      </c>
      <c r="AU456" s="17" t="s">
        <v>80</v>
      </c>
    </row>
    <row r="457" spans="1:47" s="2" customFormat="1" ht="12">
      <c r="A457" s="38"/>
      <c r="B457" s="39"/>
      <c r="C457" s="40"/>
      <c r="D457" s="230" t="s">
        <v>142</v>
      </c>
      <c r="E457" s="40"/>
      <c r="F457" s="231" t="s">
        <v>597</v>
      </c>
      <c r="G457" s="40"/>
      <c r="H457" s="40"/>
      <c r="I457" s="227"/>
      <c r="J457" s="40"/>
      <c r="K457" s="40"/>
      <c r="L457" s="44"/>
      <c r="M457" s="228"/>
      <c r="N457" s="229"/>
      <c r="O457" s="84"/>
      <c r="P457" s="84"/>
      <c r="Q457" s="84"/>
      <c r="R457" s="84"/>
      <c r="S457" s="84"/>
      <c r="T457" s="85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7" t="s">
        <v>142</v>
      </c>
      <c r="AU457" s="17" t="s">
        <v>80</v>
      </c>
    </row>
    <row r="458" spans="1:47" s="2" customFormat="1" ht="12">
      <c r="A458" s="38"/>
      <c r="B458" s="39"/>
      <c r="C458" s="40"/>
      <c r="D458" s="225" t="s">
        <v>144</v>
      </c>
      <c r="E458" s="40"/>
      <c r="F458" s="232" t="s">
        <v>598</v>
      </c>
      <c r="G458" s="40"/>
      <c r="H458" s="40"/>
      <c r="I458" s="227"/>
      <c r="J458" s="40"/>
      <c r="K458" s="40"/>
      <c r="L458" s="44"/>
      <c r="M458" s="228"/>
      <c r="N458" s="229"/>
      <c r="O458" s="84"/>
      <c r="P458" s="84"/>
      <c r="Q458" s="84"/>
      <c r="R458" s="84"/>
      <c r="S458" s="84"/>
      <c r="T458" s="85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144</v>
      </c>
      <c r="AU458" s="17" t="s">
        <v>80</v>
      </c>
    </row>
    <row r="459" spans="1:51" s="14" customFormat="1" ht="12">
      <c r="A459" s="14"/>
      <c r="B459" s="243"/>
      <c r="C459" s="244"/>
      <c r="D459" s="225" t="s">
        <v>146</v>
      </c>
      <c r="E459" s="245" t="s">
        <v>19</v>
      </c>
      <c r="F459" s="246" t="s">
        <v>591</v>
      </c>
      <c r="G459" s="244"/>
      <c r="H459" s="247">
        <v>63.7</v>
      </c>
      <c r="I459" s="248"/>
      <c r="J459" s="244"/>
      <c r="K459" s="244"/>
      <c r="L459" s="249"/>
      <c r="M459" s="250"/>
      <c r="N459" s="251"/>
      <c r="O459" s="251"/>
      <c r="P459" s="251"/>
      <c r="Q459" s="251"/>
      <c r="R459" s="251"/>
      <c r="S459" s="251"/>
      <c r="T459" s="25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3" t="s">
        <v>146</v>
      </c>
      <c r="AU459" s="253" t="s">
        <v>80</v>
      </c>
      <c r="AV459" s="14" t="s">
        <v>80</v>
      </c>
      <c r="AW459" s="14" t="s">
        <v>33</v>
      </c>
      <c r="AX459" s="14" t="s">
        <v>72</v>
      </c>
      <c r="AY459" s="253" t="s">
        <v>131</v>
      </c>
    </row>
    <row r="460" spans="1:51" s="14" customFormat="1" ht="12">
      <c r="A460" s="14"/>
      <c r="B460" s="243"/>
      <c r="C460" s="244"/>
      <c r="D460" s="225" t="s">
        <v>146</v>
      </c>
      <c r="E460" s="245" t="s">
        <v>19</v>
      </c>
      <c r="F460" s="246" t="s">
        <v>592</v>
      </c>
      <c r="G460" s="244"/>
      <c r="H460" s="247">
        <v>151.58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3" t="s">
        <v>146</v>
      </c>
      <c r="AU460" s="253" t="s">
        <v>80</v>
      </c>
      <c r="AV460" s="14" t="s">
        <v>80</v>
      </c>
      <c r="AW460" s="14" t="s">
        <v>33</v>
      </c>
      <c r="AX460" s="14" t="s">
        <v>72</v>
      </c>
      <c r="AY460" s="253" t="s">
        <v>131</v>
      </c>
    </row>
    <row r="461" spans="1:65" s="2" customFormat="1" ht="24.15" customHeight="1">
      <c r="A461" s="38"/>
      <c r="B461" s="39"/>
      <c r="C461" s="212" t="s">
        <v>599</v>
      </c>
      <c r="D461" s="212" t="s">
        <v>133</v>
      </c>
      <c r="E461" s="213" t="s">
        <v>600</v>
      </c>
      <c r="F461" s="214" t="s">
        <v>250</v>
      </c>
      <c r="G461" s="215" t="s">
        <v>248</v>
      </c>
      <c r="H461" s="216">
        <v>545.52</v>
      </c>
      <c r="I461" s="217"/>
      <c r="J461" s="218">
        <f>ROUND(I461*H461,2)</f>
        <v>0</v>
      </c>
      <c r="K461" s="214" t="s">
        <v>137</v>
      </c>
      <c r="L461" s="44"/>
      <c r="M461" s="219" t="s">
        <v>19</v>
      </c>
      <c r="N461" s="220" t="s">
        <v>43</v>
      </c>
      <c r="O461" s="84"/>
      <c r="P461" s="221">
        <f>O461*H461</f>
        <v>0</v>
      </c>
      <c r="Q461" s="221">
        <v>0</v>
      </c>
      <c r="R461" s="221">
        <f>Q461*H461</f>
        <v>0</v>
      </c>
      <c r="S461" s="221">
        <v>0</v>
      </c>
      <c r="T461" s="222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23" t="s">
        <v>138</v>
      </c>
      <c r="AT461" s="223" t="s">
        <v>133</v>
      </c>
      <c r="AU461" s="223" t="s">
        <v>80</v>
      </c>
      <c r="AY461" s="17" t="s">
        <v>131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78</v>
      </c>
      <c r="BK461" s="224">
        <f>ROUND(I461*H461,2)</f>
        <v>0</v>
      </c>
      <c r="BL461" s="17" t="s">
        <v>138</v>
      </c>
      <c r="BM461" s="223" t="s">
        <v>601</v>
      </c>
    </row>
    <row r="462" spans="1:47" s="2" customFormat="1" ht="12">
      <c r="A462" s="38"/>
      <c r="B462" s="39"/>
      <c r="C462" s="40"/>
      <c r="D462" s="225" t="s">
        <v>140</v>
      </c>
      <c r="E462" s="40"/>
      <c r="F462" s="226" t="s">
        <v>250</v>
      </c>
      <c r="G462" s="40"/>
      <c r="H462" s="40"/>
      <c r="I462" s="227"/>
      <c r="J462" s="40"/>
      <c r="K462" s="40"/>
      <c r="L462" s="44"/>
      <c r="M462" s="228"/>
      <c r="N462" s="229"/>
      <c r="O462" s="84"/>
      <c r="P462" s="84"/>
      <c r="Q462" s="84"/>
      <c r="R462" s="84"/>
      <c r="S462" s="84"/>
      <c r="T462" s="85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7" t="s">
        <v>140</v>
      </c>
      <c r="AU462" s="17" t="s">
        <v>80</v>
      </c>
    </row>
    <row r="463" spans="1:47" s="2" customFormat="1" ht="12">
      <c r="A463" s="38"/>
      <c r="B463" s="39"/>
      <c r="C463" s="40"/>
      <c r="D463" s="230" t="s">
        <v>142</v>
      </c>
      <c r="E463" s="40"/>
      <c r="F463" s="231" t="s">
        <v>602</v>
      </c>
      <c r="G463" s="40"/>
      <c r="H463" s="40"/>
      <c r="I463" s="227"/>
      <c r="J463" s="40"/>
      <c r="K463" s="40"/>
      <c r="L463" s="44"/>
      <c r="M463" s="228"/>
      <c r="N463" s="229"/>
      <c r="O463" s="84"/>
      <c r="P463" s="84"/>
      <c r="Q463" s="84"/>
      <c r="R463" s="84"/>
      <c r="S463" s="84"/>
      <c r="T463" s="85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142</v>
      </c>
      <c r="AU463" s="17" t="s">
        <v>80</v>
      </c>
    </row>
    <row r="464" spans="1:51" s="14" customFormat="1" ht="12">
      <c r="A464" s="14"/>
      <c r="B464" s="243"/>
      <c r="C464" s="244"/>
      <c r="D464" s="225" t="s">
        <v>146</v>
      </c>
      <c r="E464" s="245" t="s">
        <v>19</v>
      </c>
      <c r="F464" s="246" t="s">
        <v>575</v>
      </c>
      <c r="G464" s="244"/>
      <c r="H464" s="247">
        <v>545.52</v>
      </c>
      <c r="I464" s="248"/>
      <c r="J464" s="244"/>
      <c r="K464" s="244"/>
      <c r="L464" s="249"/>
      <c r="M464" s="250"/>
      <c r="N464" s="251"/>
      <c r="O464" s="251"/>
      <c r="P464" s="251"/>
      <c r="Q464" s="251"/>
      <c r="R464" s="251"/>
      <c r="S464" s="251"/>
      <c r="T464" s="252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3" t="s">
        <v>146</v>
      </c>
      <c r="AU464" s="253" t="s">
        <v>80</v>
      </c>
      <c r="AV464" s="14" t="s">
        <v>80</v>
      </c>
      <c r="AW464" s="14" t="s">
        <v>33</v>
      </c>
      <c r="AX464" s="14" t="s">
        <v>72</v>
      </c>
      <c r="AY464" s="253" t="s">
        <v>131</v>
      </c>
    </row>
    <row r="465" spans="1:63" s="12" customFormat="1" ht="22.8" customHeight="1">
      <c r="A465" s="12"/>
      <c r="B465" s="196"/>
      <c r="C465" s="197"/>
      <c r="D465" s="198" t="s">
        <v>71</v>
      </c>
      <c r="E465" s="210" t="s">
        <v>603</v>
      </c>
      <c r="F465" s="210" t="s">
        <v>604</v>
      </c>
      <c r="G465" s="197"/>
      <c r="H465" s="197"/>
      <c r="I465" s="200"/>
      <c r="J465" s="211">
        <f>BK465</f>
        <v>0</v>
      </c>
      <c r="K465" s="197"/>
      <c r="L465" s="202"/>
      <c r="M465" s="203"/>
      <c r="N465" s="204"/>
      <c r="O465" s="204"/>
      <c r="P465" s="205">
        <f>SUM(P466:P468)</f>
        <v>0</v>
      </c>
      <c r="Q465" s="204"/>
      <c r="R465" s="205">
        <f>SUM(R466:R468)</f>
        <v>0</v>
      </c>
      <c r="S465" s="204"/>
      <c r="T465" s="206">
        <f>SUM(T466:T468)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07" t="s">
        <v>78</v>
      </c>
      <c r="AT465" s="208" t="s">
        <v>71</v>
      </c>
      <c r="AU465" s="208" t="s">
        <v>78</v>
      </c>
      <c r="AY465" s="207" t="s">
        <v>131</v>
      </c>
      <c r="BK465" s="209">
        <f>SUM(BK466:BK468)</f>
        <v>0</v>
      </c>
    </row>
    <row r="466" spans="1:65" s="2" customFormat="1" ht="16.5" customHeight="1">
      <c r="A466" s="38"/>
      <c r="B466" s="39"/>
      <c r="C466" s="212" t="s">
        <v>605</v>
      </c>
      <c r="D466" s="212" t="s">
        <v>133</v>
      </c>
      <c r="E466" s="213" t="s">
        <v>606</v>
      </c>
      <c r="F466" s="214" t="s">
        <v>607</v>
      </c>
      <c r="G466" s="215" t="s">
        <v>248</v>
      </c>
      <c r="H466" s="216">
        <v>449.831</v>
      </c>
      <c r="I466" s="217"/>
      <c r="J466" s="218">
        <f>ROUND(I466*H466,2)</f>
        <v>0</v>
      </c>
      <c r="K466" s="214" t="s">
        <v>137</v>
      </c>
      <c r="L466" s="44"/>
      <c r="M466" s="219" t="s">
        <v>19</v>
      </c>
      <c r="N466" s="220" t="s">
        <v>43</v>
      </c>
      <c r="O466" s="84"/>
      <c r="P466" s="221">
        <f>O466*H466</f>
        <v>0</v>
      </c>
      <c r="Q466" s="221">
        <v>0</v>
      </c>
      <c r="R466" s="221">
        <f>Q466*H466</f>
        <v>0</v>
      </c>
      <c r="S466" s="221">
        <v>0</v>
      </c>
      <c r="T466" s="222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23" t="s">
        <v>138</v>
      </c>
      <c r="AT466" s="223" t="s">
        <v>133</v>
      </c>
      <c r="AU466" s="223" t="s">
        <v>80</v>
      </c>
      <c r="AY466" s="17" t="s">
        <v>131</v>
      </c>
      <c r="BE466" s="224">
        <f>IF(N466="základní",J466,0)</f>
        <v>0</v>
      </c>
      <c r="BF466" s="224">
        <f>IF(N466="snížená",J466,0)</f>
        <v>0</v>
      </c>
      <c r="BG466" s="224">
        <f>IF(N466="zákl. přenesená",J466,0)</f>
        <v>0</v>
      </c>
      <c r="BH466" s="224">
        <f>IF(N466="sníž. přenesená",J466,0)</f>
        <v>0</v>
      </c>
      <c r="BI466" s="224">
        <f>IF(N466="nulová",J466,0)</f>
        <v>0</v>
      </c>
      <c r="BJ466" s="17" t="s">
        <v>78</v>
      </c>
      <c r="BK466" s="224">
        <f>ROUND(I466*H466,2)</f>
        <v>0</v>
      </c>
      <c r="BL466" s="17" t="s">
        <v>138</v>
      </c>
      <c r="BM466" s="223" t="s">
        <v>608</v>
      </c>
    </row>
    <row r="467" spans="1:47" s="2" customFormat="1" ht="12">
      <c r="A467" s="38"/>
      <c r="B467" s="39"/>
      <c r="C467" s="40"/>
      <c r="D467" s="225" t="s">
        <v>140</v>
      </c>
      <c r="E467" s="40"/>
      <c r="F467" s="226" t="s">
        <v>609</v>
      </c>
      <c r="G467" s="40"/>
      <c r="H467" s="40"/>
      <c r="I467" s="227"/>
      <c r="J467" s="40"/>
      <c r="K467" s="40"/>
      <c r="L467" s="44"/>
      <c r="M467" s="228"/>
      <c r="N467" s="229"/>
      <c r="O467" s="84"/>
      <c r="P467" s="84"/>
      <c r="Q467" s="84"/>
      <c r="R467" s="84"/>
      <c r="S467" s="84"/>
      <c r="T467" s="85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T467" s="17" t="s">
        <v>140</v>
      </c>
      <c r="AU467" s="17" t="s">
        <v>80</v>
      </c>
    </row>
    <row r="468" spans="1:47" s="2" customFormat="1" ht="12">
      <c r="A468" s="38"/>
      <c r="B468" s="39"/>
      <c r="C468" s="40"/>
      <c r="D468" s="230" t="s">
        <v>142</v>
      </c>
      <c r="E468" s="40"/>
      <c r="F468" s="231" t="s">
        <v>610</v>
      </c>
      <c r="G468" s="40"/>
      <c r="H468" s="40"/>
      <c r="I468" s="227"/>
      <c r="J468" s="40"/>
      <c r="K468" s="40"/>
      <c r="L468" s="44"/>
      <c r="M468" s="228"/>
      <c r="N468" s="229"/>
      <c r="O468" s="84"/>
      <c r="P468" s="84"/>
      <c r="Q468" s="84"/>
      <c r="R468" s="84"/>
      <c r="S468" s="84"/>
      <c r="T468" s="85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142</v>
      </c>
      <c r="AU468" s="17" t="s">
        <v>80</v>
      </c>
    </row>
    <row r="469" spans="1:63" s="12" customFormat="1" ht="25.9" customHeight="1">
      <c r="A469" s="12"/>
      <c r="B469" s="196"/>
      <c r="C469" s="197"/>
      <c r="D469" s="198" t="s">
        <v>71</v>
      </c>
      <c r="E469" s="199" t="s">
        <v>611</v>
      </c>
      <c r="F469" s="199" t="s">
        <v>612</v>
      </c>
      <c r="G469" s="197"/>
      <c r="H469" s="197"/>
      <c r="I469" s="200"/>
      <c r="J469" s="201">
        <f>BK469</f>
        <v>0</v>
      </c>
      <c r="K469" s="197"/>
      <c r="L469" s="202"/>
      <c r="M469" s="203"/>
      <c r="N469" s="204"/>
      <c r="O469" s="204"/>
      <c r="P469" s="205">
        <f>P470</f>
        <v>0</v>
      </c>
      <c r="Q469" s="204"/>
      <c r="R469" s="205">
        <f>R470</f>
        <v>0.023270000000000002</v>
      </c>
      <c r="S469" s="204"/>
      <c r="T469" s="206">
        <f>T470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07" t="s">
        <v>80</v>
      </c>
      <c r="AT469" s="208" t="s">
        <v>71</v>
      </c>
      <c r="AU469" s="208" t="s">
        <v>72</v>
      </c>
      <c r="AY469" s="207" t="s">
        <v>131</v>
      </c>
      <c r="BK469" s="209">
        <f>BK470</f>
        <v>0</v>
      </c>
    </row>
    <row r="470" spans="1:63" s="12" customFormat="1" ht="22.8" customHeight="1">
      <c r="A470" s="12"/>
      <c r="B470" s="196"/>
      <c r="C470" s="197"/>
      <c r="D470" s="198" t="s">
        <v>71</v>
      </c>
      <c r="E470" s="210" t="s">
        <v>613</v>
      </c>
      <c r="F470" s="210" t="s">
        <v>614</v>
      </c>
      <c r="G470" s="197"/>
      <c r="H470" s="197"/>
      <c r="I470" s="200"/>
      <c r="J470" s="211">
        <f>BK470</f>
        <v>0</v>
      </c>
      <c r="K470" s="197"/>
      <c r="L470" s="202"/>
      <c r="M470" s="203"/>
      <c r="N470" s="204"/>
      <c r="O470" s="204"/>
      <c r="P470" s="205">
        <f>SUM(P471:P480)</f>
        <v>0</v>
      </c>
      <c r="Q470" s="204"/>
      <c r="R470" s="205">
        <f>SUM(R471:R480)</f>
        <v>0.023270000000000002</v>
      </c>
      <c r="S470" s="204"/>
      <c r="T470" s="206">
        <f>SUM(T471:T480)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07" t="s">
        <v>80</v>
      </c>
      <c r="AT470" s="208" t="s">
        <v>71</v>
      </c>
      <c r="AU470" s="208" t="s">
        <v>78</v>
      </c>
      <c r="AY470" s="207" t="s">
        <v>131</v>
      </c>
      <c r="BK470" s="209">
        <f>SUM(BK471:BK480)</f>
        <v>0</v>
      </c>
    </row>
    <row r="471" spans="1:65" s="2" customFormat="1" ht="16.5" customHeight="1">
      <c r="A471" s="38"/>
      <c r="B471" s="39"/>
      <c r="C471" s="212" t="s">
        <v>615</v>
      </c>
      <c r="D471" s="212" t="s">
        <v>133</v>
      </c>
      <c r="E471" s="213" t="s">
        <v>616</v>
      </c>
      <c r="F471" s="214" t="s">
        <v>617</v>
      </c>
      <c r="G471" s="215" t="s">
        <v>151</v>
      </c>
      <c r="H471" s="216">
        <v>1</v>
      </c>
      <c r="I471" s="217"/>
      <c r="J471" s="218">
        <f>ROUND(I471*H471,2)</f>
        <v>0</v>
      </c>
      <c r="K471" s="214" t="s">
        <v>137</v>
      </c>
      <c r="L471" s="44"/>
      <c r="M471" s="219" t="s">
        <v>19</v>
      </c>
      <c r="N471" s="220" t="s">
        <v>43</v>
      </c>
      <c r="O471" s="84"/>
      <c r="P471" s="221">
        <f>O471*H471</f>
        <v>0</v>
      </c>
      <c r="Q471" s="221">
        <v>6E-05</v>
      </c>
      <c r="R471" s="221">
        <f>Q471*H471</f>
        <v>6E-05</v>
      </c>
      <c r="S471" s="221">
        <v>0</v>
      </c>
      <c r="T471" s="222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23" t="s">
        <v>253</v>
      </c>
      <c r="AT471" s="223" t="s">
        <v>133</v>
      </c>
      <c r="AU471" s="223" t="s">
        <v>80</v>
      </c>
      <c r="AY471" s="17" t="s">
        <v>131</v>
      </c>
      <c r="BE471" s="224">
        <f>IF(N471="základní",J471,0)</f>
        <v>0</v>
      </c>
      <c r="BF471" s="224">
        <f>IF(N471="snížená",J471,0)</f>
        <v>0</v>
      </c>
      <c r="BG471" s="224">
        <f>IF(N471="zákl. přenesená",J471,0)</f>
        <v>0</v>
      </c>
      <c r="BH471" s="224">
        <f>IF(N471="sníž. přenesená",J471,0)</f>
        <v>0</v>
      </c>
      <c r="BI471" s="224">
        <f>IF(N471="nulová",J471,0)</f>
        <v>0</v>
      </c>
      <c r="BJ471" s="17" t="s">
        <v>78</v>
      </c>
      <c r="BK471" s="224">
        <f>ROUND(I471*H471,2)</f>
        <v>0</v>
      </c>
      <c r="BL471" s="17" t="s">
        <v>253</v>
      </c>
      <c r="BM471" s="223" t="s">
        <v>618</v>
      </c>
    </row>
    <row r="472" spans="1:47" s="2" customFormat="1" ht="12">
      <c r="A472" s="38"/>
      <c r="B472" s="39"/>
      <c r="C472" s="40"/>
      <c r="D472" s="225" t="s">
        <v>140</v>
      </c>
      <c r="E472" s="40"/>
      <c r="F472" s="226" t="s">
        <v>619</v>
      </c>
      <c r="G472" s="40"/>
      <c r="H472" s="40"/>
      <c r="I472" s="227"/>
      <c r="J472" s="40"/>
      <c r="K472" s="40"/>
      <c r="L472" s="44"/>
      <c r="M472" s="228"/>
      <c r="N472" s="229"/>
      <c r="O472" s="84"/>
      <c r="P472" s="84"/>
      <c r="Q472" s="84"/>
      <c r="R472" s="84"/>
      <c r="S472" s="84"/>
      <c r="T472" s="85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140</v>
      </c>
      <c r="AU472" s="17" t="s">
        <v>80</v>
      </c>
    </row>
    <row r="473" spans="1:47" s="2" customFormat="1" ht="12">
      <c r="A473" s="38"/>
      <c r="B473" s="39"/>
      <c r="C473" s="40"/>
      <c r="D473" s="230" t="s">
        <v>142</v>
      </c>
      <c r="E473" s="40"/>
      <c r="F473" s="231" t="s">
        <v>620</v>
      </c>
      <c r="G473" s="40"/>
      <c r="H473" s="40"/>
      <c r="I473" s="227"/>
      <c r="J473" s="40"/>
      <c r="K473" s="40"/>
      <c r="L473" s="44"/>
      <c r="M473" s="228"/>
      <c r="N473" s="229"/>
      <c r="O473" s="84"/>
      <c r="P473" s="84"/>
      <c r="Q473" s="84"/>
      <c r="R473" s="84"/>
      <c r="S473" s="84"/>
      <c r="T473" s="85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142</v>
      </c>
      <c r="AU473" s="17" t="s">
        <v>80</v>
      </c>
    </row>
    <row r="474" spans="1:51" s="13" customFormat="1" ht="12">
      <c r="A474" s="13"/>
      <c r="B474" s="233"/>
      <c r="C474" s="234"/>
      <c r="D474" s="225" t="s">
        <v>146</v>
      </c>
      <c r="E474" s="235" t="s">
        <v>19</v>
      </c>
      <c r="F474" s="236" t="s">
        <v>296</v>
      </c>
      <c r="G474" s="234"/>
      <c r="H474" s="235" t="s">
        <v>19</v>
      </c>
      <c r="I474" s="237"/>
      <c r="J474" s="234"/>
      <c r="K474" s="234"/>
      <c r="L474" s="238"/>
      <c r="M474" s="239"/>
      <c r="N474" s="240"/>
      <c r="O474" s="240"/>
      <c r="P474" s="240"/>
      <c r="Q474" s="240"/>
      <c r="R474" s="240"/>
      <c r="S474" s="240"/>
      <c r="T474" s="24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2" t="s">
        <v>146</v>
      </c>
      <c r="AU474" s="242" t="s">
        <v>80</v>
      </c>
      <c r="AV474" s="13" t="s">
        <v>78</v>
      </c>
      <c r="AW474" s="13" t="s">
        <v>33</v>
      </c>
      <c r="AX474" s="13" t="s">
        <v>72</v>
      </c>
      <c r="AY474" s="242" t="s">
        <v>131</v>
      </c>
    </row>
    <row r="475" spans="1:51" s="14" customFormat="1" ht="12">
      <c r="A475" s="14"/>
      <c r="B475" s="243"/>
      <c r="C475" s="244"/>
      <c r="D475" s="225" t="s">
        <v>146</v>
      </c>
      <c r="E475" s="245" t="s">
        <v>19</v>
      </c>
      <c r="F475" s="246" t="s">
        <v>621</v>
      </c>
      <c r="G475" s="244"/>
      <c r="H475" s="247">
        <v>1</v>
      </c>
      <c r="I475" s="248"/>
      <c r="J475" s="244"/>
      <c r="K475" s="244"/>
      <c r="L475" s="249"/>
      <c r="M475" s="250"/>
      <c r="N475" s="251"/>
      <c r="O475" s="251"/>
      <c r="P475" s="251"/>
      <c r="Q475" s="251"/>
      <c r="R475" s="251"/>
      <c r="S475" s="251"/>
      <c r="T475" s="252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3" t="s">
        <v>146</v>
      </c>
      <c r="AU475" s="253" t="s">
        <v>80</v>
      </c>
      <c r="AV475" s="14" t="s">
        <v>80</v>
      </c>
      <c r="AW475" s="14" t="s">
        <v>33</v>
      </c>
      <c r="AX475" s="14" t="s">
        <v>72</v>
      </c>
      <c r="AY475" s="253" t="s">
        <v>131</v>
      </c>
    </row>
    <row r="476" spans="1:65" s="2" customFormat="1" ht="24.15" customHeight="1">
      <c r="A476" s="38"/>
      <c r="B476" s="39"/>
      <c r="C476" s="254" t="s">
        <v>622</v>
      </c>
      <c r="D476" s="254" t="s">
        <v>277</v>
      </c>
      <c r="E476" s="255" t="s">
        <v>623</v>
      </c>
      <c r="F476" s="256" t="s">
        <v>624</v>
      </c>
      <c r="G476" s="257" t="s">
        <v>151</v>
      </c>
      <c r="H476" s="258">
        <v>1</v>
      </c>
      <c r="I476" s="259"/>
      <c r="J476" s="260">
        <f>ROUND(I476*H476,2)</f>
        <v>0</v>
      </c>
      <c r="K476" s="256" t="s">
        <v>137</v>
      </c>
      <c r="L476" s="261"/>
      <c r="M476" s="262" t="s">
        <v>19</v>
      </c>
      <c r="N476" s="263" t="s">
        <v>43</v>
      </c>
      <c r="O476" s="84"/>
      <c r="P476" s="221">
        <f>O476*H476</f>
        <v>0</v>
      </c>
      <c r="Q476" s="221">
        <v>0.02321</v>
      </c>
      <c r="R476" s="221">
        <f>Q476*H476</f>
        <v>0.02321</v>
      </c>
      <c r="S476" s="221">
        <v>0</v>
      </c>
      <c r="T476" s="222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23" t="s">
        <v>384</v>
      </c>
      <c r="AT476" s="223" t="s">
        <v>277</v>
      </c>
      <c r="AU476" s="223" t="s">
        <v>80</v>
      </c>
      <c r="AY476" s="17" t="s">
        <v>131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17" t="s">
        <v>78</v>
      </c>
      <c r="BK476" s="224">
        <f>ROUND(I476*H476,2)</f>
        <v>0</v>
      </c>
      <c r="BL476" s="17" t="s">
        <v>253</v>
      </c>
      <c r="BM476" s="223" t="s">
        <v>625</v>
      </c>
    </row>
    <row r="477" spans="1:47" s="2" customFormat="1" ht="12">
      <c r="A477" s="38"/>
      <c r="B477" s="39"/>
      <c r="C477" s="40"/>
      <c r="D477" s="225" t="s">
        <v>140</v>
      </c>
      <c r="E477" s="40"/>
      <c r="F477" s="226" t="s">
        <v>624</v>
      </c>
      <c r="G477" s="40"/>
      <c r="H477" s="40"/>
      <c r="I477" s="227"/>
      <c r="J477" s="40"/>
      <c r="K477" s="40"/>
      <c r="L477" s="44"/>
      <c r="M477" s="228"/>
      <c r="N477" s="229"/>
      <c r="O477" s="84"/>
      <c r="P477" s="84"/>
      <c r="Q477" s="84"/>
      <c r="R477" s="84"/>
      <c r="S477" s="84"/>
      <c r="T477" s="85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140</v>
      </c>
      <c r="AU477" s="17" t="s">
        <v>80</v>
      </c>
    </row>
    <row r="478" spans="1:65" s="2" customFormat="1" ht="16.5" customHeight="1">
      <c r="A478" s="38"/>
      <c r="B478" s="39"/>
      <c r="C478" s="212" t="s">
        <v>626</v>
      </c>
      <c r="D478" s="212" t="s">
        <v>133</v>
      </c>
      <c r="E478" s="213" t="s">
        <v>627</v>
      </c>
      <c r="F478" s="214" t="s">
        <v>628</v>
      </c>
      <c r="G478" s="215" t="s">
        <v>248</v>
      </c>
      <c r="H478" s="216">
        <v>0.023</v>
      </c>
      <c r="I478" s="217"/>
      <c r="J478" s="218">
        <f>ROUND(I478*H478,2)</f>
        <v>0</v>
      </c>
      <c r="K478" s="214" t="s">
        <v>137</v>
      </c>
      <c r="L478" s="44"/>
      <c r="M478" s="219" t="s">
        <v>19</v>
      </c>
      <c r="N478" s="220" t="s">
        <v>43</v>
      </c>
      <c r="O478" s="84"/>
      <c r="P478" s="221">
        <f>O478*H478</f>
        <v>0</v>
      </c>
      <c r="Q478" s="221">
        <v>0</v>
      </c>
      <c r="R478" s="221">
        <f>Q478*H478</f>
        <v>0</v>
      </c>
      <c r="S478" s="221">
        <v>0</v>
      </c>
      <c r="T478" s="222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23" t="s">
        <v>253</v>
      </c>
      <c r="AT478" s="223" t="s">
        <v>133</v>
      </c>
      <c r="AU478" s="223" t="s">
        <v>80</v>
      </c>
      <c r="AY478" s="17" t="s">
        <v>131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7" t="s">
        <v>78</v>
      </c>
      <c r="BK478" s="224">
        <f>ROUND(I478*H478,2)</f>
        <v>0</v>
      </c>
      <c r="BL478" s="17" t="s">
        <v>253</v>
      </c>
      <c r="BM478" s="223" t="s">
        <v>629</v>
      </c>
    </row>
    <row r="479" spans="1:47" s="2" customFormat="1" ht="12">
      <c r="A479" s="38"/>
      <c r="B479" s="39"/>
      <c r="C479" s="40"/>
      <c r="D479" s="225" t="s">
        <v>140</v>
      </c>
      <c r="E479" s="40"/>
      <c r="F479" s="226" t="s">
        <v>630</v>
      </c>
      <c r="G479" s="40"/>
      <c r="H479" s="40"/>
      <c r="I479" s="227"/>
      <c r="J479" s="40"/>
      <c r="K479" s="40"/>
      <c r="L479" s="44"/>
      <c r="M479" s="228"/>
      <c r="N479" s="229"/>
      <c r="O479" s="84"/>
      <c r="P479" s="84"/>
      <c r="Q479" s="84"/>
      <c r="R479" s="84"/>
      <c r="S479" s="84"/>
      <c r="T479" s="85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140</v>
      </c>
      <c r="AU479" s="17" t="s">
        <v>80</v>
      </c>
    </row>
    <row r="480" spans="1:47" s="2" customFormat="1" ht="12">
      <c r="A480" s="38"/>
      <c r="B480" s="39"/>
      <c r="C480" s="40"/>
      <c r="D480" s="230" t="s">
        <v>142</v>
      </c>
      <c r="E480" s="40"/>
      <c r="F480" s="231" t="s">
        <v>631</v>
      </c>
      <c r="G480" s="40"/>
      <c r="H480" s="40"/>
      <c r="I480" s="227"/>
      <c r="J480" s="40"/>
      <c r="K480" s="40"/>
      <c r="L480" s="44"/>
      <c r="M480" s="228"/>
      <c r="N480" s="229"/>
      <c r="O480" s="84"/>
      <c r="P480" s="84"/>
      <c r="Q480" s="84"/>
      <c r="R480" s="84"/>
      <c r="S480" s="84"/>
      <c r="T480" s="85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142</v>
      </c>
      <c r="AU480" s="17" t="s">
        <v>80</v>
      </c>
    </row>
    <row r="481" spans="1:63" s="12" customFormat="1" ht="25.9" customHeight="1">
      <c r="A481" s="12"/>
      <c r="B481" s="196"/>
      <c r="C481" s="197"/>
      <c r="D481" s="198" t="s">
        <v>71</v>
      </c>
      <c r="E481" s="199" t="s">
        <v>632</v>
      </c>
      <c r="F481" s="199" t="s">
        <v>633</v>
      </c>
      <c r="G481" s="197"/>
      <c r="H481" s="197"/>
      <c r="I481" s="200"/>
      <c r="J481" s="201">
        <f>BK481</f>
        <v>0</v>
      </c>
      <c r="K481" s="197"/>
      <c r="L481" s="202"/>
      <c r="M481" s="203"/>
      <c r="N481" s="204"/>
      <c r="O481" s="204"/>
      <c r="P481" s="205">
        <f>P482+P498+P511+P520</f>
        <v>0</v>
      </c>
      <c r="Q481" s="204"/>
      <c r="R481" s="205">
        <f>R482+R498+R511+R520</f>
        <v>0</v>
      </c>
      <c r="S481" s="204"/>
      <c r="T481" s="206">
        <f>T482+T498+T511+T520</f>
        <v>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07" t="s">
        <v>170</v>
      </c>
      <c r="AT481" s="208" t="s">
        <v>71</v>
      </c>
      <c r="AU481" s="208" t="s">
        <v>72</v>
      </c>
      <c r="AY481" s="207" t="s">
        <v>131</v>
      </c>
      <c r="BK481" s="209">
        <f>BK482+BK498+BK511+BK520</f>
        <v>0</v>
      </c>
    </row>
    <row r="482" spans="1:63" s="12" customFormat="1" ht="22.8" customHeight="1">
      <c r="A482" s="12"/>
      <c r="B482" s="196"/>
      <c r="C482" s="197"/>
      <c r="D482" s="198" t="s">
        <v>71</v>
      </c>
      <c r="E482" s="210" t="s">
        <v>634</v>
      </c>
      <c r="F482" s="210" t="s">
        <v>635</v>
      </c>
      <c r="G482" s="197"/>
      <c r="H482" s="197"/>
      <c r="I482" s="200"/>
      <c r="J482" s="211">
        <f>BK482</f>
        <v>0</v>
      </c>
      <c r="K482" s="197"/>
      <c r="L482" s="202"/>
      <c r="M482" s="203"/>
      <c r="N482" s="204"/>
      <c r="O482" s="204"/>
      <c r="P482" s="205">
        <f>SUM(P483:P497)</f>
        <v>0</v>
      </c>
      <c r="Q482" s="204"/>
      <c r="R482" s="205">
        <f>SUM(R483:R497)</f>
        <v>0</v>
      </c>
      <c r="S482" s="204"/>
      <c r="T482" s="206">
        <f>SUM(T483:T497)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07" t="s">
        <v>170</v>
      </c>
      <c r="AT482" s="208" t="s">
        <v>71</v>
      </c>
      <c r="AU482" s="208" t="s">
        <v>78</v>
      </c>
      <c r="AY482" s="207" t="s">
        <v>131</v>
      </c>
      <c r="BK482" s="209">
        <f>SUM(BK483:BK497)</f>
        <v>0</v>
      </c>
    </row>
    <row r="483" spans="1:65" s="2" customFormat="1" ht="16.5" customHeight="1">
      <c r="A483" s="38"/>
      <c r="B483" s="39"/>
      <c r="C483" s="212" t="s">
        <v>636</v>
      </c>
      <c r="D483" s="212" t="s">
        <v>133</v>
      </c>
      <c r="E483" s="213" t="s">
        <v>637</v>
      </c>
      <c r="F483" s="214" t="s">
        <v>638</v>
      </c>
      <c r="G483" s="215" t="s">
        <v>639</v>
      </c>
      <c r="H483" s="216">
        <v>1</v>
      </c>
      <c r="I483" s="217"/>
      <c r="J483" s="218">
        <f>ROUND(I483*H483,2)</f>
        <v>0</v>
      </c>
      <c r="K483" s="214" t="s">
        <v>137</v>
      </c>
      <c r="L483" s="44"/>
      <c r="M483" s="219" t="s">
        <v>19</v>
      </c>
      <c r="N483" s="220" t="s">
        <v>43</v>
      </c>
      <c r="O483" s="84"/>
      <c r="P483" s="221">
        <f>O483*H483</f>
        <v>0</v>
      </c>
      <c r="Q483" s="221">
        <v>0</v>
      </c>
      <c r="R483" s="221">
        <f>Q483*H483</f>
        <v>0</v>
      </c>
      <c r="S483" s="221">
        <v>0</v>
      </c>
      <c r="T483" s="222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23" t="s">
        <v>640</v>
      </c>
      <c r="AT483" s="223" t="s">
        <v>133</v>
      </c>
      <c r="AU483" s="223" t="s">
        <v>80</v>
      </c>
      <c r="AY483" s="17" t="s">
        <v>131</v>
      </c>
      <c r="BE483" s="224">
        <f>IF(N483="základní",J483,0)</f>
        <v>0</v>
      </c>
      <c r="BF483" s="224">
        <f>IF(N483="snížená",J483,0)</f>
        <v>0</v>
      </c>
      <c r="BG483" s="224">
        <f>IF(N483="zákl. přenesená",J483,0)</f>
        <v>0</v>
      </c>
      <c r="BH483" s="224">
        <f>IF(N483="sníž. přenesená",J483,0)</f>
        <v>0</v>
      </c>
      <c r="BI483" s="224">
        <f>IF(N483="nulová",J483,0)</f>
        <v>0</v>
      </c>
      <c r="BJ483" s="17" t="s">
        <v>78</v>
      </c>
      <c r="BK483" s="224">
        <f>ROUND(I483*H483,2)</f>
        <v>0</v>
      </c>
      <c r="BL483" s="17" t="s">
        <v>640</v>
      </c>
      <c r="BM483" s="223" t="s">
        <v>641</v>
      </c>
    </row>
    <row r="484" spans="1:47" s="2" customFormat="1" ht="12">
      <c r="A484" s="38"/>
      <c r="B484" s="39"/>
      <c r="C484" s="40"/>
      <c r="D484" s="225" t="s">
        <v>140</v>
      </c>
      <c r="E484" s="40"/>
      <c r="F484" s="226" t="s">
        <v>638</v>
      </c>
      <c r="G484" s="40"/>
      <c r="H484" s="40"/>
      <c r="I484" s="227"/>
      <c r="J484" s="40"/>
      <c r="K484" s="40"/>
      <c r="L484" s="44"/>
      <c r="M484" s="228"/>
      <c r="N484" s="229"/>
      <c r="O484" s="84"/>
      <c r="P484" s="84"/>
      <c r="Q484" s="84"/>
      <c r="R484" s="84"/>
      <c r="S484" s="84"/>
      <c r="T484" s="85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140</v>
      </c>
      <c r="AU484" s="17" t="s">
        <v>80</v>
      </c>
    </row>
    <row r="485" spans="1:47" s="2" customFormat="1" ht="12">
      <c r="A485" s="38"/>
      <c r="B485" s="39"/>
      <c r="C485" s="40"/>
      <c r="D485" s="230" t="s">
        <v>142</v>
      </c>
      <c r="E485" s="40"/>
      <c r="F485" s="231" t="s">
        <v>642</v>
      </c>
      <c r="G485" s="40"/>
      <c r="H485" s="40"/>
      <c r="I485" s="227"/>
      <c r="J485" s="40"/>
      <c r="K485" s="40"/>
      <c r="L485" s="44"/>
      <c r="M485" s="228"/>
      <c r="N485" s="229"/>
      <c r="O485" s="84"/>
      <c r="P485" s="84"/>
      <c r="Q485" s="84"/>
      <c r="R485" s="84"/>
      <c r="S485" s="84"/>
      <c r="T485" s="85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142</v>
      </c>
      <c r="AU485" s="17" t="s">
        <v>80</v>
      </c>
    </row>
    <row r="486" spans="1:47" s="2" customFormat="1" ht="12">
      <c r="A486" s="38"/>
      <c r="B486" s="39"/>
      <c r="C486" s="40"/>
      <c r="D486" s="225" t="s">
        <v>144</v>
      </c>
      <c r="E486" s="40"/>
      <c r="F486" s="232" t="s">
        <v>643</v>
      </c>
      <c r="G486" s="40"/>
      <c r="H486" s="40"/>
      <c r="I486" s="227"/>
      <c r="J486" s="40"/>
      <c r="K486" s="40"/>
      <c r="L486" s="44"/>
      <c r="M486" s="228"/>
      <c r="N486" s="229"/>
      <c r="O486" s="84"/>
      <c r="P486" s="84"/>
      <c r="Q486" s="84"/>
      <c r="R486" s="84"/>
      <c r="S486" s="84"/>
      <c r="T486" s="85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144</v>
      </c>
      <c r="AU486" s="17" t="s">
        <v>80</v>
      </c>
    </row>
    <row r="487" spans="1:65" s="2" customFormat="1" ht="16.5" customHeight="1">
      <c r="A487" s="38"/>
      <c r="B487" s="39"/>
      <c r="C487" s="212" t="s">
        <v>644</v>
      </c>
      <c r="D487" s="212" t="s">
        <v>133</v>
      </c>
      <c r="E487" s="213" t="s">
        <v>645</v>
      </c>
      <c r="F487" s="214" t="s">
        <v>646</v>
      </c>
      <c r="G487" s="215" t="s">
        <v>639</v>
      </c>
      <c r="H487" s="216">
        <v>1</v>
      </c>
      <c r="I487" s="217"/>
      <c r="J487" s="218">
        <f>ROUND(I487*H487,2)</f>
        <v>0</v>
      </c>
      <c r="K487" s="214" t="s">
        <v>137</v>
      </c>
      <c r="L487" s="44"/>
      <c r="M487" s="219" t="s">
        <v>19</v>
      </c>
      <c r="N487" s="220" t="s">
        <v>43</v>
      </c>
      <c r="O487" s="84"/>
      <c r="P487" s="221">
        <f>O487*H487</f>
        <v>0</v>
      </c>
      <c r="Q487" s="221">
        <v>0</v>
      </c>
      <c r="R487" s="221">
        <f>Q487*H487</f>
        <v>0</v>
      </c>
      <c r="S487" s="221">
        <v>0</v>
      </c>
      <c r="T487" s="222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23" t="s">
        <v>640</v>
      </c>
      <c r="AT487" s="223" t="s">
        <v>133</v>
      </c>
      <c r="AU487" s="223" t="s">
        <v>80</v>
      </c>
      <c r="AY487" s="17" t="s">
        <v>131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7" t="s">
        <v>78</v>
      </c>
      <c r="BK487" s="224">
        <f>ROUND(I487*H487,2)</f>
        <v>0</v>
      </c>
      <c r="BL487" s="17" t="s">
        <v>640</v>
      </c>
      <c r="BM487" s="223" t="s">
        <v>647</v>
      </c>
    </row>
    <row r="488" spans="1:47" s="2" customFormat="1" ht="12">
      <c r="A488" s="38"/>
      <c r="B488" s="39"/>
      <c r="C488" s="40"/>
      <c r="D488" s="225" t="s">
        <v>140</v>
      </c>
      <c r="E488" s="40"/>
      <c r="F488" s="226" t="s">
        <v>646</v>
      </c>
      <c r="G488" s="40"/>
      <c r="H488" s="40"/>
      <c r="I488" s="227"/>
      <c r="J488" s="40"/>
      <c r="K488" s="40"/>
      <c r="L488" s="44"/>
      <c r="M488" s="228"/>
      <c r="N488" s="229"/>
      <c r="O488" s="84"/>
      <c r="P488" s="84"/>
      <c r="Q488" s="84"/>
      <c r="R488" s="84"/>
      <c r="S488" s="84"/>
      <c r="T488" s="85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T488" s="17" t="s">
        <v>140</v>
      </c>
      <c r="AU488" s="17" t="s">
        <v>80</v>
      </c>
    </row>
    <row r="489" spans="1:47" s="2" customFormat="1" ht="12">
      <c r="A489" s="38"/>
      <c r="B489" s="39"/>
      <c r="C489" s="40"/>
      <c r="D489" s="230" t="s">
        <v>142</v>
      </c>
      <c r="E489" s="40"/>
      <c r="F489" s="231" t="s">
        <v>648</v>
      </c>
      <c r="G489" s="40"/>
      <c r="H489" s="40"/>
      <c r="I489" s="227"/>
      <c r="J489" s="40"/>
      <c r="K489" s="40"/>
      <c r="L489" s="44"/>
      <c r="M489" s="228"/>
      <c r="N489" s="229"/>
      <c r="O489" s="84"/>
      <c r="P489" s="84"/>
      <c r="Q489" s="84"/>
      <c r="R489" s="84"/>
      <c r="S489" s="84"/>
      <c r="T489" s="85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T489" s="17" t="s">
        <v>142</v>
      </c>
      <c r="AU489" s="17" t="s">
        <v>80</v>
      </c>
    </row>
    <row r="490" spans="1:47" s="2" customFormat="1" ht="12">
      <c r="A490" s="38"/>
      <c r="B490" s="39"/>
      <c r="C490" s="40"/>
      <c r="D490" s="225" t="s">
        <v>144</v>
      </c>
      <c r="E490" s="40"/>
      <c r="F490" s="232" t="s">
        <v>649</v>
      </c>
      <c r="G490" s="40"/>
      <c r="H490" s="40"/>
      <c r="I490" s="227"/>
      <c r="J490" s="40"/>
      <c r="K490" s="40"/>
      <c r="L490" s="44"/>
      <c r="M490" s="228"/>
      <c r="N490" s="229"/>
      <c r="O490" s="84"/>
      <c r="P490" s="84"/>
      <c r="Q490" s="84"/>
      <c r="R490" s="84"/>
      <c r="S490" s="84"/>
      <c r="T490" s="85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144</v>
      </c>
      <c r="AU490" s="17" t="s">
        <v>80</v>
      </c>
    </row>
    <row r="491" spans="1:65" s="2" customFormat="1" ht="16.5" customHeight="1">
      <c r="A491" s="38"/>
      <c r="B491" s="39"/>
      <c r="C491" s="212" t="s">
        <v>650</v>
      </c>
      <c r="D491" s="212" t="s">
        <v>133</v>
      </c>
      <c r="E491" s="213" t="s">
        <v>651</v>
      </c>
      <c r="F491" s="214" t="s">
        <v>652</v>
      </c>
      <c r="G491" s="215" t="s">
        <v>639</v>
      </c>
      <c r="H491" s="216">
        <v>1</v>
      </c>
      <c r="I491" s="217"/>
      <c r="J491" s="218">
        <f>ROUND(I491*H491,2)</f>
        <v>0</v>
      </c>
      <c r="K491" s="214" t="s">
        <v>137</v>
      </c>
      <c r="L491" s="44"/>
      <c r="M491" s="219" t="s">
        <v>19</v>
      </c>
      <c r="N491" s="220" t="s">
        <v>43</v>
      </c>
      <c r="O491" s="84"/>
      <c r="P491" s="221">
        <f>O491*H491</f>
        <v>0</v>
      </c>
      <c r="Q491" s="221">
        <v>0</v>
      </c>
      <c r="R491" s="221">
        <f>Q491*H491</f>
        <v>0</v>
      </c>
      <c r="S491" s="221">
        <v>0</v>
      </c>
      <c r="T491" s="222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23" t="s">
        <v>640</v>
      </c>
      <c r="AT491" s="223" t="s">
        <v>133</v>
      </c>
      <c r="AU491" s="223" t="s">
        <v>80</v>
      </c>
      <c r="AY491" s="17" t="s">
        <v>131</v>
      </c>
      <c r="BE491" s="224">
        <f>IF(N491="základní",J491,0)</f>
        <v>0</v>
      </c>
      <c r="BF491" s="224">
        <f>IF(N491="snížená",J491,0)</f>
        <v>0</v>
      </c>
      <c r="BG491" s="224">
        <f>IF(N491="zákl. přenesená",J491,0)</f>
        <v>0</v>
      </c>
      <c r="BH491" s="224">
        <f>IF(N491="sníž. přenesená",J491,0)</f>
        <v>0</v>
      </c>
      <c r="BI491" s="224">
        <f>IF(N491="nulová",J491,0)</f>
        <v>0</v>
      </c>
      <c r="BJ491" s="17" t="s">
        <v>78</v>
      </c>
      <c r="BK491" s="224">
        <f>ROUND(I491*H491,2)</f>
        <v>0</v>
      </c>
      <c r="BL491" s="17" t="s">
        <v>640</v>
      </c>
      <c r="BM491" s="223" t="s">
        <v>653</v>
      </c>
    </row>
    <row r="492" spans="1:47" s="2" customFormat="1" ht="12">
      <c r="A492" s="38"/>
      <c r="B492" s="39"/>
      <c r="C492" s="40"/>
      <c r="D492" s="225" t="s">
        <v>140</v>
      </c>
      <c r="E492" s="40"/>
      <c r="F492" s="226" t="s">
        <v>652</v>
      </c>
      <c r="G492" s="40"/>
      <c r="H492" s="40"/>
      <c r="I492" s="227"/>
      <c r="J492" s="40"/>
      <c r="K492" s="40"/>
      <c r="L492" s="44"/>
      <c r="M492" s="228"/>
      <c r="N492" s="229"/>
      <c r="O492" s="84"/>
      <c r="P492" s="84"/>
      <c r="Q492" s="84"/>
      <c r="R492" s="84"/>
      <c r="S492" s="84"/>
      <c r="T492" s="85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T492" s="17" t="s">
        <v>140</v>
      </c>
      <c r="AU492" s="17" t="s">
        <v>80</v>
      </c>
    </row>
    <row r="493" spans="1:47" s="2" customFormat="1" ht="12">
      <c r="A493" s="38"/>
      <c r="B493" s="39"/>
      <c r="C493" s="40"/>
      <c r="D493" s="230" t="s">
        <v>142</v>
      </c>
      <c r="E493" s="40"/>
      <c r="F493" s="231" t="s">
        <v>654</v>
      </c>
      <c r="G493" s="40"/>
      <c r="H493" s="40"/>
      <c r="I493" s="227"/>
      <c r="J493" s="40"/>
      <c r="K493" s="40"/>
      <c r="L493" s="44"/>
      <c r="M493" s="228"/>
      <c r="N493" s="229"/>
      <c r="O493" s="84"/>
      <c r="P493" s="84"/>
      <c r="Q493" s="84"/>
      <c r="R493" s="84"/>
      <c r="S493" s="84"/>
      <c r="T493" s="85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142</v>
      </c>
      <c r="AU493" s="17" t="s">
        <v>80</v>
      </c>
    </row>
    <row r="494" spans="1:65" s="2" customFormat="1" ht="16.5" customHeight="1">
      <c r="A494" s="38"/>
      <c r="B494" s="39"/>
      <c r="C494" s="212" t="s">
        <v>655</v>
      </c>
      <c r="D494" s="212" t="s">
        <v>133</v>
      </c>
      <c r="E494" s="213" t="s">
        <v>656</v>
      </c>
      <c r="F494" s="214" t="s">
        <v>657</v>
      </c>
      <c r="G494" s="215" t="s">
        <v>639</v>
      </c>
      <c r="H494" s="216">
        <v>1</v>
      </c>
      <c r="I494" s="217"/>
      <c r="J494" s="218">
        <f>ROUND(I494*H494,2)</f>
        <v>0</v>
      </c>
      <c r="K494" s="214" t="s">
        <v>137</v>
      </c>
      <c r="L494" s="44"/>
      <c r="M494" s="219" t="s">
        <v>19</v>
      </c>
      <c r="N494" s="220" t="s">
        <v>43</v>
      </c>
      <c r="O494" s="84"/>
      <c r="P494" s="221">
        <f>O494*H494</f>
        <v>0</v>
      </c>
      <c r="Q494" s="221">
        <v>0</v>
      </c>
      <c r="R494" s="221">
        <f>Q494*H494</f>
        <v>0</v>
      </c>
      <c r="S494" s="221">
        <v>0</v>
      </c>
      <c r="T494" s="222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23" t="s">
        <v>640</v>
      </c>
      <c r="AT494" s="223" t="s">
        <v>133</v>
      </c>
      <c r="AU494" s="223" t="s">
        <v>80</v>
      </c>
      <c r="AY494" s="17" t="s">
        <v>131</v>
      </c>
      <c r="BE494" s="224">
        <f>IF(N494="základní",J494,0)</f>
        <v>0</v>
      </c>
      <c r="BF494" s="224">
        <f>IF(N494="snížená",J494,0)</f>
        <v>0</v>
      </c>
      <c r="BG494" s="224">
        <f>IF(N494="zákl. přenesená",J494,0)</f>
        <v>0</v>
      </c>
      <c r="BH494" s="224">
        <f>IF(N494="sníž. přenesená",J494,0)</f>
        <v>0</v>
      </c>
      <c r="BI494" s="224">
        <f>IF(N494="nulová",J494,0)</f>
        <v>0</v>
      </c>
      <c r="BJ494" s="17" t="s">
        <v>78</v>
      </c>
      <c r="BK494" s="224">
        <f>ROUND(I494*H494,2)</f>
        <v>0</v>
      </c>
      <c r="BL494" s="17" t="s">
        <v>640</v>
      </c>
      <c r="BM494" s="223" t="s">
        <v>658</v>
      </c>
    </row>
    <row r="495" spans="1:47" s="2" customFormat="1" ht="12">
      <c r="A495" s="38"/>
      <c r="B495" s="39"/>
      <c r="C495" s="40"/>
      <c r="D495" s="225" t="s">
        <v>140</v>
      </c>
      <c r="E495" s="40"/>
      <c r="F495" s="226" t="s">
        <v>657</v>
      </c>
      <c r="G495" s="40"/>
      <c r="H495" s="40"/>
      <c r="I495" s="227"/>
      <c r="J495" s="40"/>
      <c r="K495" s="40"/>
      <c r="L495" s="44"/>
      <c r="M495" s="228"/>
      <c r="N495" s="229"/>
      <c r="O495" s="84"/>
      <c r="P495" s="84"/>
      <c r="Q495" s="84"/>
      <c r="R495" s="84"/>
      <c r="S495" s="84"/>
      <c r="T495" s="85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7" t="s">
        <v>140</v>
      </c>
      <c r="AU495" s="17" t="s">
        <v>80</v>
      </c>
    </row>
    <row r="496" spans="1:47" s="2" customFormat="1" ht="12">
      <c r="A496" s="38"/>
      <c r="B496" s="39"/>
      <c r="C496" s="40"/>
      <c r="D496" s="230" t="s">
        <v>142</v>
      </c>
      <c r="E496" s="40"/>
      <c r="F496" s="231" t="s">
        <v>659</v>
      </c>
      <c r="G496" s="40"/>
      <c r="H496" s="40"/>
      <c r="I496" s="227"/>
      <c r="J496" s="40"/>
      <c r="K496" s="40"/>
      <c r="L496" s="44"/>
      <c r="M496" s="228"/>
      <c r="N496" s="229"/>
      <c r="O496" s="84"/>
      <c r="P496" s="84"/>
      <c r="Q496" s="84"/>
      <c r="R496" s="84"/>
      <c r="S496" s="84"/>
      <c r="T496" s="85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T496" s="17" t="s">
        <v>142</v>
      </c>
      <c r="AU496" s="17" t="s">
        <v>80</v>
      </c>
    </row>
    <row r="497" spans="1:47" s="2" customFormat="1" ht="12">
      <c r="A497" s="38"/>
      <c r="B497" s="39"/>
      <c r="C497" s="40"/>
      <c r="D497" s="225" t="s">
        <v>144</v>
      </c>
      <c r="E497" s="40"/>
      <c r="F497" s="232" t="s">
        <v>660</v>
      </c>
      <c r="G497" s="40"/>
      <c r="H497" s="40"/>
      <c r="I497" s="227"/>
      <c r="J497" s="40"/>
      <c r="K497" s="40"/>
      <c r="L497" s="44"/>
      <c r="M497" s="228"/>
      <c r="N497" s="229"/>
      <c r="O497" s="84"/>
      <c r="P497" s="84"/>
      <c r="Q497" s="84"/>
      <c r="R497" s="84"/>
      <c r="S497" s="84"/>
      <c r="T497" s="85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T497" s="17" t="s">
        <v>144</v>
      </c>
      <c r="AU497" s="17" t="s">
        <v>80</v>
      </c>
    </row>
    <row r="498" spans="1:63" s="12" customFormat="1" ht="22.8" customHeight="1">
      <c r="A498" s="12"/>
      <c r="B498" s="196"/>
      <c r="C498" s="197"/>
      <c r="D498" s="198" t="s">
        <v>71</v>
      </c>
      <c r="E498" s="210" t="s">
        <v>661</v>
      </c>
      <c r="F498" s="210" t="s">
        <v>662</v>
      </c>
      <c r="G498" s="197"/>
      <c r="H498" s="197"/>
      <c r="I498" s="200"/>
      <c r="J498" s="211">
        <f>BK498</f>
        <v>0</v>
      </c>
      <c r="K498" s="197"/>
      <c r="L498" s="202"/>
      <c r="M498" s="203"/>
      <c r="N498" s="204"/>
      <c r="O498" s="204"/>
      <c r="P498" s="205">
        <f>SUM(P499:P510)</f>
        <v>0</v>
      </c>
      <c r="Q498" s="204"/>
      <c r="R498" s="205">
        <f>SUM(R499:R510)</f>
        <v>0</v>
      </c>
      <c r="S498" s="204"/>
      <c r="T498" s="206">
        <f>SUM(T499:T510)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07" t="s">
        <v>170</v>
      </c>
      <c r="AT498" s="208" t="s">
        <v>71</v>
      </c>
      <c r="AU498" s="208" t="s">
        <v>78</v>
      </c>
      <c r="AY498" s="207" t="s">
        <v>131</v>
      </c>
      <c r="BK498" s="209">
        <f>SUM(BK499:BK510)</f>
        <v>0</v>
      </c>
    </row>
    <row r="499" spans="1:65" s="2" customFormat="1" ht="16.5" customHeight="1">
      <c r="A499" s="38"/>
      <c r="B499" s="39"/>
      <c r="C499" s="212" t="s">
        <v>663</v>
      </c>
      <c r="D499" s="212" t="s">
        <v>133</v>
      </c>
      <c r="E499" s="213" t="s">
        <v>664</v>
      </c>
      <c r="F499" s="214" t="s">
        <v>662</v>
      </c>
      <c r="G499" s="215" t="s">
        <v>639</v>
      </c>
      <c r="H499" s="216">
        <v>1</v>
      </c>
      <c r="I499" s="217"/>
      <c r="J499" s="218">
        <f>ROUND(I499*H499,2)</f>
        <v>0</v>
      </c>
      <c r="K499" s="214" t="s">
        <v>137</v>
      </c>
      <c r="L499" s="44"/>
      <c r="M499" s="219" t="s">
        <v>19</v>
      </c>
      <c r="N499" s="220" t="s">
        <v>43</v>
      </c>
      <c r="O499" s="84"/>
      <c r="P499" s="221">
        <f>O499*H499</f>
        <v>0</v>
      </c>
      <c r="Q499" s="221">
        <v>0</v>
      </c>
      <c r="R499" s="221">
        <f>Q499*H499</f>
        <v>0</v>
      </c>
      <c r="S499" s="221">
        <v>0</v>
      </c>
      <c r="T499" s="222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23" t="s">
        <v>640</v>
      </c>
      <c r="AT499" s="223" t="s">
        <v>133</v>
      </c>
      <c r="AU499" s="223" t="s">
        <v>80</v>
      </c>
      <c r="AY499" s="17" t="s">
        <v>131</v>
      </c>
      <c r="BE499" s="224">
        <f>IF(N499="základní",J499,0)</f>
        <v>0</v>
      </c>
      <c r="BF499" s="224">
        <f>IF(N499="snížená",J499,0)</f>
        <v>0</v>
      </c>
      <c r="BG499" s="224">
        <f>IF(N499="zákl. přenesená",J499,0)</f>
        <v>0</v>
      </c>
      <c r="BH499" s="224">
        <f>IF(N499="sníž. přenesená",J499,0)</f>
        <v>0</v>
      </c>
      <c r="BI499" s="224">
        <f>IF(N499="nulová",J499,0)</f>
        <v>0</v>
      </c>
      <c r="BJ499" s="17" t="s">
        <v>78</v>
      </c>
      <c r="BK499" s="224">
        <f>ROUND(I499*H499,2)</f>
        <v>0</v>
      </c>
      <c r="BL499" s="17" t="s">
        <v>640</v>
      </c>
      <c r="BM499" s="223" t="s">
        <v>665</v>
      </c>
    </row>
    <row r="500" spans="1:47" s="2" customFormat="1" ht="12">
      <c r="A500" s="38"/>
      <c r="B500" s="39"/>
      <c r="C500" s="40"/>
      <c r="D500" s="225" t="s">
        <v>140</v>
      </c>
      <c r="E500" s="40"/>
      <c r="F500" s="226" t="s">
        <v>662</v>
      </c>
      <c r="G500" s="40"/>
      <c r="H500" s="40"/>
      <c r="I500" s="227"/>
      <c r="J500" s="40"/>
      <c r="K500" s="40"/>
      <c r="L500" s="44"/>
      <c r="M500" s="228"/>
      <c r="N500" s="229"/>
      <c r="O500" s="84"/>
      <c r="P500" s="84"/>
      <c r="Q500" s="84"/>
      <c r="R500" s="84"/>
      <c r="S500" s="84"/>
      <c r="T500" s="85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T500" s="17" t="s">
        <v>140</v>
      </c>
      <c r="AU500" s="17" t="s">
        <v>80</v>
      </c>
    </row>
    <row r="501" spans="1:47" s="2" customFormat="1" ht="12">
      <c r="A501" s="38"/>
      <c r="B501" s="39"/>
      <c r="C501" s="40"/>
      <c r="D501" s="230" t="s">
        <v>142</v>
      </c>
      <c r="E501" s="40"/>
      <c r="F501" s="231" t="s">
        <v>666</v>
      </c>
      <c r="G501" s="40"/>
      <c r="H501" s="40"/>
      <c r="I501" s="227"/>
      <c r="J501" s="40"/>
      <c r="K501" s="40"/>
      <c r="L501" s="44"/>
      <c r="M501" s="228"/>
      <c r="N501" s="229"/>
      <c r="O501" s="84"/>
      <c r="P501" s="84"/>
      <c r="Q501" s="84"/>
      <c r="R501" s="84"/>
      <c r="S501" s="84"/>
      <c r="T501" s="85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142</v>
      </c>
      <c r="AU501" s="17" t="s">
        <v>80</v>
      </c>
    </row>
    <row r="502" spans="1:47" s="2" customFormat="1" ht="12">
      <c r="A502" s="38"/>
      <c r="B502" s="39"/>
      <c r="C502" s="40"/>
      <c r="D502" s="225" t="s">
        <v>144</v>
      </c>
      <c r="E502" s="40"/>
      <c r="F502" s="232" t="s">
        <v>667</v>
      </c>
      <c r="G502" s="40"/>
      <c r="H502" s="40"/>
      <c r="I502" s="227"/>
      <c r="J502" s="40"/>
      <c r="K502" s="40"/>
      <c r="L502" s="44"/>
      <c r="M502" s="228"/>
      <c r="N502" s="229"/>
      <c r="O502" s="84"/>
      <c r="P502" s="84"/>
      <c r="Q502" s="84"/>
      <c r="R502" s="84"/>
      <c r="S502" s="84"/>
      <c r="T502" s="85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T502" s="17" t="s">
        <v>144</v>
      </c>
      <c r="AU502" s="17" t="s">
        <v>80</v>
      </c>
    </row>
    <row r="503" spans="1:65" s="2" customFormat="1" ht="16.5" customHeight="1">
      <c r="A503" s="38"/>
      <c r="B503" s="39"/>
      <c r="C503" s="212" t="s">
        <v>668</v>
      </c>
      <c r="D503" s="212" t="s">
        <v>133</v>
      </c>
      <c r="E503" s="213" t="s">
        <v>669</v>
      </c>
      <c r="F503" s="214" t="s">
        <v>670</v>
      </c>
      <c r="G503" s="215" t="s">
        <v>639</v>
      </c>
      <c r="H503" s="216">
        <v>1</v>
      </c>
      <c r="I503" s="217"/>
      <c r="J503" s="218">
        <f>ROUND(I503*H503,2)</f>
        <v>0</v>
      </c>
      <c r="K503" s="214" t="s">
        <v>137</v>
      </c>
      <c r="L503" s="44"/>
      <c r="M503" s="219" t="s">
        <v>19</v>
      </c>
      <c r="N503" s="220" t="s">
        <v>43</v>
      </c>
      <c r="O503" s="84"/>
      <c r="P503" s="221">
        <f>O503*H503</f>
        <v>0</v>
      </c>
      <c r="Q503" s="221">
        <v>0</v>
      </c>
      <c r="R503" s="221">
        <f>Q503*H503</f>
        <v>0</v>
      </c>
      <c r="S503" s="221">
        <v>0</v>
      </c>
      <c r="T503" s="222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23" t="s">
        <v>640</v>
      </c>
      <c r="AT503" s="223" t="s">
        <v>133</v>
      </c>
      <c r="AU503" s="223" t="s">
        <v>80</v>
      </c>
      <c r="AY503" s="17" t="s">
        <v>131</v>
      </c>
      <c r="BE503" s="224">
        <f>IF(N503="základní",J503,0)</f>
        <v>0</v>
      </c>
      <c r="BF503" s="224">
        <f>IF(N503="snížená",J503,0)</f>
        <v>0</v>
      </c>
      <c r="BG503" s="224">
        <f>IF(N503="zákl. přenesená",J503,0)</f>
        <v>0</v>
      </c>
      <c r="BH503" s="224">
        <f>IF(N503="sníž. přenesená",J503,0)</f>
        <v>0</v>
      </c>
      <c r="BI503" s="224">
        <f>IF(N503="nulová",J503,0)</f>
        <v>0</v>
      </c>
      <c r="BJ503" s="17" t="s">
        <v>78</v>
      </c>
      <c r="BK503" s="224">
        <f>ROUND(I503*H503,2)</f>
        <v>0</v>
      </c>
      <c r="BL503" s="17" t="s">
        <v>640</v>
      </c>
      <c r="BM503" s="223" t="s">
        <v>671</v>
      </c>
    </row>
    <row r="504" spans="1:47" s="2" customFormat="1" ht="12">
      <c r="A504" s="38"/>
      <c r="B504" s="39"/>
      <c r="C504" s="40"/>
      <c r="D504" s="225" t="s">
        <v>140</v>
      </c>
      <c r="E504" s="40"/>
      <c r="F504" s="226" t="s">
        <v>670</v>
      </c>
      <c r="G504" s="40"/>
      <c r="H504" s="40"/>
      <c r="I504" s="227"/>
      <c r="J504" s="40"/>
      <c r="K504" s="40"/>
      <c r="L504" s="44"/>
      <c r="M504" s="228"/>
      <c r="N504" s="229"/>
      <c r="O504" s="84"/>
      <c r="P504" s="84"/>
      <c r="Q504" s="84"/>
      <c r="R504" s="84"/>
      <c r="S504" s="84"/>
      <c r="T504" s="85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7" t="s">
        <v>140</v>
      </c>
      <c r="AU504" s="17" t="s">
        <v>80</v>
      </c>
    </row>
    <row r="505" spans="1:47" s="2" customFormat="1" ht="12">
      <c r="A505" s="38"/>
      <c r="B505" s="39"/>
      <c r="C505" s="40"/>
      <c r="D505" s="230" t="s">
        <v>142</v>
      </c>
      <c r="E505" s="40"/>
      <c r="F505" s="231" t="s">
        <v>672</v>
      </c>
      <c r="G505" s="40"/>
      <c r="H505" s="40"/>
      <c r="I505" s="227"/>
      <c r="J505" s="40"/>
      <c r="K505" s="40"/>
      <c r="L505" s="44"/>
      <c r="M505" s="228"/>
      <c r="N505" s="229"/>
      <c r="O505" s="84"/>
      <c r="P505" s="84"/>
      <c r="Q505" s="84"/>
      <c r="R505" s="84"/>
      <c r="S505" s="84"/>
      <c r="T505" s="85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142</v>
      </c>
      <c r="AU505" s="17" t="s">
        <v>80</v>
      </c>
    </row>
    <row r="506" spans="1:47" s="2" customFormat="1" ht="12">
      <c r="A506" s="38"/>
      <c r="B506" s="39"/>
      <c r="C506" s="40"/>
      <c r="D506" s="225" t="s">
        <v>144</v>
      </c>
      <c r="E506" s="40"/>
      <c r="F506" s="232" t="s">
        <v>673</v>
      </c>
      <c r="G506" s="40"/>
      <c r="H506" s="40"/>
      <c r="I506" s="227"/>
      <c r="J506" s="40"/>
      <c r="K506" s="40"/>
      <c r="L506" s="44"/>
      <c r="M506" s="228"/>
      <c r="N506" s="229"/>
      <c r="O506" s="84"/>
      <c r="P506" s="84"/>
      <c r="Q506" s="84"/>
      <c r="R506" s="84"/>
      <c r="S506" s="84"/>
      <c r="T506" s="85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144</v>
      </c>
      <c r="AU506" s="17" t="s">
        <v>80</v>
      </c>
    </row>
    <row r="507" spans="1:65" s="2" customFormat="1" ht="16.5" customHeight="1">
      <c r="A507" s="38"/>
      <c r="B507" s="39"/>
      <c r="C507" s="212" t="s">
        <v>674</v>
      </c>
      <c r="D507" s="212" t="s">
        <v>133</v>
      </c>
      <c r="E507" s="213" t="s">
        <v>675</v>
      </c>
      <c r="F507" s="214" t="s">
        <v>676</v>
      </c>
      <c r="G507" s="215" t="s">
        <v>639</v>
      </c>
      <c r="H507" s="216">
        <v>1</v>
      </c>
      <c r="I507" s="217"/>
      <c r="J507" s="218">
        <f>ROUND(I507*H507,2)</f>
        <v>0</v>
      </c>
      <c r="K507" s="214" t="s">
        <v>137</v>
      </c>
      <c r="L507" s="44"/>
      <c r="M507" s="219" t="s">
        <v>19</v>
      </c>
      <c r="N507" s="220" t="s">
        <v>43</v>
      </c>
      <c r="O507" s="84"/>
      <c r="P507" s="221">
        <f>O507*H507</f>
        <v>0</v>
      </c>
      <c r="Q507" s="221">
        <v>0</v>
      </c>
      <c r="R507" s="221">
        <f>Q507*H507</f>
        <v>0</v>
      </c>
      <c r="S507" s="221">
        <v>0</v>
      </c>
      <c r="T507" s="222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23" t="s">
        <v>640</v>
      </c>
      <c r="AT507" s="223" t="s">
        <v>133</v>
      </c>
      <c r="AU507" s="223" t="s">
        <v>80</v>
      </c>
      <c r="AY507" s="17" t="s">
        <v>131</v>
      </c>
      <c r="BE507" s="224">
        <f>IF(N507="základní",J507,0)</f>
        <v>0</v>
      </c>
      <c r="BF507" s="224">
        <f>IF(N507="snížená",J507,0)</f>
        <v>0</v>
      </c>
      <c r="BG507" s="224">
        <f>IF(N507="zákl. přenesená",J507,0)</f>
        <v>0</v>
      </c>
      <c r="BH507" s="224">
        <f>IF(N507="sníž. přenesená",J507,0)</f>
        <v>0</v>
      </c>
      <c r="BI507" s="224">
        <f>IF(N507="nulová",J507,0)</f>
        <v>0</v>
      </c>
      <c r="BJ507" s="17" t="s">
        <v>78</v>
      </c>
      <c r="BK507" s="224">
        <f>ROUND(I507*H507,2)</f>
        <v>0</v>
      </c>
      <c r="BL507" s="17" t="s">
        <v>640</v>
      </c>
      <c r="BM507" s="223" t="s">
        <v>677</v>
      </c>
    </row>
    <row r="508" spans="1:47" s="2" customFormat="1" ht="12">
      <c r="A508" s="38"/>
      <c r="B508" s="39"/>
      <c r="C508" s="40"/>
      <c r="D508" s="225" t="s">
        <v>140</v>
      </c>
      <c r="E508" s="40"/>
      <c r="F508" s="226" t="s">
        <v>676</v>
      </c>
      <c r="G508" s="40"/>
      <c r="H508" s="40"/>
      <c r="I508" s="227"/>
      <c r="J508" s="40"/>
      <c r="K508" s="40"/>
      <c r="L508" s="44"/>
      <c r="M508" s="228"/>
      <c r="N508" s="229"/>
      <c r="O508" s="84"/>
      <c r="P508" s="84"/>
      <c r="Q508" s="84"/>
      <c r="R508" s="84"/>
      <c r="S508" s="84"/>
      <c r="T508" s="85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T508" s="17" t="s">
        <v>140</v>
      </c>
      <c r="AU508" s="17" t="s">
        <v>80</v>
      </c>
    </row>
    <row r="509" spans="1:47" s="2" customFormat="1" ht="12">
      <c r="A509" s="38"/>
      <c r="B509" s="39"/>
      <c r="C509" s="40"/>
      <c r="D509" s="230" t="s">
        <v>142</v>
      </c>
      <c r="E509" s="40"/>
      <c r="F509" s="231" t="s">
        <v>678</v>
      </c>
      <c r="G509" s="40"/>
      <c r="H509" s="40"/>
      <c r="I509" s="227"/>
      <c r="J509" s="40"/>
      <c r="K509" s="40"/>
      <c r="L509" s="44"/>
      <c r="M509" s="228"/>
      <c r="N509" s="229"/>
      <c r="O509" s="84"/>
      <c r="P509" s="84"/>
      <c r="Q509" s="84"/>
      <c r="R509" s="84"/>
      <c r="S509" s="84"/>
      <c r="T509" s="85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7" t="s">
        <v>142</v>
      </c>
      <c r="AU509" s="17" t="s">
        <v>80</v>
      </c>
    </row>
    <row r="510" spans="1:47" s="2" customFormat="1" ht="12">
      <c r="A510" s="38"/>
      <c r="B510" s="39"/>
      <c r="C510" s="40"/>
      <c r="D510" s="225" t="s">
        <v>144</v>
      </c>
      <c r="E510" s="40"/>
      <c r="F510" s="232" t="s">
        <v>679</v>
      </c>
      <c r="G510" s="40"/>
      <c r="H510" s="40"/>
      <c r="I510" s="227"/>
      <c r="J510" s="40"/>
      <c r="K510" s="40"/>
      <c r="L510" s="44"/>
      <c r="M510" s="228"/>
      <c r="N510" s="229"/>
      <c r="O510" s="84"/>
      <c r="P510" s="84"/>
      <c r="Q510" s="84"/>
      <c r="R510" s="84"/>
      <c r="S510" s="84"/>
      <c r="T510" s="85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T510" s="17" t="s">
        <v>144</v>
      </c>
      <c r="AU510" s="17" t="s">
        <v>80</v>
      </c>
    </row>
    <row r="511" spans="1:63" s="12" customFormat="1" ht="22.8" customHeight="1">
      <c r="A511" s="12"/>
      <c r="B511" s="196"/>
      <c r="C511" s="197"/>
      <c r="D511" s="198" t="s">
        <v>71</v>
      </c>
      <c r="E511" s="210" t="s">
        <v>680</v>
      </c>
      <c r="F511" s="210" t="s">
        <v>681</v>
      </c>
      <c r="G511" s="197"/>
      <c r="H511" s="197"/>
      <c r="I511" s="200"/>
      <c r="J511" s="211">
        <f>BK511</f>
        <v>0</v>
      </c>
      <c r="K511" s="197"/>
      <c r="L511" s="202"/>
      <c r="M511" s="203"/>
      <c r="N511" s="204"/>
      <c r="O511" s="204"/>
      <c r="P511" s="205">
        <f>SUM(P512:P519)</f>
        <v>0</v>
      </c>
      <c r="Q511" s="204"/>
      <c r="R511" s="205">
        <f>SUM(R512:R519)</f>
        <v>0</v>
      </c>
      <c r="S511" s="204"/>
      <c r="T511" s="206">
        <f>SUM(T512:T519)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07" t="s">
        <v>170</v>
      </c>
      <c r="AT511" s="208" t="s">
        <v>71</v>
      </c>
      <c r="AU511" s="208" t="s">
        <v>78</v>
      </c>
      <c r="AY511" s="207" t="s">
        <v>131</v>
      </c>
      <c r="BK511" s="209">
        <f>SUM(BK512:BK519)</f>
        <v>0</v>
      </c>
    </row>
    <row r="512" spans="1:65" s="2" customFormat="1" ht="16.5" customHeight="1">
      <c r="A512" s="38"/>
      <c r="B512" s="39"/>
      <c r="C512" s="212" t="s">
        <v>682</v>
      </c>
      <c r="D512" s="212" t="s">
        <v>133</v>
      </c>
      <c r="E512" s="213" t="s">
        <v>683</v>
      </c>
      <c r="F512" s="214" t="s">
        <v>684</v>
      </c>
      <c r="G512" s="215" t="s">
        <v>151</v>
      </c>
      <c r="H512" s="216">
        <v>3</v>
      </c>
      <c r="I512" s="217"/>
      <c r="J512" s="218">
        <f>ROUND(I512*H512,2)</f>
        <v>0</v>
      </c>
      <c r="K512" s="214" t="s">
        <v>137</v>
      </c>
      <c r="L512" s="44"/>
      <c r="M512" s="219" t="s">
        <v>19</v>
      </c>
      <c r="N512" s="220" t="s">
        <v>43</v>
      </c>
      <c r="O512" s="84"/>
      <c r="P512" s="221">
        <f>O512*H512</f>
        <v>0</v>
      </c>
      <c r="Q512" s="221">
        <v>0</v>
      </c>
      <c r="R512" s="221">
        <f>Q512*H512</f>
        <v>0</v>
      </c>
      <c r="S512" s="221">
        <v>0</v>
      </c>
      <c r="T512" s="222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23" t="s">
        <v>640</v>
      </c>
      <c r="AT512" s="223" t="s">
        <v>133</v>
      </c>
      <c r="AU512" s="223" t="s">
        <v>80</v>
      </c>
      <c r="AY512" s="17" t="s">
        <v>131</v>
      </c>
      <c r="BE512" s="224">
        <f>IF(N512="základní",J512,0)</f>
        <v>0</v>
      </c>
      <c r="BF512" s="224">
        <f>IF(N512="snížená",J512,0)</f>
        <v>0</v>
      </c>
      <c r="BG512" s="224">
        <f>IF(N512="zákl. přenesená",J512,0)</f>
        <v>0</v>
      </c>
      <c r="BH512" s="224">
        <f>IF(N512="sníž. přenesená",J512,0)</f>
        <v>0</v>
      </c>
      <c r="BI512" s="224">
        <f>IF(N512="nulová",J512,0)</f>
        <v>0</v>
      </c>
      <c r="BJ512" s="17" t="s">
        <v>78</v>
      </c>
      <c r="BK512" s="224">
        <f>ROUND(I512*H512,2)</f>
        <v>0</v>
      </c>
      <c r="BL512" s="17" t="s">
        <v>640</v>
      </c>
      <c r="BM512" s="223" t="s">
        <v>685</v>
      </c>
    </row>
    <row r="513" spans="1:47" s="2" customFormat="1" ht="12">
      <c r="A513" s="38"/>
      <c r="B513" s="39"/>
      <c r="C513" s="40"/>
      <c r="D513" s="225" t="s">
        <v>140</v>
      </c>
      <c r="E513" s="40"/>
      <c r="F513" s="226" t="s">
        <v>684</v>
      </c>
      <c r="G513" s="40"/>
      <c r="H513" s="40"/>
      <c r="I513" s="227"/>
      <c r="J513" s="40"/>
      <c r="K513" s="40"/>
      <c r="L513" s="44"/>
      <c r="M513" s="228"/>
      <c r="N513" s="229"/>
      <c r="O513" s="84"/>
      <c r="P513" s="84"/>
      <c r="Q513" s="84"/>
      <c r="R513" s="84"/>
      <c r="S513" s="84"/>
      <c r="T513" s="85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T513" s="17" t="s">
        <v>140</v>
      </c>
      <c r="AU513" s="17" t="s">
        <v>80</v>
      </c>
    </row>
    <row r="514" spans="1:47" s="2" customFormat="1" ht="12">
      <c r="A514" s="38"/>
      <c r="B514" s="39"/>
      <c r="C514" s="40"/>
      <c r="D514" s="230" t="s">
        <v>142</v>
      </c>
      <c r="E514" s="40"/>
      <c r="F514" s="231" t="s">
        <v>686</v>
      </c>
      <c r="G514" s="40"/>
      <c r="H514" s="40"/>
      <c r="I514" s="227"/>
      <c r="J514" s="40"/>
      <c r="K514" s="40"/>
      <c r="L514" s="44"/>
      <c r="M514" s="228"/>
      <c r="N514" s="229"/>
      <c r="O514" s="84"/>
      <c r="P514" s="84"/>
      <c r="Q514" s="84"/>
      <c r="R514" s="84"/>
      <c r="S514" s="84"/>
      <c r="T514" s="85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T514" s="17" t="s">
        <v>142</v>
      </c>
      <c r="AU514" s="17" t="s">
        <v>80</v>
      </c>
    </row>
    <row r="515" spans="1:47" s="2" customFormat="1" ht="12">
      <c r="A515" s="38"/>
      <c r="B515" s="39"/>
      <c r="C515" s="40"/>
      <c r="D515" s="225" t="s">
        <v>144</v>
      </c>
      <c r="E515" s="40"/>
      <c r="F515" s="232" t="s">
        <v>687</v>
      </c>
      <c r="G515" s="40"/>
      <c r="H515" s="40"/>
      <c r="I515" s="227"/>
      <c r="J515" s="40"/>
      <c r="K515" s="40"/>
      <c r="L515" s="44"/>
      <c r="M515" s="228"/>
      <c r="N515" s="229"/>
      <c r="O515" s="84"/>
      <c r="P515" s="84"/>
      <c r="Q515" s="84"/>
      <c r="R515" s="84"/>
      <c r="S515" s="84"/>
      <c r="T515" s="85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T515" s="17" t="s">
        <v>144</v>
      </c>
      <c r="AU515" s="17" t="s">
        <v>80</v>
      </c>
    </row>
    <row r="516" spans="1:65" s="2" customFormat="1" ht="16.5" customHeight="1">
      <c r="A516" s="38"/>
      <c r="B516" s="39"/>
      <c r="C516" s="212" t="s">
        <v>688</v>
      </c>
      <c r="D516" s="212" t="s">
        <v>133</v>
      </c>
      <c r="E516" s="213" t="s">
        <v>689</v>
      </c>
      <c r="F516" s="214" t="s">
        <v>690</v>
      </c>
      <c r="G516" s="215" t="s">
        <v>639</v>
      </c>
      <c r="H516" s="216">
        <v>1</v>
      </c>
      <c r="I516" s="217"/>
      <c r="J516" s="218">
        <f>ROUND(I516*H516,2)</f>
        <v>0</v>
      </c>
      <c r="K516" s="214" t="s">
        <v>137</v>
      </c>
      <c r="L516" s="44"/>
      <c r="M516" s="219" t="s">
        <v>19</v>
      </c>
      <c r="N516" s="220" t="s">
        <v>43</v>
      </c>
      <c r="O516" s="84"/>
      <c r="P516" s="221">
        <f>O516*H516</f>
        <v>0</v>
      </c>
      <c r="Q516" s="221">
        <v>0</v>
      </c>
      <c r="R516" s="221">
        <f>Q516*H516</f>
        <v>0</v>
      </c>
      <c r="S516" s="221">
        <v>0</v>
      </c>
      <c r="T516" s="222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23" t="s">
        <v>640</v>
      </c>
      <c r="AT516" s="223" t="s">
        <v>133</v>
      </c>
      <c r="AU516" s="223" t="s">
        <v>80</v>
      </c>
      <c r="AY516" s="17" t="s">
        <v>131</v>
      </c>
      <c r="BE516" s="224">
        <f>IF(N516="základní",J516,0)</f>
        <v>0</v>
      </c>
      <c r="BF516" s="224">
        <f>IF(N516="snížená",J516,0)</f>
        <v>0</v>
      </c>
      <c r="BG516" s="224">
        <f>IF(N516="zákl. přenesená",J516,0)</f>
        <v>0</v>
      </c>
      <c r="BH516" s="224">
        <f>IF(N516="sníž. přenesená",J516,0)</f>
        <v>0</v>
      </c>
      <c r="BI516" s="224">
        <f>IF(N516="nulová",J516,0)</f>
        <v>0</v>
      </c>
      <c r="BJ516" s="17" t="s">
        <v>78</v>
      </c>
      <c r="BK516" s="224">
        <f>ROUND(I516*H516,2)</f>
        <v>0</v>
      </c>
      <c r="BL516" s="17" t="s">
        <v>640</v>
      </c>
      <c r="BM516" s="223" t="s">
        <v>691</v>
      </c>
    </row>
    <row r="517" spans="1:47" s="2" customFormat="1" ht="12">
      <c r="A517" s="38"/>
      <c r="B517" s="39"/>
      <c r="C517" s="40"/>
      <c r="D517" s="225" t="s">
        <v>140</v>
      </c>
      <c r="E517" s="40"/>
      <c r="F517" s="226" t="s">
        <v>690</v>
      </c>
      <c r="G517" s="40"/>
      <c r="H517" s="40"/>
      <c r="I517" s="227"/>
      <c r="J517" s="40"/>
      <c r="K517" s="40"/>
      <c r="L517" s="44"/>
      <c r="M517" s="228"/>
      <c r="N517" s="229"/>
      <c r="O517" s="84"/>
      <c r="P517" s="84"/>
      <c r="Q517" s="84"/>
      <c r="R517" s="84"/>
      <c r="S517" s="84"/>
      <c r="T517" s="85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T517" s="17" t="s">
        <v>140</v>
      </c>
      <c r="AU517" s="17" t="s">
        <v>80</v>
      </c>
    </row>
    <row r="518" spans="1:47" s="2" customFormat="1" ht="12">
      <c r="A518" s="38"/>
      <c r="B518" s="39"/>
      <c r="C518" s="40"/>
      <c r="D518" s="230" t="s">
        <v>142</v>
      </c>
      <c r="E518" s="40"/>
      <c r="F518" s="231" t="s">
        <v>692</v>
      </c>
      <c r="G518" s="40"/>
      <c r="H518" s="40"/>
      <c r="I518" s="227"/>
      <c r="J518" s="40"/>
      <c r="K518" s="40"/>
      <c r="L518" s="44"/>
      <c r="M518" s="228"/>
      <c r="N518" s="229"/>
      <c r="O518" s="84"/>
      <c r="P518" s="84"/>
      <c r="Q518" s="84"/>
      <c r="R518" s="84"/>
      <c r="S518" s="84"/>
      <c r="T518" s="85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T518" s="17" t="s">
        <v>142</v>
      </c>
      <c r="AU518" s="17" t="s">
        <v>80</v>
      </c>
    </row>
    <row r="519" spans="1:47" s="2" customFormat="1" ht="12">
      <c r="A519" s="38"/>
      <c r="B519" s="39"/>
      <c r="C519" s="40"/>
      <c r="D519" s="225" t="s">
        <v>144</v>
      </c>
      <c r="E519" s="40"/>
      <c r="F519" s="232" t="s">
        <v>693</v>
      </c>
      <c r="G519" s="40"/>
      <c r="H519" s="40"/>
      <c r="I519" s="227"/>
      <c r="J519" s="40"/>
      <c r="K519" s="40"/>
      <c r="L519" s="44"/>
      <c r="M519" s="228"/>
      <c r="N519" s="229"/>
      <c r="O519" s="84"/>
      <c r="P519" s="84"/>
      <c r="Q519" s="84"/>
      <c r="R519" s="84"/>
      <c r="S519" s="84"/>
      <c r="T519" s="85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T519" s="17" t="s">
        <v>144</v>
      </c>
      <c r="AU519" s="17" t="s">
        <v>80</v>
      </c>
    </row>
    <row r="520" spans="1:63" s="12" customFormat="1" ht="22.8" customHeight="1">
      <c r="A520" s="12"/>
      <c r="B520" s="196"/>
      <c r="C520" s="197"/>
      <c r="D520" s="198" t="s">
        <v>71</v>
      </c>
      <c r="E520" s="210" t="s">
        <v>694</v>
      </c>
      <c r="F520" s="210" t="s">
        <v>695</v>
      </c>
      <c r="G520" s="197"/>
      <c r="H520" s="197"/>
      <c r="I520" s="200"/>
      <c r="J520" s="211">
        <f>BK520</f>
        <v>0</v>
      </c>
      <c r="K520" s="197"/>
      <c r="L520" s="202"/>
      <c r="M520" s="203"/>
      <c r="N520" s="204"/>
      <c r="O520" s="204"/>
      <c r="P520" s="205">
        <f>SUM(P521:P523)</f>
        <v>0</v>
      </c>
      <c r="Q520" s="204"/>
      <c r="R520" s="205">
        <f>SUM(R521:R523)</f>
        <v>0</v>
      </c>
      <c r="S520" s="204"/>
      <c r="T520" s="206">
        <f>SUM(T521:T523)</f>
        <v>0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207" t="s">
        <v>170</v>
      </c>
      <c r="AT520" s="208" t="s">
        <v>71</v>
      </c>
      <c r="AU520" s="208" t="s">
        <v>78</v>
      </c>
      <c r="AY520" s="207" t="s">
        <v>131</v>
      </c>
      <c r="BK520" s="209">
        <f>SUM(BK521:BK523)</f>
        <v>0</v>
      </c>
    </row>
    <row r="521" spans="1:65" s="2" customFormat="1" ht="16.5" customHeight="1">
      <c r="A521" s="38"/>
      <c r="B521" s="39"/>
      <c r="C521" s="212" t="s">
        <v>696</v>
      </c>
      <c r="D521" s="212" t="s">
        <v>133</v>
      </c>
      <c r="E521" s="213" t="s">
        <v>697</v>
      </c>
      <c r="F521" s="214" t="s">
        <v>698</v>
      </c>
      <c r="G521" s="215" t="s">
        <v>639</v>
      </c>
      <c r="H521" s="216">
        <v>1</v>
      </c>
      <c r="I521" s="217"/>
      <c r="J521" s="218">
        <f>ROUND(I521*H521,2)</f>
        <v>0</v>
      </c>
      <c r="K521" s="214" t="s">
        <v>137</v>
      </c>
      <c r="L521" s="44"/>
      <c r="M521" s="219" t="s">
        <v>19</v>
      </c>
      <c r="N521" s="220" t="s">
        <v>43</v>
      </c>
      <c r="O521" s="84"/>
      <c r="P521" s="221">
        <f>O521*H521</f>
        <v>0</v>
      </c>
      <c r="Q521" s="221">
        <v>0</v>
      </c>
      <c r="R521" s="221">
        <f>Q521*H521</f>
        <v>0</v>
      </c>
      <c r="S521" s="221">
        <v>0</v>
      </c>
      <c r="T521" s="222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23" t="s">
        <v>640</v>
      </c>
      <c r="AT521" s="223" t="s">
        <v>133</v>
      </c>
      <c r="AU521" s="223" t="s">
        <v>80</v>
      </c>
      <c r="AY521" s="17" t="s">
        <v>131</v>
      </c>
      <c r="BE521" s="224">
        <f>IF(N521="základní",J521,0)</f>
        <v>0</v>
      </c>
      <c r="BF521" s="224">
        <f>IF(N521="snížená",J521,0)</f>
        <v>0</v>
      </c>
      <c r="BG521" s="224">
        <f>IF(N521="zákl. přenesená",J521,0)</f>
        <v>0</v>
      </c>
      <c r="BH521" s="224">
        <f>IF(N521="sníž. přenesená",J521,0)</f>
        <v>0</v>
      </c>
      <c r="BI521" s="224">
        <f>IF(N521="nulová",J521,0)</f>
        <v>0</v>
      </c>
      <c r="BJ521" s="17" t="s">
        <v>78</v>
      </c>
      <c r="BK521" s="224">
        <f>ROUND(I521*H521,2)</f>
        <v>0</v>
      </c>
      <c r="BL521" s="17" t="s">
        <v>640</v>
      </c>
      <c r="BM521" s="223" t="s">
        <v>699</v>
      </c>
    </row>
    <row r="522" spans="1:47" s="2" customFormat="1" ht="12">
      <c r="A522" s="38"/>
      <c r="B522" s="39"/>
      <c r="C522" s="40"/>
      <c r="D522" s="225" t="s">
        <v>140</v>
      </c>
      <c r="E522" s="40"/>
      <c r="F522" s="226" t="s">
        <v>698</v>
      </c>
      <c r="G522" s="40"/>
      <c r="H522" s="40"/>
      <c r="I522" s="227"/>
      <c r="J522" s="40"/>
      <c r="K522" s="40"/>
      <c r="L522" s="44"/>
      <c r="M522" s="228"/>
      <c r="N522" s="229"/>
      <c r="O522" s="84"/>
      <c r="P522" s="84"/>
      <c r="Q522" s="84"/>
      <c r="R522" s="84"/>
      <c r="S522" s="84"/>
      <c r="T522" s="85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T522" s="17" t="s">
        <v>140</v>
      </c>
      <c r="AU522" s="17" t="s">
        <v>80</v>
      </c>
    </row>
    <row r="523" spans="1:47" s="2" customFormat="1" ht="12">
      <c r="A523" s="38"/>
      <c r="B523" s="39"/>
      <c r="C523" s="40"/>
      <c r="D523" s="230" t="s">
        <v>142</v>
      </c>
      <c r="E523" s="40"/>
      <c r="F523" s="231" t="s">
        <v>700</v>
      </c>
      <c r="G523" s="40"/>
      <c r="H523" s="40"/>
      <c r="I523" s="227"/>
      <c r="J523" s="40"/>
      <c r="K523" s="40"/>
      <c r="L523" s="44"/>
      <c r="M523" s="264"/>
      <c r="N523" s="265"/>
      <c r="O523" s="266"/>
      <c r="P523" s="266"/>
      <c r="Q523" s="266"/>
      <c r="R523" s="266"/>
      <c r="S523" s="266"/>
      <c r="T523" s="267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T523" s="17" t="s">
        <v>142</v>
      </c>
      <c r="AU523" s="17" t="s">
        <v>80</v>
      </c>
    </row>
    <row r="524" spans="1:31" s="2" customFormat="1" ht="6.95" customHeight="1">
      <c r="A524" s="38"/>
      <c r="B524" s="59"/>
      <c r="C524" s="60"/>
      <c r="D524" s="60"/>
      <c r="E524" s="60"/>
      <c r="F524" s="60"/>
      <c r="G524" s="60"/>
      <c r="H524" s="60"/>
      <c r="I524" s="60"/>
      <c r="J524" s="60"/>
      <c r="K524" s="60"/>
      <c r="L524" s="44"/>
      <c r="M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</row>
  </sheetData>
  <sheetProtection password="CC35" sheet="1" objects="1" scenarios="1" formatColumns="0" formatRows="0" autoFilter="0"/>
  <autoFilter ref="C101:K52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0:H90"/>
    <mergeCell ref="E92:H92"/>
    <mergeCell ref="E94:H94"/>
    <mergeCell ref="L2:V2"/>
  </mergeCells>
  <hyperlinks>
    <hyperlink ref="F107" r:id="rId1" display="https://podminky.urs.cz/item/CS_URS_2023_01/111251101"/>
    <hyperlink ref="F113" r:id="rId2" display="https://podminky.urs.cz/item/CS_URS_2023_01/112101101"/>
    <hyperlink ref="F119" r:id="rId3" display="https://podminky.urs.cz/item/CS_URS_2023_01/112251101"/>
    <hyperlink ref="F125" r:id="rId4" display="https://podminky.urs.cz/item/CS_URS_2023_01/113106144"/>
    <hyperlink ref="F131" r:id="rId5" display="https://podminky.urs.cz/item/CS_URS_2023_01/113106161"/>
    <hyperlink ref="F136" r:id="rId6" display="https://podminky.urs.cz/item/CS_URS_2023_01/113107223"/>
    <hyperlink ref="F143" r:id="rId7" display="https://podminky.urs.cz/item/CS_URS_2023_01/113107224"/>
    <hyperlink ref="F149" r:id="rId8" display="https://podminky.urs.cz/item/CS_URS_2023_01/113107242"/>
    <hyperlink ref="F155" r:id="rId9" display="https://podminky.urs.cz/item/CS_URS_2023_01/113202111"/>
    <hyperlink ref="F160" r:id="rId10" display="https://podminky.urs.cz/item/CS_URS_2023_01/113202111.1"/>
    <hyperlink ref="F165" r:id="rId11" display="https://podminky.urs.cz/item/CS_URS_2023_01/114203202"/>
    <hyperlink ref="F170" r:id="rId12" display="https://podminky.urs.cz/item/CS_URS_2023_01/121151103"/>
    <hyperlink ref="F175" r:id="rId13" display="https://podminky.urs.cz/item/CS_URS_2023_01/132251102"/>
    <hyperlink ref="F180" r:id="rId14" display="https://podminky.urs.cz/item/CS_URS_2023_01/162651112"/>
    <hyperlink ref="F186" r:id="rId15" display="https://podminky.urs.cz/item/CS_URS_2023_01/171201231"/>
    <hyperlink ref="F193" r:id="rId16" display="https://podminky.urs.cz/item/CS_URS_2023_01/171251201"/>
    <hyperlink ref="F199" r:id="rId17" display="https://podminky.urs.cz/item/CS_URS_2023_01/181951112"/>
    <hyperlink ref="F205" r:id="rId18" display="https://podminky.urs.cz/item/CS_URS_2023_01/211971121"/>
    <hyperlink ref="F213" r:id="rId19" display="https://podminky.urs.cz/item/CS_URS_2023_01/212752412"/>
    <hyperlink ref="F220" r:id="rId20" display="https://podminky.urs.cz/item/CS_URS_2023_01/311213124"/>
    <hyperlink ref="F226" r:id="rId21" display="https://podminky.urs.cz/item/CS_URS_2023_01/451317777"/>
    <hyperlink ref="F232" r:id="rId22" display="https://podminky.urs.cz/item/CS_URS_2023_01/451319777"/>
    <hyperlink ref="F240" r:id="rId23" display="https://podminky.urs.cz/item/CS_URS_2023_01/564851111"/>
    <hyperlink ref="F250" r:id="rId24" display="https://podminky.urs.cz/item/CS_URS_2023_01/564861111"/>
    <hyperlink ref="F259" r:id="rId25" display="https://podminky.urs.cz/item/CS_URS_2023_01/567122111"/>
    <hyperlink ref="F267" r:id="rId26" display="https://podminky.urs.cz/item/CS_URS_2023_01/567132111"/>
    <hyperlink ref="F274" r:id="rId27" display="https://podminky.urs.cz/item/CS_URS_2023_01/571908111"/>
    <hyperlink ref="F279" r:id="rId28" display="https://podminky.urs.cz/item/CS_URS_2023_01/591211111"/>
    <hyperlink ref="F286" r:id="rId29" display="https://podminky.urs.cz/item/CS_URS_2023_01/591241111"/>
    <hyperlink ref="F300" r:id="rId30" display="https://podminky.urs.cz/item/CS_URS_2023_01/593111131"/>
    <hyperlink ref="F306" r:id="rId31" display="https://podminky.urs.cz/item/CS_URS_2023_01/594611112"/>
    <hyperlink ref="F325" r:id="rId32" display="https://podminky.urs.cz/item/CS_URS_2023_01/596811311"/>
    <hyperlink ref="F339" r:id="rId33" display="https://podminky.urs.cz/item/CS_URS_2023_01/877315261"/>
    <hyperlink ref="F358" r:id="rId34" display="https://podminky.urs.cz/item/CS_URS_2023_01/899331111"/>
    <hyperlink ref="F364" r:id="rId35" display="https://podminky.urs.cz/item/CS_URS_2023_01/899431111"/>
    <hyperlink ref="F372" r:id="rId36" display="https://podminky.urs.cz/item/CS_URS_2023_01/916131213"/>
    <hyperlink ref="F384" r:id="rId37" display="https://podminky.urs.cz/item/CS_URS_2023_01/916241213"/>
    <hyperlink ref="F403" r:id="rId38" display="https://podminky.urs.cz/item/CS_URS_2023_01/919732211"/>
    <hyperlink ref="F408" r:id="rId39" display="https://podminky.urs.cz/item/CS_URS_2023_01/919735112"/>
    <hyperlink ref="F413" r:id="rId40" display="https://podminky.urs.cz/item/CS_URS_2023_01/935113211"/>
    <hyperlink ref="F424" r:id="rId41" display="https://podminky.urs.cz/item/CS_URS_2023_01/962022491"/>
    <hyperlink ref="F429" r:id="rId42" display="https://podminky.urs.cz/item/CS_URS_2023_01/979024443"/>
    <hyperlink ref="F434" r:id="rId43" display="https://podminky.urs.cz/item/CS_URS_2023_01/979071121"/>
    <hyperlink ref="F440" r:id="rId44" display="https://podminky.urs.cz/item/CS_URS_2023_01/997221551"/>
    <hyperlink ref="F445" r:id="rId45" display="https://podminky.urs.cz/item/CS_URS_2023_01/997221559"/>
    <hyperlink ref="F451" r:id="rId46" display="https://podminky.urs.cz/item/CS_URS_2023_01/997221561"/>
    <hyperlink ref="F457" r:id="rId47" display="https://podminky.urs.cz/item/CS_URS_2023_01/997221569"/>
    <hyperlink ref="F463" r:id="rId48" display="https://podminky.urs.cz/item/CS_URS_2023_01/997221873"/>
    <hyperlink ref="F468" r:id="rId49" display="https://podminky.urs.cz/item/CS_URS_2023_01/998223011"/>
    <hyperlink ref="F473" r:id="rId50" display="https://podminky.urs.cz/item/CS_URS_2023_01/761661021"/>
    <hyperlink ref="F480" r:id="rId51" display="https://podminky.urs.cz/item/CS_URS_2023_01/998761101"/>
    <hyperlink ref="F485" r:id="rId52" display="https://podminky.urs.cz/item/CS_URS_2023_01/013244000"/>
    <hyperlink ref="F489" r:id="rId53" display="https://podminky.urs.cz/item/CS_URS_2023_01/013254000"/>
    <hyperlink ref="F493" r:id="rId54" display="https://podminky.urs.cz/item/CS_URS_2023_01/013274000"/>
    <hyperlink ref="F496" r:id="rId55" display="https://podminky.urs.cz/item/CS_URS_2023_01/013284000"/>
    <hyperlink ref="F501" r:id="rId56" display="https://podminky.urs.cz/item/CS_URS_2023_01/030001000"/>
    <hyperlink ref="F505" r:id="rId57" display="https://podminky.urs.cz/item/CS_URS_2023_01/034203000"/>
    <hyperlink ref="F509" r:id="rId58" display="https://podminky.urs.cz/item/CS_URS_2023_01/034303000"/>
    <hyperlink ref="F514" r:id="rId59" display="https://podminky.urs.cz/item/CS_URS_2023_01/043134000"/>
    <hyperlink ref="F518" r:id="rId60" display="https://podminky.urs.cz/item/CS_URS_2023_01/049103000"/>
    <hyperlink ref="F523" r:id="rId61" display="https://podminky.urs.cz/item/CS_URS_2023_01/073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89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Modernizace komunikace ul. Rybní v Chotěboři</v>
      </c>
      <c r="F7" s="142"/>
      <c r="G7" s="142"/>
      <c r="H7" s="142"/>
      <c r="L7" s="20"/>
    </row>
    <row r="8" spans="2:12" s="1" customFormat="1" ht="12" customHeight="1">
      <c r="B8" s="20"/>
      <c r="D8" s="142" t="s">
        <v>90</v>
      </c>
      <c r="L8" s="20"/>
    </row>
    <row r="9" spans="1:31" s="2" customFormat="1" ht="16.5" customHeight="1">
      <c r="A9" s="38"/>
      <c r="B9" s="44"/>
      <c r="C9" s="38"/>
      <c r="D9" s="38"/>
      <c r="E9" s="143" t="s">
        <v>91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92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701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31. 5. 2023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47.25" customHeight="1">
      <c r="A29" s="147"/>
      <c r="B29" s="148"/>
      <c r="C29" s="147"/>
      <c r="D29" s="147"/>
      <c r="E29" s="149" t="s">
        <v>94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ROUND((SUM(BE95:BE399)),2)</f>
        <v>0</v>
      </c>
      <c r="G35" s="38"/>
      <c r="H35" s="38"/>
      <c r="I35" s="157">
        <v>0.21</v>
      </c>
      <c r="J35" s="156">
        <f>ROUND(((SUM(BE95:BE399))*I35),2)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ROUND((SUM(BF95:BF399)),2)</f>
        <v>0</v>
      </c>
      <c r="G36" s="38"/>
      <c r="H36" s="38"/>
      <c r="I36" s="157">
        <v>0.15</v>
      </c>
      <c r="J36" s="156">
        <f>ROUND(((SUM(BF95:BF399))*I36),2)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ROUND((SUM(BG95:BG399)),2)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ROUND((SUM(BH95:BH399)),2)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ROUND((SUM(BI95:BI399)),2)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95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Modernizace komunikace ul. Rybní v Chotěboři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90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91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92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 101.2 - část neuznatelné náklady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k.ú. Chotěboř</v>
      </c>
      <c r="G56" s="40"/>
      <c r="H56" s="40"/>
      <c r="I56" s="32" t="s">
        <v>23</v>
      </c>
      <c r="J56" s="72" t="str">
        <f>IF(J14="","",J14)</f>
        <v>31. 5. 2023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Město Chotěboř</v>
      </c>
      <c r="G58" s="40"/>
      <c r="H58" s="40"/>
      <c r="I58" s="32" t="s">
        <v>31</v>
      </c>
      <c r="J58" s="36" t="str">
        <f>E23</f>
        <v>Ing. Stanislav Mastný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96</v>
      </c>
      <c r="D61" s="171"/>
      <c r="E61" s="171"/>
      <c r="F61" s="171"/>
      <c r="G61" s="171"/>
      <c r="H61" s="171"/>
      <c r="I61" s="171"/>
      <c r="J61" s="172" t="s">
        <v>97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98</v>
      </c>
    </row>
    <row r="64" spans="1:31" s="9" customFormat="1" ht="24.95" customHeight="1">
      <c r="A64" s="9"/>
      <c r="B64" s="174"/>
      <c r="C64" s="175"/>
      <c r="D64" s="176" t="s">
        <v>99</v>
      </c>
      <c r="E64" s="177"/>
      <c r="F64" s="177"/>
      <c r="G64" s="177"/>
      <c r="H64" s="177"/>
      <c r="I64" s="177"/>
      <c r="J64" s="178">
        <f>J96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100</v>
      </c>
      <c r="E65" s="182"/>
      <c r="F65" s="182"/>
      <c r="G65" s="182"/>
      <c r="H65" s="182"/>
      <c r="I65" s="182"/>
      <c r="J65" s="183">
        <f>J97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102</v>
      </c>
      <c r="E66" s="182"/>
      <c r="F66" s="182"/>
      <c r="G66" s="182"/>
      <c r="H66" s="182"/>
      <c r="I66" s="182"/>
      <c r="J66" s="183">
        <f>J176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104</v>
      </c>
      <c r="E67" s="182"/>
      <c r="F67" s="182"/>
      <c r="G67" s="182"/>
      <c r="H67" s="182"/>
      <c r="I67" s="182"/>
      <c r="J67" s="183">
        <f>J193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105</v>
      </c>
      <c r="E68" s="182"/>
      <c r="F68" s="182"/>
      <c r="G68" s="182"/>
      <c r="H68" s="182"/>
      <c r="I68" s="182"/>
      <c r="J68" s="183">
        <f>J295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106</v>
      </c>
      <c r="E69" s="182"/>
      <c r="F69" s="182"/>
      <c r="G69" s="182"/>
      <c r="H69" s="182"/>
      <c r="I69" s="182"/>
      <c r="J69" s="183">
        <f>J311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107</v>
      </c>
      <c r="E70" s="182"/>
      <c r="F70" s="182"/>
      <c r="G70" s="182"/>
      <c r="H70" s="182"/>
      <c r="I70" s="182"/>
      <c r="J70" s="183">
        <f>J370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108</v>
      </c>
      <c r="E71" s="182"/>
      <c r="F71" s="182"/>
      <c r="G71" s="182"/>
      <c r="H71" s="182"/>
      <c r="I71" s="182"/>
      <c r="J71" s="183">
        <f>J386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4"/>
      <c r="C72" s="175"/>
      <c r="D72" s="176" t="s">
        <v>111</v>
      </c>
      <c r="E72" s="177"/>
      <c r="F72" s="177"/>
      <c r="G72" s="177"/>
      <c r="H72" s="177"/>
      <c r="I72" s="177"/>
      <c r="J72" s="178">
        <f>J390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0"/>
      <c r="C73" s="125"/>
      <c r="D73" s="181" t="s">
        <v>112</v>
      </c>
      <c r="E73" s="182"/>
      <c r="F73" s="182"/>
      <c r="G73" s="182"/>
      <c r="H73" s="182"/>
      <c r="I73" s="182"/>
      <c r="J73" s="183">
        <f>J391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9" spans="1:31" s="2" customFormat="1" ht="6.95" customHeight="1">
      <c r="A79" s="38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4.95" customHeight="1">
      <c r="A80" s="38"/>
      <c r="B80" s="39"/>
      <c r="C80" s="23" t="s">
        <v>116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169" t="str">
        <f>E7</f>
        <v>Modernizace komunikace ul. Rybní v Chotěboři</v>
      </c>
      <c r="F83" s="32"/>
      <c r="G83" s="32"/>
      <c r="H83" s="32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2:12" s="1" customFormat="1" ht="12" customHeight="1">
      <c r="B84" s="21"/>
      <c r="C84" s="32" t="s">
        <v>90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1:31" s="2" customFormat="1" ht="16.5" customHeight="1">
      <c r="A85" s="38"/>
      <c r="B85" s="39"/>
      <c r="C85" s="40"/>
      <c r="D85" s="40"/>
      <c r="E85" s="169" t="s">
        <v>91</v>
      </c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69" t="str">
        <f>E11</f>
        <v>SO 101.2 - část neuznatelné náklady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F14</f>
        <v>k.ú. Chotěboř</v>
      </c>
      <c r="G89" s="40"/>
      <c r="H89" s="40"/>
      <c r="I89" s="32" t="s">
        <v>23</v>
      </c>
      <c r="J89" s="72" t="str">
        <f>IF(J14="","",J14)</f>
        <v>31. 5. 2023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E17</f>
        <v>Město Chotěboř</v>
      </c>
      <c r="G91" s="40"/>
      <c r="H91" s="40"/>
      <c r="I91" s="32" t="s">
        <v>31</v>
      </c>
      <c r="J91" s="36" t="str">
        <f>E23</f>
        <v>Ing. Stanislav Mastný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IF(E20="","",E20)</f>
        <v>Vyplň údaj</v>
      </c>
      <c r="G92" s="40"/>
      <c r="H92" s="40"/>
      <c r="I92" s="32" t="s">
        <v>34</v>
      </c>
      <c r="J92" s="36" t="str">
        <f>E26</f>
        <v xml:space="preserve"> 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11" customFormat="1" ht="29.25" customHeight="1">
      <c r="A94" s="185"/>
      <c r="B94" s="186"/>
      <c r="C94" s="187" t="s">
        <v>117</v>
      </c>
      <c r="D94" s="188" t="s">
        <v>57</v>
      </c>
      <c r="E94" s="188" t="s">
        <v>53</v>
      </c>
      <c r="F94" s="188" t="s">
        <v>54</v>
      </c>
      <c r="G94" s="188" t="s">
        <v>118</v>
      </c>
      <c r="H94" s="188" t="s">
        <v>119</v>
      </c>
      <c r="I94" s="188" t="s">
        <v>120</v>
      </c>
      <c r="J94" s="188" t="s">
        <v>97</v>
      </c>
      <c r="K94" s="189" t="s">
        <v>121</v>
      </c>
      <c r="L94" s="190"/>
      <c r="M94" s="92" t="s">
        <v>19</v>
      </c>
      <c r="N94" s="93" t="s">
        <v>42</v>
      </c>
      <c r="O94" s="93" t="s">
        <v>122</v>
      </c>
      <c r="P94" s="93" t="s">
        <v>123</v>
      </c>
      <c r="Q94" s="93" t="s">
        <v>124</v>
      </c>
      <c r="R94" s="93" t="s">
        <v>125</v>
      </c>
      <c r="S94" s="93" t="s">
        <v>126</v>
      </c>
      <c r="T94" s="94" t="s">
        <v>127</v>
      </c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</row>
    <row r="95" spans="1:63" s="2" customFormat="1" ht="22.8" customHeight="1">
      <c r="A95" s="38"/>
      <c r="B95" s="39"/>
      <c r="C95" s="99" t="s">
        <v>128</v>
      </c>
      <c r="D95" s="40"/>
      <c r="E95" s="40"/>
      <c r="F95" s="40"/>
      <c r="G95" s="40"/>
      <c r="H95" s="40"/>
      <c r="I95" s="40"/>
      <c r="J95" s="191">
        <f>BK95</f>
        <v>0</v>
      </c>
      <c r="K95" s="40"/>
      <c r="L95" s="44"/>
      <c r="M95" s="95"/>
      <c r="N95" s="192"/>
      <c r="O95" s="96"/>
      <c r="P95" s="193">
        <f>P96+P390</f>
        <v>0</v>
      </c>
      <c r="Q95" s="96"/>
      <c r="R95" s="193">
        <f>R96+R390</f>
        <v>92.2907335</v>
      </c>
      <c r="S95" s="96"/>
      <c r="T95" s="194">
        <f>T96+T390</f>
        <v>4.648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71</v>
      </c>
      <c r="AU95" s="17" t="s">
        <v>98</v>
      </c>
      <c r="BK95" s="195">
        <f>BK96+BK390</f>
        <v>0</v>
      </c>
    </row>
    <row r="96" spans="1:63" s="12" customFormat="1" ht="25.9" customHeight="1">
      <c r="A96" s="12"/>
      <c r="B96" s="196"/>
      <c r="C96" s="197"/>
      <c r="D96" s="198" t="s">
        <v>71</v>
      </c>
      <c r="E96" s="199" t="s">
        <v>129</v>
      </c>
      <c r="F96" s="199" t="s">
        <v>130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P97+P176+P193+P295+P311+P370+P386</f>
        <v>0</v>
      </c>
      <c r="Q96" s="204"/>
      <c r="R96" s="205">
        <f>R97+R176+R193+R295+R311+R370+R386</f>
        <v>92.2907335</v>
      </c>
      <c r="S96" s="204"/>
      <c r="T96" s="206">
        <f>T97+T176+T193+T295+T311+T370+T386</f>
        <v>4.648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78</v>
      </c>
      <c r="AT96" s="208" t="s">
        <v>71</v>
      </c>
      <c r="AU96" s="208" t="s">
        <v>72</v>
      </c>
      <c r="AY96" s="207" t="s">
        <v>131</v>
      </c>
      <c r="BK96" s="209">
        <f>BK97+BK176+BK193+BK295+BK311+BK370+BK386</f>
        <v>0</v>
      </c>
    </row>
    <row r="97" spans="1:63" s="12" customFormat="1" ht="22.8" customHeight="1">
      <c r="A97" s="12"/>
      <c r="B97" s="196"/>
      <c r="C97" s="197"/>
      <c r="D97" s="198" t="s">
        <v>71</v>
      </c>
      <c r="E97" s="210" t="s">
        <v>78</v>
      </c>
      <c r="F97" s="210" t="s">
        <v>132</v>
      </c>
      <c r="G97" s="197"/>
      <c r="H97" s="197"/>
      <c r="I97" s="200"/>
      <c r="J97" s="211">
        <f>BK97</f>
        <v>0</v>
      </c>
      <c r="K97" s="197"/>
      <c r="L97" s="202"/>
      <c r="M97" s="203"/>
      <c r="N97" s="204"/>
      <c r="O97" s="204"/>
      <c r="P97" s="205">
        <f>SUM(P98:P175)</f>
        <v>0</v>
      </c>
      <c r="Q97" s="204"/>
      <c r="R97" s="205">
        <f>SUM(R98:R175)</f>
        <v>16.74186</v>
      </c>
      <c r="S97" s="204"/>
      <c r="T97" s="206">
        <f>SUM(T98:T175)</f>
        <v>4.64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78</v>
      </c>
      <c r="AT97" s="208" t="s">
        <v>71</v>
      </c>
      <c r="AU97" s="208" t="s">
        <v>78</v>
      </c>
      <c r="AY97" s="207" t="s">
        <v>131</v>
      </c>
      <c r="BK97" s="209">
        <f>SUM(BK98:BK175)</f>
        <v>0</v>
      </c>
    </row>
    <row r="98" spans="1:65" s="2" customFormat="1" ht="16.5" customHeight="1">
      <c r="A98" s="38"/>
      <c r="B98" s="39"/>
      <c r="C98" s="212" t="s">
        <v>78</v>
      </c>
      <c r="D98" s="212" t="s">
        <v>133</v>
      </c>
      <c r="E98" s="213" t="s">
        <v>702</v>
      </c>
      <c r="F98" s="214" t="s">
        <v>703</v>
      </c>
      <c r="G98" s="215" t="s">
        <v>136</v>
      </c>
      <c r="H98" s="216">
        <v>8</v>
      </c>
      <c r="I98" s="217"/>
      <c r="J98" s="218">
        <f>ROUND(I98*H98,2)</f>
        <v>0</v>
      </c>
      <c r="K98" s="214" t="s">
        <v>137</v>
      </c>
      <c r="L98" s="44"/>
      <c r="M98" s="219" t="s">
        <v>19</v>
      </c>
      <c r="N98" s="220" t="s">
        <v>43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0.58</v>
      </c>
      <c r="T98" s="222">
        <f>S98*H98</f>
        <v>4.64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138</v>
      </c>
      <c r="AT98" s="223" t="s">
        <v>133</v>
      </c>
      <c r="AU98" s="223" t="s">
        <v>80</v>
      </c>
      <c r="AY98" s="17" t="s">
        <v>131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78</v>
      </c>
      <c r="BK98" s="224">
        <f>ROUND(I98*H98,2)</f>
        <v>0</v>
      </c>
      <c r="BL98" s="17" t="s">
        <v>138</v>
      </c>
      <c r="BM98" s="223" t="s">
        <v>704</v>
      </c>
    </row>
    <row r="99" spans="1:47" s="2" customFormat="1" ht="12">
      <c r="A99" s="38"/>
      <c r="B99" s="39"/>
      <c r="C99" s="40"/>
      <c r="D99" s="225" t="s">
        <v>140</v>
      </c>
      <c r="E99" s="40"/>
      <c r="F99" s="226" t="s">
        <v>705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140</v>
      </c>
      <c r="AU99" s="17" t="s">
        <v>80</v>
      </c>
    </row>
    <row r="100" spans="1:47" s="2" customFormat="1" ht="12">
      <c r="A100" s="38"/>
      <c r="B100" s="39"/>
      <c r="C100" s="40"/>
      <c r="D100" s="230" t="s">
        <v>142</v>
      </c>
      <c r="E100" s="40"/>
      <c r="F100" s="231" t="s">
        <v>706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142</v>
      </c>
      <c r="AU100" s="17" t="s">
        <v>80</v>
      </c>
    </row>
    <row r="101" spans="1:51" s="13" customFormat="1" ht="12">
      <c r="A101" s="13"/>
      <c r="B101" s="233"/>
      <c r="C101" s="234"/>
      <c r="D101" s="225" t="s">
        <v>146</v>
      </c>
      <c r="E101" s="235" t="s">
        <v>19</v>
      </c>
      <c r="F101" s="236" t="s">
        <v>296</v>
      </c>
      <c r="G101" s="234"/>
      <c r="H101" s="235" t="s">
        <v>19</v>
      </c>
      <c r="I101" s="237"/>
      <c r="J101" s="234"/>
      <c r="K101" s="234"/>
      <c r="L101" s="238"/>
      <c r="M101" s="239"/>
      <c r="N101" s="240"/>
      <c r="O101" s="240"/>
      <c r="P101" s="240"/>
      <c r="Q101" s="240"/>
      <c r="R101" s="240"/>
      <c r="S101" s="240"/>
      <c r="T101" s="24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2" t="s">
        <v>146</v>
      </c>
      <c r="AU101" s="242" t="s">
        <v>80</v>
      </c>
      <c r="AV101" s="13" t="s">
        <v>78</v>
      </c>
      <c r="AW101" s="13" t="s">
        <v>33</v>
      </c>
      <c r="AX101" s="13" t="s">
        <v>72</v>
      </c>
      <c r="AY101" s="242" t="s">
        <v>131</v>
      </c>
    </row>
    <row r="102" spans="1:51" s="13" customFormat="1" ht="12">
      <c r="A102" s="13"/>
      <c r="B102" s="233"/>
      <c r="C102" s="234"/>
      <c r="D102" s="225" t="s">
        <v>146</v>
      </c>
      <c r="E102" s="235" t="s">
        <v>19</v>
      </c>
      <c r="F102" s="236" t="s">
        <v>707</v>
      </c>
      <c r="G102" s="234"/>
      <c r="H102" s="235" t="s">
        <v>19</v>
      </c>
      <c r="I102" s="237"/>
      <c r="J102" s="234"/>
      <c r="K102" s="234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146</v>
      </c>
      <c r="AU102" s="242" t="s">
        <v>80</v>
      </c>
      <c r="AV102" s="13" t="s">
        <v>78</v>
      </c>
      <c r="AW102" s="13" t="s">
        <v>33</v>
      </c>
      <c r="AX102" s="13" t="s">
        <v>72</v>
      </c>
      <c r="AY102" s="242" t="s">
        <v>131</v>
      </c>
    </row>
    <row r="103" spans="1:51" s="14" customFormat="1" ht="12">
      <c r="A103" s="14"/>
      <c r="B103" s="243"/>
      <c r="C103" s="244"/>
      <c r="D103" s="225" t="s">
        <v>146</v>
      </c>
      <c r="E103" s="245" t="s">
        <v>19</v>
      </c>
      <c r="F103" s="246" t="s">
        <v>708</v>
      </c>
      <c r="G103" s="244"/>
      <c r="H103" s="247">
        <v>8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3" t="s">
        <v>146</v>
      </c>
      <c r="AU103" s="253" t="s">
        <v>80</v>
      </c>
      <c r="AV103" s="14" t="s">
        <v>80</v>
      </c>
      <c r="AW103" s="14" t="s">
        <v>33</v>
      </c>
      <c r="AX103" s="14" t="s">
        <v>72</v>
      </c>
      <c r="AY103" s="253" t="s">
        <v>131</v>
      </c>
    </row>
    <row r="104" spans="1:65" s="2" customFormat="1" ht="16.5" customHeight="1">
      <c r="A104" s="38"/>
      <c r="B104" s="39"/>
      <c r="C104" s="212" t="s">
        <v>80</v>
      </c>
      <c r="D104" s="212" t="s">
        <v>133</v>
      </c>
      <c r="E104" s="213" t="s">
        <v>226</v>
      </c>
      <c r="F104" s="214" t="s">
        <v>227</v>
      </c>
      <c r="G104" s="215" t="s">
        <v>136</v>
      </c>
      <c r="H104" s="216">
        <v>126</v>
      </c>
      <c r="I104" s="217"/>
      <c r="J104" s="218">
        <f>ROUND(I104*H104,2)</f>
        <v>0</v>
      </c>
      <c r="K104" s="214" t="s">
        <v>137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138</v>
      </c>
      <c r="AT104" s="223" t="s">
        <v>133</v>
      </c>
      <c r="AU104" s="223" t="s">
        <v>80</v>
      </c>
      <c r="AY104" s="17" t="s">
        <v>131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78</v>
      </c>
      <c r="BK104" s="224">
        <f>ROUND(I104*H104,2)</f>
        <v>0</v>
      </c>
      <c r="BL104" s="17" t="s">
        <v>138</v>
      </c>
      <c r="BM104" s="223" t="s">
        <v>709</v>
      </c>
    </row>
    <row r="105" spans="1:47" s="2" customFormat="1" ht="12">
      <c r="A105" s="38"/>
      <c r="B105" s="39"/>
      <c r="C105" s="40"/>
      <c r="D105" s="225" t="s">
        <v>140</v>
      </c>
      <c r="E105" s="40"/>
      <c r="F105" s="226" t="s">
        <v>229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140</v>
      </c>
      <c r="AU105" s="17" t="s">
        <v>80</v>
      </c>
    </row>
    <row r="106" spans="1:47" s="2" customFormat="1" ht="12">
      <c r="A106" s="38"/>
      <c r="B106" s="39"/>
      <c r="C106" s="40"/>
      <c r="D106" s="230" t="s">
        <v>142</v>
      </c>
      <c r="E106" s="40"/>
      <c r="F106" s="231" t="s">
        <v>230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142</v>
      </c>
      <c r="AU106" s="17" t="s">
        <v>80</v>
      </c>
    </row>
    <row r="107" spans="1:47" s="2" customFormat="1" ht="12">
      <c r="A107" s="38"/>
      <c r="B107" s="39"/>
      <c r="C107" s="40"/>
      <c r="D107" s="225" t="s">
        <v>144</v>
      </c>
      <c r="E107" s="40"/>
      <c r="F107" s="232" t="s">
        <v>710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144</v>
      </c>
      <c r="AU107" s="17" t="s">
        <v>80</v>
      </c>
    </row>
    <row r="108" spans="1:51" s="13" customFormat="1" ht="12">
      <c r="A108" s="13"/>
      <c r="B108" s="233"/>
      <c r="C108" s="234"/>
      <c r="D108" s="225" t="s">
        <v>146</v>
      </c>
      <c r="E108" s="235" t="s">
        <v>19</v>
      </c>
      <c r="F108" s="236" t="s">
        <v>147</v>
      </c>
      <c r="G108" s="234"/>
      <c r="H108" s="235" t="s">
        <v>19</v>
      </c>
      <c r="I108" s="237"/>
      <c r="J108" s="234"/>
      <c r="K108" s="234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146</v>
      </c>
      <c r="AU108" s="242" t="s">
        <v>80</v>
      </c>
      <c r="AV108" s="13" t="s">
        <v>78</v>
      </c>
      <c r="AW108" s="13" t="s">
        <v>33</v>
      </c>
      <c r="AX108" s="13" t="s">
        <v>72</v>
      </c>
      <c r="AY108" s="242" t="s">
        <v>131</v>
      </c>
    </row>
    <row r="109" spans="1:51" s="13" customFormat="1" ht="12">
      <c r="A109" s="13"/>
      <c r="B109" s="233"/>
      <c r="C109" s="234"/>
      <c r="D109" s="225" t="s">
        <v>146</v>
      </c>
      <c r="E109" s="235" t="s">
        <v>19</v>
      </c>
      <c r="F109" s="236" t="s">
        <v>711</v>
      </c>
      <c r="G109" s="234"/>
      <c r="H109" s="235" t="s">
        <v>19</v>
      </c>
      <c r="I109" s="237"/>
      <c r="J109" s="234"/>
      <c r="K109" s="234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146</v>
      </c>
      <c r="AU109" s="242" t="s">
        <v>80</v>
      </c>
      <c r="AV109" s="13" t="s">
        <v>78</v>
      </c>
      <c r="AW109" s="13" t="s">
        <v>33</v>
      </c>
      <c r="AX109" s="13" t="s">
        <v>72</v>
      </c>
      <c r="AY109" s="242" t="s">
        <v>131</v>
      </c>
    </row>
    <row r="110" spans="1:51" s="14" customFormat="1" ht="12">
      <c r="A110" s="14"/>
      <c r="B110" s="243"/>
      <c r="C110" s="244"/>
      <c r="D110" s="225" t="s">
        <v>146</v>
      </c>
      <c r="E110" s="245" t="s">
        <v>19</v>
      </c>
      <c r="F110" s="246" t="s">
        <v>712</v>
      </c>
      <c r="G110" s="244"/>
      <c r="H110" s="247">
        <v>61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146</v>
      </c>
      <c r="AU110" s="253" t="s">
        <v>80</v>
      </c>
      <c r="AV110" s="14" t="s">
        <v>80</v>
      </c>
      <c r="AW110" s="14" t="s">
        <v>33</v>
      </c>
      <c r="AX110" s="14" t="s">
        <v>72</v>
      </c>
      <c r="AY110" s="253" t="s">
        <v>131</v>
      </c>
    </row>
    <row r="111" spans="1:51" s="14" customFormat="1" ht="12">
      <c r="A111" s="14"/>
      <c r="B111" s="243"/>
      <c r="C111" s="244"/>
      <c r="D111" s="225" t="s">
        <v>146</v>
      </c>
      <c r="E111" s="245" t="s">
        <v>19</v>
      </c>
      <c r="F111" s="246" t="s">
        <v>713</v>
      </c>
      <c r="G111" s="244"/>
      <c r="H111" s="247">
        <v>65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3" t="s">
        <v>146</v>
      </c>
      <c r="AU111" s="253" t="s">
        <v>80</v>
      </c>
      <c r="AV111" s="14" t="s">
        <v>80</v>
      </c>
      <c r="AW111" s="14" t="s">
        <v>33</v>
      </c>
      <c r="AX111" s="14" t="s">
        <v>72</v>
      </c>
      <c r="AY111" s="253" t="s">
        <v>131</v>
      </c>
    </row>
    <row r="112" spans="1:65" s="2" customFormat="1" ht="21.75" customHeight="1">
      <c r="A112" s="38"/>
      <c r="B112" s="39"/>
      <c r="C112" s="212" t="s">
        <v>156</v>
      </c>
      <c r="D112" s="212" t="s">
        <v>133</v>
      </c>
      <c r="E112" s="213" t="s">
        <v>714</v>
      </c>
      <c r="F112" s="214" t="s">
        <v>715</v>
      </c>
      <c r="G112" s="215" t="s">
        <v>220</v>
      </c>
      <c r="H112" s="216">
        <v>11.9</v>
      </c>
      <c r="I112" s="217"/>
      <c r="J112" s="218">
        <f>ROUND(I112*H112,2)</f>
        <v>0</v>
      </c>
      <c r="K112" s="214" t="s">
        <v>137</v>
      </c>
      <c r="L112" s="44"/>
      <c r="M112" s="219" t="s">
        <v>19</v>
      </c>
      <c r="N112" s="220" t="s">
        <v>43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138</v>
      </c>
      <c r="AT112" s="223" t="s">
        <v>133</v>
      </c>
      <c r="AU112" s="223" t="s">
        <v>80</v>
      </c>
      <c r="AY112" s="17" t="s">
        <v>131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78</v>
      </c>
      <c r="BK112" s="224">
        <f>ROUND(I112*H112,2)</f>
        <v>0</v>
      </c>
      <c r="BL112" s="17" t="s">
        <v>138</v>
      </c>
      <c r="BM112" s="223" t="s">
        <v>716</v>
      </c>
    </row>
    <row r="113" spans="1:47" s="2" customFormat="1" ht="12">
      <c r="A113" s="38"/>
      <c r="B113" s="39"/>
      <c r="C113" s="40"/>
      <c r="D113" s="225" t="s">
        <v>140</v>
      </c>
      <c r="E113" s="40"/>
      <c r="F113" s="226" t="s">
        <v>717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140</v>
      </c>
      <c r="AU113" s="17" t="s">
        <v>80</v>
      </c>
    </row>
    <row r="114" spans="1:47" s="2" customFormat="1" ht="12">
      <c r="A114" s="38"/>
      <c r="B114" s="39"/>
      <c r="C114" s="40"/>
      <c r="D114" s="230" t="s">
        <v>142</v>
      </c>
      <c r="E114" s="40"/>
      <c r="F114" s="231" t="s">
        <v>718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142</v>
      </c>
      <c r="AU114" s="17" t="s">
        <v>80</v>
      </c>
    </row>
    <row r="115" spans="1:51" s="13" customFormat="1" ht="12">
      <c r="A115" s="13"/>
      <c r="B115" s="233"/>
      <c r="C115" s="234"/>
      <c r="D115" s="225" t="s">
        <v>146</v>
      </c>
      <c r="E115" s="235" t="s">
        <v>19</v>
      </c>
      <c r="F115" s="236" t="s">
        <v>147</v>
      </c>
      <c r="G115" s="234"/>
      <c r="H115" s="235" t="s">
        <v>19</v>
      </c>
      <c r="I115" s="237"/>
      <c r="J115" s="234"/>
      <c r="K115" s="234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146</v>
      </c>
      <c r="AU115" s="242" t="s">
        <v>80</v>
      </c>
      <c r="AV115" s="13" t="s">
        <v>78</v>
      </c>
      <c r="AW115" s="13" t="s">
        <v>33</v>
      </c>
      <c r="AX115" s="13" t="s">
        <v>72</v>
      </c>
      <c r="AY115" s="242" t="s">
        <v>131</v>
      </c>
    </row>
    <row r="116" spans="1:51" s="13" customFormat="1" ht="12">
      <c r="A116" s="13"/>
      <c r="B116" s="233"/>
      <c r="C116" s="234"/>
      <c r="D116" s="225" t="s">
        <v>146</v>
      </c>
      <c r="E116" s="235" t="s">
        <v>19</v>
      </c>
      <c r="F116" s="236" t="s">
        <v>719</v>
      </c>
      <c r="G116" s="234"/>
      <c r="H116" s="235" t="s">
        <v>19</v>
      </c>
      <c r="I116" s="237"/>
      <c r="J116" s="234"/>
      <c r="K116" s="234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146</v>
      </c>
      <c r="AU116" s="242" t="s">
        <v>80</v>
      </c>
      <c r="AV116" s="13" t="s">
        <v>78</v>
      </c>
      <c r="AW116" s="13" t="s">
        <v>33</v>
      </c>
      <c r="AX116" s="13" t="s">
        <v>72</v>
      </c>
      <c r="AY116" s="242" t="s">
        <v>131</v>
      </c>
    </row>
    <row r="117" spans="1:51" s="14" customFormat="1" ht="12">
      <c r="A117" s="14"/>
      <c r="B117" s="243"/>
      <c r="C117" s="244"/>
      <c r="D117" s="225" t="s">
        <v>146</v>
      </c>
      <c r="E117" s="245" t="s">
        <v>19</v>
      </c>
      <c r="F117" s="246" t="s">
        <v>720</v>
      </c>
      <c r="G117" s="244"/>
      <c r="H117" s="247">
        <v>3.1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3" t="s">
        <v>146</v>
      </c>
      <c r="AU117" s="253" t="s">
        <v>80</v>
      </c>
      <c r="AV117" s="14" t="s">
        <v>80</v>
      </c>
      <c r="AW117" s="14" t="s">
        <v>33</v>
      </c>
      <c r="AX117" s="14" t="s">
        <v>72</v>
      </c>
      <c r="AY117" s="253" t="s">
        <v>131</v>
      </c>
    </row>
    <row r="118" spans="1:51" s="13" customFormat="1" ht="12">
      <c r="A118" s="13"/>
      <c r="B118" s="233"/>
      <c r="C118" s="234"/>
      <c r="D118" s="225" t="s">
        <v>146</v>
      </c>
      <c r="E118" s="235" t="s">
        <v>19</v>
      </c>
      <c r="F118" s="236" t="s">
        <v>721</v>
      </c>
      <c r="G118" s="234"/>
      <c r="H118" s="235" t="s">
        <v>19</v>
      </c>
      <c r="I118" s="237"/>
      <c r="J118" s="234"/>
      <c r="K118" s="234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146</v>
      </c>
      <c r="AU118" s="242" t="s">
        <v>80</v>
      </c>
      <c r="AV118" s="13" t="s">
        <v>78</v>
      </c>
      <c r="AW118" s="13" t="s">
        <v>33</v>
      </c>
      <c r="AX118" s="13" t="s">
        <v>72</v>
      </c>
      <c r="AY118" s="242" t="s">
        <v>131</v>
      </c>
    </row>
    <row r="119" spans="1:51" s="14" customFormat="1" ht="12">
      <c r="A119" s="14"/>
      <c r="B119" s="243"/>
      <c r="C119" s="244"/>
      <c r="D119" s="225" t="s">
        <v>146</v>
      </c>
      <c r="E119" s="245" t="s">
        <v>19</v>
      </c>
      <c r="F119" s="246" t="s">
        <v>722</v>
      </c>
      <c r="G119" s="244"/>
      <c r="H119" s="247">
        <v>8.8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146</v>
      </c>
      <c r="AU119" s="253" t="s">
        <v>80</v>
      </c>
      <c r="AV119" s="14" t="s">
        <v>80</v>
      </c>
      <c r="AW119" s="14" t="s">
        <v>33</v>
      </c>
      <c r="AX119" s="14" t="s">
        <v>72</v>
      </c>
      <c r="AY119" s="253" t="s">
        <v>131</v>
      </c>
    </row>
    <row r="120" spans="1:65" s="2" customFormat="1" ht="21.75" customHeight="1">
      <c r="A120" s="38"/>
      <c r="B120" s="39"/>
      <c r="C120" s="212" t="s">
        <v>138</v>
      </c>
      <c r="D120" s="212" t="s">
        <v>133</v>
      </c>
      <c r="E120" s="213" t="s">
        <v>723</v>
      </c>
      <c r="F120" s="214" t="s">
        <v>724</v>
      </c>
      <c r="G120" s="215" t="s">
        <v>220</v>
      </c>
      <c r="H120" s="216">
        <v>2.8</v>
      </c>
      <c r="I120" s="217"/>
      <c r="J120" s="218">
        <f>ROUND(I120*H120,2)</f>
        <v>0</v>
      </c>
      <c r="K120" s="214" t="s">
        <v>137</v>
      </c>
      <c r="L120" s="44"/>
      <c r="M120" s="219" t="s">
        <v>19</v>
      </c>
      <c r="N120" s="220" t="s">
        <v>43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138</v>
      </c>
      <c r="AT120" s="223" t="s">
        <v>133</v>
      </c>
      <c r="AU120" s="223" t="s">
        <v>80</v>
      </c>
      <c r="AY120" s="17" t="s">
        <v>131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78</v>
      </c>
      <c r="BK120" s="224">
        <f>ROUND(I120*H120,2)</f>
        <v>0</v>
      </c>
      <c r="BL120" s="17" t="s">
        <v>138</v>
      </c>
      <c r="BM120" s="223" t="s">
        <v>725</v>
      </c>
    </row>
    <row r="121" spans="1:47" s="2" customFormat="1" ht="12">
      <c r="A121" s="38"/>
      <c r="B121" s="39"/>
      <c r="C121" s="40"/>
      <c r="D121" s="225" t="s">
        <v>140</v>
      </c>
      <c r="E121" s="40"/>
      <c r="F121" s="226" t="s">
        <v>726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140</v>
      </c>
      <c r="AU121" s="17" t="s">
        <v>80</v>
      </c>
    </row>
    <row r="122" spans="1:47" s="2" customFormat="1" ht="12">
      <c r="A122" s="38"/>
      <c r="B122" s="39"/>
      <c r="C122" s="40"/>
      <c r="D122" s="230" t="s">
        <v>142</v>
      </c>
      <c r="E122" s="40"/>
      <c r="F122" s="231" t="s">
        <v>727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142</v>
      </c>
      <c r="AU122" s="17" t="s">
        <v>80</v>
      </c>
    </row>
    <row r="123" spans="1:51" s="13" customFormat="1" ht="12">
      <c r="A123" s="13"/>
      <c r="B123" s="233"/>
      <c r="C123" s="234"/>
      <c r="D123" s="225" t="s">
        <v>146</v>
      </c>
      <c r="E123" s="235" t="s">
        <v>19</v>
      </c>
      <c r="F123" s="236" t="s">
        <v>147</v>
      </c>
      <c r="G123" s="234"/>
      <c r="H123" s="235" t="s">
        <v>19</v>
      </c>
      <c r="I123" s="237"/>
      <c r="J123" s="234"/>
      <c r="K123" s="234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146</v>
      </c>
      <c r="AU123" s="242" t="s">
        <v>80</v>
      </c>
      <c r="AV123" s="13" t="s">
        <v>78</v>
      </c>
      <c r="AW123" s="13" t="s">
        <v>33</v>
      </c>
      <c r="AX123" s="13" t="s">
        <v>72</v>
      </c>
      <c r="AY123" s="242" t="s">
        <v>131</v>
      </c>
    </row>
    <row r="124" spans="1:51" s="13" customFormat="1" ht="12">
      <c r="A124" s="13"/>
      <c r="B124" s="233"/>
      <c r="C124" s="234"/>
      <c r="D124" s="225" t="s">
        <v>146</v>
      </c>
      <c r="E124" s="235" t="s">
        <v>19</v>
      </c>
      <c r="F124" s="236" t="s">
        <v>728</v>
      </c>
      <c r="G124" s="234"/>
      <c r="H124" s="235" t="s">
        <v>19</v>
      </c>
      <c r="I124" s="237"/>
      <c r="J124" s="234"/>
      <c r="K124" s="234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146</v>
      </c>
      <c r="AU124" s="242" t="s">
        <v>80</v>
      </c>
      <c r="AV124" s="13" t="s">
        <v>78</v>
      </c>
      <c r="AW124" s="13" t="s">
        <v>33</v>
      </c>
      <c r="AX124" s="13" t="s">
        <v>72</v>
      </c>
      <c r="AY124" s="242" t="s">
        <v>131</v>
      </c>
    </row>
    <row r="125" spans="1:51" s="14" customFormat="1" ht="12">
      <c r="A125" s="14"/>
      <c r="B125" s="243"/>
      <c r="C125" s="244"/>
      <c r="D125" s="225" t="s">
        <v>146</v>
      </c>
      <c r="E125" s="245" t="s">
        <v>19</v>
      </c>
      <c r="F125" s="246" t="s">
        <v>729</v>
      </c>
      <c r="G125" s="244"/>
      <c r="H125" s="247">
        <v>2.8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3" t="s">
        <v>146</v>
      </c>
      <c r="AU125" s="253" t="s">
        <v>80</v>
      </c>
      <c r="AV125" s="14" t="s">
        <v>80</v>
      </c>
      <c r="AW125" s="14" t="s">
        <v>33</v>
      </c>
      <c r="AX125" s="14" t="s">
        <v>72</v>
      </c>
      <c r="AY125" s="253" t="s">
        <v>131</v>
      </c>
    </row>
    <row r="126" spans="1:65" s="2" customFormat="1" ht="21.75" customHeight="1">
      <c r="A126" s="38"/>
      <c r="B126" s="39"/>
      <c r="C126" s="212" t="s">
        <v>170</v>
      </c>
      <c r="D126" s="212" t="s">
        <v>133</v>
      </c>
      <c r="E126" s="213" t="s">
        <v>240</v>
      </c>
      <c r="F126" s="214" t="s">
        <v>241</v>
      </c>
      <c r="G126" s="215" t="s">
        <v>220</v>
      </c>
      <c r="H126" s="216">
        <v>33.6</v>
      </c>
      <c r="I126" s="217"/>
      <c r="J126" s="218">
        <f>ROUND(I126*H126,2)</f>
        <v>0</v>
      </c>
      <c r="K126" s="214" t="s">
        <v>137</v>
      </c>
      <c r="L126" s="44"/>
      <c r="M126" s="219" t="s">
        <v>19</v>
      </c>
      <c r="N126" s="220" t="s">
        <v>43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138</v>
      </c>
      <c r="AT126" s="223" t="s">
        <v>133</v>
      </c>
      <c r="AU126" s="223" t="s">
        <v>80</v>
      </c>
      <c r="AY126" s="17" t="s">
        <v>131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78</v>
      </c>
      <c r="BK126" s="224">
        <f>ROUND(I126*H126,2)</f>
        <v>0</v>
      </c>
      <c r="BL126" s="17" t="s">
        <v>138</v>
      </c>
      <c r="BM126" s="223" t="s">
        <v>730</v>
      </c>
    </row>
    <row r="127" spans="1:47" s="2" customFormat="1" ht="12">
      <c r="A127" s="38"/>
      <c r="B127" s="39"/>
      <c r="C127" s="40"/>
      <c r="D127" s="225" t="s">
        <v>140</v>
      </c>
      <c r="E127" s="40"/>
      <c r="F127" s="226" t="s">
        <v>243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140</v>
      </c>
      <c r="AU127" s="17" t="s">
        <v>80</v>
      </c>
    </row>
    <row r="128" spans="1:47" s="2" customFormat="1" ht="12">
      <c r="A128" s="38"/>
      <c r="B128" s="39"/>
      <c r="C128" s="40"/>
      <c r="D128" s="230" t="s">
        <v>142</v>
      </c>
      <c r="E128" s="40"/>
      <c r="F128" s="231" t="s">
        <v>244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142</v>
      </c>
      <c r="AU128" s="17" t="s">
        <v>80</v>
      </c>
    </row>
    <row r="129" spans="1:51" s="13" customFormat="1" ht="12">
      <c r="A129" s="13"/>
      <c r="B129" s="233"/>
      <c r="C129" s="234"/>
      <c r="D129" s="225" t="s">
        <v>146</v>
      </c>
      <c r="E129" s="235" t="s">
        <v>19</v>
      </c>
      <c r="F129" s="236" t="s">
        <v>147</v>
      </c>
      <c r="G129" s="234"/>
      <c r="H129" s="235" t="s">
        <v>19</v>
      </c>
      <c r="I129" s="237"/>
      <c r="J129" s="234"/>
      <c r="K129" s="234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146</v>
      </c>
      <c r="AU129" s="242" t="s">
        <v>80</v>
      </c>
      <c r="AV129" s="13" t="s">
        <v>78</v>
      </c>
      <c r="AW129" s="13" t="s">
        <v>33</v>
      </c>
      <c r="AX129" s="13" t="s">
        <v>72</v>
      </c>
      <c r="AY129" s="242" t="s">
        <v>131</v>
      </c>
    </row>
    <row r="130" spans="1:51" s="13" customFormat="1" ht="12">
      <c r="A130" s="13"/>
      <c r="B130" s="233"/>
      <c r="C130" s="234"/>
      <c r="D130" s="225" t="s">
        <v>146</v>
      </c>
      <c r="E130" s="235" t="s">
        <v>19</v>
      </c>
      <c r="F130" s="236" t="s">
        <v>711</v>
      </c>
      <c r="G130" s="234"/>
      <c r="H130" s="235" t="s">
        <v>19</v>
      </c>
      <c r="I130" s="237"/>
      <c r="J130" s="234"/>
      <c r="K130" s="234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146</v>
      </c>
      <c r="AU130" s="242" t="s">
        <v>80</v>
      </c>
      <c r="AV130" s="13" t="s">
        <v>78</v>
      </c>
      <c r="AW130" s="13" t="s">
        <v>33</v>
      </c>
      <c r="AX130" s="13" t="s">
        <v>72</v>
      </c>
      <c r="AY130" s="242" t="s">
        <v>131</v>
      </c>
    </row>
    <row r="131" spans="1:51" s="14" customFormat="1" ht="12">
      <c r="A131" s="14"/>
      <c r="B131" s="243"/>
      <c r="C131" s="244"/>
      <c r="D131" s="225" t="s">
        <v>146</v>
      </c>
      <c r="E131" s="245" t="s">
        <v>19</v>
      </c>
      <c r="F131" s="246" t="s">
        <v>731</v>
      </c>
      <c r="G131" s="244"/>
      <c r="H131" s="247">
        <v>9.15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146</v>
      </c>
      <c r="AU131" s="253" t="s">
        <v>80</v>
      </c>
      <c r="AV131" s="14" t="s">
        <v>80</v>
      </c>
      <c r="AW131" s="14" t="s">
        <v>33</v>
      </c>
      <c r="AX131" s="14" t="s">
        <v>72</v>
      </c>
      <c r="AY131" s="253" t="s">
        <v>131</v>
      </c>
    </row>
    <row r="132" spans="1:51" s="14" customFormat="1" ht="12">
      <c r="A132" s="14"/>
      <c r="B132" s="243"/>
      <c r="C132" s="244"/>
      <c r="D132" s="225" t="s">
        <v>146</v>
      </c>
      <c r="E132" s="245" t="s">
        <v>19</v>
      </c>
      <c r="F132" s="246" t="s">
        <v>732</v>
      </c>
      <c r="G132" s="244"/>
      <c r="H132" s="247">
        <v>9.75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146</v>
      </c>
      <c r="AU132" s="253" t="s">
        <v>80</v>
      </c>
      <c r="AV132" s="14" t="s">
        <v>80</v>
      </c>
      <c r="AW132" s="14" t="s">
        <v>33</v>
      </c>
      <c r="AX132" s="14" t="s">
        <v>72</v>
      </c>
      <c r="AY132" s="253" t="s">
        <v>131</v>
      </c>
    </row>
    <row r="133" spans="1:51" s="13" customFormat="1" ht="12">
      <c r="A133" s="13"/>
      <c r="B133" s="233"/>
      <c r="C133" s="234"/>
      <c r="D133" s="225" t="s">
        <v>146</v>
      </c>
      <c r="E133" s="235" t="s">
        <v>19</v>
      </c>
      <c r="F133" s="236" t="s">
        <v>719</v>
      </c>
      <c r="G133" s="234"/>
      <c r="H133" s="235" t="s">
        <v>19</v>
      </c>
      <c r="I133" s="237"/>
      <c r="J133" s="234"/>
      <c r="K133" s="234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146</v>
      </c>
      <c r="AU133" s="242" t="s">
        <v>80</v>
      </c>
      <c r="AV133" s="13" t="s">
        <v>78</v>
      </c>
      <c r="AW133" s="13" t="s">
        <v>33</v>
      </c>
      <c r="AX133" s="13" t="s">
        <v>72</v>
      </c>
      <c r="AY133" s="242" t="s">
        <v>131</v>
      </c>
    </row>
    <row r="134" spans="1:51" s="14" customFormat="1" ht="12">
      <c r="A134" s="14"/>
      <c r="B134" s="243"/>
      <c r="C134" s="244"/>
      <c r="D134" s="225" t="s">
        <v>146</v>
      </c>
      <c r="E134" s="245" t="s">
        <v>19</v>
      </c>
      <c r="F134" s="246" t="s">
        <v>720</v>
      </c>
      <c r="G134" s="244"/>
      <c r="H134" s="247">
        <v>3.1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146</v>
      </c>
      <c r="AU134" s="253" t="s">
        <v>80</v>
      </c>
      <c r="AV134" s="14" t="s">
        <v>80</v>
      </c>
      <c r="AW134" s="14" t="s">
        <v>33</v>
      </c>
      <c r="AX134" s="14" t="s">
        <v>72</v>
      </c>
      <c r="AY134" s="253" t="s">
        <v>131</v>
      </c>
    </row>
    <row r="135" spans="1:51" s="13" customFormat="1" ht="12">
      <c r="A135" s="13"/>
      <c r="B135" s="233"/>
      <c r="C135" s="234"/>
      <c r="D135" s="225" t="s">
        <v>146</v>
      </c>
      <c r="E135" s="235" t="s">
        <v>19</v>
      </c>
      <c r="F135" s="236" t="s">
        <v>721</v>
      </c>
      <c r="G135" s="234"/>
      <c r="H135" s="235" t="s">
        <v>19</v>
      </c>
      <c r="I135" s="237"/>
      <c r="J135" s="234"/>
      <c r="K135" s="234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146</v>
      </c>
      <c r="AU135" s="242" t="s">
        <v>80</v>
      </c>
      <c r="AV135" s="13" t="s">
        <v>78</v>
      </c>
      <c r="AW135" s="13" t="s">
        <v>33</v>
      </c>
      <c r="AX135" s="13" t="s">
        <v>72</v>
      </c>
      <c r="AY135" s="242" t="s">
        <v>131</v>
      </c>
    </row>
    <row r="136" spans="1:51" s="14" customFormat="1" ht="12">
      <c r="A136" s="14"/>
      <c r="B136" s="243"/>
      <c r="C136" s="244"/>
      <c r="D136" s="225" t="s">
        <v>146</v>
      </c>
      <c r="E136" s="245" t="s">
        <v>19</v>
      </c>
      <c r="F136" s="246" t="s">
        <v>722</v>
      </c>
      <c r="G136" s="244"/>
      <c r="H136" s="247">
        <v>8.8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146</v>
      </c>
      <c r="AU136" s="253" t="s">
        <v>80</v>
      </c>
      <c r="AV136" s="14" t="s">
        <v>80</v>
      </c>
      <c r="AW136" s="14" t="s">
        <v>33</v>
      </c>
      <c r="AX136" s="14" t="s">
        <v>72</v>
      </c>
      <c r="AY136" s="253" t="s">
        <v>131</v>
      </c>
    </row>
    <row r="137" spans="1:51" s="13" customFormat="1" ht="12">
      <c r="A137" s="13"/>
      <c r="B137" s="233"/>
      <c r="C137" s="234"/>
      <c r="D137" s="225" t="s">
        <v>146</v>
      </c>
      <c r="E137" s="235" t="s">
        <v>19</v>
      </c>
      <c r="F137" s="236" t="s">
        <v>728</v>
      </c>
      <c r="G137" s="234"/>
      <c r="H137" s="235" t="s">
        <v>19</v>
      </c>
      <c r="I137" s="237"/>
      <c r="J137" s="234"/>
      <c r="K137" s="234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146</v>
      </c>
      <c r="AU137" s="242" t="s">
        <v>80</v>
      </c>
      <c r="AV137" s="13" t="s">
        <v>78</v>
      </c>
      <c r="AW137" s="13" t="s">
        <v>33</v>
      </c>
      <c r="AX137" s="13" t="s">
        <v>72</v>
      </c>
      <c r="AY137" s="242" t="s">
        <v>131</v>
      </c>
    </row>
    <row r="138" spans="1:51" s="14" customFormat="1" ht="12">
      <c r="A138" s="14"/>
      <c r="B138" s="243"/>
      <c r="C138" s="244"/>
      <c r="D138" s="225" t="s">
        <v>146</v>
      </c>
      <c r="E138" s="245" t="s">
        <v>19</v>
      </c>
      <c r="F138" s="246" t="s">
        <v>729</v>
      </c>
      <c r="G138" s="244"/>
      <c r="H138" s="247">
        <v>2.8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146</v>
      </c>
      <c r="AU138" s="253" t="s">
        <v>80</v>
      </c>
      <c r="AV138" s="14" t="s">
        <v>80</v>
      </c>
      <c r="AW138" s="14" t="s">
        <v>33</v>
      </c>
      <c r="AX138" s="14" t="s">
        <v>72</v>
      </c>
      <c r="AY138" s="253" t="s">
        <v>131</v>
      </c>
    </row>
    <row r="139" spans="1:65" s="2" customFormat="1" ht="16.5" customHeight="1">
      <c r="A139" s="38"/>
      <c r="B139" s="39"/>
      <c r="C139" s="212" t="s">
        <v>177</v>
      </c>
      <c r="D139" s="212" t="s">
        <v>133</v>
      </c>
      <c r="E139" s="213" t="s">
        <v>246</v>
      </c>
      <c r="F139" s="214" t="s">
        <v>247</v>
      </c>
      <c r="G139" s="215" t="s">
        <v>248</v>
      </c>
      <c r="H139" s="216">
        <v>60.48</v>
      </c>
      <c r="I139" s="217"/>
      <c r="J139" s="218">
        <f>ROUND(I139*H139,2)</f>
        <v>0</v>
      </c>
      <c r="K139" s="214" t="s">
        <v>137</v>
      </c>
      <c r="L139" s="44"/>
      <c r="M139" s="219" t="s">
        <v>19</v>
      </c>
      <c r="N139" s="220" t="s">
        <v>43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138</v>
      </c>
      <c r="AT139" s="223" t="s">
        <v>133</v>
      </c>
      <c r="AU139" s="223" t="s">
        <v>80</v>
      </c>
      <c r="AY139" s="17" t="s">
        <v>131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78</v>
      </c>
      <c r="BK139" s="224">
        <f>ROUND(I139*H139,2)</f>
        <v>0</v>
      </c>
      <c r="BL139" s="17" t="s">
        <v>138</v>
      </c>
      <c r="BM139" s="223" t="s">
        <v>733</v>
      </c>
    </row>
    <row r="140" spans="1:47" s="2" customFormat="1" ht="12">
      <c r="A140" s="38"/>
      <c r="B140" s="39"/>
      <c r="C140" s="40"/>
      <c r="D140" s="225" t="s">
        <v>140</v>
      </c>
      <c r="E140" s="40"/>
      <c r="F140" s="226" t="s">
        <v>250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140</v>
      </c>
      <c r="AU140" s="17" t="s">
        <v>80</v>
      </c>
    </row>
    <row r="141" spans="1:47" s="2" customFormat="1" ht="12">
      <c r="A141" s="38"/>
      <c r="B141" s="39"/>
      <c r="C141" s="40"/>
      <c r="D141" s="230" t="s">
        <v>142</v>
      </c>
      <c r="E141" s="40"/>
      <c r="F141" s="231" t="s">
        <v>251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142</v>
      </c>
      <c r="AU141" s="17" t="s">
        <v>80</v>
      </c>
    </row>
    <row r="142" spans="1:51" s="13" customFormat="1" ht="12">
      <c r="A142" s="13"/>
      <c r="B142" s="233"/>
      <c r="C142" s="234"/>
      <c r="D142" s="225" t="s">
        <v>146</v>
      </c>
      <c r="E142" s="235" t="s">
        <v>19</v>
      </c>
      <c r="F142" s="236" t="s">
        <v>147</v>
      </c>
      <c r="G142" s="234"/>
      <c r="H142" s="235" t="s">
        <v>19</v>
      </c>
      <c r="I142" s="237"/>
      <c r="J142" s="234"/>
      <c r="K142" s="234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146</v>
      </c>
      <c r="AU142" s="242" t="s">
        <v>80</v>
      </c>
      <c r="AV142" s="13" t="s">
        <v>78</v>
      </c>
      <c r="AW142" s="13" t="s">
        <v>33</v>
      </c>
      <c r="AX142" s="13" t="s">
        <v>72</v>
      </c>
      <c r="AY142" s="242" t="s">
        <v>131</v>
      </c>
    </row>
    <row r="143" spans="1:51" s="13" customFormat="1" ht="12">
      <c r="A143" s="13"/>
      <c r="B143" s="233"/>
      <c r="C143" s="234"/>
      <c r="D143" s="225" t="s">
        <v>146</v>
      </c>
      <c r="E143" s="235" t="s">
        <v>19</v>
      </c>
      <c r="F143" s="236" t="s">
        <v>711</v>
      </c>
      <c r="G143" s="234"/>
      <c r="H143" s="235" t="s">
        <v>19</v>
      </c>
      <c r="I143" s="237"/>
      <c r="J143" s="234"/>
      <c r="K143" s="234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146</v>
      </c>
      <c r="AU143" s="242" t="s">
        <v>80</v>
      </c>
      <c r="AV143" s="13" t="s">
        <v>78</v>
      </c>
      <c r="AW143" s="13" t="s">
        <v>33</v>
      </c>
      <c r="AX143" s="13" t="s">
        <v>72</v>
      </c>
      <c r="AY143" s="242" t="s">
        <v>131</v>
      </c>
    </row>
    <row r="144" spans="1:51" s="14" customFormat="1" ht="12">
      <c r="A144" s="14"/>
      <c r="B144" s="243"/>
      <c r="C144" s="244"/>
      <c r="D144" s="225" t="s">
        <v>146</v>
      </c>
      <c r="E144" s="245" t="s">
        <v>19</v>
      </c>
      <c r="F144" s="246" t="s">
        <v>731</v>
      </c>
      <c r="G144" s="244"/>
      <c r="H144" s="247">
        <v>9.15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146</v>
      </c>
      <c r="AU144" s="253" t="s">
        <v>80</v>
      </c>
      <c r="AV144" s="14" t="s">
        <v>80</v>
      </c>
      <c r="AW144" s="14" t="s">
        <v>33</v>
      </c>
      <c r="AX144" s="14" t="s">
        <v>72</v>
      </c>
      <c r="AY144" s="253" t="s">
        <v>131</v>
      </c>
    </row>
    <row r="145" spans="1:51" s="14" customFormat="1" ht="12">
      <c r="A145" s="14"/>
      <c r="B145" s="243"/>
      <c r="C145" s="244"/>
      <c r="D145" s="225" t="s">
        <v>146</v>
      </c>
      <c r="E145" s="245" t="s">
        <v>19</v>
      </c>
      <c r="F145" s="246" t="s">
        <v>732</v>
      </c>
      <c r="G145" s="244"/>
      <c r="H145" s="247">
        <v>9.75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146</v>
      </c>
      <c r="AU145" s="253" t="s">
        <v>80</v>
      </c>
      <c r="AV145" s="14" t="s">
        <v>80</v>
      </c>
      <c r="AW145" s="14" t="s">
        <v>33</v>
      </c>
      <c r="AX145" s="14" t="s">
        <v>72</v>
      </c>
      <c r="AY145" s="253" t="s">
        <v>131</v>
      </c>
    </row>
    <row r="146" spans="1:51" s="13" customFormat="1" ht="12">
      <c r="A146" s="13"/>
      <c r="B146" s="233"/>
      <c r="C146" s="234"/>
      <c r="D146" s="225" t="s">
        <v>146</v>
      </c>
      <c r="E146" s="235" t="s">
        <v>19</v>
      </c>
      <c r="F146" s="236" t="s">
        <v>719</v>
      </c>
      <c r="G146" s="234"/>
      <c r="H146" s="235" t="s">
        <v>19</v>
      </c>
      <c r="I146" s="237"/>
      <c r="J146" s="234"/>
      <c r="K146" s="234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146</v>
      </c>
      <c r="AU146" s="242" t="s">
        <v>80</v>
      </c>
      <c r="AV146" s="13" t="s">
        <v>78</v>
      </c>
      <c r="AW146" s="13" t="s">
        <v>33</v>
      </c>
      <c r="AX146" s="13" t="s">
        <v>72</v>
      </c>
      <c r="AY146" s="242" t="s">
        <v>131</v>
      </c>
    </row>
    <row r="147" spans="1:51" s="14" customFormat="1" ht="12">
      <c r="A147" s="14"/>
      <c r="B147" s="243"/>
      <c r="C147" s="244"/>
      <c r="D147" s="225" t="s">
        <v>146</v>
      </c>
      <c r="E147" s="245" t="s">
        <v>19</v>
      </c>
      <c r="F147" s="246" t="s">
        <v>720</v>
      </c>
      <c r="G147" s="244"/>
      <c r="H147" s="247">
        <v>3.1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146</v>
      </c>
      <c r="AU147" s="253" t="s">
        <v>80</v>
      </c>
      <c r="AV147" s="14" t="s">
        <v>80</v>
      </c>
      <c r="AW147" s="14" t="s">
        <v>33</v>
      </c>
      <c r="AX147" s="14" t="s">
        <v>72</v>
      </c>
      <c r="AY147" s="253" t="s">
        <v>131</v>
      </c>
    </row>
    <row r="148" spans="1:51" s="13" customFormat="1" ht="12">
      <c r="A148" s="13"/>
      <c r="B148" s="233"/>
      <c r="C148" s="234"/>
      <c r="D148" s="225" t="s">
        <v>146</v>
      </c>
      <c r="E148" s="235" t="s">
        <v>19</v>
      </c>
      <c r="F148" s="236" t="s">
        <v>721</v>
      </c>
      <c r="G148" s="234"/>
      <c r="H148" s="235" t="s">
        <v>19</v>
      </c>
      <c r="I148" s="237"/>
      <c r="J148" s="234"/>
      <c r="K148" s="234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146</v>
      </c>
      <c r="AU148" s="242" t="s">
        <v>80</v>
      </c>
      <c r="AV148" s="13" t="s">
        <v>78</v>
      </c>
      <c r="AW148" s="13" t="s">
        <v>33</v>
      </c>
      <c r="AX148" s="13" t="s">
        <v>72</v>
      </c>
      <c r="AY148" s="242" t="s">
        <v>131</v>
      </c>
    </row>
    <row r="149" spans="1:51" s="14" customFormat="1" ht="12">
      <c r="A149" s="14"/>
      <c r="B149" s="243"/>
      <c r="C149" s="244"/>
      <c r="D149" s="225" t="s">
        <v>146</v>
      </c>
      <c r="E149" s="245" t="s">
        <v>19</v>
      </c>
      <c r="F149" s="246" t="s">
        <v>722</v>
      </c>
      <c r="G149" s="244"/>
      <c r="H149" s="247">
        <v>8.8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146</v>
      </c>
      <c r="AU149" s="253" t="s">
        <v>80</v>
      </c>
      <c r="AV149" s="14" t="s">
        <v>80</v>
      </c>
      <c r="AW149" s="14" t="s">
        <v>33</v>
      </c>
      <c r="AX149" s="14" t="s">
        <v>72</v>
      </c>
      <c r="AY149" s="253" t="s">
        <v>131</v>
      </c>
    </row>
    <row r="150" spans="1:51" s="13" customFormat="1" ht="12">
      <c r="A150" s="13"/>
      <c r="B150" s="233"/>
      <c r="C150" s="234"/>
      <c r="D150" s="225" t="s">
        <v>146</v>
      </c>
      <c r="E150" s="235" t="s">
        <v>19</v>
      </c>
      <c r="F150" s="236" t="s">
        <v>728</v>
      </c>
      <c r="G150" s="234"/>
      <c r="H150" s="235" t="s">
        <v>19</v>
      </c>
      <c r="I150" s="237"/>
      <c r="J150" s="234"/>
      <c r="K150" s="234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146</v>
      </c>
      <c r="AU150" s="242" t="s">
        <v>80</v>
      </c>
      <c r="AV150" s="13" t="s">
        <v>78</v>
      </c>
      <c r="AW150" s="13" t="s">
        <v>33</v>
      </c>
      <c r="AX150" s="13" t="s">
        <v>72</v>
      </c>
      <c r="AY150" s="242" t="s">
        <v>131</v>
      </c>
    </row>
    <row r="151" spans="1:51" s="14" customFormat="1" ht="12">
      <c r="A151" s="14"/>
      <c r="B151" s="243"/>
      <c r="C151" s="244"/>
      <c r="D151" s="225" t="s">
        <v>146</v>
      </c>
      <c r="E151" s="245" t="s">
        <v>19</v>
      </c>
      <c r="F151" s="246" t="s">
        <v>729</v>
      </c>
      <c r="G151" s="244"/>
      <c r="H151" s="247">
        <v>2.8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146</v>
      </c>
      <c r="AU151" s="253" t="s">
        <v>80</v>
      </c>
      <c r="AV151" s="14" t="s">
        <v>80</v>
      </c>
      <c r="AW151" s="14" t="s">
        <v>33</v>
      </c>
      <c r="AX151" s="14" t="s">
        <v>72</v>
      </c>
      <c r="AY151" s="253" t="s">
        <v>131</v>
      </c>
    </row>
    <row r="152" spans="1:51" s="14" customFormat="1" ht="12">
      <c r="A152" s="14"/>
      <c r="B152" s="243"/>
      <c r="C152" s="244"/>
      <c r="D152" s="225" t="s">
        <v>146</v>
      </c>
      <c r="E152" s="244"/>
      <c r="F152" s="246" t="s">
        <v>734</v>
      </c>
      <c r="G152" s="244"/>
      <c r="H152" s="247">
        <v>60.48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146</v>
      </c>
      <c r="AU152" s="253" t="s">
        <v>80</v>
      </c>
      <c r="AV152" s="14" t="s">
        <v>80</v>
      </c>
      <c r="AW152" s="14" t="s">
        <v>4</v>
      </c>
      <c r="AX152" s="14" t="s">
        <v>78</v>
      </c>
      <c r="AY152" s="253" t="s">
        <v>131</v>
      </c>
    </row>
    <row r="153" spans="1:65" s="2" customFormat="1" ht="16.5" customHeight="1">
      <c r="A153" s="38"/>
      <c r="B153" s="39"/>
      <c r="C153" s="212" t="s">
        <v>186</v>
      </c>
      <c r="D153" s="212" t="s">
        <v>133</v>
      </c>
      <c r="E153" s="213" t="s">
        <v>735</v>
      </c>
      <c r="F153" s="214" t="s">
        <v>736</v>
      </c>
      <c r="G153" s="215" t="s">
        <v>136</v>
      </c>
      <c r="H153" s="216">
        <v>62</v>
      </c>
      <c r="I153" s="217"/>
      <c r="J153" s="218">
        <f>ROUND(I153*H153,2)</f>
        <v>0</v>
      </c>
      <c r="K153" s="214" t="s">
        <v>137</v>
      </c>
      <c r="L153" s="44"/>
      <c r="M153" s="219" t="s">
        <v>19</v>
      </c>
      <c r="N153" s="220" t="s">
        <v>43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138</v>
      </c>
      <c r="AT153" s="223" t="s">
        <v>133</v>
      </c>
      <c r="AU153" s="223" t="s">
        <v>80</v>
      </c>
      <c r="AY153" s="17" t="s">
        <v>131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78</v>
      </c>
      <c r="BK153" s="224">
        <f>ROUND(I153*H153,2)</f>
        <v>0</v>
      </c>
      <c r="BL153" s="17" t="s">
        <v>138</v>
      </c>
      <c r="BM153" s="223" t="s">
        <v>737</v>
      </c>
    </row>
    <row r="154" spans="1:47" s="2" customFormat="1" ht="12">
      <c r="A154" s="38"/>
      <c r="B154" s="39"/>
      <c r="C154" s="40"/>
      <c r="D154" s="225" t="s">
        <v>140</v>
      </c>
      <c r="E154" s="40"/>
      <c r="F154" s="226" t="s">
        <v>738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140</v>
      </c>
      <c r="AU154" s="17" t="s">
        <v>80</v>
      </c>
    </row>
    <row r="155" spans="1:47" s="2" customFormat="1" ht="12">
      <c r="A155" s="38"/>
      <c r="B155" s="39"/>
      <c r="C155" s="40"/>
      <c r="D155" s="230" t="s">
        <v>142</v>
      </c>
      <c r="E155" s="40"/>
      <c r="F155" s="231" t="s">
        <v>739</v>
      </c>
      <c r="G155" s="40"/>
      <c r="H155" s="40"/>
      <c r="I155" s="227"/>
      <c r="J155" s="40"/>
      <c r="K155" s="40"/>
      <c r="L155" s="44"/>
      <c r="M155" s="228"/>
      <c r="N155" s="229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142</v>
      </c>
      <c r="AU155" s="17" t="s">
        <v>80</v>
      </c>
    </row>
    <row r="156" spans="1:51" s="13" customFormat="1" ht="12">
      <c r="A156" s="13"/>
      <c r="B156" s="233"/>
      <c r="C156" s="234"/>
      <c r="D156" s="225" t="s">
        <v>146</v>
      </c>
      <c r="E156" s="235" t="s">
        <v>19</v>
      </c>
      <c r="F156" s="236" t="s">
        <v>740</v>
      </c>
      <c r="G156" s="234"/>
      <c r="H156" s="235" t="s">
        <v>19</v>
      </c>
      <c r="I156" s="237"/>
      <c r="J156" s="234"/>
      <c r="K156" s="234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146</v>
      </c>
      <c r="AU156" s="242" t="s">
        <v>80</v>
      </c>
      <c r="AV156" s="13" t="s">
        <v>78</v>
      </c>
      <c r="AW156" s="13" t="s">
        <v>33</v>
      </c>
      <c r="AX156" s="13" t="s">
        <v>72</v>
      </c>
      <c r="AY156" s="242" t="s">
        <v>131</v>
      </c>
    </row>
    <row r="157" spans="1:51" s="14" customFormat="1" ht="12">
      <c r="A157" s="14"/>
      <c r="B157" s="243"/>
      <c r="C157" s="244"/>
      <c r="D157" s="225" t="s">
        <v>146</v>
      </c>
      <c r="E157" s="245" t="s">
        <v>19</v>
      </c>
      <c r="F157" s="246" t="s">
        <v>741</v>
      </c>
      <c r="G157" s="244"/>
      <c r="H157" s="247">
        <v>62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146</v>
      </c>
      <c r="AU157" s="253" t="s">
        <v>80</v>
      </c>
      <c r="AV157" s="14" t="s">
        <v>80</v>
      </c>
      <c r="AW157" s="14" t="s">
        <v>33</v>
      </c>
      <c r="AX157" s="14" t="s">
        <v>72</v>
      </c>
      <c r="AY157" s="253" t="s">
        <v>131</v>
      </c>
    </row>
    <row r="158" spans="1:65" s="2" customFormat="1" ht="16.5" customHeight="1">
      <c r="A158" s="38"/>
      <c r="B158" s="39"/>
      <c r="C158" s="254" t="s">
        <v>194</v>
      </c>
      <c r="D158" s="254" t="s">
        <v>277</v>
      </c>
      <c r="E158" s="255" t="s">
        <v>742</v>
      </c>
      <c r="F158" s="256" t="s">
        <v>743</v>
      </c>
      <c r="G158" s="257" t="s">
        <v>248</v>
      </c>
      <c r="H158" s="258">
        <v>16.74</v>
      </c>
      <c r="I158" s="259"/>
      <c r="J158" s="260">
        <f>ROUND(I158*H158,2)</f>
        <v>0</v>
      </c>
      <c r="K158" s="256" t="s">
        <v>137</v>
      </c>
      <c r="L158" s="261"/>
      <c r="M158" s="262" t="s">
        <v>19</v>
      </c>
      <c r="N158" s="263" t="s">
        <v>43</v>
      </c>
      <c r="O158" s="84"/>
      <c r="P158" s="221">
        <f>O158*H158</f>
        <v>0</v>
      </c>
      <c r="Q158" s="221">
        <v>1</v>
      </c>
      <c r="R158" s="221">
        <f>Q158*H158</f>
        <v>16.74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194</v>
      </c>
      <c r="AT158" s="223" t="s">
        <v>277</v>
      </c>
      <c r="AU158" s="223" t="s">
        <v>80</v>
      </c>
      <c r="AY158" s="17" t="s">
        <v>131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78</v>
      </c>
      <c r="BK158" s="224">
        <f>ROUND(I158*H158,2)</f>
        <v>0</v>
      </c>
      <c r="BL158" s="17" t="s">
        <v>138</v>
      </c>
      <c r="BM158" s="223" t="s">
        <v>744</v>
      </c>
    </row>
    <row r="159" spans="1:47" s="2" customFormat="1" ht="12">
      <c r="A159" s="38"/>
      <c r="B159" s="39"/>
      <c r="C159" s="40"/>
      <c r="D159" s="225" t="s">
        <v>140</v>
      </c>
      <c r="E159" s="40"/>
      <c r="F159" s="226" t="s">
        <v>743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140</v>
      </c>
      <c r="AU159" s="17" t="s">
        <v>80</v>
      </c>
    </row>
    <row r="160" spans="1:47" s="2" customFormat="1" ht="12">
      <c r="A160" s="38"/>
      <c r="B160" s="39"/>
      <c r="C160" s="40"/>
      <c r="D160" s="225" t="s">
        <v>144</v>
      </c>
      <c r="E160" s="40"/>
      <c r="F160" s="232" t="s">
        <v>745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144</v>
      </c>
      <c r="AU160" s="17" t="s">
        <v>80</v>
      </c>
    </row>
    <row r="161" spans="1:51" s="13" customFormat="1" ht="12">
      <c r="A161" s="13"/>
      <c r="B161" s="233"/>
      <c r="C161" s="234"/>
      <c r="D161" s="225" t="s">
        <v>146</v>
      </c>
      <c r="E161" s="235" t="s">
        <v>19</v>
      </c>
      <c r="F161" s="236" t="s">
        <v>740</v>
      </c>
      <c r="G161" s="234"/>
      <c r="H161" s="235" t="s">
        <v>19</v>
      </c>
      <c r="I161" s="237"/>
      <c r="J161" s="234"/>
      <c r="K161" s="234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146</v>
      </c>
      <c r="AU161" s="242" t="s">
        <v>80</v>
      </c>
      <c r="AV161" s="13" t="s">
        <v>78</v>
      </c>
      <c r="AW161" s="13" t="s">
        <v>33</v>
      </c>
      <c r="AX161" s="13" t="s">
        <v>72</v>
      </c>
      <c r="AY161" s="242" t="s">
        <v>131</v>
      </c>
    </row>
    <row r="162" spans="1:51" s="14" customFormat="1" ht="12">
      <c r="A162" s="14"/>
      <c r="B162" s="243"/>
      <c r="C162" s="244"/>
      <c r="D162" s="225" t="s">
        <v>146</v>
      </c>
      <c r="E162" s="245" t="s">
        <v>19</v>
      </c>
      <c r="F162" s="246" t="s">
        <v>746</v>
      </c>
      <c r="G162" s="244"/>
      <c r="H162" s="247">
        <v>16.74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146</v>
      </c>
      <c r="AU162" s="253" t="s">
        <v>80</v>
      </c>
      <c r="AV162" s="14" t="s">
        <v>80</v>
      </c>
      <c r="AW162" s="14" t="s">
        <v>33</v>
      </c>
      <c r="AX162" s="14" t="s">
        <v>72</v>
      </c>
      <c r="AY162" s="253" t="s">
        <v>131</v>
      </c>
    </row>
    <row r="163" spans="1:65" s="2" customFormat="1" ht="37.8" customHeight="1">
      <c r="A163" s="38"/>
      <c r="B163" s="39"/>
      <c r="C163" s="212" t="s">
        <v>202</v>
      </c>
      <c r="D163" s="212" t="s">
        <v>133</v>
      </c>
      <c r="E163" s="213" t="s">
        <v>747</v>
      </c>
      <c r="F163" s="214" t="s">
        <v>748</v>
      </c>
      <c r="G163" s="215" t="s">
        <v>136</v>
      </c>
      <c r="H163" s="216">
        <v>62</v>
      </c>
      <c r="I163" s="217"/>
      <c r="J163" s="218">
        <f>ROUND(I163*H163,2)</f>
        <v>0</v>
      </c>
      <c r="K163" s="214" t="s">
        <v>19</v>
      </c>
      <c r="L163" s="44"/>
      <c r="M163" s="219" t="s">
        <v>19</v>
      </c>
      <c r="N163" s="220" t="s">
        <v>43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138</v>
      </c>
      <c r="AT163" s="223" t="s">
        <v>133</v>
      </c>
      <c r="AU163" s="223" t="s">
        <v>80</v>
      </c>
      <c r="AY163" s="17" t="s">
        <v>131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78</v>
      </c>
      <c r="BK163" s="224">
        <f>ROUND(I163*H163,2)</f>
        <v>0</v>
      </c>
      <c r="BL163" s="17" t="s">
        <v>138</v>
      </c>
      <c r="BM163" s="223" t="s">
        <v>749</v>
      </c>
    </row>
    <row r="164" spans="1:47" s="2" customFormat="1" ht="12">
      <c r="A164" s="38"/>
      <c r="B164" s="39"/>
      <c r="C164" s="40"/>
      <c r="D164" s="225" t="s">
        <v>140</v>
      </c>
      <c r="E164" s="40"/>
      <c r="F164" s="226" t="s">
        <v>748</v>
      </c>
      <c r="G164" s="40"/>
      <c r="H164" s="40"/>
      <c r="I164" s="227"/>
      <c r="J164" s="40"/>
      <c r="K164" s="40"/>
      <c r="L164" s="44"/>
      <c r="M164" s="228"/>
      <c r="N164" s="229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140</v>
      </c>
      <c r="AU164" s="17" t="s">
        <v>80</v>
      </c>
    </row>
    <row r="165" spans="1:51" s="13" customFormat="1" ht="12">
      <c r="A165" s="13"/>
      <c r="B165" s="233"/>
      <c r="C165" s="234"/>
      <c r="D165" s="225" t="s">
        <v>146</v>
      </c>
      <c r="E165" s="235" t="s">
        <v>19</v>
      </c>
      <c r="F165" s="236" t="s">
        <v>740</v>
      </c>
      <c r="G165" s="234"/>
      <c r="H165" s="235" t="s">
        <v>19</v>
      </c>
      <c r="I165" s="237"/>
      <c r="J165" s="234"/>
      <c r="K165" s="234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146</v>
      </c>
      <c r="AU165" s="242" t="s">
        <v>80</v>
      </c>
      <c r="AV165" s="13" t="s">
        <v>78</v>
      </c>
      <c r="AW165" s="13" t="s">
        <v>33</v>
      </c>
      <c r="AX165" s="13" t="s">
        <v>72</v>
      </c>
      <c r="AY165" s="242" t="s">
        <v>131</v>
      </c>
    </row>
    <row r="166" spans="1:51" s="14" customFormat="1" ht="12">
      <c r="A166" s="14"/>
      <c r="B166" s="243"/>
      <c r="C166" s="244"/>
      <c r="D166" s="225" t="s">
        <v>146</v>
      </c>
      <c r="E166" s="245" t="s">
        <v>19</v>
      </c>
      <c r="F166" s="246" t="s">
        <v>750</v>
      </c>
      <c r="G166" s="244"/>
      <c r="H166" s="247">
        <v>62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146</v>
      </c>
      <c r="AU166" s="253" t="s">
        <v>80</v>
      </c>
      <c r="AV166" s="14" t="s">
        <v>80</v>
      </c>
      <c r="AW166" s="14" t="s">
        <v>33</v>
      </c>
      <c r="AX166" s="14" t="s">
        <v>72</v>
      </c>
      <c r="AY166" s="253" t="s">
        <v>131</v>
      </c>
    </row>
    <row r="167" spans="1:65" s="2" customFormat="1" ht="16.5" customHeight="1">
      <c r="A167" s="38"/>
      <c r="B167" s="39"/>
      <c r="C167" s="254" t="s">
        <v>210</v>
      </c>
      <c r="D167" s="254" t="s">
        <v>277</v>
      </c>
      <c r="E167" s="255" t="s">
        <v>751</v>
      </c>
      <c r="F167" s="256" t="s">
        <v>752</v>
      </c>
      <c r="G167" s="257" t="s">
        <v>753</v>
      </c>
      <c r="H167" s="258">
        <v>1.86</v>
      </c>
      <c r="I167" s="259"/>
      <c r="J167" s="260">
        <f>ROUND(I167*H167,2)</f>
        <v>0</v>
      </c>
      <c r="K167" s="256" t="s">
        <v>137</v>
      </c>
      <c r="L167" s="261"/>
      <c r="M167" s="262" t="s">
        <v>19</v>
      </c>
      <c r="N167" s="263" t="s">
        <v>43</v>
      </c>
      <c r="O167" s="84"/>
      <c r="P167" s="221">
        <f>O167*H167</f>
        <v>0</v>
      </c>
      <c r="Q167" s="221">
        <v>0.001</v>
      </c>
      <c r="R167" s="221">
        <f>Q167*H167</f>
        <v>0.00186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194</v>
      </c>
      <c r="AT167" s="223" t="s">
        <v>277</v>
      </c>
      <c r="AU167" s="223" t="s">
        <v>80</v>
      </c>
      <c r="AY167" s="17" t="s">
        <v>131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78</v>
      </c>
      <c r="BK167" s="224">
        <f>ROUND(I167*H167,2)</f>
        <v>0</v>
      </c>
      <c r="BL167" s="17" t="s">
        <v>138</v>
      </c>
      <c r="BM167" s="223" t="s">
        <v>754</v>
      </c>
    </row>
    <row r="168" spans="1:47" s="2" customFormat="1" ht="12">
      <c r="A168" s="38"/>
      <c r="B168" s="39"/>
      <c r="C168" s="40"/>
      <c r="D168" s="225" t="s">
        <v>140</v>
      </c>
      <c r="E168" s="40"/>
      <c r="F168" s="226" t="s">
        <v>752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140</v>
      </c>
      <c r="AU168" s="17" t="s">
        <v>80</v>
      </c>
    </row>
    <row r="169" spans="1:51" s="13" customFormat="1" ht="12">
      <c r="A169" s="13"/>
      <c r="B169" s="233"/>
      <c r="C169" s="234"/>
      <c r="D169" s="225" t="s">
        <v>146</v>
      </c>
      <c r="E169" s="235" t="s">
        <v>19</v>
      </c>
      <c r="F169" s="236" t="s">
        <v>740</v>
      </c>
      <c r="G169" s="234"/>
      <c r="H169" s="235" t="s">
        <v>19</v>
      </c>
      <c r="I169" s="237"/>
      <c r="J169" s="234"/>
      <c r="K169" s="234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146</v>
      </c>
      <c r="AU169" s="242" t="s">
        <v>80</v>
      </c>
      <c r="AV169" s="13" t="s">
        <v>78</v>
      </c>
      <c r="AW169" s="13" t="s">
        <v>33</v>
      </c>
      <c r="AX169" s="13" t="s">
        <v>72</v>
      </c>
      <c r="AY169" s="242" t="s">
        <v>131</v>
      </c>
    </row>
    <row r="170" spans="1:51" s="14" customFormat="1" ht="12">
      <c r="A170" s="14"/>
      <c r="B170" s="243"/>
      <c r="C170" s="244"/>
      <c r="D170" s="225" t="s">
        <v>146</v>
      </c>
      <c r="E170" s="245" t="s">
        <v>19</v>
      </c>
      <c r="F170" s="246" t="s">
        <v>755</v>
      </c>
      <c r="G170" s="244"/>
      <c r="H170" s="247">
        <v>1.86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146</v>
      </c>
      <c r="AU170" s="253" t="s">
        <v>80</v>
      </c>
      <c r="AV170" s="14" t="s">
        <v>80</v>
      </c>
      <c r="AW170" s="14" t="s">
        <v>33</v>
      </c>
      <c r="AX170" s="14" t="s">
        <v>72</v>
      </c>
      <c r="AY170" s="253" t="s">
        <v>131</v>
      </c>
    </row>
    <row r="171" spans="1:65" s="2" customFormat="1" ht="16.5" customHeight="1">
      <c r="A171" s="38"/>
      <c r="B171" s="39"/>
      <c r="C171" s="212" t="s">
        <v>217</v>
      </c>
      <c r="D171" s="212" t="s">
        <v>133</v>
      </c>
      <c r="E171" s="213" t="s">
        <v>756</v>
      </c>
      <c r="F171" s="214" t="s">
        <v>757</v>
      </c>
      <c r="G171" s="215" t="s">
        <v>136</v>
      </c>
      <c r="H171" s="216">
        <v>68.2</v>
      </c>
      <c r="I171" s="217"/>
      <c r="J171" s="218">
        <f>ROUND(I171*H171,2)</f>
        <v>0</v>
      </c>
      <c r="K171" s="214" t="s">
        <v>137</v>
      </c>
      <c r="L171" s="44"/>
      <c r="M171" s="219" t="s">
        <v>19</v>
      </c>
      <c r="N171" s="220" t="s">
        <v>43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138</v>
      </c>
      <c r="AT171" s="223" t="s">
        <v>133</v>
      </c>
      <c r="AU171" s="223" t="s">
        <v>80</v>
      </c>
      <c r="AY171" s="17" t="s">
        <v>131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78</v>
      </c>
      <c r="BK171" s="224">
        <f>ROUND(I171*H171,2)</f>
        <v>0</v>
      </c>
      <c r="BL171" s="17" t="s">
        <v>138</v>
      </c>
      <c r="BM171" s="223" t="s">
        <v>758</v>
      </c>
    </row>
    <row r="172" spans="1:47" s="2" customFormat="1" ht="12">
      <c r="A172" s="38"/>
      <c r="B172" s="39"/>
      <c r="C172" s="40"/>
      <c r="D172" s="225" t="s">
        <v>140</v>
      </c>
      <c r="E172" s="40"/>
      <c r="F172" s="226" t="s">
        <v>759</v>
      </c>
      <c r="G172" s="40"/>
      <c r="H172" s="40"/>
      <c r="I172" s="227"/>
      <c r="J172" s="40"/>
      <c r="K172" s="40"/>
      <c r="L172" s="44"/>
      <c r="M172" s="228"/>
      <c r="N172" s="229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140</v>
      </c>
      <c r="AU172" s="17" t="s">
        <v>80</v>
      </c>
    </row>
    <row r="173" spans="1:47" s="2" customFormat="1" ht="12">
      <c r="A173" s="38"/>
      <c r="B173" s="39"/>
      <c r="C173" s="40"/>
      <c r="D173" s="230" t="s">
        <v>142</v>
      </c>
      <c r="E173" s="40"/>
      <c r="F173" s="231" t="s">
        <v>760</v>
      </c>
      <c r="G173" s="40"/>
      <c r="H173" s="40"/>
      <c r="I173" s="227"/>
      <c r="J173" s="40"/>
      <c r="K173" s="40"/>
      <c r="L173" s="44"/>
      <c r="M173" s="228"/>
      <c r="N173" s="229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142</v>
      </c>
      <c r="AU173" s="17" t="s">
        <v>80</v>
      </c>
    </row>
    <row r="174" spans="1:51" s="13" customFormat="1" ht="12">
      <c r="A174" s="13"/>
      <c r="B174" s="233"/>
      <c r="C174" s="234"/>
      <c r="D174" s="225" t="s">
        <v>146</v>
      </c>
      <c r="E174" s="235" t="s">
        <v>19</v>
      </c>
      <c r="F174" s="236" t="s">
        <v>740</v>
      </c>
      <c r="G174" s="234"/>
      <c r="H174" s="235" t="s">
        <v>19</v>
      </c>
      <c r="I174" s="237"/>
      <c r="J174" s="234"/>
      <c r="K174" s="234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146</v>
      </c>
      <c r="AU174" s="242" t="s">
        <v>80</v>
      </c>
      <c r="AV174" s="13" t="s">
        <v>78</v>
      </c>
      <c r="AW174" s="13" t="s">
        <v>33</v>
      </c>
      <c r="AX174" s="13" t="s">
        <v>72</v>
      </c>
      <c r="AY174" s="242" t="s">
        <v>131</v>
      </c>
    </row>
    <row r="175" spans="1:51" s="14" customFormat="1" ht="12">
      <c r="A175" s="14"/>
      <c r="B175" s="243"/>
      <c r="C175" s="244"/>
      <c r="D175" s="225" t="s">
        <v>146</v>
      </c>
      <c r="E175" s="245" t="s">
        <v>19</v>
      </c>
      <c r="F175" s="246" t="s">
        <v>761</v>
      </c>
      <c r="G175" s="244"/>
      <c r="H175" s="247">
        <v>68.2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146</v>
      </c>
      <c r="AU175" s="253" t="s">
        <v>80</v>
      </c>
      <c r="AV175" s="14" t="s">
        <v>80</v>
      </c>
      <c r="AW175" s="14" t="s">
        <v>33</v>
      </c>
      <c r="AX175" s="14" t="s">
        <v>72</v>
      </c>
      <c r="AY175" s="253" t="s">
        <v>131</v>
      </c>
    </row>
    <row r="176" spans="1:63" s="12" customFormat="1" ht="22.8" customHeight="1">
      <c r="A176" s="12"/>
      <c r="B176" s="196"/>
      <c r="C176" s="197"/>
      <c r="D176" s="198" t="s">
        <v>71</v>
      </c>
      <c r="E176" s="210" t="s">
        <v>156</v>
      </c>
      <c r="F176" s="210" t="s">
        <v>290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SUM(P177:P192)</f>
        <v>0</v>
      </c>
      <c r="Q176" s="204"/>
      <c r="R176" s="205">
        <f>SUM(R177:R192)</f>
        <v>9.79776</v>
      </c>
      <c r="S176" s="204"/>
      <c r="T176" s="206">
        <f>SUM(T177:T192)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78</v>
      </c>
      <c r="AT176" s="208" t="s">
        <v>71</v>
      </c>
      <c r="AU176" s="208" t="s">
        <v>78</v>
      </c>
      <c r="AY176" s="207" t="s">
        <v>131</v>
      </c>
      <c r="BK176" s="209">
        <f>SUM(BK177:BK192)</f>
        <v>0</v>
      </c>
    </row>
    <row r="177" spans="1:65" s="2" customFormat="1" ht="16.5" customHeight="1">
      <c r="A177" s="38"/>
      <c r="B177" s="39"/>
      <c r="C177" s="212" t="s">
        <v>225</v>
      </c>
      <c r="D177" s="212" t="s">
        <v>133</v>
      </c>
      <c r="E177" s="213" t="s">
        <v>762</v>
      </c>
      <c r="F177" s="214" t="s">
        <v>763</v>
      </c>
      <c r="G177" s="215" t="s">
        <v>205</v>
      </c>
      <c r="H177" s="216">
        <v>18</v>
      </c>
      <c r="I177" s="217"/>
      <c r="J177" s="218">
        <f>ROUND(I177*H177,2)</f>
        <v>0</v>
      </c>
      <c r="K177" s="214" t="s">
        <v>137</v>
      </c>
      <c r="L177" s="44"/>
      <c r="M177" s="219" t="s">
        <v>19</v>
      </c>
      <c r="N177" s="220" t="s">
        <v>43</v>
      </c>
      <c r="O177" s="84"/>
      <c r="P177" s="221">
        <f>O177*H177</f>
        <v>0</v>
      </c>
      <c r="Q177" s="221">
        <v>0.24127</v>
      </c>
      <c r="R177" s="221">
        <f>Q177*H177</f>
        <v>4.34286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138</v>
      </c>
      <c r="AT177" s="223" t="s">
        <v>133</v>
      </c>
      <c r="AU177" s="223" t="s">
        <v>80</v>
      </c>
      <c r="AY177" s="17" t="s">
        <v>131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78</v>
      </c>
      <c r="BK177" s="224">
        <f>ROUND(I177*H177,2)</f>
        <v>0</v>
      </c>
      <c r="BL177" s="17" t="s">
        <v>138</v>
      </c>
      <c r="BM177" s="223" t="s">
        <v>764</v>
      </c>
    </row>
    <row r="178" spans="1:47" s="2" customFormat="1" ht="12">
      <c r="A178" s="38"/>
      <c r="B178" s="39"/>
      <c r="C178" s="40"/>
      <c r="D178" s="225" t="s">
        <v>140</v>
      </c>
      <c r="E178" s="40"/>
      <c r="F178" s="226" t="s">
        <v>765</v>
      </c>
      <c r="G178" s="40"/>
      <c r="H178" s="40"/>
      <c r="I178" s="227"/>
      <c r="J178" s="40"/>
      <c r="K178" s="40"/>
      <c r="L178" s="44"/>
      <c r="M178" s="228"/>
      <c r="N178" s="229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140</v>
      </c>
      <c r="AU178" s="17" t="s">
        <v>80</v>
      </c>
    </row>
    <row r="179" spans="1:47" s="2" customFormat="1" ht="12">
      <c r="A179" s="38"/>
      <c r="B179" s="39"/>
      <c r="C179" s="40"/>
      <c r="D179" s="230" t="s">
        <v>142</v>
      </c>
      <c r="E179" s="40"/>
      <c r="F179" s="231" t="s">
        <v>766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142</v>
      </c>
      <c r="AU179" s="17" t="s">
        <v>80</v>
      </c>
    </row>
    <row r="180" spans="1:47" s="2" customFormat="1" ht="12">
      <c r="A180" s="38"/>
      <c r="B180" s="39"/>
      <c r="C180" s="40"/>
      <c r="D180" s="225" t="s">
        <v>144</v>
      </c>
      <c r="E180" s="40"/>
      <c r="F180" s="232" t="s">
        <v>767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144</v>
      </c>
      <c r="AU180" s="17" t="s">
        <v>80</v>
      </c>
    </row>
    <row r="181" spans="1:51" s="13" customFormat="1" ht="12">
      <c r="A181" s="13"/>
      <c r="B181" s="233"/>
      <c r="C181" s="234"/>
      <c r="D181" s="225" t="s">
        <v>146</v>
      </c>
      <c r="E181" s="235" t="s">
        <v>19</v>
      </c>
      <c r="F181" s="236" t="s">
        <v>296</v>
      </c>
      <c r="G181" s="234"/>
      <c r="H181" s="235" t="s">
        <v>19</v>
      </c>
      <c r="I181" s="237"/>
      <c r="J181" s="234"/>
      <c r="K181" s="234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146</v>
      </c>
      <c r="AU181" s="242" t="s">
        <v>80</v>
      </c>
      <c r="AV181" s="13" t="s">
        <v>78</v>
      </c>
      <c r="AW181" s="13" t="s">
        <v>33</v>
      </c>
      <c r="AX181" s="13" t="s">
        <v>72</v>
      </c>
      <c r="AY181" s="242" t="s">
        <v>131</v>
      </c>
    </row>
    <row r="182" spans="1:51" s="13" customFormat="1" ht="12">
      <c r="A182" s="13"/>
      <c r="B182" s="233"/>
      <c r="C182" s="234"/>
      <c r="D182" s="225" t="s">
        <v>146</v>
      </c>
      <c r="E182" s="235" t="s">
        <v>19</v>
      </c>
      <c r="F182" s="236" t="s">
        <v>768</v>
      </c>
      <c r="G182" s="234"/>
      <c r="H182" s="235" t="s">
        <v>19</v>
      </c>
      <c r="I182" s="237"/>
      <c r="J182" s="234"/>
      <c r="K182" s="234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146</v>
      </c>
      <c r="AU182" s="242" t="s">
        <v>80</v>
      </c>
      <c r="AV182" s="13" t="s">
        <v>78</v>
      </c>
      <c r="AW182" s="13" t="s">
        <v>33</v>
      </c>
      <c r="AX182" s="13" t="s">
        <v>72</v>
      </c>
      <c r="AY182" s="242" t="s">
        <v>131</v>
      </c>
    </row>
    <row r="183" spans="1:51" s="14" customFormat="1" ht="12">
      <c r="A183" s="14"/>
      <c r="B183" s="243"/>
      <c r="C183" s="244"/>
      <c r="D183" s="225" t="s">
        <v>146</v>
      </c>
      <c r="E183" s="245" t="s">
        <v>19</v>
      </c>
      <c r="F183" s="246" t="s">
        <v>769</v>
      </c>
      <c r="G183" s="244"/>
      <c r="H183" s="247">
        <v>16.1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146</v>
      </c>
      <c r="AU183" s="253" t="s">
        <v>80</v>
      </c>
      <c r="AV183" s="14" t="s">
        <v>80</v>
      </c>
      <c r="AW183" s="14" t="s">
        <v>33</v>
      </c>
      <c r="AX183" s="14" t="s">
        <v>72</v>
      </c>
      <c r="AY183" s="253" t="s">
        <v>131</v>
      </c>
    </row>
    <row r="184" spans="1:51" s="13" customFormat="1" ht="12">
      <c r="A184" s="13"/>
      <c r="B184" s="233"/>
      <c r="C184" s="234"/>
      <c r="D184" s="225" t="s">
        <v>146</v>
      </c>
      <c r="E184" s="235" t="s">
        <v>19</v>
      </c>
      <c r="F184" s="236" t="s">
        <v>770</v>
      </c>
      <c r="G184" s="234"/>
      <c r="H184" s="235" t="s">
        <v>19</v>
      </c>
      <c r="I184" s="237"/>
      <c r="J184" s="234"/>
      <c r="K184" s="234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146</v>
      </c>
      <c r="AU184" s="242" t="s">
        <v>80</v>
      </c>
      <c r="AV184" s="13" t="s">
        <v>78</v>
      </c>
      <c r="AW184" s="13" t="s">
        <v>33</v>
      </c>
      <c r="AX184" s="13" t="s">
        <v>72</v>
      </c>
      <c r="AY184" s="242" t="s">
        <v>131</v>
      </c>
    </row>
    <row r="185" spans="1:51" s="14" customFormat="1" ht="12">
      <c r="A185" s="14"/>
      <c r="B185" s="243"/>
      <c r="C185" s="244"/>
      <c r="D185" s="225" t="s">
        <v>146</v>
      </c>
      <c r="E185" s="245" t="s">
        <v>19</v>
      </c>
      <c r="F185" s="246" t="s">
        <v>771</v>
      </c>
      <c r="G185" s="244"/>
      <c r="H185" s="247">
        <v>1.9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146</v>
      </c>
      <c r="AU185" s="253" t="s">
        <v>80</v>
      </c>
      <c r="AV185" s="14" t="s">
        <v>80</v>
      </c>
      <c r="AW185" s="14" t="s">
        <v>33</v>
      </c>
      <c r="AX185" s="14" t="s">
        <v>72</v>
      </c>
      <c r="AY185" s="253" t="s">
        <v>131</v>
      </c>
    </row>
    <row r="186" spans="1:65" s="2" customFormat="1" ht="16.5" customHeight="1">
      <c r="A186" s="38"/>
      <c r="B186" s="39"/>
      <c r="C186" s="254" t="s">
        <v>232</v>
      </c>
      <c r="D186" s="254" t="s">
        <v>277</v>
      </c>
      <c r="E186" s="255" t="s">
        <v>772</v>
      </c>
      <c r="F186" s="256" t="s">
        <v>773</v>
      </c>
      <c r="G186" s="257" t="s">
        <v>205</v>
      </c>
      <c r="H186" s="258">
        <v>95.7</v>
      </c>
      <c r="I186" s="259"/>
      <c r="J186" s="260">
        <f>ROUND(I186*H186,2)</f>
        <v>0</v>
      </c>
      <c r="K186" s="256" t="s">
        <v>19</v>
      </c>
      <c r="L186" s="261"/>
      <c r="M186" s="262" t="s">
        <v>19</v>
      </c>
      <c r="N186" s="263" t="s">
        <v>43</v>
      </c>
      <c r="O186" s="84"/>
      <c r="P186" s="221">
        <f>O186*H186</f>
        <v>0</v>
      </c>
      <c r="Q186" s="221">
        <v>0.057</v>
      </c>
      <c r="R186" s="221">
        <f>Q186*H186</f>
        <v>5.4549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194</v>
      </c>
      <c r="AT186" s="223" t="s">
        <v>277</v>
      </c>
      <c r="AU186" s="223" t="s">
        <v>80</v>
      </c>
      <c r="AY186" s="17" t="s">
        <v>131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78</v>
      </c>
      <c r="BK186" s="224">
        <f>ROUND(I186*H186,2)</f>
        <v>0</v>
      </c>
      <c r="BL186" s="17" t="s">
        <v>138</v>
      </c>
      <c r="BM186" s="223" t="s">
        <v>774</v>
      </c>
    </row>
    <row r="187" spans="1:47" s="2" customFormat="1" ht="12">
      <c r="A187" s="38"/>
      <c r="B187" s="39"/>
      <c r="C187" s="40"/>
      <c r="D187" s="225" t="s">
        <v>140</v>
      </c>
      <c r="E187" s="40"/>
      <c r="F187" s="226" t="s">
        <v>773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140</v>
      </c>
      <c r="AU187" s="17" t="s">
        <v>80</v>
      </c>
    </row>
    <row r="188" spans="1:51" s="13" customFormat="1" ht="12">
      <c r="A188" s="13"/>
      <c r="B188" s="233"/>
      <c r="C188" s="234"/>
      <c r="D188" s="225" t="s">
        <v>146</v>
      </c>
      <c r="E188" s="235" t="s">
        <v>19</v>
      </c>
      <c r="F188" s="236" t="s">
        <v>296</v>
      </c>
      <c r="G188" s="234"/>
      <c r="H188" s="235" t="s">
        <v>19</v>
      </c>
      <c r="I188" s="237"/>
      <c r="J188" s="234"/>
      <c r="K188" s="234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146</v>
      </c>
      <c r="AU188" s="242" t="s">
        <v>80</v>
      </c>
      <c r="AV188" s="13" t="s">
        <v>78</v>
      </c>
      <c r="AW188" s="13" t="s">
        <v>33</v>
      </c>
      <c r="AX188" s="13" t="s">
        <v>72</v>
      </c>
      <c r="AY188" s="242" t="s">
        <v>131</v>
      </c>
    </row>
    <row r="189" spans="1:51" s="13" customFormat="1" ht="12">
      <c r="A189" s="13"/>
      <c r="B189" s="233"/>
      <c r="C189" s="234"/>
      <c r="D189" s="225" t="s">
        <v>146</v>
      </c>
      <c r="E189" s="235" t="s">
        <v>19</v>
      </c>
      <c r="F189" s="236" t="s">
        <v>768</v>
      </c>
      <c r="G189" s="234"/>
      <c r="H189" s="235" t="s">
        <v>19</v>
      </c>
      <c r="I189" s="237"/>
      <c r="J189" s="234"/>
      <c r="K189" s="234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146</v>
      </c>
      <c r="AU189" s="242" t="s">
        <v>80</v>
      </c>
      <c r="AV189" s="13" t="s">
        <v>78</v>
      </c>
      <c r="AW189" s="13" t="s">
        <v>33</v>
      </c>
      <c r="AX189" s="13" t="s">
        <v>72</v>
      </c>
      <c r="AY189" s="242" t="s">
        <v>131</v>
      </c>
    </row>
    <row r="190" spans="1:51" s="14" customFormat="1" ht="12">
      <c r="A190" s="14"/>
      <c r="B190" s="243"/>
      <c r="C190" s="244"/>
      <c r="D190" s="225" t="s">
        <v>146</v>
      </c>
      <c r="E190" s="245" t="s">
        <v>19</v>
      </c>
      <c r="F190" s="246" t="s">
        <v>775</v>
      </c>
      <c r="G190" s="244"/>
      <c r="H190" s="247">
        <v>80.5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146</v>
      </c>
      <c r="AU190" s="253" t="s">
        <v>80</v>
      </c>
      <c r="AV190" s="14" t="s">
        <v>80</v>
      </c>
      <c r="AW190" s="14" t="s">
        <v>33</v>
      </c>
      <c r="AX190" s="14" t="s">
        <v>72</v>
      </c>
      <c r="AY190" s="253" t="s">
        <v>131</v>
      </c>
    </row>
    <row r="191" spans="1:51" s="13" customFormat="1" ht="12">
      <c r="A191" s="13"/>
      <c r="B191" s="233"/>
      <c r="C191" s="234"/>
      <c r="D191" s="225" t="s">
        <v>146</v>
      </c>
      <c r="E191" s="235" t="s">
        <v>19</v>
      </c>
      <c r="F191" s="236" t="s">
        <v>770</v>
      </c>
      <c r="G191" s="234"/>
      <c r="H191" s="235" t="s">
        <v>19</v>
      </c>
      <c r="I191" s="237"/>
      <c r="J191" s="234"/>
      <c r="K191" s="234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146</v>
      </c>
      <c r="AU191" s="242" t="s">
        <v>80</v>
      </c>
      <c r="AV191" s="13" t="s">
        <v>78</v>
      </c>
      <c r="AW191" s="13" t="s">
        <v>33</v>
      </c>
      <c r="AX191" s="13" t="s">
        <v>72</v>
      </c>
      <c r="AY191" s="242" t="s">
        <v>131</v>
      </c>
    </row>
    <row r="192" spans="1:51" s="14" customFormat="1" ht="12">
      <c r="A192" s="14"/>
      <c r="B192" s="243"/>
      <c r="C192" s="244"/>
      <c r="D192" s="225" t="s">
        <v>146</v>
      </c>
      <c r="E192" s="245" t="s">
        <v>19</v>
      </c>
      <c r="F192" s="246" t="s">
        <v>776</v>
      </c>
      <c r="G192" s="244"/>
      <c r="H192" s="247">
        <v>15.2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146</v>
      </c>
      <c r="AU192" s="253" t="s">
        <v>80</v>
      </c>
      <c r="AV192" s="14" t="s">
        <v>80</v>
      </c>
      <c r="AW192" s="14" t="s">
        <v>33</v>
      </c>
      <c r="AX192" s="14" t="s">
        <v>72</v>
      </c>
      <c r="AY192" s="253" t="s">
        <v>131</v>
      </c>
    </row>
    <row r="193" spans="1:63" s="12" customFormat="1" ht="22.8" customHeight="1">
      <c r="A193" s="12"/>
      <c r="B193" s="196"/>
      <c r="C193" s="197"/>
      <c r="D193" s="198" t="s">
        <v>71</v>
      </c>
      <c r="E193" s="210" t="s">
        <v>170</v>
      </c>
      <c r="F193" s="210" t="s">
        <v>316</v>
      </c>
      <c r="G193" s="197"/>
      <c r="H193" s="197"/>
      <c r="I193" s="200"/>
      <c r="J193" s="211">
        <f>BK193</f>
        <v>0</v>
      </c>
      <c r="K193" s="197"/>
      <c r="L193" s="202"/>
      <c r="M193" s="203"/>
      <c r="N193" s="204"/>
      <c r="O193" s="204"/>
      <c r="P193" s="205">
        <f>SUM(P194:P294)</f>
        <v>0</v>
      </c>
      <c r="Q193" s="204"/>
      <c r="R193" s="205">
        <f>SUM(R194:R294)</f>
        <v>38.113458</v>
      </c>
      <c r="S193" s="204"/>
      <c r="T193" s="206">
        <f>SUM(T194:T294)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7" t="s">
        <v>78</v>
      </c>
      <c r="AT193" s="208" t="s">
        <v>71</v>
      </c>
      <c r="AU193" s="208" t="s">
        <v>78</v>
      </c>
      <c r="AY193" s="207" t="s">
        <v>131</v>
      </c>
      <c r="BK193" s="209">
        <f>SUM(BK194:BK294)</f>
        <v>0</v>
      </c>
    </row>
    <row r="194" spans="1:65" s="2" customFormat="1" ht="16.5" customHeight="1">
      <c r="A194" s="38"/>
      <c r="B194" s="39"/>
      <c r="C194" s="212" t="s">
        <v>239</v>
      </c>
      <c r="D194" s="212" t="s">
        <v>133</v>
      </c>
      <c r="E194" s="213" t="s">
        <v>777</v>
      </c>
      <c r="F194" s="214" t="s">
        <v>778</v>
      </c>
      <c r="G194" s="215" t="s">
        <v>136</v>
      </c>
      <c r="H194" s="216">
        <v>81.795</v>
      </c>
      <c r="I194" s="217"/>
      <c r="J194" s="218">
        <f>ROUND(I194*H194,2)</f>
        <v>0</v>
      </c>
      <c r="K194" s="214" t="s">
        <v>137</v>
      </c>
      <c r="L194" s="44"/>
      <c r="M194" s="219" t="s">
        <v>19</v>
      </c>
      <c r="N194" s="220" t="s">
        <v>43</v>
      </c>
      <c r="O194" s="84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138</v>
      </c>
      <c r="AT194" s="223" t="s">
        <v>133</v>
      </c>
      <c r="AU194" s="223" t="s">
        <v>80</v>
      </c>
      <c r="AY194" s="17" t="s">
        <v>131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78</v>
      </c>
      <c r="BK194" s="224">
        <f>ROUND(I194*H194,2)</f>
        <v>0</v>
      </c>
      <c r="BL194" s="17" t="s">
        <v>138</v>
      </c>
      <c r="BM194" s="223" t="s">
        <v>779</v>
      </c>
    </row>
    <row r="195" spans="1:47" s="2" customFormat="1" ht="12">
      <c r="A195" s="38"/>
      <c r="B195" s="39"/>
      <c r="C195" s="40"/>
      <c r="D195" s="225" t="s">
        <v>140</v>
      </c>
      <c r="E195" s="40"/>
      <c r="F195" s="226" t="s">
        <v>780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140</v>
      </c>
      <c r="AU195" s="17" t="s">
        <v>80</v>
      </c>
    </row>
    <row r="196" spans="1:47" s="2" customFormat="1" ht="12">
      <c r="A196" s="38"/>
      <c r="B196" s="39"/>
      <c r="C196" s="40"/>
      <c r="D196" s="230" t="s">
        <v>142</v>
      </c>
      <c r="E196" s="40"/>
      <c r="F196" s="231" t="s">
        <v>781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142</v>
      </c>
      <c r="AU196" s="17" t="s">
        <v>80</v>
      </c>
    </row>
    <row r="197" spans="1:47" s="2" customFormat="1" ht="12">
      <c r="A197" s="38"/>
      <c r="B197" s="39"/>
      <c r="C197" s="40"/>
      <c r="D197" s="225" t="s">
        <v>144</v>
      </c>
      <c r="E197" s="40"/>
      <c r="F197" s="232" t="s">
        <v>323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144</v>
      </c>
      <c r="AU197" s="17" t="s">
        <v>80</v>
      </c>
    </row>
    <row r="198" spans="1:51" s="13" customFormat="1" ht="12">
      <c r="A198" s="13"/>
      <c r="B198" s="233"/>
      <c r="C198" s="234"/>
      <c r="D198" s="225" t="s">
        <v>146</v>
      </c>
      <c r="E198" s="235" t="s">
        <v>19</v>
      </c>
      <c r="F198" s="236" t="s">
        <v>296</v>
      </c>
      <c r="G198" s="234"/>
      <c r="H198" s="235" t="s">
        <v>19</v>
      </c>
      <c r="I198" s="237"/>
      <c r="J198" s="234"/>
      <c r="K198" s="234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146</v>
      </c>
      <c r="AU198" s="242" t="s">
        <v>80</v>
      </c>
      <c r="AV198" s="13" t="s">
        <v>78</v>
      </c>
      <c r="AW198" s="13" t="s">
        <v>33</v>
      </c>
      <c r="AX198" s="13" t="s">
        <v>72</v>
      </c>
      <c r="AY198" s="242" t="s">
        <v>131</v>
      </c>
    </row>
    <row r="199" spans="1:51" s="13" customFormat="1" ht="12">
      <c r="A199" s="13"/>
      <c r="B199" s="233"/>
      <c r="C199" s="234"/>
      <c r="D199" s="225" t="s">
        <v>146</v>
      </c>
      <c r="E199" s="235" t="s">
        <v>19</v>
      </c>
      <c r="F199" s="236" t="s">
        <v>782</v>
      </c>
      <c r="G199" s="234"/>
      <c r="H199" s="235" t="s">
        <v>19</v>
      </c>
      <c r="I199" s="237"/>
      <c r="J199" s="234"/>
      <c r="K199" s="234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146</v>
      </c>
      <c r="AU199" s="242" t="s">
        <v>80</v>
      </c>
      <c r="AV199" s="13" t="s">
        <v>78</v>
      </c>
      <c r="AW199" s="13" t="s">
        <v>33</v>
      </c>
      <c r="AX199" s="13" t="s">
        <v>72</v>
      </c>
      <c r="AY199" s="242" t="s">
        <v>131</v>
      </c>
    </row>
    <row r="200" spans="1:51" s="14" customFormat="1" ht="12">
      <c r="A200" s="14"/>
      <c r="B200" s="243"/>
      <c r="C200" s="244"/>
      <c r="D200" s="225" t="s">
        <v>146</v>
      </c>
      <c r="E200" s="245" t="s">
        <v>19</v>
      </c>
      <c r="F200" s="246" t="s">
        <v>783</v>
      </c>
      <c r="G200" s="244"/>
      <c r="H200" s="247">
        <v>1.2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146</v>
      </c>
      <c r="AU200" s="253" t="s">
        <v>80</v>
      </c>
      <c r="AV200" s="14" t="s">
        <v>80</v>
      </c>
      <c r="AW200" s="14" t="s">
        <v>33</v>
      </c>
      <c r="AX200" s="14" t="s">
        <v>72</v>
      </c>
      <c r="AY200" s="253" t="s">
        <v>131</v>
      </c>
    </row>
    <row r="201" spans="1:51" s="14" customFormat="1" ht="12">
      <c r="A201" s="14"/>
      <c r="B201" s="243"/>
      <c r="C201" s="244"/>
      <c r="D201" s="225" t="s">
        <v>146</v>
      </c>
      <c r="E201" s="245" t="s">
        <v>19</v>
      </c>
      <c r="F201" s="246" t="s">
        <v>784</v>
      </c>
      <c r="G201" s="244"/>
      <c r="H201" s="247">
        <v>1.2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146</v>
      </c>
      <c r="AU201" s="253" t="s">
        <v>80</v>
      </c>
      <c r="AV201" s="14" t="s">
        <v>80</v>
      </c>
      <c r="AW201" s="14" t="s">
        <v>33</v>
      </c>
      <c r="AX201" s="14" t="s">
        <v>72</v>
      </c>
      <c r="AY201" s="253" t="s">
        <v>131</v>
      </c>
    </row>
    <row r="202" spans="1:51" s="13" customFormat="1" ht="12">
      <c r="A202" s="13"/>
      <c r="B202" s="233"/>
      <c r="C202" s="234"/>
      <c r="D202" s="225" t="s">
        <v>146</v>
      </c>
      <c r="E202" s="235" t="s">
        <v>19</v>
      </c>
      <c r="F202" s="236" t="s">
        <v>785</v>
      </c>
      <c r="G202" s="234"/>
      <c r="H202" s="235" t="s">
        <v>19</v>
      </c>
      <c r="I202" s="237"/>
      <c r="J202" s="234"/>
      <c r="K202" s="234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146</v>
      </c>
      <c r="AU202" s="242" t="s">
        <v>80</v>
      </c>
      <c r="AV202" s="13" t="s">
        <v>78</v>
      </c>
      <c r="AW202" s="13" t="s">
        <v>33</v>
      </c>
      <c r="AX202" s="13" t="s">
        <v>72</v>
      </c>
      <c r="AY202" s="242" t="s">
        <v>131</v>
      </c>
    </row>
    <row r="203" spans="1:51" s="14" customFormat="1" ht="12">
      <c r="A203" s="14"/>
      <c r="B203" s="243"/>
      <c r="C203" s="244"/>
      <c r="D203" s="225" t="s">
        <v>146</v>
      </c>
      <c r="E203" s="245" t="s">
        <v>19</v>
      </c>
      <c r="F203" s="246" t="s">
        <v>786</v>
      </c>
      <c r="G203" s="244"/>
      <c r="H203" s="247">
        <v>31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146</v>
      </c>
      <c r="AU203" s="253" t="s">
        <v>80</v>
      </c>
      <c r="AV203" s="14" t="s">
        <v>80</v>
      </c>
      <c r="AW203" s="14" t="s">
        <v>33</v>
      </c>
      <c r="AX203" s="14" t="s">
        <v>72</v>
      </c>
      <c r="AY203" s="253" t="s">
        <v>131</v>
      </c>
    </row>
    <row r="204" spans="1:51" s="14" customFormat="1" ht="12">
      <c r="A204" s="14"/>
      <c r="B204" s="243"/>
      <c r="C204" s="244"/>
      <c r="D204" s="225" t="s">
        <v>146</v>
      </c>
      <c r="E204" s="245" t="s">
        <v>19</v>
      </c>
      <c r="F204" s="246" t="s">
        <v>787</v>
      </c>
      <c r="G204" s="244"/>
      <c r="H204" s="247">
        <v>43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146</v>
      </c>
      <c r="AU204" s="253" t="s">
        <v>80</v>
      </c>
      <c r="AV204" s="14" t="s">
        <v>80</v>
      </c>
      <c r="AW204" s="14" t="s">
        <v>33</v>
      </c>
      <c r="AX204" s="14" t="s">
        <v>72</v>
      </c>
      <c r="AY204" s="253" t="s">
        <v>131</v>
      </c>
    </row>
    <row r="205" spans="1:51" s="13" customFormat="1" ht="12">
      <c r="A205" s="13"/>
      <c r="B205" s="233"/>
      <c r="C205" s="234"/>
      <c r="D205" s="225" t="s">
        <v>146</v>
      </c>
      <c r="E205" s="235" t="s">
        <v>19</v>
      </c>
      <c r="F205" s="236" t="s">
        <v>788</v>
      </c>
      <c r="G205" s="234"/>
      <c r="H205" s="235" t="s">
        <v>19</v>
      </c>
      <c r="I205" s="237"/>
      <c r="J205" s="234"/>
      <c r="K205" s="234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146</v>
      </c>
      <c r="AU205" s="242" t="s">
        <v>80</v>
      </c>
      <c r="AV205" s="13" t="s">
        <v>78</v>
      </c>
      <c r="AW205" s="13" t="s">
        <v>33</v>
      </c>
      <c r="AX205" s="13" t="s">
        <v>72</v>
      </c>
      <c r="AY205" s="242" t="s">
        <v>131</v>
      </c>
    </row>
    <row r="206" spans="1:51" s="14" customFormat="1" ht="12">
      <c r="A206" s="14"/>
      <c r="B206" s="243"/>
      <c r="C206" s="244"/>
      <c r="D206" s="225" t="s">
        <v>146</v>
      </c>
      <c r="E206" s="245" t="s">
        <v>19</v>
      </c>
      <c r="F206" s="246" t="s">
        <v>789</v>
      </c>
      <c r="G206" s="244"/>
      <c r="H206" s="247">
        <v>0.75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146</v>
      </c>
      <c r="AU206" s="253" t="s">
        <v>80</v>
      </c>
      <c r="AV206" s="14" t="s">
        <v>80</v>
      </c>
      <c r="AW206" s="14" t="s">
        <v>33</v>
      </c>
      <c r="AX206" s="14" t="s">
        <v>72</v>
      </c>
      <c r="AY206" s="253" t="s">
        <v>131</v>
      </c>
    </row>
    <row r="207" spans="1:51" s="14" customFormat="1" ht="12">
      <c r="A207" s="14"/>
      <c r="B207" s="243"/>
      <c r="C207" s="244"/>
      <c r="D207" s="225" t="s">
        <v>146</v>
      </c>
      <c r="E207" s="245" t="s">
        <v>19</v>
      </c>
      <c r="F207" s="246" t="s">
        <v>790</v>
      </c>
      <c r="G207" s="244"/>
      <c r="H207" s="247">
        <v>0.75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146</v>
      </c>
      <c r="AU207" s="253" t="s">
        <v>80</v>
      </c>
      <c r="AV207" s="14" t="s">
        <v>80</v>
      </c>
      <c r="AW207" s="14" t="s">
        <v>33</v>
      </c>
      <c r="AX207" s="14" t="s">
        <v>72</v>
      </c>
      <c r="AY207" s="253" t="s">
        <v>131</v>
      </c>
    </row>
    <row r="208" spans="1:51" s="14" customFormat="1" ht="12">
      <c r="A208" s="14"/>
      <c r="B208" s="243"/>
      <c r="C208" s="244"/>
      <c r="D208" s="225" t="s">
        <v>146</v>
      </c>
      <c r="E208" s="244"/>
      <c r="F208" s="246" t="s">
        <v>791</v>
      </c>
      <c r="G208" s="244"/>
      <c r="H208" s="247">
        <v>81.795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146</v>
      </c>
      <c r="AU208" s="253" t="s">
        <v>80</v>
      </c>
      <c r="AV208" s="14" t="s">
        <v>80</v>
      </c>
      <c r="AW208" s="14" t="s">
        <v>4</v>
      </c>
      <c r="AX208" s="14" t="s">
        <v>78</v>
      </c>
      <c r="AY208" s="253" t="s">
        <v>131</v>
      </c>
    </row>
    <row r="209" spans="1:65" s="2" customFormat="1" ht="16.5" customHeight="1">
      <c r="A209" s="38"/>
      <c r="B209" s="39"/>
      <c r="C209" s="212" t="s">
        <v>8</v>
      </c>
      <c r="D209" s="212" t="s">
        <v>133</v>
      </c>
      <c r="E209" s="213" t="s">
        <v>792</v>
      </c>
      <c r="F209" s="214" t="s">
        <v>793</v>
      </c>
      <c r="G209" s="215" t="s">
        <v>136</v>
      </c>
      <c r="H209" s="216">
        <v>4.5</v>
      </c>
      <c r="I209" s="217"/>
      <c r="J209" s="218">
        <f>ROUND(I209*H209,2)</f>
        <v>0</v>
      </c>
      <c r="K209" s="214" t="s">
        <v>137</v>
      </c>
      <c r="L209" s="44"/>
      <c r="M209" s="219" t="s">
        <v>19</v>
      </c>
      <c r="N209" s="220" t="s">
        <v>43</v>
      </c>
      <c r="O209" s="84"/>
      <c r="P209" s="221">
        <f>O209*H209</f>
        <v>0</v>
      </c>
      <c r="Q209" s="221">
        <v>0</v>
      </c>
      <c r="R209" s="221">
        <f>Q209*H209</f>
        <v>0</v>
      </c>
      <c r="S209" s="221">
        <v>0</v>
      </c>
      <c r="T209" s="22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3" t="s">
        <v>138</v>
      </c>
      <c r="AT209" s="223" t="s">
        <v>133</v>
      </c>
      <c r="AU209" s="223" t="s">
        <v>80</v>
      </c>
      <c r="AY209" s="17" t="s">
        <v>131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78</v>
      </c>
      <c r="BK209" s="224">
        <f>ROUND(I209*H209,2)</f>
        <v>0</v>
      </c>
      <c r="BL209" s="17" t="s">
        <v>138</v>
      </c>
      <c r="BM209" s="223" t="s">
        <v>794</v>
      </c>
    </row>
    <row r="210" spans="1:47" s="2" customFormat="1" ht="12">
      <c r="A210" s="38"/>
      <c r="B210" s="39"/>
      <c r="C210" s="40"/>
      <c r="D210" s="225" t="s">
        <v>140</v>
      </c>
      <c r="E210" s="40"/>
      <c r="F210" s="226" t="s">
        <v>795</v>
      </c>
      <c r="G210" s="40"/>
      <c r="H210" s="40"/>
      <c r="I210" s="227"/>
      <c r="J210" s="40"/>
      <c r="K210" s="40"/>
      <c r="L210" s="44"/>
      <c r="M210" s="228"/>
      <c r="N210" s="229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140</v>
      </c>
      <c r="AU210" s="17" t="s">
        <v>80</v>
      </c>
    </row>
    <row r="211" spans="1:47" s="2" customFormat="1" ht="12">
      <c r="A211" s="38"/>
      <c r="B211" s="39"/>
      <c r="C211" s="40"/>
      <c r="D211" s="230" t="s">
        <v>142</v>
      </c>
      <c r="E211" s="40"/>
      <c r="F211" s="231" t="s">
        <v>796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142</v>
      </c>
      <c r="AU211" s="17" t="s">
        <v>80</v>
      </c>
    </row>
    <row r="212" spans="1:51" s="13" customFormat="1" ht="12">
      <c r="A212" s="13"/>
      <c r="B212" s="233"/>
      <c r="C212" s="234"/>
      <c r="D212" s="225" t="s">
        <v>146</v>
      </c>
      <c r="E212" s="235" t="s">
        <v>19</v>
      </c>
      <c r="F212" s="236" t="s">
        <v>296</v>
      </c>
      <c r="G212" s="234"/>
      <c r="H212" s="235" t="s">
        <v>19</v>
      </c>
      <c r="I212" s="237"/>
      <c r="J212" s="234"/>
      <c r="K212" s="234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146</v>
      </c>
      <c r="AU212" s="242" t="s">
        <v>80</v>
      </c>
      <c r="AV212" s="13" t="s">
        <v>78</v>
      </c>
      <c r="AW212" s="13" t="s">
        <v>33</v>
      </c>
      <c r="AX212" s="13" t="s">
        <v>72</v>
      </c>
      <c r="AY212" s="242" t="s">
        <v>131</v>
      </c>
    </row>
    <row r="213" spans="1:51" s="13" customFormat="1" ht="12">
      <c r="A213" s="13"/>
      <c r="B213" s="233"/>
      <c r="C213" s="234"/>
      <c r="D213" s="225" t="s">
        <v>146</v>
      </c>
      <c r="E213" s="235" t="s">
        <v>19</v>
      </c>
      <c r="F213" s="236" t="s">
        <v>797</v>
      </c>
      <c r="G213" s="234"/>
      <c r="H213" s="235" t="s">
        <v>19</v>
      </c>
      <c r="I213" s="237"/>
      <c r="J213" s="234"/>
      <c r="K213" s="234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146</v>
      </c>
      <c r="AU213" s="242" t="s">
        <v>80</v>
      </c>
      <c r="AV213" s="13" t="s">
        <v>78</v>
      </c>
      <c r="AW213" s="13" t="s">
        <v>33</v>
      </c>
      <c r="AX213" s="13" t="s">
        <v>72</v>
      </c>
      <c r="AY213" s="242" t="s">
        <v>131</v>
      </c>
    </row>
    <row r="214" spans="1:51" s="14" customFormat="1" ht="12">
      <c r="A214" s="14"/>
      <c r="B214" s="243"/>
      <c r="C214" s="244"/>
      <c r="D214" s="225" t="s">
        <v>146</v>
      </c>
      <c r="E214" s="245" t="s">
        <v>19</v>
      </c>
      <c r="F214" s="246" t="s">
        <v>798</v>
      </c>
      <c r="G214" s="244"/>
      <c r="H214" s="247">
        <v>4.5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146</v>
      </c>
      <c r="AU214" s="253" t="s">
        <v>80</v>
      </c>
      <c r="AV214" s="14" t="s">
        <v>80</v>
      </c>
      <c r="AW214" s="14" t="s">
        <v>33</v>
      </c>
      <c r="AX214" s="14" t="s">
        <v>72</v>
      </c>
      <c r="AY214" s="253" t="s">
        <v>131</v>
      </c>
    </row>
    <row r="215" spans="1:65" s="2" customFormat="1" ht="16.5" customHeight="1">
      <c r="A215" s="38"/>
      <c r="B215" s="39"/>
      <c r="C215" s="212" t="s">
        <v>253</v>
      </c>
      <c r="D215" s="212" t="s">
        <v>133</v>
      </c>
      <c r="E215" s="213" t="s">
        <v>799</v>
      </c>
      <c r="F215" s="214" t="s">
        <v>800</v>
      </c>
      <c r="G215" s="215" t="s">
        <v>136</v>
      </c>
      <c r="H215" s="216">
        <v>4.5</v>
      </c>
      <c r="I215" s="217"/>
      <c r="J215" s="218">
        <f>ROUND(I215*H215,2)</f>
        <v>0</v>
      </c>
      <c r="K215" s="214" t="s">
        <v>137</v>
      </c>
      <c r="L215" s="44"/>
      <c r="M215" s="219" t="s">
        <v>19</v>
      </c>
      <c r="N215" s="220" t="s">
        <v>43</v>
      </c>
      <c r="O215" s="84"/>
      <c r="P215" s="221">
        <f>O215*H215</f>
        <v>0</v>
      </c>
      <c r="Q215" s="221">
        <v>0</v>
      </c>
      <c r="R215" s="221">
        <f>Q215*H215</f>
        <v>0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138</v>
      </c>
      <c r="AT215" s="223" t="s">
        <v>133</v>
      </c>
      <c r="AU215" s="223" t="s">
        <v>80</v>
      </c>
      <c r="AY215" s="17" t="s">
        <v>131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78</v>
      </c>
      <c r="BK215" s="224">
        <f>ROUND(I215*H215,2)</f>
        <v>0</v>
      </c>
      <c r="BL215" s="17" t="s">
        <v>138</v>
      </c>
      <c r="BM215" s="223" t="s">
        <v>801</v>
      </c>
    </row>
    <row r="216" spans="1:47" s="2" customFormat="1" ht="12">
      <c r="A216" s="38"/>
      <c r="B216" s="39"/>
      <c r="C216" s="40"/>
      <c r="D216" s="225" t="s">
        <v>140</v>
      </c>
      <c r="E216" s="40"/>
      <c r="F216" s="226" t="s">
        <v>802</v>
      </c>
      <c r="G216" s="40"/>
      <c r="H216" s="40"/>
      <c r="I216" s="227"/>
      <c r="J216" s="40"/>
      <c r="K216" s="40"/>
      <c r="L216" s="44"/>
      <c r="M216" s="228"/>
      <c r="N216" s="229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140</v>
      </c>
      <c r="AU216" s="17" t="s">
        <v>80</v>
      </c>
    </row>
    <row r="217" spans="1:47" s="2" customFormat="1" ht="12">
      <c r="A217" s="38"/>
      <c r="B217" s="39"/>
      <c r="C217" s="40"/>
      <c r="D217" s="230" t="s">
        <v>142</v>
      </c>
      <c r="E217" s="40"/>
      <c r="F217" s="231" t="s">
        <v>803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142</v>
      </c>
      <c r="AU217" s="17" t="s">
        <v>80</v>
      </c>
    </row>
    <row r="218" spans="1:51" s="13" customFormat="1" ht="12">
      <c r="A218" s="13"/>
      <c r="B218" s="233"/>
      <c r="C218" s="234"/>
      <c r="D218" s="225" t="s">
        <v>146</v>
      </c>
      <c r="E218" s="235" t="s">
        <v>19</v>
      </c>
      <c r="F218" s="236" t="s">
        <v>296</v>
      </c>
      <c r="G218" s="234"/>
      <c r="H218" s="235" t="s">
        <v>19</v>
      </c>
      <c r="I218" s="237"/>
      <c r="J218" s="234"/>
      <c r="K218" s="234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146</v>
      </c>
      <c r="AU218" s="242" t="s">
        <v>80</v>
      </c>
      <c r="AV218" s="13" t="s">
        <v>78</v>
      </c>
      <c r="AW218" s="13" t="s">
        <v>33</v>
      </c>
      <c r="AX218" s="13" t="s">
        <v>72</v>
      </c>
      <c r="AY218" s="242" t="s">
        <v>131</v>
      </c>
    </row>
    <row r="219" spans="1:51" s="13" customFormat="1" ht="12">
      <c r="A219" s="13"/>
      <c r="B219" s="233"/>
      <c r="C219" s="234"/>
      <c r="D219" s="225" t="s">
        <v>146</v>
      </c>
      <c r="E219" s="235" t="s">
        <v>19</v>
      </c>
      <c r="F219" s="236" t="s">
        <v>797</v>
      </c>
      <c r="G219" s="234"/>
      <c r="H219" s="235" t="s">
        <v>19</v>
      </c>
      <c r="I219" s="237"/>
      <c r="J219" s="234"/>
      <c r="K219" s="234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146</v>
      </c>
      <c r="AU219" s="242" t="s">
        <v>80</v>
      </c>
      <c r="AV219" s="13" t="s">
        <v>78</v>
      </c>
      <c r="AW219" s="13" t="s">
        <v>33</v>
      </c>
      <c r="AX219" s="13" t="s">
        <v>72</v>
      </c>
      <c r="AY219" s="242" t="s">
        <v>131</v>
      </c>
    </row>
    <row r="220" spans="1:51" s="14" customFormat="1" ht="12">
      <c r="A220" s="14"/>
      <c r="B220" s="243"/>
      <c r="C220" s="244"/>
      <c r="D220" s="225" t="s">
        <v>146</v>
      </c>
      <c r="E220" s="245" t="s">
        <v>19</v>
      </c>
      <c r="F220" s="246" t="s">
        <v>798</v>
      </c>
      <c r="G220" s="244"/>
      <c r="H220" s="247">
        <v>4.5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3" t="s">
        <v>146</v>
      </c>
      <c r="AU220" s="253" t="s">
        <v>80</v>
      </c>
      <c r="AV220" s="14" t="s">
        <v>80</v>
      </c>
      <c r="AW220" s="14" t="s">
        <v>33</v>
      </c>
      <c r="AX220" s="14" t="s">
        <v>72</v>
      </c>
      <c r="AY220" s="253" t="s">
        <v>131</v>
      </c>
    </row>
    <row r="221" spans="1:65" s="2" customFormat="1" ht="16.5" customHeight="1">
      <c r="A221" s="38"/>
      <c r="B221" s="39"/>
      <c r="C221" s="212" t="s">
        <v>259</v>
      </c>
      <c r="D221" s="212" t="s">
        <v>133</v>
      </c>
      <c r="E221" s="213" t="s">
        <v>341</v>
      </c>
      <c r="F221" s="214" t="s">
        <v>342</v>
      </c>
      <c r="G221" s="215" t="s">
        <v>136</v>
      </c>
      <c r="H221" s="216">
        <v>82.4</v>
      </c>
      <c r="I221" s="217"/>
      <c r="J221" s="218">
        <f>ROUND(I221*H221,2)</f>
        <v>0</v>
      </c>
      <c r="K221" s="214" t="s">
        <v>137</v>
      </c>
      <c r="L221" s="44"/>
      <c r="M221" s="219" t="s">
        <v>19</v>
      </c>
      <c r="N221" s="220" t="s">
        <v>43</v>
      </c>
      <c r="O221" s="84"/>
      <c r="P221" s="221">
        <f>O221*H221</f>
        <v>0</v>
      </c>
      <c r="Q221" s="221">
        <v>0</v>
      </c>
      <c r="R221" s="221">
        <f>Q221*H221</f>
        <v>0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138</v>
      </c>
      <c r="AT221" s="223" t="s">
        <v>133</v>
      </c>
      <c r="AU221" s="223" t="s">
        <v>80</v>
      </c>
      <c r="AY221" s="17" t="s">
        <v>131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78</v>
      </c>
      <c r="BK221" s="224">
        <f>ROUND(I221*H221,2)</f>
        <v>0</v>
      </c>
      <c r="BL221" s="17" t="s">
        <v>138</v>
      </c>
      <c r="BM221" s="223" t="s">
        <v>804</v>
      </c>
    </row>
    <row r="222" spans="1:47" s="2" customFormat="1" ht="12">
      <c r="A222" s="38"/>
      <c r="B222" s="39"/>
      <c r="C222" s="40"/>
      <c r="D222" s="225" t="s">
        <v>140</v>
      </c>
      <c r="E222" s="40"/>
      <c r="F222" s="226" t="s">
        <v>344</v>
      </c>
      <c r="G222" s="40"/>
      <c r="H222" s="40"/>
      <c r="I222" s="227"/>
      <c r="J222" s="40"/>
      <c r="K222" s="40"/>
      <c r="L222" s="44"/>
      <c r="M222" s="228"/>
      <c r="N222" s="229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140</v>
      </c>
      <c r="AU222" s="17" t="s">
        <v>80</v>
      </c>
    </row>
    <row r="223" spans="1:47" s="2" customFormat="1" ht="12">
      <c r="A223" s="38"/>
      <c r="B223" s="39"/>
      <c r="C223" s="40"/>
      <c r="D223" s="230" t="s">
        <v>142</v>
      </c>
      <c r="E223" s="40"/>
      <c r="F223" s="231" t="s">
        <v>345</v>
      </c>
      <c r="G223" s="40"/>
      <c r="H223" s="40"/>
      <c r="I223" s="227"/>
      <c r="J223" s="40"/>
      <c r="K223" s="40"/>
      <c r="L223" s="44"/>
      <c r="M223" s="228"/>
      <c r="N223" s="229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142</v>
      </c>
      <c r="AU223" s="17" t="s">
        <v>80</v>
      </c>
    </row>
    <row r="224" spans="1:47" s="2" customFormat="1" ht="12">
      <c r="A224" s="38"/>
      <c r="B224" s="39"/>
      <c r="C224" s="40"/>
      <c r="D224" s="225" t="s">
        <v>144</v>
      </c>
      <c r="E224" s="40"/>
      <c r="F224" s="232" t="s">
        <v>346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144</v>
      </c>
      <c r="AU224" s="17" t="s">
        <v>80</v>
      </c>
    </row>
    <row r="225" spans="1:51" s="13" customFormat="1" ht="12">
      <c r="A225" s="13"/>
      <c r="B225" s="233"/>
      <c r="C225" s="234"/>
      <c r="D225" s="225" t="s">
        <v>146</v>
      </c>
      <c r="E225" s="235" t="s">
        <v>19</v>
      </c>
      <c r="F225" s="236" t="s">
        <v>296</v>
      </c>
      <c r="G225" s="234"/>
      <c r="H225" s="235" t="s">
        <v>19</v>
      </c>
      <c r="I225" s="237"/>
      <c r="J225" s="234"/>
      <c r="K225" s="234"/>
      <c r="L225" s="238"/>
      <c r="M225" s="239"/>
      <c r="N225" s="240"/>
      <c r="O225" s="240"/>
      <c r="P225" s="240"/>
      <c r="Q225" s="240"/>
      <c r="R225" s="240"/>
      <c r="S225" s="240"/>
      <c r="T225" s="24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2" t="s">
        <v>146</v>
      </c>
      <c r="AU225" s="242" t="s">
        <v>80</v>
      </c>
      <c r="AV225" s="13" t="s">
        <v>78</v>
      </c>
      <c r="AW225" s="13" t="s">
        <v>33</v>
      </c>
      <c r="AX225" s="13" t="s">
        <v>72</v>
      </c>
      <c r="AY225" s="242" t="s">
        <v>131</v>
      </c>
    </row>
    <row r="226" spans="1:51" s="13" customFormat="1" ht="12">
      <c r="A226" s="13"/>
      <c r="B226" s="233"/>
      <c r="C226" s="234"/>
      <c r="D226" s="225" t="s">
        <v>146</v>
      </c>
      <c r="E226" s="235" t="s">
        <v>19</v>
      </c>
      <c r="F226" s="236" t="s">
        <v>782</v>
      </c>
      <c r="G226" s="234"/>
      <c r="H226" s="235" t="s">
        <v>19</v>
      </c>
      <c r="I226" s="237"/>
      <c r="J226" s="234"/>
      <c r="K226" s="234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146</v>
      </c>
      <c r="AU226" s="242" t="s">
        <v>80</v>
      </c>
      <c r="AV226" s="13" t="s">
        <v>78</v>
      </c>
      <c r="AW226" s="13" t="s">
        <v>33</v>
      </c>
      <c r="AX226" s="13" t="s">
        <v>72</v>
      </c>
      <c r="AY226" s="242" t="s">
        <v>131</v>
      </c>
    </row>
    <row r="227" spans="1:51" s="14" customFormat="1" ht="12">
      <c r="A227" s="14"/>
      <c r="B227" s="243"/>
      <c r="C227" s="244"/>
      <c r="D227" s="225" t="s">
        <v>146</v>
      </c>
      <c r="E227" s="245" t="s">
        <v>19</v>
      </c>
      <c r="F227" s="246" t="s">
        <v>783</v>
      </c>
      <c r="G227" s="244"/>
      <c r="H227" s="247">
        <v>1.2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146</v>
      </c>
      <c r="AU227" s="253" t="s">
        <v>80</v>
      </c>
      <c r="AV227" s="14" t="s">
        <v>80</v>
      </c>
      <c r="AW227" s="14" t="s">
        <v>33</v>
      </c>
      <c r="AX227" s="14" t="s">
        <v>72</v>
      </c>
      <c r="AY227" s="253" t="s">
        <v>131</v>
      </c>
    </row>
    <row r="228" spans="1:51" s="14" customFormat="1" ht="12">
      <c r="A228" s="14"/>
      <c r="B228" s="243"/>
      <c r="C228" s="244"/>
      <c r="D228" s="225" t="s">
        <v>146</v>
      </c>
      <c r="E228" s="245" t="s">
        <v>19</v>
      </c>
      <c r="F228" s="246" t="s">
        <v>784</v>
      </c>
      <c r="G228" s="244"/>
      <c r="H228" s="247">
        <v>1.2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146</v>
      </c>
      <c r="AU228" s="253" t="s">
        <v>80</v>
      </c>
      <c r="AV228" s="14" t="s">
        <v>80</v>
      </c>
      <c r="AW228" s="14" t="s">
        <v>33</v>
      </c>
      <c r="AX228" s="14" t="s">
        <v>72</v>
      </c>
      <c r="AY228" s="253" t="s">
        <v>131</v>
      </c>
    </row>
    <row r="229" spans="1:51" s="13" customFormat="1" ht="12">
      <c r="A229" s="13"/>
      <c r="B229" s="233"/>
      <c r="C229" s="234"/>
      <c r="D229" s="225" t="s">
        <v>146</v>
      </c>
      <c r="E229" s="235" t="s">
        <v>19</v>
      </c>
      <c r="F229" s="236" t="s">
        <v>785</v>
      </c>
      <c r="G229" s="234"/>
      <c r="H229" s="235" t="s">
        <v>19</v>
      </c>
      <c r="I229" s="237"/>
      <c r="J229" s="234"/>
      <c r="K229" s="234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146</v>
      </c>
      <c r="AU229" s="242" t="s">
        <v>80</v>
      </c>
      <c r="AV229" s="13" t="s">
        <v>78</v>
      </c>
      <c r="AW229" s="13" t="s">
        <v>33</v>
      </c>
      <c r="AX229" s="13" t="s">
        <v>72</v>
      </c>
      <c r="AY229" s="242" t="s">
        <v>131</v>
      </c>
    </row>
    <row r="230" spans="1:51" s="14" customFormat="1" ht="12">
      <c r="A230" s="14"/>
      <c r="B230" s="243"/>
      <c r="C230" s="244"/>
      <c r="D230" s="225" t="s">
        <v>146</v>
      </c>
      <c r="E230" s="245" t="s">
        <v>19</v>
      </c>
      <c r="F230" s="246" t="s">
        <v>786</v>
      </c>
      <c r="G230" s="244"/>
      <c r="H230" s="247">
        <v>31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146</v>
      </c>
      <c r="AU230" s="253" t="s">
        <v>80</v>
      </c>
      <c r="AV230" s="14" t="s">
        <v>80</v>
      </c>
      <c r="AW230" s="14" t="s">
        <v>33</v>
      </c>
      <c r="AX230" s="14" t="s">
        <v>72</v>
      </c>
      <c r="AY230" s="253" t="s">
        <v>131</v>
      </c>
    </row>
    <row r="231" spans="1:51" s="14" customFormat="1" ht="12">
      <c r="A231" s="14"/>
      <c r="B231" s="243"/>
      <c r="C231" s="244"/>
      <c r="D231" s="225" t="s">
        <v>146</v>
      </c>
      <c r="E231" s="245" t="s">
        <v>19</v>
      </c>
      <c r="F231" s="246" t="s">
        <v>787</v>
      </c>
      <c r="G231" s="244"/>
      <c r="H231" s="247">
        <v>43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146</v>
      </c>
      <c r="AU231" s="253" t="s">
        <v>80</v>
      </c>
      <c r="AV231" s="14" t="s">
        <v>80</v>
      </c>
      <c r="AW231" s="14" t="s">
        <v>33</v>
      </c>
      <c r="AX231" s="14" t="s">
        <v>72</v>
      </c>
      <c r="AY231" s="253" t="s">
        <v>131</v>
      </c>
    </row>
    <row r="232" spans="1:51" s="13" customFormat="1" ht="12">
      <c r="A232" s="13"/>
      <c r="B232" s="233"/>
      <c r="C232" s="234"/>
      <c r="D232" s="225" t="s">
        <v>146</v>
      </c>
      <c r="E232" s="235" t="s">
        <v>19</v>
      </c>
      <c r="F232" s="236" t="s">
        <v>788</v>
      </c>
      <c r="G232" s="234"/>
      <c r="H232" s="235" t="s">
        <v>19</v>
      </c>
      <c r="I232" s="237"/>
      <c r="J232" s="234"/>
      <c r="K232" s="234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146</v>
      </c>
      <c r="AU232" s="242" t="s">
        <v>80</v>
      </c>
      <c r="AV232" s="13" t="s">
        <v>78</v>
      </c>
      <c r="AW232" s="13" t="s">
        <v>33</v>
      </c>
      <c r="AX232" s="13" t="s">
        <v>72</v>
      </c>
      <c r="AY232" s="242" t="s">
        <v>131</v>
      </c>
    </row>
    <row r="233" spans="1:51" s="14" customFormat="1" ht="12">
      <c r="A233" s="14"/>
      <c r="B233" s="243"/>
      <c r="C233" s="244"/>
      <c r="D233" s="225" t="s">
        <v>146</v>
      </c>
      <c r="E233" s="245" t="s">
        <v>19</v>
      </c>
      <c r="F233" s="246" t="s">
        <v>789</v>
      </c>
      <c r="G233" s="244"/>
      <c r="H233" s="247">
        <v>0.75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146</v>
      </c>
      <c r="AU233" s="253" t="s">
        <v>80</v>
      </c>
      <c r="AV233" s="14" t="s">
        <v>80</v>
      </c>
      <c r="AW233" s="14" t="s">
        <v>33</v>
      </c>
      <c r="AX233" s="14" t="s">
        <v>72</v>
      </c>
      <c r="AY233" s="253" t="s">
        <v>131</v>
      </c>
    </row>
    <row r="234" spans="1:51" s="14" customFormat="1" ht="12">
      <c r="A234" s="14"/>
      <c r="B234" s="243"/>
      <c r="C234" s="244"/>
      <c r="D234" s="225" t="s">
        <v>146</v>
      </c>
      <c r="E234" s="245" t="s">
        <v>19</v>
      </c>
      <c r="F234" s="246" t="s">
        <v>790</v>
      </c>
      <c r="G234" s="244"/>
      <c r="H234" s="247">
        <v>0.75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146</v>
      </c>
      <c r="AU234" s="253" t="s">
        <v>80</v>
      </c>
      <c r="AV234" s="14" t="s">
        <v>80</v>
      </c>
      <c r="AW234" s="14" t="s">
        <v>33</v>
      </c>
      <c r="AX234" s="14" t="s">
        <v>72</v>
      </c>
      <c r="AY234" s="253" t="s">
        <v>131</v>
      </c>
    </row>
    <row r="235" spans="1:51" s="13" customFormat="1" ht="12">
      <c r="A235" s="13"/>
      <c r="B235" s="233"/>
      <c r="C235" s="234"/>
      <c r="D235" s="225" t="s">
        <v>146</v>
      </c>
      <c r="E235" s="235" t="s">
        <v>19</v>
      </c>
      <c r="F235" s="236" t="s">
        <v>797</v>
      </c>
      <c r="G235" s="234"/>
      <c r="H235" s="235" t="s">
        <v>19</v>
      </c>
      <c r="I235" s="237"/>
      <c r="J235" s="234"/>
      <c r="K235" s="234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146</v>
      </c>
      <c r="AU235" s="242" t="s">
        <v>80</v>
      </c>
      <c r="AV235" s="13" t="s">
        <v>78</v>
      </c>
      <c r="AW235" s="13" t="s">
        <v>33</v>
      </c>
      <c r="AX235" s="13" t="s">
        <v>72</v>
      </c>
      <c r="AY235" s="242" t="s">
        <v>131</v>
      </c>
    </row>
    <row r="236" spans="1:51" s="14" customFormat="1" ht="12">
      <c r="A236" s="14"/>
      <c r="B236" s="243"/>
      <c r="C236" s="244"/>
      <c r="D236" s="225" t="s">
        <v>146</v>
      </c>
      <c r="E236" s="245" t="s">
        <v>19</v>
      </c>
      <c r="F236" s="246" t="s">
        <v>798</v>
      </c>
      <c r="G236" s="244"/>
      <c r="H236" s="247">
        <v>4.5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146</v>
      </c>
      <c r="AU236" s="253" t="s">
        <v>80</v>
      </c>
      <c r="AV236" s="14" t="s">
        <v>80</v>
      </c>
      <c r="AW236" s="14" t="s">
        <v>33</v>
      </c>
      <c r="AX236" s="14" t="s">
        <v>72</v>
      </c>
      <c r="AY236" s="253" t="s">
        <v>131</v>
      </c>
    </row>
    <row r="237" spans="1:65" s="2" customFormat="1" ht="16.5" customHeight="1">
      <c r="A237" s="38"/>
      <c r="B237" s="39"/>
      <c r="C237" s="212" t="s">
        <v>268</v>
      </c>
      <c r="D237" s="212" t="s">
        <v>133</v>
      </c>
      <c r="E237" s="213" t="s">
        <v>354</v>
      </c>
      <c r="F237" s="214" t="s">
        <v>355</v>
      </c>
      <c r="G237" s="215" t="s">
        <v>136</v>
      </c>
      <c r="H237" s="216">
        <v>49</v>
      </c>
      <c r="I237" s="217"/>
      <c r="J237" s="218">
        <f>ROUND(I237*H237,2)</f>
        <v>0</v>
      </c>
      <c r="K237" s="214" t="s">
        <v>137</v>
      </c>
      <c r="L237" s="44"/>
      <c r="M237" s="219" t="s">
        <v>19</v>
      </c>
      <c r="N237" s="220" t="s">
        <v>43</v>
      </c>
      <c r="O237" s="84"/>
      <c r="P237" s="221">
        <f>O237*H237</f>
        <v>0</v>
      </c>
      <c r="Q237" s="221">
        <v>0.408</v>
      </c>
      <c r="R237" s="221">
        <f>Q237*H237</f>
        <v>19.991999999999997</v>
      </c>
      <c r="S237" s="221">
        <v>0</v>
      </c>
      <c r="T237" s="22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3" t="s">
        <v>138</v>
      </c>
      <c r="AT237" s="223" t="s">
        <v>133</v>
      </c>
      <c r="AU237" s="223" t="s">
        <v>80</v>
      </c>
      <c r="AY237" s="17" t="s">
        <v>131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7" t="s">
        <v>78</v>
      </c>
      <c r="BK237" s="224">
        <f>ROUND(I237*H237,2)</f>
        <v>0</v>
      </c>
      <c r="BL237" s="17" t="s">
        <v>138</v>
      </c>
      <c r="BM237" s="223" t="s">
        <v>805</v>
      </c>
    </row>
    <row r="238" spans="1:47" s="2" customFormat="1" ht="12">
      <c r="A238" s="38"/>
      <c r="B238" s="39"/>
      <c r="C238" s="40"/>
      <c r="D238" s="225" t="s">
        <v>140</v>
      </c>
      <c r="E238" s="40"/>
      <c r="F238" s="226" t="s">
        <v>357</v>
      </c>
      <c r="G238" s="40"/>
      <c r="H238" s="40"/>
      <c r="I238" s="227"/>
      <c r="J238" s="40"/>
      <c r="K238" s="40"/>
      <c r="L238" s="44"/>
      <c r="M238" s="228"/>
      <c r="N238" s="229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140</v>
      </c>
      <c r="AU238" s="17" t="s">
        <v>80</v>
      </c>
    </row>
    <row r="239" spans="1:47" s="2" customFormat="1" ht="12">
      <c r="A239" s="38"/>
      <c r="B239" s="39"/>
      <c r="C239" s="40"/>
      <c r="D239" s="230" t="s">
        <v>142</v>
      </c>
      <c r="E239" s="40"/>
      <c r="F239" s="231" t="s">
        <v>358</v>
      </c>
      <c r="G239" s="40"/>
      <c r="H239" s="40"/>
      <c r="I239" s="227"/>
      <c r="J239" s="40"/>
      <c r="K239" s="40"/>
      <c r="L239" s="44"/>
      <c r="M239" s="228"/>
      <c r="N239" s="229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142</v>
      </c>
      <c r="AU239" s="17" t="s">
        <v>80</v>
      </c>
    </row>
    <row r="240" spans="1:51" s="13" customFormat="1" ht="12">
      <c r="A240" s="13"/>
      <c r="B240" s="233"/>
      <c r="C240" s="234"/>
      <c r="D240" s="225" t="s">
        <v>146</v>
      </c>
      <c r="E240" s="235" t="s">
        <v>19</v>
      </c>
      <c r="F240" s="236" t="s">
        <v>296</v>
      </c>
      <c r="G240" s="234"/>
      <c r="H240" s="235" t="s">
        <v>19</v>
      </c>
      <c r="I240" s="237"/>
      <c r="J240" s="234"/>
      <c r="K240" s="234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146</v>
      </c>
      <c r="AU240" s="242" t="s">
        <v>80</v>
      </c>
      <c r="AV240" s="13" t="s">
        <v>78</v>
      </c>
      <c r="AW240" s="13" t="s">
        <v>33</v>
      </c>
      <c r="AX240" s="13" t="s">
        <v>72</v>
      </c>
      <c r="AY240" s="242" t="s">
        <v>131</v>
      </c>
    </row>
    <row r="241" spans="1:51" s="13" customFormat="1" ht="12">
      <c r="A241" s="13"/>
      <c r="B241" s="233"/>
      <c r="C241" s="234"/>
      <c r="D241" s="225" t="s">
        <v>146</v>
      </c>
      <c r="E241" s="235" t="s">
        <v>19</v>
      </c>
      <c r="F241" s="236" t="s">
        <v>806</v>
      </c>
      <c r="G241" s="234"/>
      <c r="H241" s="235" t="s">
        <v>19</v>
      </c>
      <c r="I241" s="237"/>
      <c r="J241" s="234"/>
      <c r="K241" s="234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146</v>
      </c>
      <c r="AU241" s="242" t="s">
        <v>80</v>
      </c>
      <c r="AV241" s="13" t="s">
        <v>78</v>
      </c>
      <c r="AW241" s="13" t="s">
        <v>33</v>
      </c>
      <c r="AX241" s="13" t="s">
        <v>72</v>
      </c>
      <c r="AY241" s="242" t="s">
        <v>131</v>
      </c>
    </row>
    <row r="242" spans="1:51" s="14" customFormat="1" ht="12">
      <c r="A242" s="14"/>
      <c r="B242" s="243"/>
      <c r="C242" s="244"/>
      <c r="D242" s="225" t="s">
        <v>146</v>
      </c>
      <c r="E242" s="245" t="s">
        <v>19</v>
      </c>
      <c r="F242" s="246" t="s">
        <v>807</v>
      </c>
      <c r="G242" s="244"/>
      <c r="H242" s="247">
        <v>27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146</v>
      </c>
      <c r="AU242" s="253" t="s">
        <v>80</v>
      </c>
      <c r="AV242" s="14" t="s">
        <v>80</v>
      </c>
      <c r="AW242" s="14" t="s">
        <v>33</v>
      </c>
      <c r="AX242" s="14" t="s">
        <v>72</v>
      </c>
      <c r="AY242" s="253" t="s">
        <v>131</v>
      </c>
    </row>
    <row r="243" spans="1:51" s="14" customFormat="1" ht="12">
      <c r="A243" s="14"/>
      <c r="B243" s="243"/>
      <c r="C243" s="244"/>
      <c r="D243" s="225" t="s">
        <v>146</v>
      </c>
      <c r="E243" s="245" t="s">
        <v>19</v>
      </c>
      <c r="F243" s="246" t="s">
        <v>808</v>
      </c>
      <c r="G243" s="244"/>
      <c r="H243" s="247">
        <v>22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146</v>
      </c>
      <c r="AU243" s="253" t="s">
        <v>80</v>
      </c>
      <c r="AV243" s="14" t="s">
        <v>80</v>
      </c>
      <c r="AW243" s="14" t="s">
        <v>33</v>
      </c>
      <c r="AX243" s="14" t="s">
        <v>72</v>
      </c>
      <c r="AY243" s="253" t="s">
        <v>131</v>
      </c>
    </row>
    <row r="244" spans="1:65" s="2" customFormat="1" ht="16.5" customHeight="1">
      <c r="A244" s="38"/>
      <c r="B244" s="39"/>
      <c r="C244" s="212" t="s">
        <v>276</v>
      </c>
      <c r="D244" s="212" t="s">
        <v>133</v>
      </c>
      <c r="E244" s="213" t="s">
        <v>809</v>
      </c>
      <c r="F244" s="214" t="s">
        <v>810</v>
      </c>
      <c r="G244" s="215" t="s">
        <v>136</v>
      </c>
      <c r="H244" s="216">
        <v>4.5</v>
      </c>
      <c r="I244" s="217"/>
      <c r="J244" s="218">
        <f>ROUND(I244*H244,2)</f>
        <v>0</v>
      </c>
      <c r="K244" s="214" t="s">
        <v>137</v>
      </c>
      <c r="L244" s="44"/>
      <c r="M244" s="219" t="s">
        <v>19</v>
      </c>
      <c r="N244" s="220" t="s">
        <v>43</v>
      </c>
      <c r="O244" s="84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3" t="s">
        <v>138</v>
      </c>
      <c r="AT244" s="223" t="s">
        <v>133</v>
      </c>
      <c r="AU244" s="223" t="s">
        <v>80</v>
      </c>
      <c r="AY244" s="17" t="s">
        <v>131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78</v>
      </c>
      <c r="BK244" s="224">
        <f>ROUND(I244*H244,2)</f>
        <v>0</v>
      </c>
      <c r="BL244" s="17" t="s">
        <v>138</v>
      </c>
      <c r="BM244" s="223" t="s">
        <v>811</v>
      </c>
    </row>
    <row r="245" spans="1:47" s="2" customFormat="1" ht="12">
      <c r="A245" s="38"/>
      <c r="B245" s="39"/>
      <c r="C245" s="40"/>
      <c r="D245" s="225" t="s">
        <v>140</v>
      </c>
      <c r="E245" s="40"/>
      <c r="F245" s="226" t="s">
        <v>812</v>
      </c>
      <c r="G245" s="40"/>
      <c r="H245" s="40"/>
      <c r="I245" s="227"/>
      <c r="J245" s="40"/>
      <c r="K245" s="40"/>
      <c r="L245" s="44"/>
      <c r="M245" s="228"/>
      <c r="N245" s="229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140</v>
      </c>
      <c r="AU245" s="17" t="s">
        <v>80</v>
      </c>
    </row>
    <row r="246" spans="1:47" s="2" customFormat="1" ht="12">
      <c r="A246" s="38"/>
      <c r="B246" s="39"/>
      <c r="C246" s="40"/>
      <c r="D246" s="230" t="s">
        <v>142</v>
      </c>
      <c r="E246" s="40"/>
      <c r="F246" s="231" t="s">
        <v>813</v>
      </c>
      <c r="G246" s="40"/>
      <c r="H246" s="40"/>
      <c r="I246" s="227"/>
      <c r="J246" s="40"/>
      <c r="K246" s="40"/>
      <c r="L246" s="44"/>
      <c r="M246" s="228"/>
      <c r="N246" s="229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142</v>
      </c>
      <c r="AU246" s="17" t="s">
        <v>80</v>
      </c>
    </row>
    <row r="247" spans="1:51" s="13" customFormat="1" ht="12">
      <c r="A247" s="13"/>
      <c r="B247" s="233"/>
      <c r="C247" s="234"/>
      <c r="D247" s="225" t="s">
        <v>146</v>
      </c>
      <c r="E247" s="235" t="s">
        <v>19</v>
      </c>
      <c r="F247" s="236" t="s">
        <v>296</v>
      </c>
      <c r="G247" s="234"/>
      <c r="H247" s="235" t="s">
        <v>19</v>
      </c>
      <c r="I247" s="237"/>
      <c r="J247" s="234"/>
      <c r="K247" s="234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146</v>
      </c>
      <c r="AU247" s="242" t="s">
        <v>80</v>
      </c>
      <c r="AV247" s="13" t="s">
        <v>78</v>
      </c>
      <c r="AW247" s="13" t="s">
        <v>33</v>
      </c>
      <c r="AX247" s="13" t="s">
        <v>72</v>
      </c>
      <c r="AY247" s="242" t="s">
        <v>131</v>
      </c>
    </row>
    <row r="248" spans="1:51" s="13" customFormat="1" ht="12">
      <c r="A248" s="13"/>
      <c r="B248" s="233"/>
      <c r="C248" s="234"/>
      <c r="D248" s="225" t="s">
        <v>146</v>
      </c>
      <c r="E248" s="235" t="s">
        <v>19</v>
      </c>
      <c r="F248" s="236" t="s">
        <v>797</v>
      </c>
      <c r="G248" s="234"/>
      <c r="H248" s="235" t="s">
        <v>19</v>
      </c>
      <c r="I248" s="237"/>
      <c r="J248" s="234"/>
      <c r="K248" s="234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146</v>
      </c>
      <c r="AU248" s="242" t="s">
        <v>80</v>
      </c>
      <c r="AV248" s="13" t="s">
        <v>78</v>
      </c>
      <c r="AW248" s="13" t="s">
        <v>33</v>
      </c>
      <c r="AX248" s="13" t="s">
        <v>72</v>
      </c>
      <c r="AY248" s="242" t="s">
        <v>131</v>
      </c>
    </row>
    <row r="249" spans="1:51" s="14" customFormat="1" ht="12">
      <c r="A249" s="14"/>
      <c r="B249" s="243"/>
      <c r="C249" s="244"/>
      <c r="D249" s="225" t="s">
        <v>146</v>
      </c>
      <c r="E249" s="245" t="s">
        <v>19</v>
      </c>
      <c r="F249" s="246" t="s">
        <v>798</v>
      </c>
      <c r="G249" s="244"/>
      <c r="H249" s="247">
        <v>4.5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146</v>
      </c>
      <c r="AU249" s="253" t="s">
        <v>80</v>
      </c>
      <c r="AV249" s="14" t="s">
        <v>80</v>
      </c>
      <c r="AW249" s="14" t="s">
        <v>33</v>
      </c>
      <c r="AX249" s="14" t="s">
        <v>72</v>
      </c>
      <c r="AY249" s="253" t="s">
        <v>131</v>
      </c>
    </row>
    <row r="250" spans="1:65" s="2" customFormat="1" ht="16.5" customHeight="1">
      <c r="A250" s="38"/>
      <c r="B250" s="39"/>
      <c r="C250" s="212" t="s">
        <v>282</v>
      </c>
      <c r="D250" s="212" t="s">
        <v>133</v>
      </c>
      <c r="E250" s="213" t="s">
        <v>814</v>
      </c>
      <c r="F250" s="214" t="s">
        <v>815</v>
      </c>
      <c r="G250" s="215" t="s">
        <v>136</v>
      </c>
      <c r="H250" s="216">
        <v>4.5</v>
      </c>
      <c r="I250" s="217"/>
      <c r="J250" s="218">
        <f>ROUND(I250*H250,2)</f>
        <v>0</v>
      </c>
      <c r="K250" s="214" t="s">
        <v>137</v>
      </c>
      <c r="L250" s="44"/>
      <c r="M250" s="219" t="s">
        <v>19</v>
      </c>
      <c r="N250" s="220" t="s">
        <v>43</v>
      </c>
      <c r="O250" s="84"/>
      <c r="P250" s="221">
        <f>O250*H250</f>
        <v>0</v>
      </c>
      <c r="Q250" s="221">
        <v>0</v>
      </c>
      <c r="R250" s="221">
        <f>Q250*H250</f>
        <v>0</v>
      </c>
      <c r="S250" s="221">
        <v>0</v>
      </c>
      <c r="T250" s="22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3" t="s">
        <v>138</v>
      </c>
      <c r="AT250" s="223" t="s">
        <v>133</v>
      </c>
      <c r="AU250" s="223" t="s">
        <v>80</v>
      </c>
      <c r="AY250" s="17" t="s">
        <v>131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78</v>
      </c>
      <c r="BK250" s="224">
        <f>ROUND(I250*H250,2)</f>
        <v>0</v>
      </c>
      <c r="BL250" s="17" t="s">
        <v>138</v>
      </c>
      <c r="BM250" s="223" t="s">
        <v>816</v>
      </c>
    </row>
    <row r="251" spans="1:47" s="2" customFormat="1" ht="12">
      <c r="A251" s="38"/>
      <c r="B251" s="39"/>
      <c r="C251" s="40"/>
      <c r="D251" s="225" t="s">
        <v>140</v>
      </c>
      <c r="E251" s="40"/>
      <c r="F251" s="226" t="s">
        <v>817</v>
      </c>
      <c r="G251" s="40"/>
      <c r="H251" s="40"/>
      <c r="I251" s="227"/>
      <c r="J251" s="40"/>
      <c r="K251" s="40"/>
      <c r="L251" s="44"/>
      <c r="M251" s="228"/>
      <c r="N251" s="229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140</v>
      </c>
      <c r="AU251" s="17" t="s">
        <v>80</v>
      </c>
    </row>
    <row r="252" spans="1:47" s="2" customFormat="1" ht="12">
      <c r="A252" s="38"/>
      <c r="B252" s="39"/>
      <c r="C252" s="40"/>
      <c r="D252" s="230" t="s">
        <v>142</v>
      </c>
      <c r="E252" s="40"/>
      <c r="F252" s="231" t="s">
        <v>818</v>
      </c>
      <c r="G252" s="40"/>
      <c r="H252" s="40"/>
      <c r="I252" s="227"/>
      <c r="J252" s="40"/>
      <c r="K252" s="40"/>
      <c r="L252" s="44"/>
      <c r="M252" s="228"/>
      <c r="N252" s="229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142</v>
      </c>
      <c r="AU252" s="17" t="s">
        <v>80</v>
      </c>
    </row>
    <row r="253" spans="1:51" s="13" customFormat="1" ht="12">
      <c r="A253" s="13"/>
      <c r="B253" s="233"/>
      <c r="C253" s="234"/>
      <c r="D253" s="225" t="s">
        <v>146</v>
      </c>
      <c r="E253" s="235" t="s">
        <v>19</v>
      </c>
      <c r="F253" s="236" t="s">
        <v>296</v>
      </c>
      <c r="G253" s="234"/>
      <c r="H253" s="235" t="s">
        <v>19</v>
      </c>
      <c r="I253" s="237"/>
      <c r="J253" s="234"/>
      <c r="K253" s="234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146</v>
      </c>
      <c r="AU253" s="242" t="s">
        <v>80</v>
      </c>
      <c r="AV253" s="13" t="s">
        <v>78</v>
      </c>
      <c r="AW253" s="13" t="s">
        <v>33</v>
      </c>
      <c r="AX253" s="13" t="s">
        <v>72</v>
      </c>
      <c r="AY253" s="242" t="s">
        <v>131</v>
      </c>
    </row>
    <row r="254" spans="1:51" s="13" customFormat="1" ht="12">
      <c r="A254" s="13"/>
      <c r="B254" s="233"/>
      <c r="C254" s="234"/>
      <c r="D254" s="225" t="s">
        <v>146</v>
      </c>
      <c r="E254" s="235" t="s">
        <v>19</v>
      </c>
      <c r="F254" s="236" t="s">
        <v>797</v>
      </c>
      <c r="G254" s="234"/>
      <c r="H254" s="235" t="s">
        <v>19</v>
      </c>
      <c r="I254" s="237"/>
      <c r="J254" s="234"/>
      <c r="K254" s="234"/>
      <c r="L254" s="238"/>
      <c r="M254" s="239"/>
      <c r="N254" s="240"/>
      <c r="O254" s="240"/>
      <c r="P254" s="240"/>
      <c r="Q254" s="240"/>
      <c r="R254" s="240"/>
      <c r="S254" s="240"/>
      <c r="T254" s="24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2" t="s">
        <v>146</v>
      </c>
      <c r="AU254" s="242" t="s">
        <v>80</v>
      </c>
      <c r="AV254" s="13" t="s">
        <v>78</v>
      </c>
      <c r="AW254" s="13" t="s">
        <v>33</v>
      </c>
      <c r="AX254" s="13" t="s">
        <v>72</v>
      </c>
      <c r="AY254" s="242" t="s">
        <v>131</v>
      </c>
    </row>
    <row r="255" spans="1:51" s="14" customFormat="1" ht="12">
      <c r="A255" s="14"/>
      <c r="B255" s="243"/>
      <c r="C255" s="244"/>
      <c r="D255" s="225" t="s">
        <v>146</v>
      </c>
      <c r="E255" s="245" t="s">
        <v>19</v>
      </c>
      <c r="F255" s="246" t="s">
        <v>798</v>
      </c>
      <c r="G255" s="244"/>
      <c r="H255" s="247">
        <v>4.5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146</v>
      </c>
      <c r="AU255" s="253" t="s">
        <v>80</v>
      </c>
      <c r="AV255" s="14" t="s">
        <v>80</v>
      </c>
      <c r="AW255" s="14" t="s">
        <v>33</v>
      </c>
      <c r="AX255" s="14" t="s">
        <v>72</v>
      </c>
      <c r="AY255" s="253" t="s">
        <v>131</v>
      </c>
    </row>
    <row r="256" spans="1:65" s="2" customFormat="1" ht="21.75" customHeight="1">
      <c r="A256" s="38"/>
      <c r="B256" s="39"/>
      <c r="C256" s="212" t="s">
        <v>7</v>
      </c>
      <c r="D256" s="212" t="s">
        <v>133</v>
      </c>
      <c r="E256" s="213" t="s">
        <v>819</v>
      </c>
      <c r="F256" s="214" t="s">
        <v>820</v>
      </c>
      <c r="G256" s="215" t="s">
        <v>136</v>
      </c>
      <c r="H256" s="216">
        <v>4.5</v>
      </c>
      <c r="I256" s="217"/>
      <c r="J256" s="218">
        <f>ROUND(I256*H256,2)</f>
        <v>0</v>
      </c>
      <c r="K256" s="214" t="s">
        <v>137</v>
      </c>
      <c r="L256" s="44"/>
      <c r="M256" s="219" t="s">
        <v>19</v>
      </c>
      <c r="N256" s="220" t="s">
        <v>43</v>
      </c>
      <c r="O256" s="84"/>
      <c r="P256" s="221">
        <f>O256*H256</f>
        <v>0</v>
      </c>
      <c r="Q256" s="221">
        <v>0</v>
      </c>
      <c r="R256" s="221">
        <f>Q256*H256</f>
        <v>0</v>
      </c>
      <c r="S256" s="221">
        <v>0</v>
      </c>
      <c r="T256" s="22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3" t="s">
        <v>138</v>
      </c>
      <c r="AT256" s="223" t="s">
        <v>133</v>
      </c>
      <c r="AU256" s="223" t="s">
        <v>80</v>
      </c>
      <c r="AY256" s="17" t="s">
        <v>131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7" t="s">
        <v>78</v>
      </c>
      <c r="BK256" s="224">
        <f>ROUND(I256*H256,2)</f>
        <v>0</v>
      </c>
      <c r="BL256" s="17" t="s">
        <v>138</v>
      </c>
      <c r="BM256" s="223" t="s">
        <v>821</v>
      </c>
    </row>
    <row r="257" spans="1:47" s="2" customFormat="1" ht="12">
      <c r="A257" s="38"/>
      <c r="B257" s="39"/>
      <c r="C257" s="40"/>
      <c r="D257" s="225" t="s">
        <v>140</v>
      </c>
      <c r="E257" s="40"/>
      <c r="F257" s="226" t="s">
        <v>822</v>
      </c>
      <c r="G257" s="40"/>
      <c r="H257" s="40"/>
      <c r="I257" s="227"/>
      <c r="J257" s="40"/>
      <c r="K257" s="40"/>
      <c r="L257" s="44"/>
      <c r="M257" s="228"/>
      <c r="N257" s="229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140</v>
      </c>
      <c r="AU257" s="17" t="s">
        <v>80</v>
      </c>
    </row>
    <row r="258" spans="1:47" s="2" customFormat="1" ht="12">
      <c r="A258" s="38"/>
      <c r="B258" s="39"/>
      <c r="C258" s="40"/>
      <c r="D258" s="230" t="s">
        <v>142</v>
      </c>
      <c r="E258" s="40"/>
      <c r="F258" s="231" t="s">
        <v>823</v>
      </c>
      <c r="G258" s="40"/>
      <c r="H258" s="40"/>
      <c r="I258" s="227"/>
      <c r="J258" s="40"/>
      <c r="K258" s="40"/>
      <c r="L258" s="44"/>
      <c r="M258" s="228"/>
      <c r="N258" s="229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142</v>
      </c>
      <c r="AU258" s="17" t="s">
        <v>80</v>
      </c>
    </row>
    <row r="259" spans="1:51" s="13" customFormat="1" ht="12">
      <c r="A259" s="13"/>
      <c r="B259" s="233"/>
      <c r="C259" s="234"/>
      <c r="D259" s="225" t="s">
        <v>146</v>
      </c>
      <c r="E259" s="235" t="s">
        <v>19</v>
      </c>
      <c r="F259" s="236" t="s">
        <v>296</v>
      </c>
      <c r="G259" s="234"/>
      <c r="H259" s="235" t="s">
        <v>19</v>
      </c>
      <c r="I259" s="237"/>
      <c r="J259" s="234"/>
      <c r="K259" s="234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146</v>
      </c>
      <c r="AU259" s="242" t="s">
        <v>80</v>
      </c>
      <c r="AV259" s="13" t="s">
        <v>78</v>
      </c>
      <c r="AW259" s="13" t="s">
        <v>33</v>
      </c>
      <c r="AX259" s="13" t="s">
        <v>72</v>
      </c>
      <c r="AY259" s="242" t="s">
        <v>131</v>
      </c>
    </row>
    <row r="260" spans="1:51" s="13" customFormat="1" ht="12">
      <c r="A260" s="13"/>
      <c r="B260" s="233"/>
      <c r="C260" s="234"/>
      <c r="D260" s="225" t="s">
        <v>146</v>
      </c>
      <c r="E260" s="235" t="s">
        <v>19</v>
      </c>
      <c r="F260" s="236" t="s">
        <v>797</v>
      </c>
      <c r="G260" s="234"/>
      <c r="H260" s="235" t="s">
        <v>19</v>
      </c>
      <c r="I260" s="237"/>
      <c r="J260" s="234"/>
      <c r="K260" s="234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146</v>
      </c>
      <c r="AU260" s="242" t="s">
        <v>80</v>
      </c>
      <c r="AV260" s="13" t="s">
        <v>78</v>
      </c>
      <c r="AW260" s="13" t="s">
        <v>33</v>
      </c>
      <c r="AX260" s="13" t="s">
        <v>72</v>
      </c>
      <c r="AY260" s="242" t="s">
        <v>131</v>
      </c>
    </row>
    <row r="261" spans="1:51" s="14" customFormat="1" ht="12">
      <c r="A261" s="14"/>
      <c r="B261" s="243"/>
      <c r="C261" s="244"/>
      <c r="D261" s="225" t="s">
        <v>146</v>
      </c>
      <c r="E261" s="245" t="s">
        <v>19</v>
      </c>
      <c r="F261" s="246" t="s">
        <v>798</v>
      </c>
      <c r="G261" s="244"/>
      <c r="H261" s="247">
        <v>4.5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146</v>
      </c>
      <c r="AU261" s="253" t="s">
        <v>80</v>
      </c>
      <c r="AV261" s="14" t="s">
        <v>80</v>
      </c>
      <c r="AW261" s="14" t="s">
        <v>33</v>
      </c>
      <c r="AX261" s="14" t="s">
        <v>72</v>
      </c>
      <c r="AY261" s="253" t="s">
        <v>131</v>
      </c>
    </row>
    <row r="262" spans="1:65" s="2" customFormat="1" ht="21.75" customHeight="1">
      <c r="A262" s="38"/>
      <c r="B262" s="39"/>
      <c r="C262" s="212" t="s">
        <v>299</v>
      </c>
      <c r="D262" s="212" t="s">
        <v>133</v>
      </c>
      <c r="E262" s="213" t="s">
        <v>385</v>
      </c>
      <c r="F262" s="214" t="s">
        <v>386</v>
      </c>
      <c r="G262" s="215" t="s">
        <v>136</v>
      </c>
      <c r="H262" s="216">
        <v>2.4</v>
      </c>
      <c r="I262" s="217"/>
      <c r="J262" s="218">
        <f>ROUND(I262*H262,2)</f>
        <v>0</v>
      </c>
      <c r="K262" s="214" t="s">
        <v>137</v>
      </c>
      <c r="L262" s="44"/>
      <c r="M262" s="219" t="s">
        <v>19</v>
      </c>
      <c r="N262" s="220" t="s">
        <v>43</v>
      </c>
      <c r="O262" s="84"/>
      <c r="P262" s="221">
        <f>O262*H262</f>
        <v>0</v>
      </c>
      <c r="Q262" s="221">
        <v>0.11847</v>
      </c>
      <c r="R262" s="221">
        <f>Q262*H262</f>
        <v>0.284328</v>
      </c>
      <c r="S262" s="221">
        <v>0</v>
      </c>
      <c r="T262" s="22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3" t="s">
        <v>138</v>
      </c>
      <c r="AT262" s="223" t="s">
        <v>133</v>
      </c>
      <c r="AU262" s="223" t="s">
        <v>80</v>
      </c>
      <c r="AY262" s="17" t="s">
        <v>131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7" t="s">
        <v>78</v>
      </c>
      <c r="BK262" s="224">
        <f>ROUND(I262*H262,2)</f>
        <v>0</v>
      </c>
      <c r="BL262" s="17" t="s">
        <v>138</v>
      </c>
      <c r="BM262" s="223" t="s">
        <v>824</v>
      </c>
    </row>
    <row r="263" spans="1:47" s="2" customFormat="1" ht="12">
      <c r="A263" s="38"/>
      <c r="B263" s="39"/>
      <c r="C263" s="40"/>
      <c r="D263" s="225" t="s">
        <v>140</v>
      </c>
      <c r="E263" s="40"/>
      <c r="F263" s="226" t="s">
        <v>388</v>
      </c>
      <c r="G263" s="40"/>
      <c r="H263" s="40"/>
      <c r="I263" s="227"/>
      <c r="J263" s="40"/>
      <c r="K263" s="40"/>
      <c r="L263" s="44"/>
      <c r="M263" s="228"/>
      <c r="N263" s="229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140</v>
      </c>
      <c r="AU263" s="17" t="s">
        <v>80</v>
      </c>
    </row>
    <row r="264" spans="1:47" s="2" customFormat="1" ht="12">
      <c r="A264" s="38"/>
      <c r="B264" s="39"/>
      <c r="C264" s="40"/>
      <c r="D264" s="230" t="s">
        <v>142</v>
      </c>
      <c r="E264" s="40"/>
      <c r="F264" s="231" t="s">
        <v>389</v>
      </c>
      <c r="G264" s="40"/>
      <c r="H264" s="40"/>
      <c r="I264" s="227"/>
      <c r="J264" s="40"/>
      <c r="K264" s="40"/>
      <c r="L264" s="44"/>
      <c r="M264" s="228"/>
      <c r="N264" s="229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142</v>
      </c>
      <c r="AU264" s="17" t="s">
        <v>80</v>
      </c>
    </row>
    <row r="265" spans="1:47" s="2" customFormat="1" ht="12">
      <c r="A265" s="38"/>
      <c r="B265" s="39"/>
      <c r="C265" s="40"/>
      <c r="D265" s="225" t="s">
        <v>144</v>
      </c>
      <c r="E265" s="40"/>
      <c r="F265" s="232" t="s">
        <v>382</v>
      </c>
      <c r="G265" s="40"/>
      <c r="H265" s="40"/>
      <c r="I265" s="227"/>
      <c r="J265" s="40"/>
      <c r="K265" s="40"/>
      <c r="L265" s="44"/>
      <c r="M265" s="228"/>
      <c r="N265" s="229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144</v>
      </c>
      <c r="AU265" s="17" t="s">
        <v>80</v>
      </c>
    </row>
    <row r="266" spans="1:51" s="13" customFormat="1" ht="12">
      <c r="A266" s="13"/>
      <c r="B266" s="233"/>
      <c r="C266" s="234"/>
      <c r="D266" s="225" t="s">
        <v>146</v>
      </c>
      <c r="E266" s="235" t="s">
        <v>19</v>
      </c>
      <c r="F266" s="236" t="s">
        <v>296</v>
      </c>
      <c r="G266" s="234"/>
      <c r="H266" s="235" t="s">
        <v>19</v>
      </c>
      <c r="I266" s="237"/>
      <c r="J266" s="234"/>
      <c r="K266" s="234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146</v>
      </c>
      <c r="AU266" s="242" t="s">
        <v>80</v>
      </c>
      <c r="AV266" s="13" t="s">
        <v>78</v>
      </c>
      <c r="AW266" s="13" t="s">
        <v>33</v>
      </c>
      <c r="AX266" s="13" t="s">
        <v>72</v>
      </c>
      <c r="AY266" s="242" t="s">
        <v>131</v>
      </c>
    </row>
    <row r="267" spans="1:51" s="13" customFormat="1" ht="12">
      <c r="A267" s="13"/>
      <c r="B267" s="233"/>
      <c r="C267" s="234"/>
      <c r="D267" s="225" t="s">
        <v>146</v>
      </c>
      <c r="E267" s="235" t="s">
        <v>19</v>
      </c>
      <c r="F267" s="236" t="s">
        <v>782</v>
      </c>
      <c r="G267" s="234"/>
      <c r="H267" s="235" t="s">
        <v>19</v>
      </c>
      <c r="I267" s="237"/>
      <c r="J267" s="234"/>
      <c r="K267" s="234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146</v>
      </c>
      <c r="AU267" s="242" t="s">
        <v>80</v>
      </c>
      <c r="AV267" s="13" t="s">
        <v>78</v>
      </c>
      <c r="AW267" s="13" t="s">
        <v>33</v>
      </c>
      <c r="AX267" s="13" t="s">
        <v>72</v>
      </c>
      <c r="AY267" s="242" t="s">
        <v>131</v>
      </c>
    </row>
    <row r="268" spans="1:51" s="14" customFormat="1" ht="12">
      <c r="A268" s="14"/>
      <c r="B268" s="243"/>
      <c r="C268" s="244"/>
      <c r="D268" s="225" t="s">
        <v>146</v>
      </c>
      <c r="E268" s="245" t="s">
        <v>19</v>
      </c>
      <c r="F268" s="246" t="s">
        <v>783</v>
      </c>
      <c r="G268" s="244"/>
      <c r="H268" s="247">
        <v>1.2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146</v>
      </c>
      <c r="AU268" s="253" t="s">
        <v>80</v>
      </c>
      <c r="AV268" s="14" t="s">
        <v>80</v>
      </c>
      <c r="AW268" s="14" t="s">
        <v>33</v>
      </c>
      <c r="AX268" s="14" t="s">
        <v>72</v>
      </c>
      <c r="AY268" s="253" t="s">
        <v>131</v>
      </c>
    </row>
    <row r="269" spans="1:51" s="14" customFormat="1" ht="12">
      <c r="A269" s="14"/>
      <c r="B269" s="243"/>
      <c r="C269" s="244"/>
      <c r="D269" s="225" t="s">
        <v>146</v>
      </c>
      <c r="E269" s="245" t="s">
        <v>19</v>
      </c>
      <c r="F269" s="246" t="s">
        <v>784</v>
      </c>
      <c r="G269" s="244"/>
      <c r="H269" s="247">
        <v>1.2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146</v>
      </c>
      <c r="AU269" s="253" t="s">
        <v>80</v>
      </c>
      <c r="AV269" s="14" t="s">
        <v>80</v>
      </c>
      <c r="AW269" s="14" t="s">
        <v>33</v>
      </c>
      <c r="AX269" s="14" t="s">
        <v>72</v>
      </c>
      <c r="AY269" s="253" t="s">
        <v>131</v>
      </c>
    </row>
    <row r="270" spans="1:65" s="2" customFormat="1" ht="16.5" customHeight="1">
      <c r="A270" s="38"/>
      <c r="B270" s="39"/>
      <c r="C270" s="212" t="s">
        <v>307</v>
      </c>
      <c r="D270" s="212" t="s">
        <v>133</v>
      </c>
      <c r="E270" s="213" t="s">
        <v>392</v>
      </c>
      <c r="F270" s="214" t="s">
        <v>393</v>
      </c>
      <c r="G270" s="215" t="s">
        <v>136</v>
      </c>
      <c r="H270" s="216">
        <v>74</v>
      </c>
      <c r="I270" s="217"/>
      <c r="J270" s="218">
        <f>ROUND(I270*H270,2)</f>
        <v>0</v>
      </c>
      <c r="K270" s="214" t="s">
        <v>137</v>
      </c>
      <c r="L270" s="44"/>
      <c r="M270" s="219" t="s">
        <v>19</v>
      </c>
      <c r="N270" s="220" t="s">
        <v>43</v>
      </c>
      <c r="O270" s="84"/>
      <c r="P270" s="221">
        <f>O270*H270</f>
        <v>0</v>
      </c>
      <c r="Q270" s="221">
        <v>0.1002</v>
      </c>
      <c r="R270" s="221">
        <f>Q270*H270</f>
        <v>7.4148</v>
      </c>
      <c r="S270" s="221">
        <v>0</v>
      </c>
      <c r="T270" s="222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3" t="s">
        <v>138</v>
      </c>
      <c r="AT270" s="223" t="s">
        <v>133</v>
      </c>
      <c r="AU270" s="223" t="s">
        <v>80</v>
      </c>
      <c r="AY270" s="17" t="s">
        <v>131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7" t="s">
        <v>78</v>
      </c>
      <c r="BK270" s="224">
        <f>ROUND(I270*H270,2)</f>
        <v>0</v>
      </c>
      <c r="BL270" s="17" t="s">
        <v>138</v>
      </c>
      <c r="BM270" s="223" t="s">
        <v>825</v>
      </c>
    </row>
    <row r="271" spans="1:47" s="2" customFormat="1" ht="12">
      <c r="A271" s="38"/>
      <c r="B271" s="39"/>
      <c r="C271" s="40"/>
      <c r="D271" s="225" t="s">
        <v>140</v>
      </c>
      <c r="E271" s="40"/>
      <c r="F271" s="226" t="s">
        <v>395</v>
      </c>
      <c r="G271" s="40"/>
      <c r="H271" s="40"/>
      <c r="I271" s="227"/>
      <c r="J271" s="40"/>
      <c r="K271" s="40"/>
      <c r="L271" s="44"/>
      <c r="M271" s="228"/>
      <c r="N271" s="229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140</v>
      </c>
      <c r="AU271" s="17" t="s">
        <v>80</v>
      </c>
    </row>
    <row r="272" spans="1:47" s="2" customFormat="1" ht="12">
      <c r="A272" s="38"/>
      <c r="B272" s="39"/>
      <c r="C272" s="40"/>
      <c r="D272" s="230" t="s">
        <v>142</v>
      </c>
      <c r="E272" s="40"/>
      <c r="F272" s="231" t="s">
        <v>396</v>
      </c>
      <c r="G272" s="40"/>
      <c r="H272" s="40"/>
      <c r="I272" s="227"/>
      <c r="J272" s="40"/>
      <c r="K272" s="40"/>
      <c r="L272" s="44"/>
      <c r="M272" s="228"/>
      <c r="N272" s="229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142</v>
      </c>
      <c r="AU272" s="17" t="s">
        <v>80</v>
      </c>
    </row>
    <row r="273" spans="1:47" s="2" customFormat="1" ht="12">
      <c r="A273" s="38"/>
      <c r="B273" s="39"/>
      <c r="C273" s="40"/>
      <c r="D273" s="225" t="s">
        <v>144</v>
      </c>
      <c r="E273" s="40"/>
      <c r="F273" s="232" t="s">
        <v>366</v>
      </c>
      <c r="G273" s="40"/>
      <c r="H273" s="40"/>
      <c r="I273" s="227"/>
      <c r="J273" s="40"/>
      <c r="K273" s="40"/>
      <c r="L273" s="44"/>
      <c r="M273" s="228"/>
      <c r="N273" s="229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144</v>
      </c>
      <c r="AU273" s="17" t="s">
        <v>80</v>
      </c>
    </row>
    <row r="274" spans="1:51" s="13" customFormat="1" ht="12">
      <c r="A274" s="13"/>
      <c r="B274" s="233"/>
      <c r="C274" s="234"/>
      <c r="D274" s="225" t="s">
        <v>146</v>
      </c>
      <c r="E274" s="235" t="s">
        <v>19</v>
      </c>
      <c r="F274" s="236" t="s">
        <v>296</v>
      </c>
      <c r="G274" s="234"/>
      <c r="H274" s="235" t="s">
        <v>19</v>
      </c>
      <c r="I274" s="237"/>
      <c r="J274" s="234"/>
      <c r="K274" s="234"/>
      <c r="L274" s="238"/>
      <c r="M274" s="239"/>
      <c r="N274" s="240"/>
      <c r="O274" s="240"/>
      <c r="P274" s="240"/>
      <c r="Q274" s="240"/>
      <c r="R274" s="240"/>
      <c r="S274" s="240"/>
      <c r="T274" s="24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2" t="s">
        <v>146</v>
      </c>
      <c r="AU274" s="242" t="s">
        <v>80</v>
      </c>
      <c r="AV274" s="13" t="s">
        <v>78</v>
      </c>
      <c r="AW274" s="13" t="s">
        <v>33</v>
      </c>
      <c r="AX274" s="13" t="s">
        <v>72</v>
      </c>
      <c r="AY274" s="242" t="s">
        <v>131</v>
      </c>
    </row>
    <row r="275" spans="1:51" s="13" customFormat="1" ht="12">
      <c r="A275" s="13"/>
      <c r="B275" s="233"/>
      <c r="C275" s="234"/>
      <c r="D275" s="225" t="s">
        <v>146</v>
      </c>
      <c r="E275" s="235" t="s">
        <v>19</v>
      </c>
      <c r="F275" s="236" t="s">
        <v>785</v>
      </c>
      <c r="G275" s="234"/>
      <c r="H275" s="235" t="s">
        <v>19</v>
      </c>
      <c r="I275" s="237"/>
      <c r="J275" s="234"/>
      <c r="K275" s="234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146</v>
      </c>
      <c r="AU275" s="242" t="s">
        <v>80</v>
      </c>
      <c r="AV275" s="13" t="s">
        <v>78</v>
      </c>
      <c r="AW275" s="13" t="s">
        <v>33</v>
      </c>
      <c r="AX275" s="13" t="s">
        <v>72</v>
      </c>
      <c r="AY275" s="242" t="s">
        <v>131</v>
      </c>
    </row>
    <row r="276" spans="1:51" s="14" customFormat="1" ht="12">
      <c r="A276" s="14"/>
      <c r="B276" s="243"/>
      <c r="C276" s="244"/>
      <c r="D276" s="225" t="s">
        <v>146</v>
      </c>
      <c r="E276" s="245" t="s">
        <v>19</v>
      </c>
      <c r="F276" s="246" t="s">
        <v>786</v>
      </c>
      <c r="G276" s="244"/>
      <c r="H276" s="247">
        <v>31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146</v>
      </c>
      <c r="AU276" s="253" t="s">
        <v>80</v>
      </c>
      <c r="AV276" s="14" t="s">
        <v>80</v>
      </c>
      <c r="AW276" s="14" t="s">
        <v>33</v>
      </c>
      <c r="AX276" s="14" t="s">
        <v>72</v>
      </c>
      <c r="AY276" s="253" t="s">
        <v>131</v>
      </c>
    </row>
    <row r="277" spans="1:51" s="14" customFormat="1" ht="12">
      <c r="A277" s="14"/>
      <c r="B277" s="243"/>
      <c r="C277" s="244"/>
      <c r="D277" s="225" t="s">
        <v>146</v>
      </c>
      <c r="E277" s="245" t="s">
        <v>19</v>
      </c>
      <c r="F277" s="246" t="s">
        <v>787</v>
      </c>
      <c r="G277" s="244"/>
      <c r="H277" s="247">
        <v>43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146</v>
      </c>
      <c r="AU277" s="253" t="s">
        <v>80</v>
      </c>
      <c r="AV277" s="14" t="s">
        <v>80</v>
      </c>
      <c r="AW277" s="14" t="s">
        <v>33</v>
      </c>
      <c r="AX277" s="14" t="s">
        <v>72</v>
      </c>
      <c r="AY277" s="253" t="s">
        <v>131</v>
      </c>
    </row>
    <row r="278" spans="1:65" s="2" customFormat="1" ht="16.5" customHeight="1">
      <c r="A278" s="38"/>
      <c r="B278" s="39"/>
      <c r="C278" s="254" t="s">
        <v>317</v>
      </c>
      <c r="D278" s="254" t="s">
        <v>277</v>
      </c>
      <c r="E278" s="255" t="s">
        <v>401</v>
      </c>
      <c r="F278" s="256" t="s">
        <v>402</v>
      </c>
      <c r="G278" s="257" t="s">
        <v>136</v>
      </c>
      <c r="H278" s="258">
        <v>75.48</v>
      </c>
      <c r="I278" s="259"/>
      <c r="J278" s="260">
        <f>ROUND(I278*H278,2)</f>
        <v>0</v>
      </c>
      <c r="K278" s="256" t="s">
        <v>19</v>
      </c>
      <c r="L278" s="261"/>
      <c r="M278" s="262" t="s">
        <v>19</v>
      </c>
      <c r="N278" s="263" t="s">
        <v>43</v>
      </c>
      <c r="O278" s="84"/>
      <c r="P278" s="221">
        <f>O278*H278</f>
        <v>0</v>
      </c>
      <c r="Q278" s="221">
        <v>0.133</v>
      </c>
      <c r="R278" s="221">
        <f>Q278*H278</f>
        <v>10.03884</v>
      </c>
      <c r="S278" s="221">
        <v>0</v>
      </c>
      <c r="T278" s="222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3" t="s">
        <v>194</v>
      </c>
      <c r="AT278" s="223" t="s">
        <v>277</v>
      </c>
      <c r="AU278" s="223" t="s">
        <v>80</v>
      </c>
      <c r="AY278" s="17" t="s">
        <v>131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17" t="s">
        <v>78</v>
      </c>
      <c r="BK278" s="224">
        <f>ROUND(I278*H278,2)</f>
        <v>0</v>
      </c>
      <c r="BL278" s="17" t="s">
        <v>138</v>
      </c>
      <c r="BM278" s="223" t="s">
        <v>826</v>
      </c>
    </row>
    <row r="279" spans="1:47" s="2" customFormat="1" ht="12">
      <c r="A279" s="38"/>
      <c r="B279" s="39"/>
      <c r="C279" s="40"/>
      <c r="D279" s="225" t="s">
        <v>140</v>
      </c>
      <c r="E279" s="40"/>
      <c r="F279" s="226" t="s">
        <v>402</v>
      </c>
      <c r="G279" s="40"/>
      <c r="H279" s="40"/>
      <c r="I279" s="227"/>
      <c r="J279" s="40"/>
      <c r="K279" s="40"/>
      <c r="L279" s="44"/>
      <c r="M279" s="228"/>
      <c r="N279" s="229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140</v>
      </c>
      <c r="AU279" s="17" t="s">
        <v>80</v>
      </c>
    </row>
    <row r="280" spans="1:47" s="2" customFormat="1" ht="12">
      <c r="A280" s="38"/>
      <c r="B280" s="39"/>
      <c r="C280" s="40"/>
      <c r="D280" s="225" t="s">
        <v>144</v>
      </c>
      <c r="E280" s="40"/>
      <c r="F280" s="232" t="s">
        <v>382</v>
      </c>
      <c r="G280" s="40"/>
      <c r="H280" s="40"/>
      <c r="I280" s="227"/>
      <c r="J280" s="40"/>
      <c r="K280" s="40"/>
      <c r="L280" s="44"/>
      <c r="M280" s="228"/>
      <c r="N280" s="229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144</v>
      </c>
      <c r="AU280" s="17" t="s">
        <v>80</v>
      </c>
    </row>
    <row r="281" spans="1:51" s="13" customFormat="1" ht="12">
      <c r="A281" s="13"/>
      <c r="B281" s="233"/>
      <c r="C281" s="234"/>
      <c r="D281" s="225" t="s">
        <v>146</v>
      </c>
      <c r="E281" s="235" t="s">
        <v>19</v>
      </c>
      <c r="F281" s="236" t="s">
        <v>827</v>
      </c>
      <c r="G281" s="234"/>
      <c r="H281" s="235" t="s">
        <v>19</v>
      </c>
      <c r="I281" s="237"/>
      <c r="J281" s="234"/>
      <c r="K281" s="234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146</v>
      </c>
      <c r="AU281" s="242" t="s">
        <v>80</v>
      </c>
      <c r="AV281" s="13" t="s">
        <v>78</v>
      </c>
      <c r="AW281" s="13" t="s">
        <v>33</v>
      </c>
      <c r="AX281" s="13" t="s">
        <v>72</v>
      </c>
      <c r="AY281" s="242" t="s">
        <v>131</v>
      </c>
    </row>
    <row r="282" spans="1:51" s="14" customFormat="1" ht="12">
      <c r="A282" s="14"/>
      <c r="B282" s="243"/>
      <c r="C282" s="244"/>
      <c r="D282" s="225" t="s">
        <v>146</v>
      </c>
      <c r="E282" s="245" t="s">
        <v>19</v>
      </c>
      <c r="F282" s="246" t="s">
        <v>786</v>
      </c>
      <c r="G282" s="244"/>
      <c r="H282" s="247">
        <v>31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146</v>
      </c>
      <c r="AU282" s="253" t="s">
        <v>80</v>
      </c>
      <c r="AV282" s="14" t="s">
        <v>80</v>
      </c>
      <c r="AW282" s="14" t="s">
        <v>33</v>
      </c>
      <c r="AX282" s="14" t="s">
        <v>72</v>
      </c>
      <c r="AY282" s="253" t="s">
        <v>131</v>
      </c>
    </row>
    <row r="283" spans="1:51" s="14" customFormat="1" ht="12">
      <c r="A283" s="14"/>
      <c r="B283" s="243"/>
      <c r="C283" s="244"/>
      <c r="D283" s="225" t="s">
        <v>146</v>
      </c>
      <c r="E283" s="245" t="s">
        <v>19</v>
      </c>
      <c r="F283" s="246" t="s">
        <v>787</v>
      </c>
      <c r="G283" s="244"/>
      <c r="H283" s="247">
        <v>43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3" t="s">
        <v>146</v>
      </c>
      <c r="AU283" s="253" t="s">
        <v>80</v>
      </c>
      <c r="AV283" s="14" t="s">
        <v>80</v>
      </c>
      <c r="AW283" s="14" t="s">
        <v>33</v>
      </c>
      <c r="AX283" s="14" t="s">
        <v>72</v>
      </c>
      <c r="AY283" s="253" t="s">
        <v>131</v>
      </c>
    </row>
    <row r="284" spans="1:51" s="14" customFormat="1" ht="12">
      <c r="A284" s="14"/>
      <c r="B284" s="243"/>
      <c r="C284" s="244"/>
      <c r="D284" s="225" t="s">
        <v>146</v>
      </c>
      <c r="E284" s="244"/>
      <c r="F284" s="246" t="s">
        <v>828</v>
      </c>
      <c r="G284" s="244"/>
      <c r="H284" s="247">
        <v>75.48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146</v>
      </c>
      <c r="AU284" s="253" t="s">
        <v>80</v>
      </c>
      <c r="AV284" s="14" t="s">
        <v>80</v>
      </c>
      <c r="AW284" s="14" t="s">
        <v>4</v>
      </c>
      <c r="AX284" s="14" t="s">
        <v>78</v>
      </c>
      <c r="AY284" s="253" t="s">
        <v>131</v>
      </c>
    </row>
    <row r="285" spans="1:65" s="2" customFormat="1" ht="16.5" customHeight="1">
      <c r="A285" s="38"/>
      <c r="B285" s="39"/>
      <c r="C285" s="212" t="s">
        <v>329</v>
      </c>
      <c r="D285" s="212" t="s">
        <v>133</v>
      </c>
      <c r="E285" s="213" t="s">
        <v>411</v>
      </c>
      <c r="F285" s="214" t="s">
        <v>412</v>
      </c>
      <c r="G285" s="215" t="s">
        <v>136</v>
      </c>
      <c r="H285" s="216">
        <v>1.5</v>
      </c>
      <c r="I285" s="217"/>
      <c r="J285" s="218">
        <f>ROUND(I285*H285,2)</f>
        <v>0</v>
      </c>
      <c r="K285" s="214" t="s">
        <v>137</v>
      </c>
      <c r="L285" s="44"/>
      <c r="M285" s="219" t="s">
        <v>19</v>
      </c>
      <c r="N285" s="220" t="s">
        <v>43</v>
      </c>
      <c r="O285" s="84"/>
      <c r="P285" s="221">
        <f>O285*H285</f>
        <v>0</v>
      </c>
      <c r="Q285" s="221">
        <v>0.0888</v>
      </c>
      <c r="R285" s="221">
        <f>Q285*H285</f>
        <v>0.1332</v>
      </c>
      <c r="S285" s="221">
        <v>0</v>
      </c>
      <c r="T285" s="222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3" t="s">
        <v>138</v>
      </c>
      <c r="AT285" s="223" t="s">
        <v>133</v>
      </c>
      <c r="AU285" s="223" t="s">
        <v>80</v>
      </c>
      <c r="AY285" s="17" t="s">
        <v>131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7" t="s">
        <v>78</v>
      </c>
      <c r="BK285" s="224">
        <f>ROUND(I285*H285,2)</f>
        <v>0</v>
      </c>
      <c r="BL285" s="17" t="s">
        <v>138</v>
      </c>
      <c r="BM285" s="223" t="s">
        <v>829</v>
      </c>
    </row>
    <row r="286" spans="1:47" s="2" customFormat="1" ht="12">
      <c r="A286" s="38"/>
      <c r="B286" s="39"/>
      <c r="C286" s="40"/>
      <c r="D286" s="225" t="s">
        <v>140</v>
      </c>
      <c r="E286" s="40"/>
      <c r="F286" s="226" t="s">
        <v>414</v>
      </c>
      <c r="G286" s="40"/>
      <c r="H286" s="40"/>
      <c r="I286" s="227"/>
      <c r="J286" s="40"/>
      <c r="K286" s="40"/>
      <c r="L286" s="44"/>
      <c r="M286" s="228"/>
      <c r="N286" s="229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140</v>
      </c>
      <c r="AU286" s="17" t="s">
        <v>80</v>
      </c>
    </row>
    <row r="287" spans="1:47" s="2" customFormat="1" ht="12">
      <c r="A287" s="38"/>
      <c r="B287" s="39"/>
      <c r="C287" s="40"/>
      <c r="D287" s="230" t="s">
        <v>142</v>
      </c>
      <c r="E287" s="40"/>
      <c r="F287" s="231" t="s">
        <v>415</v>
      </c>
      <c r="G287" s="40"/>
      <c r="H287" s="40"/>
      <c r="I287" s="227"/>
      <c r="J287" s="40"/>
      <c r="K287" s="40"/>
      <c r="L287" s="44"/>
      <c r="M287" s="228"/>
      <c r="N287" s="229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142</v>
      </c>
      <c r="AU287" s="17" t="s">
        <v>80</v>
      </c>
    </row>
    <row r="288" spans="1:51" s="13" customFormat="1" ht="12">
      <c r="A288" s="13"/>
      <c r="B288" s="233"/>
      <c r="C288" s="234"/>
      <c r="D288" s="225" t="s">
        <v>146</v>
      </c>
      <c r="E288" s="235" t="s">
        <v>19</v>
      </c>
      <c r="F288" s="236" t="s">
        <v>296</v>
      </c>
      <c r="G288" s="234"/>
      <c r="H288" s="235" t="s">
        <v>19</v>
      </c>
      <c r="I288" s="237"/>
      <c r="J288" s="234"/>
      <c r="K288" s="234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146</v>
      </c>
      <c r="AU288" s="242" t="s">
        <v>80</v>
      </c>
      <c r="AV288" s="13" t="s">
        <v>78</v>
      </c>
      <c r="AW288" s="13" t="s">
        <v>33</v>
      </c>
      <c r="AX288" s="13" t="s">
        <v>72</v>
      </c>
      <c r="AY288" s="242" t="s">
        <v>131</v>
      </c>
    </row>
    <row r="289" spans="1:51" s="13" customFormat="1" ht="12">
      <c r="A289" s="13"/>
      <c r="B289" s="233"/>
      <c r="C289" s="234"/>
      <c r="D289" s="225" t="s">
        <v>146</v>
      </c>
      <c r="E289" s="235" t="s">
        <v>19</v>
      </c>
      <c r="F289" s="236" t="s">
        <v>788</v>
      </c>
      <c r="G289" s="234"/>
      <c r="H289" s="235" t="s">
        <v>19</v>
      </c>
      <c r="I289" s="237"/>
      <c r="J289" s="234"/>
      <c r="K289" s="234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146</v>
      </c>
      <c r="AU289" s="242" t="s">
        <v>80</v>
      </c>
      <c r="AV289" s="13" t="s">
        <v>78</v>
      </c>
      <c r="AW289" s="13" t="s">
        <v>33</v>
      </c>
      <c r="AX289" s="13" t="s">
        <v>72</v>
      </c>
      <c r="AY289" s="242" t="s">
        <v>131</v>
      </c>
    </row>
    <row r="290" spans="1:51" s="14" customFormat="1" ht="12">
      <c r="A290" s="14"/>
      <c r="B290" s="243"/>
      <c r="C290" s="244"/>
      <c r="D290" s="225" t="s">
        <v>146</v>
      </c>
      <c r="E290" s="245" t="s">
        <v>19</v>
      </c>
      <c r="F290" s="246" t="s">
        <v>789</v>
      </c>
      <c r="G290" s="244"/>
      <c r="H290" s="247">
        <v>0.75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146</v>
      </c>
      <c r="AU290" s="253" t="s">
        <v>80</v>
      </c>
      <c r="AV290" s="14" t="s">
        <v>80</v>
      </c>
      <c r="AW290" s="14" t="s">
        <v>33</v>
      </c>
      <c r="AX290" s="14" t="s">
        <v>72</v>
      </c>
      <c r="AY290" s="253" t="s">
        <v>131</v>
      </c>
    </row>
    <row r="291" spans="1:51" s="14" customFormat="1" ht="12">
      <c r="A291" s="14"/>
      <c r="B291" s="243"/>
      <c r="C291" s="244"/>
      <c r="D291" s="225" t="s">
        <v>146</v>
      </c>
      <c r="E291" s="245" t="s">
        <v>19</v>
      </c>
      <c r="F291" s="246" t="s">
        <v>790</v>
      </c>
      <c r="G291" s="244"/>
      <c r="H291" s="247">
        <v>0.75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3" t="s">
        <v>146</v>
      </c>
      <c r="AU291" s="253" t="s">
        <v>80</v>
      </c>
      <c r="AV291" s="14" t="s">
        <v>80</v>
      </c>
      <c r="AW291" s="14" t="s">
        <v>33</v>
      </c>
      <c r="AX291" s="14" t="s">
        <v>72</v>
      </c>
      <c r="AY291" s="253" t="s">
        <v>131</v>
      </c>
    </row>
    <row r="292" spans="1:65" s="2" customFormat="1" ht="16.5" customHeight="1">
      <c r="A292" s="38"/>
      <c r="B292" s="39"/>
      <c r="C292" s="254" t="s">
        <v>340</v>
      </c>
      <c r="D292" s="254" t="s">
        <v>277</v>
      </c>
      <c r="E292" s="255" t="s">
        <v>418</v>
      </c>
      <c r="F292" s="256" t="s">
        <v>419</v>
      </c>
      <c r="G292" s="257" t="s">
        <v>136</v>
      </c>
      <c r="H292" s="258">
        <v>1.545</v>
      </c>
      <c r="I292" s="259"/>
      <c r="J292" s="260">
        <f>ROUND(I292*H292,2)</f>
        <v>0</v>
      </c>
      <c r="K292" s="256" t="s">
        <v>137</v>
      </c>
      <c r="L292" s="261"/>
      <c r="M292" s="262" t="s">
        <v>19</v>
      </c>
      <c r="N292" s="263" t="s">
        <v>43</v>
      </c>
      <c r="O292" s="84"/>
      <c r="P292" s="221">
        <f>O292*H292</f>
        <v>0</v>
      </c>
      <c r="Q292" s="221">
        <v>0.162</v>
      </c>
      <c r="R292" s="221">
        <f>Q292*H292</f>
        <v>0.25029</v>
      </c>
      <c r="S292" s="221">
        <v>0</v>
      </c>
      <c r="T292" s="22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3" t="s">
        <v>194</v>
      </c>
      <c r="AT292" s="223" t="s">
        <v>277</v>
      </c>
      <c r="AU292" s="223" t="s">
        <v>80</v>
      </c>
      <c r="AY292" s="17" t="s">
        <v>131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78</v>
      </c>
      <c r="BK292" s="224">
        <f>ROUND(I292*H292,2)</f>
        <v>0</v>
      </c>
      <c r="BL292" s="17" t="s">
        <v>138</v>
      </c>
      <c r="BM292" s="223" t="s">
        <v>830</v>
      </c>
    </row>
    <row r="293" spans="1:47" s="2" customFormat="1" ht="12">
      <c r="A293" s="38"/>
      <c r="B293" s="39"/>
      <c r="C293" s="40"/>
      <c r="D293" s="225" t="s">
        <v>140</v>
      </c>
      <c r="E293" s="40"/>
      <c r="F293" s="226" t="s">
        <v>419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140</v>
      </c>
      <c r="AU293" s="17" t="s">
        <v>80</v>
      </c>
    </row>
    <row r="294" spans="1:51" s="14" customFormat="1" ht="12">
      <c r="A294" s="14"/>
      <c r="B294" s="243"/>
      <c r="C294" s="244"/>
      <c r="D294" s="225" t="s">
        <v>146</v>
      </c>
      <c r="E294" s="244"/>
      <c r="F294" s="246" t="s">
        <v>831</v>
      </c>
      <c r="G294" s="244"/>
      <c r="H294" s="247">
        <v>1.545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146</v>
      </c>
      <c r="AU294" s="253" t="s">
        <v>80</v>
      </c>
      <c r="AV294" s="14" t="s">
        <v>80</v>
      </c>
      <c r="AW294" s="14" t="s">
        <v>4</v>
      </c>
      <c r="AX294" s="14" t="s">
        <v>78</v>
      </c>
      <c r="AY294" s="253" t="s">
        <v>131</v>
      </c>
    </row>
    <row r="295" spans="1:63" s="12" customFormat="1" ht="22.8" customHeight="1">
      <c r="A295" s="12"/>
      <c r="B295" s="196"/>
      <c r="C295" s="197"/>
      <c r="D295" s="198" t="s">
        <v>71</v>
      </c>
      <c r="E295" s="210" t="s">
        <v>194</v>
      </c>
      <c r="F295" s="210" t="s">
        <v>422</v>
      </c>
      <c r="G295" s="197"/>
      <c r="H295" s="197"/>
      <c r="I295" s="200"/>
      <c r="J295" s="211">
        <f>BK295</f>
        <v>0</v>
      </c>
      <c r="K295" s="197"/>
      <c r="L295" s="202"/>
      <c r="M295" s="203"/>
      <c r="N295" s="204"/>
      <c r="O295" s="204"/>
      <c r="P295" s="205">
        <f>SUM(P296:P310)</f>
        <v>0</v>
      </c>
      <c r="Q295" s="204"/>
      <c r="R295" s="205">
        <f>SUM(R296:R310)</f>
        <v>2.10688</v>
      </c>
      <c r="S295" s="204"/>
      <c r="T295" s="206">
        <f>SUM(T296:T310)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7" t="s">
        <v>78</v>
      </c>
      <c r="AT295" s="208" t="s">
        <v>71</v>
      </c>
      <c r="AU295" s="208" t="s">
        <v>78</v>
      </c>
      <c r="AY295" s="207" t="s">
        <v>131</v>
      </c>
      <c r="BK295" s="209">
        <f>SUM(BK296:BK310)</f>
        <v>0</v>
      </c>
    </row>
    <row r="296" spans="1:65" s="2" customFormat="1" ht="16.5" customHeight="1">
      <c r="A296" s="38"/>
      <c r="B296" s="39"/>
      <c r="C296" s="212" t="s">
        <v>347</v>
      </c>
      <c r="D296" s="212" t="s">
        <v>133</v>
      </c>
      <c r="E296" s="213" t="s">
        <v>832</v>
      </c>
      <c r="F296" s="214" t="s">
        <v>833</v>
      </c>
      <c r="G296" s="215" t="s">
        <v>151</v>
      </c>
      <c r="H296" s="216">
        <v>1</v>
      </c>
      <c r="I296" s="217"/>
      <c r="J296" s="218">
        <f>ROUND(I296*H296,2)</f>
        <v>0</v>
      </c>
      <c r="K296" s="214" t="s">
        <v>137</v>
      </c>
      <c r="L296" s="44"/>
      <c r="M296" s="219" t="s">
        <v>19</v>
      </c>
      <c r="N296" s="220" t="s">
        <v>43</v>
      </c>
      <c r="O296" s="84"/>
      <c r="P296" s="221">
        <f>O296*H296</f>
        <v>0</v>
      </c>
      <c r="Q296" s="221">
        <v>0.42368</v>
      </c>
      <c r="R296" s="221">
        <f>Q296*H296</f>
        <v>0.42368</v>
      </c>
      <c r="S296" s="221">
        <v>0</v>
      </c>
      <c r="T296" s="22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3" t="s">
        <v>138</v>
      </c>
      <c r="AT296" s="223" t="s">
        <v>133</v>
      </c>
      <c r="AU296" s="223" t="s">
        <v>80</v>
      </c>
      <c r="AY296" s="17" t="s">
        <v>131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78</v>
      </c>
      <c r="BK296" s="224">
        <f>ROUND(I296*H296,2)</f>
        <v>0</v>
      </c>
      <c r="BL296" s="17" t="s">
        <v>138</v>
      </c>
      <c r="BM296" s="223" t="s">
        <v>834</v>
      </c>
    </row>
    <row r="297" spans="1:47" s="2" customFormat="1" ht="12">
      <c r="A297" s="38"/>
      <c r="B297" s="39"/>
      <c r="C297" s="40"/>
      <c r="D297" s="225" t="s">
        <v>140</v>
      </c>
      <c r="E297" s="40"/>
      <c r="F297" s="226" t="s">
        <v>833</v>
      </c>
      <c r="G297" s="40"/>
      <c r="H297" s="40"/>
      <c r="I297" s="227"/>
      <c r="J297" s="40"/>
      <c r="K297" s="40"/>
      <c r="L297" s="44"/>
      <c r="M297" s="228"/>
      <c r="N297" s="229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140</v>
      </c>
      <c r="AU297" s="17" t="s">
        <v>80</v>
      </c>
    </row>
    <row r="298" spans="1:47" s="2" customFormat="1" ht="12">
      <c r="A298" s="38"/>
      <c r="B298" s="39"/>
      <c r="C298" s="40"/>
      <c r="D298" s="230" t="s">
        <v>142</v>
      </c>
      <c r="E298" s="40"/>
      <c r="F298" s="231" t="s">
        <v>835</v>
      </c>
      <c r="G298" s="40"/>
      <c r="H298" s="40"/>
      <c r="I298" s="227"/>
      <c r="J298" s="40"/>
      <c r="K298" s="40"/>
      <c r="L298" s="44"/>
      <c r="M298" s="228"/>
      <c r="N298" s="229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142</v>
      </c>
      <c r="AU298" s="17" t="s">
        <v>80</v>
      </c>
    </row>
    <row r="299" spans="1:47" s="2" customFormat="1" ht="12">
      <c r="A299" s="38"/>
      <c r="B299" s="39"/>
      <c r="C299" s="40"/>
      <c r="D299" s="225" t="s">
        <v>144</v>
      </c>
      <c r="E299" s="40"/>
      <c r="F299" s="232" t="s">
        <v>462</v>
      </c>
      <c r="G299" s="40"/>
      <c r="H299" s="40"/>
      <c r="I299" s="227"/>
      <c r="J299" s="40"/>
      <c r="K299" s="40"/>
      <c r="L299" s="44"/>
      <c r="M299" s="228"/>
      <c r="N299" s="229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144</v>
      </c>
      <c r="AU299" s="17" t="s">
        <v>80</v>
      </c>
    </row>
    <row r="300" spans="1:51" s="13" customFormat="1" ht="12">
      <c r="A300" s="13"/>
      <c r="B300" s="233"/>
      <c r="C300" s="234"/>
      <c r="D300" s="225" t="s">
        <v>146</v>
      </c>
      <c r="E300" s="235" t="s">
        <v>19</v>
      </c>
      <c r="F300" s="236" t="s">
        <v>274</v>
      </c>
      <c r="G300" s="234"/>
      <c r="H300" s="235" t="s">
        <v>19</v>
      </c>
      <c r="I300" s="237"/>
      <c r="J300" s="234"/>
      <c r="K300" s="234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146</v>
      </c>
      <c r="AU300" s="242" t="s">
        <v>80</v>
      </c>
      <c r="AV300" s="13" t="s">
        <v>78</v>
      </c>
      <c r="AW300" s="13" t="s">
        <v>33</v>
      </c>
      <c r="AX300" s="13" t="s">
        <v>72</v>
      </c>
      <c r="AY300" s="242" t="s">
        <v>131</v>
      </c>
    </row>
    <row r="301" spans="1:51" s="13" customFormat="1" ht="12">
      <c r="A301" s="13"/>
      <c r="B301" s="233"/>
      <c r="C301" s="234"/>
      <c r="D301" s="225" t="s">
        <v>146</v>
      </c>
      <c r="E301" s="235" t="s">
        <v>19</v>
      </c>
      <c r="F301" s="236" t="s">
        <v>836</v>
      </c>
      <c r="G301" s="234"/>
      <c r="H301" s="235" t="s">
        <v>19</v>
      </c>
      <c r="I301" s="237"/>
      <c r="J301" s="234"/>
      <c r="K301" s="234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146</v>
      </c>
      <c r="AU301" s="242" t="s">
        <v>80</v>
      </c>
      <c r="AV301" s="13" t="s">
        <v>78</v>
      </c>
      <c r="AW301" s="13" t="s">
        <v>33</v>
      </c>
      <c r="AX301" s="13" t="s">
        <v>72</v>
      </c>
      <c r="AY301" s="242" t="s">
        <v>131</v>
      </c>
    </row>
    <row r="302" spans="1:51" s="14" customFormat="1" ht="12">
      <c r="A302" s="14"/>
      <c r="B302" s="243"/>
      <c r="C302" s="244"/>
      <c r="D302" s="225" t="s">
        <v>146</v>
      </c>
      <c r="E302" s="245" t="s">
        <v>19</v>
      </c>
      <c r="F302" s="246" t="s">
        <v>837</v>
      </c>
      <c r="G302" s="244"/>
      <c r="H302" s="247">
        <v>1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146</v>
      </c>
      <c r="AU302" s="253" t="s">
        <v>80</v>
      </c>
      <c r="AV302" s="14" t="s">
        <v>80</v>
      </c>
      <c r="AW302" s="14" t="s">
        <v>33</v>
      </c>
      <c r="AX302" s="14" t="s">
        <v>72</v>
      </c>
      <c r="AY302" s="253" t="s">
        <v>131</v>
      </c>
    </row>
    <row r="303" spans="1:65" s="2" customFormat="1" ht="16.5" customHeight="1">
      <c r="A303" s="38"/>
      <c r="B303" s="39"/>
      <c r="C303" s="212" t="s">
        <v>353</v>
      </c>
      <c r="D303" s="212" t="s">
        <v>133</v>
      </c>
      <c r="E303" s="213" t="s">
        <v>458</v>
      </c>
      <c r="F303" s="214" t="s">
        <v>459</v>
      </c>
      <c r="G303" s="215" t="s">
        <v>151</v>
      </c>
      <c r="H303" s="216">
        <v>4</v>
      </c>
      <c r="I303" s="217"/>
      <c r="J303" s="218">
        <f>ROUND(I303*H303,2)</f>
        <v>0</v>
      </c>
      <c r="K303" s="214" t="s">
        <v>137</v>
      </c>
      <c r="L303" s="44"/>
      <c r="M303" s="219" t="s">
        <v>19</v>
      </c>
      <c r="N303" s="220" t="s">
        <v>43</v>
      </c>
      <c r="O303" s="84"/>
      <c r="P303" s="221">
        <f>O303*H303</f>
        <v>0</v>
      </c>
      <c r="Q303" s="221">
        <v>0.4208</v>
      </c>
      <c r="R303" s="221">
        <f>Q303*H303</f>
        <v>1.6832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138</v>
      </c>
      <c r="AT303" s="223" t="s">
        <v>133</v>
      </c>
      <c r="AU303" s="223" t="s">
        <v>80</v>
      </c>
      <c r="AY303" s="17" t="s">
        <v>131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78</v>
      </c>
      <c r="BK303" s="224">
        <f>ROUND(I303*H303,2)</f>
        <v>0</v>
      </c>
      <c r="BL303" s="17" t="s">
        <v>138</v>
      </c>
      <c r="BM303" s="223" t="s">
        <v>838</v>
      </c>
    </row>
    <row r="304" spans="1:47" s="2" customFormat="1" ht="12">
      <c r="A304" s="38"/>
      <c r="B304" s="39"/>
      <c r="C304" s="40"/>
      <c r="D304" s="225" t="s">
        <v>140</v>
      </c>
      <c r="E304" s="40"/>
      <c r="F304" s="226" t="s">
        <v>459</v>
      </c>
      <c r="G304" s="40"/>
      <c r="H304" s="40"/>
      <c r="I304" s="227"/>
      <c r="J304" s="40"/>
      <c r="K304" s="40"/>
      <c r="L304" s="44"/>
      <c r="M304" s="228"/>
      <c r="N304" s="229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140</v>
      </c>
      <c r="AU304" s="17" t="s">
        <v>80</v>
      </c>
    </row>
    <row r="305" spans="1:47" s="2" customFormat="1" ht="12">
      <c r="A305" s="38"/>
      <c r="B305" s="39"/>
      <c r="C305" s="40"/>
      <c r="D305" s="230" t="s">
        <v>142</v>
      </c>
      <c r="E305" s="40"/>
      <c r="F305" s="231" t="s">
        <v>461</v>
      </c>
      <c r="G305" s="40"/>
      <c r="H305" s="40"/>
      <c r="I305" s="227"/>
      <c r="J305" s="40"/>
      <c r="K305" s="40"/>
      <c r="L305" s="44"/>
      <c r="M305" s="228"/>
      <c r="N305" s="229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142</v>
      </c>
      <c r="AU305" s="17" t="s">
        <v>80</v>
      </c>
    </row>
    <row r="306" spans="1:47" s="2" customFormat="1" ht="12">
      <c r="A306" s="38"/>
      <c r="B306" s="39"/>
      <c r="C306" s="40"/>
      <c r="D306" s="225" t="s">
        <v>144</v>
      </c>
      <c r="E306" s="40"/>
      <c r="F306" s="232" t="s">
        <v>462</v>
      </c>
      <c r="G306" s="40"/>
      <c r="H306" s="40"/>
      <c r="I306" s="227"/>
      <c r="J306" s="40"/>
      <c r="K306" s="40"/>
      <c r="L306" s="44"/>
      <c r="M306" s="228"/>
      <c r="N306" s="229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144</v>
      </c>
      <c r="AU306" s="17" t="s">
        <v>80</v>
      </c>
    </row>
    <row r="307" spans="1:51" s="13" customFormat="1" ht="12">
      <c r="A307" s="13"/>
      <c r="B307" s="233"/>
      <c r="C307" s="234"/>
      <c r="D307" s="225" t="s">
        <v>146</v>
      </c>
      <c r="E307" s="235" t="s">
        <v>19</v>
      </c>
      <c r="F307" s="236" t="s">
        <v>274</v>
      </c>
      <c r="G307" s="234"/>
      <c r="H307" s="235" t="s">
        <v>19</v>
      </c>
      <c r="I307" s="237"/>
      <c r="J307" s="234"/>
      <c r="K307" s="234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146</v>
      </c>
      <c r="AU307" s="242" t="s">
        <v>80</v>
      </c>
      <c r="AV307" s="13" t="s">
        <v>78</v>
      </c>
      <c r="AW307" s="13" t="s">
        <v>33</v>
      </c>
      <c r="AX307" s="13" t="s">
        <v>72</v>
      </c>
      <c r="AY307" s="242" t="s">
        <v>131</v>
      </c>
    </row>
    <row r="308" spans="1:51" s="13" customFormat="1" ht="12">
      <c r="A308" s="13"/>
      <c r="B308" s="233"/>
      <c r="C308" s="234"/>
      <c r="D308" s="225" t="s">
        <v>146</v>
      </c>
      <c r="E308" s="235" t="s">
        <v>19</v>
      </c>
      <c r="F308" s="236" t="s">
        <v>839</v>
      </c>
      <c r="G308" s="234"/>
      <c r="H308" s="235" t="s">
        <v>19</v>
      </c>
      <c r="I308" s="237"/>
      <c r="J308" s="234"/>
      <c r="K308" s="234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146</v>
      </c>
      <c r="AU308" s="242" t="s">
        <v>80</v>
      </c>
      <c r="AV308" s="13" t="s">
        <v>78</v>
      </c>
      <c r="AW308" s="13" t="s">
        <v>33</v>
      </c>
      <c r="AX308" s="13" t="s">
        <v>72</v>
      </c>
      <c r="AY308" s="242" t="s">
        <v>131</v>
      </c>
    </row>
    <row r="309" spans="1:51" s="14" customFormat="1" ht="12">
      <c r="A309" s="14"/>
      <c r="B309" s="243"/>
      <c r="C309" s="244"/>
      <c r="D309" s="225" t="s">
        <v>146</v>
      </c>
      <c r="E309" s="245" t="s">
        <v>19</v>
      </c>
      <c r="F309" s="246" t="s">
        <v>840</v>
      </c>
      <c r="G309" s="244"/>
      <c r="H309" s="247">
        <v>2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146</v>
      </c>
      <c r="AU309" s="253" t="s">
        <v>80</v>
      </c>
      <c r="AV309" s="14" t="s">
        <v>80</v>
      </c>
      <c r="AW309" s="14" t="s">
        <v>33</v>
      </c>
      <c r="AX309" s="14" t="s">
        <v>72</v>
      </c>
      <c r="AY309" s="253" t="s">
        <v>131</v>
      </c>
    </row>
    <row r="310" spans="1:51" s="14" customFormat="1" ht="12">
      <c r="A310" s="14"/>
      <c r="B310" s="243"/>
      <c r="C310" s="244"/>
      <c r="D310" s="225" t="s">
        <v>146</v>
      </c>
      <c r="E310" s="245" t="s">
        <v>19</v>
      </c>
      <c r="F310" s="246" t="s">
        <v>841</v>
      </c>
      <c r="G310" s="244"/>
      <c r="H310" s="247">
        <v>2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3" t="s">
        <v>146</v>
      </c>
      <c r="AU310" s="253" t="s">
        <v>80</v>
      </c>
      <c r="AV310" s="14" t="s">
        <v>80</v>
      </c>
      <c r="AW310" s="14" t="s">
        <v>33</v>
      </c>
      <c r="AX310" s="14" t="s">
        <v>72</v>
      </c>
      <c r="AY310" s="253" t="s">
        <v>131</v>
      </c>
    </row>
    <row r="311" spans="1:63" s="12" customFormat="1" ht="22.8" customHeight="1">
      <c r="A311" s="12"/>
      <c r="B311" s="196"/>
      <c r="C311" s="197"/>
      <c r="D311" s="198" t="s">
        <v>71</v>
      </c>
      <c r="E311" s="210" t="s">
        <v>202</v>
      </c>
      <c r="F311" s="210" t="s">
        <v>472</v>
      </c>
      <c r="G311" s="197"/>
      <c r="H311" s="197"/>
      <c r="I311" s="200"/>
      <c r="J311" s="211">
        <f>BK311</f>
        <v>0</v>
      </c>
      <c r="K311" s="197"/>
      <c r="L311" s="202"/>
      <c r="M311" s="203"/>
      <c r="N311" s="204"/>
      <c r="O311" s="204"/>
      <c r="P311" s="205">
        <f>SUM(P312:P369)</f>
        <v>0</v>
      </c>
      <c r="Q311" s="204"/>
      <c r="R311" s="205">
        <f>SUM(R312:R369)</f>
        <v>25.5307755</v>
      </c>
      <c r="S311" s="204"/>
      <c r="T311" s="206">
        <f>SUM(T312:T369)</f>
        <v>0.008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7" t="s">
        <v>78</v>
      </c>
      <c r="AT311" s="208" t="s">
        <v>71</v>
      </c>
      <c r="AU311" s="208" t="s">
        <v>78</v>
      </c>
      <c r="AY311" s="207" t="s">
        <v>131</v>
      </c>
      <c r="BK311" s="209">
        <f>SUM(BK312:BK369)</f>
        <v>0</v>
      </c>
    </row>
    <row r="312" spans="1:65" s="2" customFormat="1" ht="16.5" customHeight="1">
      <c r="A312" s="38"/>
      <c r="B312" s="39"/>
      <c r="C312" s="212" t="s">
        <v>360</v>
      </c>
      <c r="D312" s="212" t="s">
        <v>133</v>
      </c>
      <c r="E312" s="213" t="s">
        <v>842</v>
      </c>
      <c r="F312" s="214" t="s">
        <v>843</v>
      </c>
      <c r="G312" s="215" t="s">
        <v>205</v>
      </c>
      <c r="H312" s="216">
        <v>33.7</v>
      </c>
      <c r="I312" s="217"/>
      <c r="J312" s="218">
        <f>ROUND(I312*H312,2)</f>
        <v>0</v>
      </c>
      <c r="K312" s="214" t="s">
        <v>137</v>
      </c>
      <c r="L312" s="44"/>
      <c r="M312" s="219" t="s">
        <v>19</v>
      </c>
      <c r="N312" s="220" t="s">
        <v>43</v>
      </c>
      <c r="O312" s="84"/>
      <c r="P312" s="221">
        <f>O312*H312</f>
        <v>0</v>
      </c>
      <c r="Q312" s="221">
        <v>0.04008</v>
      </c>
      <c r="R312" s="221">
        <f>Q312*H312</f>
        <v>1.3506960000000001</v>
      </c>
      <c r="S312" s="221">
        <v>0</v>
      </c>
      <c r="T312" s="222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3" t="s">
        <v>138</v>
      </c>
      <c r="AT312" s="223" t="s">
        <v>133</v>
      </c>
      <c r="AU312" s="223" t="s">
        <v>80</v>
      </c>
      <c r="AY312" s="17" t="s">
        <v>131</v>
      </c>
      <c r="BE312" s="224">
        <f>IF(N312="základní",J312,0)</f>
        <v>0</v>
      </c>
      <c r="BF312" s="224">
        <f>IF(N312="snížená",J312,0)</f>
        <v>0</v>
      </c>
      <c r="BG312" s="224">
        <f>IF(N312="zákl. přenesená",J312,0)</f>
        <v>0</v>
      </c>
      <c r="BH312" s="224">
        <f>IF(N312="sníž. přenesená",J312,0)</f>
        <v>0</v>
      </c>
      <c r="BI312" s="224">
        <f>IF(N312="nulová",J312,0)</f>
        <v>0</v>
      </c>
      <c r="BJ312" s="17" t="s">
        <v>78</v>
      </c>
      <c r="BK312" s="224">
        <f>ROUND(I312*H312,2)</f>
        <v>0</v>
      </c>
      <c r="BL312" s="17" t="s">
        <v>138</v>
      </c>
      <c r="BM312" s="223" t="s">
        <v>844</v>
      </c>
    </row>
    <row r="313" spans="1:47" s="2" customFormat="1" ht="12">
      <c r="A313" s="38"/>
      <c r="B313" s="39"/>
      <c r="C313" s="40"/>
      <c r="D313" s="225" t="s">
        <v>140</v>
      </c>
      <c r="E313" s="40"/>
      <c r="F313" s="226" t="s">
        <v>843</v>
      </c>
      <c r="G313" s="40"/>
      <c r="H313" s="40"/>
      <c r="I313" s="227"/>
      <c r="J313" s="40"/>
      <c r="K313" s="40"/>
      <c r="L313" s="44"/>
      <c r="M313" s="228"/>
      <c r="N313" s="229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140</v>
      </c>
      <c r="AU313" s="17" t="s">
        <v>80</v>
      </c>
    </row>
    <row r="314" spans="1:47" s="2" customFormat="1" ht="12">
      <c r="A314" s="38"/>
      <c r="B314" s="39"/>
      <c r="C314" s="40"/>
      <c r="D314" s="230" t="s">
        <v>142</v>
      </c>
      <c r="E314" s="40"/>
      <c r="F314" s="231" t="s">
        <v>845</v>
      </c>
      <c r="G314" s="40"/>
      <c r="H314" s="40"/>
      <c r="I314" s="227"/>
      <c r="J314" s="40"/>
      <c r="K314" s="40"/>
      <c r="L314" s="44"/>
      <c r="M314" s="228"/>
      <c r="N314" s="229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142</v>
      </c>
      <c r="AU314" s="17" t="s">
        <v>80</v>
      </c>
    </row>
    <row r="315" spans="1:51" s="13" customFormat="1" ht="12">
      <c r="A315" s="13"/>
      <c r="B315" s="233"/>
      <c r="C315" s="234"/>
      <c r="D315" s="225" t="s">
        <v>146</v>
      </c>
      <c r="E315" s="235" t="s">
        <v>19</v>
      </c>
      <c r="F315" s="236" t="s">
        <v>296</v>
      </c>
      <c r="G315" s="234"/>
      <c r="H315" s="235" t="s">
        <v>19</v>
      </c>
      <c r="I315" s="237"/>
      <c r="J315" s="234"/>
      <c r="K315" s="234"/>
      <c r="L315" s="238"/>
      <c r="M315" s="239"/>
      <c r="N315" s="240"/>
      <c r="O315" s="240"/>
      <c r="P315" s="240"/>
      <c r="Q315" s="240"/>
      <c r="R315" s="240"/>
      <c r="S315" s="240"/>
      <c r="T315" s="24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2" t="s">
        <v>146</v>
      </c>
      <c r="AU315" s="242" t="s">
        <v>80</v>
      </c>
      <c r="AV315" s="13" t="s">
        <v>78</v>
      </c>
      <c r="AW315" s="13" t="s">
        <v>33</v>
      </c>
      <c r="AX315" s="13" t="s">
        <v>72</v>
      </c>
      <c r="AY315" s="242" t="s">
        <v>131</v>
      </c>
    </row>
    <row r="316" spans="1:51" s="13" customFormat="1" ht="12">
      <c r="A316" s="13"/>
      <c r="B316" s="233"/>
      <c r="C316" s="234"/>
      <c r="D316" s="225" t="s">
        <v>146</v>
      </c>
      <c r="E316" s="235" t="s">
        <v>19</v>
      </c>
      <c r="F316" s="236" t="s">
        <v>846</v>
      </c>
      <c r="G316" s="234"/>
      <c r="H316" s="235" t="s">
        <v>19</v>
      </c>
      <c r="I316" s="237"/>
      <c r="J316" s="234"/>
      <c r="K316" s="234"/>
      <c r="L316" s="238"/>
      <c r="M316" s="239"/>
      <c r="N316" s="240"/>
      <c r="O316" s="240"/>
      <c r="P316" s="240"/>
      <c r="Q316" s="240"/>
      <c r="R316" s="240"/>
      <c r="S316" s="240"/>
      <c r="T316" s="24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2" t="s">
        <v>146</v>
      </c>
      <c r="AU316" s="242" t="s">
        <v>80</v>
      </c>
      <c r="AV316" s="13" t="s">
        <v>78</v>
      </c>
      <c r="AW316" s="13" t="s">
        <v>33</v>
      </c>
      <c r="AX316" s="13" t="s">
        <v>72</v>
      </c>
      <c r="AY316" s="242" t="s">
        <v>131</v>
      </c>
    </row>
    <row r="317" spans="1:51" s="14" customFormat="1" ht="12">
      <c r="A317" s="14"/>
      <c r="B317" s="243"/>
      <c r="C317" s="244"/>
      <c r="D317" s="225" t="s">
        <v>146</v>
      </c>
      <c r="E317" s="245" t="s">
        <v>19</v>
      </c>
      <c r="F317" s="246" t="s">
        <v>847</v>
      </c>
      <c r="G317" s="244"/>
      <c r="H317" s="247">
        <v>16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3" t="s">
        <v>146</v>
      </c>
      <c r="AU317" s="253" t="s">
        <v>80</v>
      </c>
      <c r="AV317" s="14" t="s">
        <v>80</v>
      </c>
      <c r="AW317" s="14" t="s">
        <v>33</v>
      </c>
      <c r="AX317" s="14" t="s">
        <v>72</v>
      </c>
      <c r="AY317" s="253" t="s">
        <v>131</v>
      </c>
    </row>
    <row r="318" spans="1:51" s="14" customFormat="1" ht="12">
      <c r="A318" s="14"/>
      <c r="B318" s="243"/>
      <c r="C318" s="244"/>
      <c r="D318" s="225" t="s">
        <v>146</v>
      </c>
      <c r="E318" s="245" t="s">
        <v>19</v>
      </c>
      <c r="F318" s="246" t="s">
        <v>848</v>
      </c>
      <c r="G318" s="244"/>
      <c r="H318" s="247">
        <v>17.7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3" t="s">
        <v>146</v>
      </c>
      <c r="AU318" s="253" t="s">
        <v>80</v>
      </c>
      <c r="AV318" s="14" t="s">
        <v>80</v>
      </c>
      <c r="AW318" s="14" t="s">
        <v>33</v>
      </c>
      <c r="AX318" s="14" t="s">
        <v>72</v>
      </c>
      <c r="AY318" s="253" t="s">
        <v>131</v>
      </c>
    </row>
    <row r="319" spans="1:65" s="2" customFormat="1" ht="16.5" customHeight="1">
      <c r="A319" s="38"/>
      <c r="B319" s="39"/>
      <c r="C319" s="254" t="s">
        <v>369</v>
      </c>
      <c r="D319" s="254" t="s">
        <v>277</v>
      </c>
      <c r="E319" s="255" t="s">
        <v>849</v>
      </c>
      <c r="F319" s="256" t="s">
        <v>850</v>
      </c>
      <c r="G319" s="257" t="s">
        <v>151</v>
      </c>
      <c r="H319" s="258">
        <v>33.7</v>
      </c>
      <c r="I319" s="259"/>
      <c r="J319" s="260">
        <f>ROUND(I319*H319,2)</f>
        <v>0</v>
      </c>
      <c r="K319" s="256" t="s">
        <v>19</v>
      </c>
      <c r="L319" s="261"/>
      <c r="M319" s="262" t="s">
        <v>19</v>
      </c>
      <c r="N319" s="263" t="s">
        <v>43</v>
      </c>
      <c r="O319" s="84"/>
      <c r="P319" s="221">
        <f>O319*H319</f>
        <v>0</v>
      </c>
      <c r="Q319" s="221">
        <v>0.045</v>
      </c>
      <c r="R319" s="221">
        <f>Q319*H319</f>
        <v>1.5165000000000002</v>
      </c>
      <c r="S319" s="221">
        <v>0</v>
      </c>
      <c r="T319" s="222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3" t="s">
        <v>194</v>
      </c>
      <c r="AT319" s="223" t="s">
        <v>277</v>
      </c>
      <c r="AU319" s="223" t="s">
        <v>80</v>
      </c>
      <c r="AY319" s="17" t="s">
        <v>131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7" t="s">
        <v>78</v>
      </c>
      <c r="BK319" s="224">
        <f>ROUND(I319*H319,2)</f>
        <v>0</v>
      </c>
      <c r="BL319" s="17" t="s">
        <v>138</v>
      </c>
      <c r="BM319" s="223" t="s">
        <v>851</v>
      </c>
    </row>
    <row r="320" spans="1:47" s="2" customFormat="1" ht="12">
      <c r="A320" s="38"/>
      <c r="B320" s="39"/>
      <c r="C320" s="40"/>
      <c r="D320" s="225" t="s">
        <v>140</v>
      </c>
      <c r="E320" s="40"/>
      <c r="F320" s="226" t="s">
        <v>850</v>
      </c>
      <c r="G320" s="40"/>
      <c r="H320" s="40"/>
      <c r="I320" s="227"/>
      <c r="J320" s="40"/>
      <c r="K320" s="40"/>
      <c r="L320" s="44"/>
      <c r="M320" s="228"/>
      <c r="N320" s="229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140</v>
      </c>
      <c r="AU320" s="17" t="s">
        <v>80</v>
      </c>
    </row>
    <row r="321" spans="1:47" s="2" customFormat="1" ht="12">
      <c r="A321" s="38"/>
      <c r="B321" s="39"/>
      <c r="C321" s="40"/>
      <c r="D321" s="225" t="s">
        <v>144</v>
      </c>
      <c r="E321" s="40"/>
      <c r="F321" s="232" t="s">
        <v>852</v>
      </c>
      <c r="G321" s="40"/>
      <c r="H321" s="40"/>
      <c r="I321" s="227"/>
      <c r="J321" s="40"/>
      <c r="K321" s="40"/>
      <c r="L321" s="44"/>
      <c r="M321" s="228"/>
      <c r="N321" s="229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144</v>
      </c>
      <c r="AU321" s="17" t="s">
        <v>80</v>
      </c>
    </row>
    <row r="322" spans="1:65" s="2" customFormat="1" ht="16.5" customHeight="1">
      <c r="A322" s="38"/>
      <c r="B322" s="39"/>
      <c r="C322" s="212" t="s">
        <v>378</v>
      </c>
      <c r="D322" s="212" t="s">
        <v>133</v>
      </c>
      <c r="E322" s="213" t="s">
        <v>853</v>
      </c>
      <c r="F322" s="214" t="s">
        <v>854</v>
      </c>
      <c r="G322" s="215" t="s">
        <v>151</v>
      </c>
      <c r="H322" s="216">
        <v>4</v>
      </c>
      <c r="I322" s="217"/>
      <c r="J322" s="218">
        <f>ROUND(I322*H322,2)</f>
        <v>0</v>
      </c>
      <c r="K322" s="214" t="s">
        <v>137</v>
      </c>
      <c r="L322" s="44"/>
      <c r="M322" s="219" t="s">
        <v>19</v>
      </c>
      <c r="N322" s="220" t="s">
        <v>43</v>
      </c>
      <c r="O322" s="84"/>
      <c r="P322" s="221">
        <f>O322*H322</f>
        <v>0</v>
      </c>
      <c r="Q322" s="221">
        <v>0.0007</v>
      </c>
      <c r="R322" s="221">
        <f>Q322*H322</f>
        <v>0.0028</v>
      </c>
      <c r="S322" s="221">
        <v>0</v>
      </c>
      <c r="T322" s="222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3" t="s">
        <v>138</v>
      </c>
      <c r="AT322" s="223" t="s">
        <v>133</v>
      </c>
      <c r="AU322" s="223" t="s">
        <v>80</v>
      </c>
      <c r="AY322" s="17" t="s">
        <v>131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78</v>
      </c>
      <c r="BK322" s="224">
        <f>ROUND(I322*H322,2)</f>
        <v>0</v>
      </c>
      <c r="BL322" s="17" t="s">
        <v>138</v>
      </c>
      <c r="BM322" s="223" t="s">
        <v>855</v>
      </c>
    </row>
    <row r="323" spans="1:47" s="2" customFormat="1" ht="12">
      <c r="A323" s="38"/>
      <c r="B323" s="39"/>
      <c r="C323" s="40"/>
      <c r="D323" s="225" t="s">
        <v>140</v>
      </c>
      <c r="E323" s="40"/>
      <c r="F323" s="226" t="s">
        <v>856</v>
      </c>
      <c r="G323" s="40"/>
      <c r="H323" s="40"/>
      <c r="I323" s="227"/>
      <c r="J323" s="40"/>
      <c r="K323" s="40"/>
      <c r="L323" s="44"/>
      <c r="M323" s="228"/>
      <c r="N323" s="229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140</v>
      </c>
      <c r="AU323" s="17" t="s">
        <v>80</v>
      </c>
    </row>
    <row r="324" spans="1:47" s="2" customFormat="1" ht="12">
      <c r="A324" s="38"/>
      <c r="B324" s="39"/>
      <c r="C324" s="40"/>
      <c r="D324" s="230" t="s">
        <v>142</v>
      </c>
      <c r="E324" s="40"/>
      <c r="F324" s="231" t="s">
        <v>857</v>
      </c>
      <c r="G324" s="40"/>
      <c r="H324" s="40"/>
      <c r="I324" s="227"/>
      <c r="J324" s="40"/>
      <c r="K324" s="40"/>
      <c r="L324" s="44"/>
      <c r="M324" s="228"/>
      <c r="N324" s="229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142</v>
      </c>
      <c r="AU324" s="17" t="s">
        <v>80</v>
      </c>
    </row>
    <row r="325" spans="1:51" s="13" customFormat="1" ht="12">
      <c r="A325" s="13"/>
      <c r="B325" s="233"/>
      <c r="C325" s="234"/>
      <c r="D325" s="225" t="s">
        <v>146</v>
      </c>
      <c r="E325" s="235" t="s">
        <v>19</v>
      </c>
      <c r="F325" s="236" t="s">
        <v>858</v>
      </c>
      <c r="G325" s="234"/>
      <c r="H325" s="235" t="s">
        <v>19</v>
      </c>
      <c r="I325" s="237"/>
      <c r="J325" s="234"/>
      <c r="K325" s="234"/>
      <c r="L325" s="238"/>
      <c r="M325" s="239"/>
      <c r="N325" s="240"/>
      <c r="O325" s="240"/>
      <c r="P325" s="240"/>
      <c r="Q325" s="240"/>
      <c r="R325" s="240"/>
      <c r="S325" s="240"/>
      <c r="T325" s="24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2" t="s">
        <v>146</v>
      </c>
      <c r="AU325" s="242" t="s">
        <v>80</v>
      </c>
      <c r="AV325" s="13" t="s">
        <v>78</v>
      </c>
      <c r="AW325" s="13" t="s">
        <v>33</v>
      </c>
      <c r="AX325" s="13" t="s">
        <v>72</v>
      </c>
      <c r="AY325" s="242" t="s">
        <v>131</v>
      </c>
    </row>
    <row r="326" spans="1:51" s="14" customFormat="1" ht="12">
      <c r="A326" s="14"/>
      <c r="B326" s="243"/>
      <c r="C326" s="244"/>
      <c r="D326" s="225" t="s">
        <v>146</v>
      </c>
      <c r="E326" s="245" t="s">
        <v>19</v>
      </c>
      <c r="F326" s="246" t="s">
        <v>859</v>
      </c>
      <c r="G326" s="244"/>
      <c r="H326" s="247">
        <v>2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3" t="s">
        <v>146</v>
      </c>
      <c r="AU326" s="253" t="s">
        <v>80</v>
      </c>
      <c r="AV326" s="14" t="s">
        <v>80</v>
      </c>
      <c r="AW326" s="14" t="s">
        <v>33</v>
      </c>
      <c r="AX326" s="14" t="s">
        <v>72</v>
      </c>
      <c r="AY326" s="253" t="s">
        <v>131</v>
      </c>
    </row>
    <row r="327" spans="1:51" s="14" customFormat="1" ht="12">
      <c r="A327" s="14"/>
      <c r="B327" s="243"/>
      <c r="C327" s="244"/>
      <c r="D327" s="225" t="s">
        <v>146</v>
      </c>
      <c r="E327" s="245" t="s">
        <v>19</v>
      </c>
      <c r="F327" s="246" t="s">
        <v>860</v>
      </c>
      <c r="G327" s="244"/>
      <c r="H327" s="247">
        <v>1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3" t="s">
        <v>146</v>
      </c>
      <c r="AU327" s="253" t="s">
        <v>80</v>
      </c>
      <c r="AV327" s="14" t="s">
        <v>80</v>
      </c>
      <c r="AW327" s="14" t="s">
        <v>33</v>
      </c>
      <c r="AX327" s="14" t="s">
        <v>72</v>
      </c>
      <c r="AY327" s="253" t="s">
        <v>131</v>
      </c>
    </row>
    <row r="328" spans="1:51" s="14" customFormat="1" ht="12">
      <c r="A328" s="14"/>
      <c r="B328" s="243"/>
      <c r="C328" s="244"/>
      <c r="D328" s="225" t="s">
        <v>146</v>
      </c>
      <c r="E328" s="245" t="s">
        <v>19</v>
      </c>
      <c r="F328" s="246" t="s">
        <v>861</v>
      </c>
      <c r="G328" s="244"/>
      <c r="H328" s="247">
        <v>1</v>
      </c>
      <c r="I328" s="248"/>
      <c r="J328" s="244"/>
      <c r="K328" s="244"/>
      <c r="L328" s="249"/>
      <c r="M328" s="250"/>
      <c r="N328" s="251"/>
      <c r="O328" s="251"/>
      <c r="P328" s="251"/>
      <c r="Q328" s="251"/>
      <c r="R328" s="251"/>
      <c r="S328" s="251"/>
      <c r="T328" s="25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3" t="s">
        <v>146</v>
      </c>
      <c r="AU328" s="253" t="s">
        <v>80</v>
      </c>
      <c r="AV328" s="14" t="s">
        <v>80</v>
      </c>
      <c r="AW328" s="14" t="s">
        <v>33</v>
      </c>
      <c r="AX328" s="14" t="s">
        <v>72</v>
      </c>
      <c r="AY328" s="253" t="s">
        <v>131</v>
      </c>
    </row>
    <row r="329" spans="1:65" s="2" customFormat="1" ht="16.5" customHeight="1">
      <c r="A329" s="38"/>
      <c r="B329" s="39"/>
      <c r="C329" s="254" t="s">
        <v>384</v>
      </c>
      <c r="D329" s="254" t="s">
        <v>277</v>
      </c>
      <c r="E329" s="255" t="s">
        <v>862</v>
      </c>
      <c r="F329" s="256" t="s">
        <v>863</v>
      </c>
      <c r="G329" s="257" t="s">
        <v>151</v>
      </c>
      <c r="H329" s="258">
        <v>2</v>
      </c>
      <c r="I329" s="259"/>
      <c r="J329" s="260">
        <f>ROUND(I329*H329,2)</f>
        <v>0</v>
      </c>
      <c r="K329" s="256" t="s">
        <v>137</v>
      </c>
      <c r="L329" s="261"/>
      <c r="M329" s="262" t="s">
        <v>19</v>
      </c>
      <c r="N329" s="263" t="s">
        <v>43</v>
      </c>
      <c r="O329" s="84"/>
      <c r="P329" s="221">
        <f>O329*H329</f>
        <v>0</v>
      </c>
      <c r="Q329" s="221">
        <v>0.011</v>
      </c>
      <c r="R329" s="221">
        <f>Q329*H329</f>
        <v>0.022</v>
      </c>
      <c r="S329" s="221">
        <v>0</v>
      </c>
      <c r="T329" s="222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3" t="s">
        <v>194</v>
      </c>
      <c r="AT329" s="223" t="s">
        <v>277</v>
      </c>
      <c r="AU329" s="223" t="s">
        <v>80</v>
      </c>
      <c r="AY329" s="17" t="s">
        <v>131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78</v>
      </c>
      <c r="BK329" s="224">
        <f>ROUND(I329*H329,2)</f>
        <v>0</v>
      </c>
      <c r="BL329" s="17" t="s">
        <v>138</v>
      </c>
      <c r="BM329" s="223" t="s">
        <v>864</v>
      </c>
    </row>
    <row r="330" spans="1:47" s="2" customFormat="1" ht="12">
      <c r="A330" s="38"/>
      <c r="B330" s="39"/>
      <c r="C330" s="40"/>
      <c r="D330" s="225" t="s">
        <v>140</v>
      </c>
      <c r="E330" s="40"/>
      <c r="F330" s="226" t="s">
        <v>863</v>
      </c>
      <c r="G330" s="40"/>
      <c r="H330" s="40"/>
      <c r="I330" s="227"/>
      <c r="J330" s="40"/>
      <c r="K330" s="40"/>
      <c r="L330" s="44"/>
      <c r="M330" s="228"/>
      <c r="N330" s="229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140</v>
      </c>
      <c r="AU330" s="17" t="s">
        <v>80</v>
      </c>
    </row>
    <row r="331" spans="1:65" s="2" customFormat="1" ht="16.5" customHeight="1">
      <c r="A331" s="38"/>
      <c r="B331" s="39"/>
      <c r="C331" s="212" t="s">
        <v>391</v>
      </c>
      <c r="D331" s="212" t="s">
        <v>133</v>
      </c>
      <c r="E331" s="213" t="s">
        <v>865</v>
      </c>
      <c r="F331" s="214" t="s">
        <v>866</v>
      </c>
      <c r="G331" s="215" t="s">
        <v>151</v>
      </c>
      <c r="H331" s="216">
        <v>2</v>
      </c>
      <c r="I331" s="217"/>
      <c r="J331" s="218">
        <f>ROUND(I331*H331,2)</f>
        <v>0</v>
      </c>
      <c r="K331" s="214" t="s">
        <v>137</v>
      </c>
      <c r="L331" s="44"/>
      <c r="M331" s="219" t="s">
        <v>19</v>
      </c>
      <c r="N331" s="220" t="s">
        <v>43</v>
      </c>
      <c r="O331" s="84"/>
      <c r="P331" s="221">
        <f>O331*H331</f>
        <v>0</v>
      </c>
      <c r="Q331" s="221">
        <v>0.11241</v>
      </c>
      <c r="R331" s="221">
        <f>Q331*H331</f>
        <v>0.22482</v>
      </c>
      <c r="S331" s="221">
        <v>0</v>
      </c>
      <c r="T331" s="222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3" t="s">
        <v>138</v>
      </c>
      <c r="AT331" s="223" t="s">
        <v>133</v>
      </c>
      <c r="AU331" s="223" t="s">
        <v>80</v>
      </c>
      <c r="AY331" s="17" t="s">
        <v>131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78</v>
      </c>
      <c r="BK331" s="224">
        <f>ROUND(I331*H331,2)</f>
        <v>0</v>
      </c>
      <c r="BL331" s="17" t="s">
        <v>138</v>
      </c>
      <c r="BM331" s="223" t="s">
        <v>867</v>
      </c>
    </row>
    <row r="332" spans="1:47" s="2" customFormat="1" ht="12">
      <c r="A332" s="38"/>
      <c r="B332" s="39"/>
      <c r="C332" s="40"/>
      <c r="D332" s="225" t="s">
        <v>140</v>
      </c>
      <c r="E332" s="40"/>
      <c r="F332" s="226" t="s">
        <v>868</v>
      </c>
      <c r="G332" s="40"/>
      <c r="H332" s="40"/>
      <c r="I332" s="227"/>
      <c r="J332" s="40"/>
      <c r="K332" s="40"/>
      <c r="L332" s="44"/>
      <c r="M332" s="228"/>
      <c r="N332" s="229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140</v>
      </c>
      <c r="AU332" s="17" t="s">
        <v>80</v>
      </c>
    </row>
    <row r="333" spans="1:47" s="2" customFormat="1" ht="12">
      <c r="A333" s="38"/>
      <c r="B333" s="39"/>
      <c r="C333" s="40"/>
      <c r="D333" s="230" t="s">
        <v>142</v>
      </c>
      <c r="E333" s="40"/>
      <c r="F333" s="231" t="s">
        <v>869</v>
      </c>
      <c r="G333" s="40"/>
      <c r="H333" s="40"/>
      <c r="I333" s="227"/>
      <c r="J333" s="40"/>
      <c r="K333" s="40"/>
      <c r="L333" s="44"/>
      <c r="M333" s="228"/>
      <c r="N333" s="229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142</v>
      </c>
      <c r="AU333" s="17" t="s">
        <v>80</v>
      </c>
    </row>
    <row r="334" spans="1:51" s="13" customFormat="1" ht="12">
      <c r="A334" s="13"/>
      <c r="B334" s="233"/>
      <c r="C334" s="234"/>
      <c r="D334" s="225" t="s">
        <v>146</v>
      </c>
      <c r="E334" s="235" t="s">
        <v>19</v>
      </c>
      <c r="F334" s="236" t="s">
        <v>858</v>
      </c>
      <c r="G334" s="234"/>
      <c r="H334" s="235" t="s">
        <v>19</v>
      </c>
      <c r="I334" s="237"/>
      <c r="J334" s="234"/>
      <c r="K334" s="234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146</v>
      </c>
      <c r="AU334" s="242" t="s">
        <v>80</v>
      </c>
      <c r="AV334" s="13" t="s">
        <v>78</v>
      </c>
      <c r="AW334" s="13" t="s">
        <v>33</v>
      </c>
      <c r="AX334" s="13" t="s">
        <v>72</v>
      </c>
      <c r="AY334" s="242" t="s">
        <v>131</v>
      </c>
    </row>
    <row r="335" spans="1:51" s="14" customFormat="1" ht="12">
      <c r="A335" s="14"/>
      <c r="B335" s="243"/>
      <c r="C335" s="244"/>
      <c r="D335" s="225" t="s">
        <v>146</v>
      </c>
      <c r="E335" s="245" t="s">
        <v>19</v>
      </c>
      <c r="F335" s="246" t="s">
        <v>870</v>
      </c>
      <c r="G335" s="244"/>
      <c r="H335" s="247">
        <v>1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146</v>
      </c>
      <c r="AU335" s="253" t="s">
        <v>80</v>
      </c>
      <c r="AV335" s="14" t="s">
        <v>80</v>
      </c>
      <c r="AW335" s="14" t="s">
        <v>33</v>
      </c>
      <c r="AX335" s="14" t="s">
        <v>72</v>
      </c>
      <c r="AY335" s="253" t="s">
        <v>131</v>
      </c>
    </row>
    <row r="336" spans="1:51" s="14" customFormat="1" ht="12">
      <c r="A336" s="14"/>
      <c r="B336" s="243"/>
      <c r="C336" s="244"/>
      <c r="D336" s="225" t="s">
        <v>146</v>
      </c>
      <c r="E336" s="245" t="s">
        <v>19</v>
      </c>
      <c r="F336" s="246" t="s">
        <v>861</v>
      </c>
      <c r="G336" s="244"/>
      <c r="H336" s="247">
        <v>1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3" t="s">
        <v>146</v>
      </c>
      <c r="AU336" s="253" t="s">
        <v>80</v>
      </c>
      <c r="AV336" s="14" t="s">
        <v>80</v>
      </c>
      <c r="AW336" s="14" t="s">
        <v>33</v>
      </c>
      <c r="AX336" s="14" t="s">
        <v>72</v>
      </c>
      <c r="AY336" s="253" t="s">
        <v>131</v>
      </c>
    </row>
    <row r="337" spans="1:65" s="2" customFormat="1" ht="16.5" customHeight="1">
      <c r="A337" s="38"/>
      <c r="B337" s="39"/>
      <c r="C337" s="254" t="s">
        <v>400</v>
      </c>
      <c r="D337" s="254" t="s">
        <v>277</v>
      </c>
      <c r="E337" s="255" t="s">
        <v>871</v>
      </c>
      <c r="F337" s="256" t="s">
        <v>872</v>
      </c>
      <c r="G337" s="257" t="s">
        <v>151</v>
      </c>
      <c r="H337" s="258">
        <v>2</v>
      </c>
      <c r="I337" s="259"/>
      <c r="J337" s="260">
        <f>ROUND(I337*H337,2)</f>
        <v>0</v>
      </c>
      <c r="K337" s="256" t="s">
        <v>137</v>
      </c>
      <c r="L337" s="261"/>
      <c r="M337" s="262" t="s">
        <v>19</v>
      </c>
      <c r="N337" s="263" t="s">
        <v>43</v>
      </c>
      <c r="O337" s="84"/>
      <c r="P337" s="221">
        <f>O337*H337</f>
        <v>0</v>
      </c>
      <c r="Q337" s="221">
        <v>0.0061</v>
      </c>
      <c r="R337" s="221">
        <f>Q337*H337</f>
        <v>0.0122</v>
      </c>
      <c r="S337" s="221">
        <v>0</v>
      </c>
      <c r="T337" s="222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3" t="s">
        <v>194</v>
      </c>
      <c r="AT337" s="223" t="s">
        <v>277</v>
      </c>
      <c r="AU337" s="223" t="s">
        <v>80</v>
      </c>
      <c r="AY337" s="17" t="s">
        <v>131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7" t="s">
        <v>78</v>
      </c>
      <c r="BK337" s="224">
        <f>ROUND(I337*H337,2)</f>
        <v>0</v>
      </c>
      <c r="BL337" s="17" t="s">
        <v>138</v>
      </c>
      <c r="BM337" s="223" t="s">
        <v>873</v>
      </c>
    </row>
    <row r="338" spans="1:47" s="2" customFormat="1" ht="12">
      <c r="A338" s="38"/>
      <c r="B338" s="39"/>
      <c r="C338" s="40"/>
      <c r="D338" s="225" t="s">
        <v>140</v>
      </c>
      <c r="E338" s="40"/>
      <c r="F338" s="226" t="s">
        <v>872</v>
      </c>
      <c r="G338" s="40"/>
      <c r="H338" s="40"/>
      <c r="I338" s="227"/>
      <c r="J338" s="40"/>
      <c r="K338" s="40"/>
      <c r="L338" s="44"/>
      <c r="M338" s="228"/>
      <c r="N338" s="229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140</v>
      </c>
      <c r="AU338" s="17" t="s">
        <v>80</v>
      </c>
    </row>
    <row r="339" spans="1:65" s="2" customFormat="1" ht="16.5" customHeight="1">
      <c r="A339" s="38"/>
      <c r="B339" s="39"/>
      <c r="C339" s="212" t="s">
        <v>405</v>
      </c>
      <c r="D339" s="212" t="s">
        <v>133</v>
      </c>
      <c r="E339" s="213" t="s">
        <v>491</v>
      </c>
      <c r="F339" s="214" t="s">
        <v>492</v>
      </c>
      <c r="G339" s="215" t="s">
        <v>205</v>
      </c>
      <c r="H339" s="216">
        <v>112.5</v>
      </c>
      <c r="I339" s="217"/>
      <c r="J339" s="218">
        <f>ROUND(I339*H339,2)</f>
        <v>0</v>
      </c>
      <c r="K339" s="214" t="s">
        <v>137</v>
      </c>
      <c r="L339" s="44"/>
      <c r="M339" s="219" t="s">
        <v>19</v>
      </c>
      <c r="N339" s="220" t="s">
        <v>43</v>
      </c>
      <c r="O339" s="84"/>
      <c r="P339" s="221">
        <f>O339*H339</f>
        <v>0</v>
      </c>
      <c r="Q339" s="221">
        <v>0.14067</v>
      </c>
      <c r="R339" s="221">
        <f>Q339*H339</f>
        <v>15.825375</v>
      </c>
      <c r="S339" s="221">
        <v>0</v>
      </c>
      <c r="T339" s="222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3" t="s">
        <v>138</v>
      </c>
      <c r="AT339" s="223" t="s">
        <v>133</v>
      </c>
      <c r="AU339" s="223" t="s">
        <v>80</v>
      </c>
      <c r="AY339" s="17" t="s">
        <v>131</v>
      </c>
      <c r="BE339" s="224">
        <f>IF(N339="základní",J339,0)</f>
        <v>0</v>
      </c>
      <c r="BF339" s="224">
        <f>IF(N339="snížená",J339,0)</f>
        <v>0</v>
      </c>
      <c r="BG339" s="224">
        <f>IF(N339="zákl. přenesená",J339,0)</f>
        <v>0</v>
      </c>
      <c r="BH339" s="224">
        <f>IF(N339="sníž. přenesená",J339,0)</f>
        <v>0</v>
      </c>
      <c r="BI339" s="224">
        <f>IF(N339="nulová",J339,0)</f>
        <v>0</v>
      </c>
      <c r="BJ339" s="17" t="s">
        <v>78</v>
      </c>
      <c r="BK339" s="224">
        <f>ROUND(I339*H339,2)</f>
        <v>0</v>
      </c>
      <c r="BL339" s="17" t="s">
        <v>138</v>
      </c>
      <c r="BM339" s="223" t="s">
        <v>874</v>
      </c>
    </row>
    <row r="340" spans="1:47" s="2" customFormat="1" ht="12">
      <c r="A340" s="38"/>
      <c r="B340" s="39"/>
      <c r="C340" s="40"/>
      <c r="D340" s="225" t="s">
        <v>140</v>
      </c>
      <c r="E340" s="40"/>
      <c r="F340" s="226" t="s">
        <v>494</v>
      </c>
      <c r="G340" s="40"/>
      <c r="H340" s="40"/>
      <c r="I340" s="227"/>
      <c r="J340" s="40"/>
      <c r="K340" s="40"/>
      <c r="L340" s="44"/>
      <c r="M340" s="228"/>
      <c r="N340" s="229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140</v>
      </c>
      <c r="AU340" s="17" t="s">
        <v>80</v>
      </c>
    </row>
    <row r="341" spans="1:47" s="2" customFormat="1" ht="12">
      <c r="A341" s="38"/>
      <c r="B341" s="39"/>
      <c r="C341" s="40"/>
      <c r="D341" s="230" t="s">
        <v>142</v>
      </c>
      <c r="E341" s="40"/>
      <c r="F341" s="231" t="s">
        <v>495</v>
      </c>
      <c r="G341" s="40"/>
      <c r="H341" s="40"/>
      <c r="I341" s="227"/>
      <c r="J341" s="40"/>
      <c r="K341" s="40"/>
      <c r="L341" s="44"/>
      <c r="M341" s="228"/>
      <c r="N341" s="229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142</v>
      </c>
      <c r="AU341" s="17" t="s">
        <v>80</v>
      </c>
    </row>
    <row r="342" spans="1:51" s="13" customFormat="1" ht="12">
      <c r="A342" s="13"/>
      <c r="B342" s="233"/>
      <c r="C342" s="234"/>
      <c r="D342" s="225" t="s">
        <v>146</v>
      </c>
      <c r="E342" s="235" t="s">
        <v>19</v>
      </c>
      <c r="F342" s="236" t="s">
        <v>296</v>
      </c>
      <c r="G342" s="234"/>
      <c r="H342" s="235" t="s">
        <v>19</v>
      </c>
      <c r="I342" s="237"/>
      <c r="J342" s="234"/>
      <c r="K342" s="234"/>
      <c r="L342" s="238"/>
      <c r="M342" s="239"/>
      <c r="N342" s="240"/>
      <c r="O342" s="240"/>
      <c r="P342" s="240"/>
      <c r="Q342" s="240"/>
      <c r="R342" s="240"/>
      <c r="S342" s="240"/>
      <c r="T342" s="24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2" t="s">
        <v>146</v>
      </c>
      <c r="AU342" s="242" t="s">
        <v>80</v>
      </c>
      <c r="AV342" s="13" t="s">
        <v>78</v>
      </c>
      <c r="AW342" s="13" t="s">
        <v>33</v>
      </c>
      <c r="AX342" s="13" t="s">
        <v>72</v>
      </c>
      <c r="AY342" s="242" t="s">
        <v>131</v>
      </c>
    </row>
    <row r="343" spans="1:51" s="13" customFormat="1" ht="12">
      <c r="A343" s="13"/>
      <c r="B343" s="233"/>
      <c r="C343" s="234"/>
      <c r="D343" s="225" t="s">
        <v>146</v>
      </c>
      <c r="E343" s="235" t="s">
        <v>19</v>
      </c>
      <c r="F343" s="236" t="s">
        <v>875</v>
      </c>
      <c r="G343" s="234"/>
      <c r="H343" s="235" t="s">
        <v>19</v>
      </c>
      <c r="I343" s="237"/>
      <c r="J343" s="234"/>
      <c r="K343" s="234"/>
      <c r="L343" s="238"/>
      <c r="M343" s="239"/>
      <c r="N343" s="240"/>
      <c r="O343" s="240"/>
      <c r="P343" s="240"/>
      <c r="Q343" s="240"/>
      <c r="R343" s="240"/>
      <c r="S343" s="240"/>
      <c r="T343" s="24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2" t="s">
        <v>146</v>
      </c>
      <c r="AU343" s="242" t="s">
        <v>80</v>
      </c>
      <c r="AV343" s="13" t="s">
        <v>78</v>
      </c>
      <c r="AW343" s="13" t="s">
        <v>33</v>
      </c>
      <c r="AX343" s="13" t="s">
        <v>72</v>
      </c>
      <c r="AY343" s="242" t="s">
        <v>131</v>
      </c>
    </row>
    <row r="344" spans="1:51" s="14" customFormat="1" ht="12">
      <c r="A344" s="14"/>
      <c r="B344" s="243"/>
      <c r="C344" s="244"/>
      <c r="D344" s="225" t="s">
        <v>146</v>
      </c>
      <c r="E344" s="245" t="s">
        <v>19</v>
      </c>
      <c r="F344" s="246" t="s">
        <v>876</v>
      </c>
      <c r="G344" s="244"/>
      <c r="H344" s="247">
        <v>57.5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3" t="s">
        <v>146</v>
      </c>
      <c r="AU344" s="253" t="s">
        <v>80</v>
      </c>
      <c r="AV344" s="14" t="s">
        <v>80</v>
      </c>
      <c r="AW344" s="14" t="s">
        <v>33</v>
      </c>
      <c r="AX344" s="14" t="s">
        <v>72</v>
      </c>
      <c r="AY344" s="253" t="s">
        <v>131</v>
      </c>
    </row>
    <row r="345" spans="1:51" s="14" customFormat="1" ht="12">
      <c r="A345" s="14"/>
      <c r="B345" s="243"/>
      <c r="C345" s="244"/>
      <c r="D345" s="225" t="s">
        <v>146</v>
      </c>
      <c r="E345" s="245" t="s">
        <v>19</v>
      </c>
      <c r="F345" s="246" t="s">
        <v>877</v>
      </c>
      <c r="G345" s="244"/>
      <c r="H345" s="247">
        <v>55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3" t="s">
        <v>146</v>
      </c>
      <c r="AU345" s="253" t="s">
        <v>80</v>
      </c>
      <c r="AV345" s="14" t="s">
        <v>80</v>
      </c>
      <c r="AW345" s="14" t="s">
        <v>33</v>
      </c>
      <c r="AX345" s="14" t="s">
        <v>72</v>
      </c>
      <c r="AY345" s="253" t="s">
        <v>131</v>
      </c>
    </row>
    <row r="346" spans="1:65" s="2" customFormat="1" ht="16.5" customHeight="1">
      <c r="A346" s="38"/>
      <c r="B346" s="39"/>
      <c r="C346" s="254" t="s">
        <v>410</v>
      </c>
      <c r="D346" s="254" t="s">
        <v>277</v>
      </c>
      <c r="E346" s="255" t="s">
        <v>503</v>
      </c>
      <c r="F346" s="256" t="s">
        <v>504</v>
      </c>
      <c r="G346" s="257" t="s">
        <v>205</v>
      </c>
      <c r="H346" s="258">
        <v>114.75</v>
      </c>
      <c r="I346" s="259"/>
      <c r="J346" s="260">
        <f>ROUND(I346*H346,2)</f>
        <v>0</v>
      </c>
      <c r="K346" s="256" t="s">
        <v>137</v>
      </c>
      <c r="L346" s="261"/>
      <c r="M346" s="262" t="s">
        <v>19</v>
      </c>
      <c r="N346" s="263" t="s">
        <v>43</v>
      </c>
      <c r="O346" s="84"/>
      <c r="P346" s="221">
        <f>O346*H346</f>
        <v>0</v>
      </c>
      <c r="Q346" s="221">
        <v>0.057</v>
      </c>
      <c r="R346" s="221">
        <f>Q346*H346</f>
        <v>6.54075</v>
      </c>
      <c r="S346" s="221">
        <v>0</v>
      </c>
      <c r="T346" s="222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3" t="s">
        <v>194</v>
      </c>
      <c r="AT346" s="223" t="s">
        <v>277</v>
      </c>
      <c r="AU346" s="223" t="s">
        <v>80</v>
      </c>
      <c r="AY346" s="17" t="s">
        <v>131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78</v>
      </c>
      <c r="BK346" s="224">
        <f>ROUND(I346*H346,2)</f>
        <v>0</v>
      </c>
      <c r="BL346" s="17" t="s">
        <v>138</v>
      </c>
      <c r="BM346" s="223" t="s">
        <v>878</v>
      </c>
    </row>
    <row r="347" spans="1:47" s="2" customFormat="1" ht="12">
      <c r="A347" s="38"/>
      <c r="B347" s="39"/>
      <c r="C347" s="40"/>
      <c r="D347" s="225" t="s">
        <v>140</v>
      </c>
      <c r="E347" s="40"/>
      <c r="F347" s="226" t="s">
        <v>504</v>
      </c>
      <c r="G347" s="40"/>
      <c r="H347" s="40"/>
      <c r="I347" s="227"/>
      <c r="J347" s="40"/>
      <c r="K347" s="40"/>
      <c r="L347" s="44"/>
      <c r="M347" s="228"/>
      <c r="N347" s="229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140</v>
      </c>
      <c r="AU347" s="17" t="s">
        <v>80</v>
      </c>
    </row>
    <row r="348" spans="1:51" s="14" customFormat="1" ht="12">
      <c r="A348" s="14"/>
      <c r="B348" s="243"/>
      <c r="C348" s="244"/>
      <c r="D348" s="225" t="s">
        <v>146</v>
      </c>
      <c r="E348" s="245" t="s">
        <v>19</v>
      </c>
      <c r="F348" s="246" t="s">
        <v>879</v>
      </c>
      <c r="G348" s="244"/>
      <c r="H348" s="247">
        <v>112.5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3" t="s">
        <v>146</v>
      </c>
      <c r="AU348" s="253" t="s">
        <v>80</v>
      </c>
      <c r="AV348" s="14" t="s">
        <v>80</v>
      </c>
      <c r="AW348" s="14" t="s">
        <v>33</v>
      </c>
      <c r="AX348" s="14" t="s">
        <v>72</v>
      </c>
      <c r="AY348" s="253" t="s">
        <v>131</v>
      </c>
    </row>
    <row r="349" spans="1:51" s="14" customFormat="1" ht="12">
      <c r="A349" s="14"/>
      <c r="B349" s="243"/>
      <c r="C349" s="244"/>
      <c r="D349" s="225" t="s">
        <v>146</v>
      </c>
      <c r="E349" s="244"/>
      <c r="F349" s="246" t="s">
        <v>880</v>
      </c>
      <c r="G349" s="244"/>
      <c r="H349" s="247">
        <v>114.75</v>
      </c>
      <c r="I349" s="248"/>
      <c r="J349" s="244"/>
      <c r="K349" s="244"/>
      <c r="L349" s="249"/>
      <c r="M349" s="250"/>
      <c r="N349" s="251"/>
      <c r="O349" s="251"/>
      <c r="P349" s="251"/>
      <c r="Q349" s="251"/>
      <c r="R349" s="251"/>
      <c r="S349" s="251"/>
      <c r="T349" s="25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3" t="s">
        <v>146</v>
      </c>
      <c r="AU349" s="253" t="s">
        <v>80</v>
      </c>
      <c r="AV349" s="14" t="s">
        <v>80</v>
      </c>
      <c r="AW349" s="14" t="s">
        <v>4</v>
      </c>
      <c r="AX349" s="14" t="s">
        <v>78</v>
      </c>
      <c r="AY349" s="253" t="s">
        <v>131</v>
      </c>
    </row>
    <row r="350" spans="1:65" s="2" customFormat="1" ht="16.5" customHeight="1">
      <c r="A350" s="38"/>
      <c r="B350" s="39"/>
      <c r="C350" s="212" t="s">
        <v>417</v>
      </c>
      <c r="D350" s="212" t="s">
        <v>133</v>
      </c>
      <c r="E350" s="213" t="s">
        <v>881</v>
      </c>
      <c r="F350" s="214" t="s">
        <v>882</v>
      </c>
      <c r="G350" s="215" t="s">
        <v>136</v>
      </c>
      <c r="H350" s="216">
        <v>56.35</v>
      </c>
      <c r="I350" s="217"/>
      <c r="J350" s="218">
        <f>ROUND(I350*H350,2)</f>
        <v>0</v>
      </c>
      <c r="K350" s="214" t="s">
        <v>137</v>
      </c>
      <c r="L350" s="44"/>
      <c r="M350" s="219" t="s">
        <v>19</v>
      </c>
      <c r="N350" s="220" t="s">
        <v>43</v>
      </c>
      <c r="O350" s="84"/>
      <c r="P350" s="221">
        <f>O350*H350</f>
        <v>0</v>
      </c>
      <c r="Q350" s="221">
        <v>0.00047</v>
      </c>
      <c r="R350" s="221">
        <f>Q350*H350</f>
        <v>0.0264845</v>
      </c>
      <c r="S350" s="221">
        <v>0</v>
      </c>
      <c r="T350" s="222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3" t="s">
        <v>138</v>
      </c>
      <c r="AT350" s="223" t="s">
        <v>133</v>
      </c>
      <c r="AU350" s="223" t="s">
        <v>80</v>
      </c>
      <c r="AY350" s="17" t="s">
        <v>131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78</v>
      </c>
      <c r="BK350" s="224">
        <f>ROUND(I350*H350,2)</f>
        <v>0</v>
      </c>
      <c r="BL350" s="17" t="s">
        <v>138</v>
      </c>
      <c r="BM350" s="223" t="s">
        <v>883</v>
      </c>
    </row>
    <row r="351" spans="1:47" s="2" customFormat="1" ht="12">
      <c r="A351" s="38"/>
      <c r="B351" s="39"/>
      <c r="C351" s="40"/>
      <c r="D351" s="225" t="s">
        <v>140</v>
      </c>
      <c r="E351" s="40"/>
      <c r="F351" s="226" t="s">
        <v>884</v>
      </c>
      <c r="G351" s="40"/>
      <c r="H351" s="40"/>
      <c r="I351" s="227"/>
      <c r="J351" s="40"/>
      <c r="K351" s="40"/>
      <c r="L351" s="44"/>
      <c r="M351" s="228"/>
      <c r="N351" s="229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140</v>
      </c>
      <c r="AU351" s="17" t="s">
        <v>80</v>
      </c>
    </row>
    <row r="352" spans="1:47" s="2" customFormat="1" ht="12">
      <c r="A352" s="38"/>
      <c r="B352" s="39"/>
      <c r="C352" s="40"/>
      <c r="D352" s="230" t="s">
        <v>142</v>
      </c>
      <c r="E352" s="40"/>
      <c r="F352" s="231" t="s">
        <v>885</v>
      </c>
      <c r="G352" s="40"/>
      <c r="H352" s="40"/>
      <c r="I352" s="227"/>
      <c r="J352" s="40"/>
      <c r="K352" s="40"/>
      <c r="L352" s="44"/>
      <c r="M352" s="228"/>
      <c r="N352" s="229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142</v>
      </c>
      <c r="AU352" s="17" t="s">
        <v>80</v>
      </c>
    </row>
    <row r="353" spans="1:51" s="13" customFormat="1" ht="12">
      <c r="A353" s="13"/>
      <c r="B353" s="233"/>
      <c r="C353" s="234"/>
      <c r="D353" s="225" t="s">
        <v>146</v>
      </c>
      <c r="E353" s="235" t="s">
        <v>19</v>
      </c>
      <c r="F353" s="236" t="s">
        <v>296</v>
      </c>
      <c r="G353" s="234"/>
      <c r="H353" s="235" t="s">
        <v>19</v>
      </c>
      <c r="I353" s="237"/>
      <c r="J353" s="234"/>
      <c r="K353" s="234"/>
      <c r="L353" s="238"/>
      <c r="M353" s="239"/>
      <c r="N353" s="240"/>
      <c r="O353" s="240"/>
      <c r="P353" s="240"/>
      <c r="Q353" s="240"/>
      <c r="R353" s="240"/>
      <c r="S353" s="240"/>
      <c r="T353" s="24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2" t="s">
        <v>146</v>
      </c>
      <c r="AU353" s="242" t="s">
        <v>80</v>
      </c>
      <c r="AV353" s="13" t="s">
        <v>78</v>
      </c>
      <c r="AW353" s="13" t="s">
        <v>33</v>
      </c>
      <c r="AX353" s="13" t="s">
        <v>72</v>
      </c>
      <c r="AY353" s="242" t="s">
        <v>131</v>
      </c>
    </row>
    <row r="354" spans="1:51" s="13" customFormat="1" ht="12">
      <c r="A354" s="13"/>
      <c r="B354" s="233"/>
      <c r="C354" s="234"/>
      <c r="D354" s="225" t="s">
        <v>146</v>
      </c>
      <c r="E354" s="235" t="s">
        <v>19</v>
      </c>
      <c r="F354" s="236" t="s">
        <v>886</v>
      </c>
      <c r="G354" s="234"/>
      <c r="H354" s="235" t="s">
        <v>19</v>
      </c>
      <c r="I354" s="237"/>
      <c r="J354" s="234"/>
      <c r="K354" s="234"/>
      <c r="L354" s="238"/>
      <c r="M354" s="239"/>
      <c r="N354" s="240"/>
      <c r="O354" s="240"/>
      <c r="P354" s="240"/>
      <c r="Q354" s="240"/>
      <c r="R354" s="240"/>
      <c r="S354" s="240"/>
      <c r="T354" s="24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2" t="s">
        <v>146</v>
      </c>
      <c r="AU354" s="242" t="s">
        <v>80</v>
      </c>
      <c r="AV354" s="13" t="s">
        <v>78</v>
      </c>
      <c r="AW354" s="13" t="s">
        <v>33</v>
      </c>
      <c r="AX354" s="13" t="s">
        <v>72</v>
      </c>
      <c r="AY354" s="242" t="s">
        <v>131</v>
      </c>
    </row>
    <row r="355" spans="1:51" s="14" customFormat="1" ht="12">
      <c r="A355" s="14"/>
      <c r="B355" s="243"/>
      <c r="C355" s="244"/>
      <c r="D355" s="225" t="s">
        <v>146</v>
      </c>
      <c r="E355" s="245" t="s">
        <v>19</v>
      </c>
      <c r="F355" s="246" t="s">
        <v>807</v>
      </c>
      <c r="G355" s="244"/>
      <c r="H355" s="247">
        <v>27</v>
      </c>
      <c r="I355" s="248"/>
      <c r="J355" s="244"/>
      <c r="K355" s="244"/>
      <c r="L355" s="249"/>
      <c r="M355" s="250"/>
      <c r="N355" s="251"/>
      <c r="O355" s="251"/>
      <c r="P355" s="251"/>
      <c r="Q355" s="251"/>
      <c r="R355" s="251"/>
      <c r="S355" s="251"/>
      <c r="T355" s="25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3" t="s">
        <v>146</v>
      </c>
      <c r="AU355" s="253" t="s">
        <v>80</v>
      </c>
      <c r="AV355" s="14" t="s">
        <v>80</v>
      </c>
      <c r="AW355" s="14" t="s">
        <v>33</v>
      </c>
      <c r="AX355" s="14" t="s">
        <v>72</v>
      </c>
      <c r="AY355" s="253" t="s">
        <v>131</v>
      </c>
    </row>
    <row r="356" spans="1:51" s="14" customFormat="1" ht="12">
      <c r="A356" s="14"/>
      <c r="B356" s="243"/>
      <c r="C356" s="244"/>
      <c r="D356" s="225" t="s">
        <v>146</v>
      </c>
      <c r="E356" s="245" t="s">
        <v>19</v>
      </c>
      <c r="F356" s="246" t="s">
        <v>808</v>
      </c>
      <c r="G356" s="244"/>
      <c r="H356" s="247">
        <v>22</v>
      </c>
      <c r="I356" s="248"/>
      <c r="J356" s="244"/>
      <c r="K356" s="244"/>
      <c r="L356" s="249"/>
      <c r="M356" s="250"/>
      <c r="N356" s="251"/>
      <c r="O356" s="251"/>
      <c r="P356" s="251"/>
      <c r="Q356" s="251"/>
      <c r="R356" s="251"/>
      <c r="S356" s="251"/>
      <c r="T356" s="252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3" t="s">
        <v>146</v>
      </c>
      <c r="AU356" s="253" t="s">
        <v>80</v>
      </c>
      <c r="AV356" s="14" t="s">
        <v>80</v>
      </c>
      <c r="AW356" s="14" t="s">
        <v>33</v>
      </c>
      <c r="AX356" s="14" t="s">
        <v>72</v>
      </c>
      <c r="AY356" s="253" t="s">
        <v>131</v>
      </c>
    </row>
    <row r="357" spans="1:51" s="14" customFormat="1" ht="12">
      <c r="A357" s="14"/>
      <c r="B357" s="243"/>
      <c r="C357" s="244"/>
      <c r="D357" s="225" t="s">
        <v>146</v>
      </c>
      <c r="E357" s="244"/>
      <c r="F357" s="246" t="s">
        <v>887</v>
      </c>
      <c r="G357" s="244"/>
      <c r="H357" s="247">
        <v>56.35</v>
      </c>
      <c r="I357" s="248"/>
      <c r="J357" s="244"/>
      <c r="K357" s="244"/>
      <c r="L357" s="249"/>
      <c r="M357" s="250"/>
      <c r="N357" s="251"/>
      <c r="O357" s="251"/>
      <c r="P357" s="251"/>
      <c r="Q357" s="251"/>
      <c r="R357" s="251"/>
      <c r="S357" s="251"/>
      <c r="T357" s="25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3" t="s">
        <v>146</v>
      </c>
      <c r="AU357" s="253" t="s">
        <v>80</v>
      </c>
      <c r="AV357" s="14" t="s">
        <v>80</v>
      </c>
      <c r="AW357" s="14" t="s">
        <v>4</v>
      </c>
      <c r="AX357" s="14" t="s">
        <v>78</v>
      </c>
      <c r="AY357" s="253" t="s">
        <v>131</v>
      </c>
    </row>
    <row r="358" spans="1:65" s="2" customFormat="1" ht="21.75" customHeight="1">
      <c r="A358" s="38"/>
      <c r="B358" s="39"/>
      <c r="C358" s="212" t="s">
        <v>423</v>
      </c>
      <c r="D358" s="212" t="s">
        <v>133</v>
      </c>
      <c r="E358" s="213" t="s">
        <v>516</v>
      </c>
      <c r="F358" s="214" t="s">
        <v>517</v>
      </c>
      <c r="G358" s="215" t="s">
        <v>205</v>
      </c>
      <c r="H358" s="216">
        <v>15</v>
      </c>
      <c r="I358" s="217"/>
      <c r="J358" s="218">
        <f>ROUND(I358*H358,2)</f>
        <v>0</v>
      </c>
      <c r="K358" s="214" t="s">
        <v>137</v>
      </c>
      <c r="L358" s="44"/>
      <c r="M358" s="219" t="s">
        <v>19</v>
      </c>
      <c r="N358" s="220" t="s">
        <v>43</v>
      </c>
      <c r="O358" s="84"/>
      <c r="P358" s="221">
        <f>O358*H358</f>
        <v>0</v>
      </c>
      <c r="Q358" s="221">
        <v>0.00061</v>
      </c>
      <c r="R358" s="221">
        <f>Q358*H358</f>
        <v>0.00915</v>
      </c>
      <c r="S358" s="221">
        <v>0</v>
      </c>
      <c r="T358" s="222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3" t="s">
        <v>138</v>
      </c>
      <c r="AT358" s="223" t="s">
        <v>133</v>
      </c>
      <c r="AU358" s="223" t="s">
        <v>80</v>
      </c>
      <c r="AY358" s="17" t="s">
        <v>131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7" t="s">
        <v>78</v>
      </c>
      <c r="BK358" s="224">
        <f>ROUND(I358*H358,2)</f>
        <v>0</v>
      </c>
      <c r="BL358" s="17" t="s">
        <v>138</v>
      </c>
      <c r="BM358" s="223" t="s">
        <v>888</v>
      </c>
    </row>
    <row r="359" spans="1:47" s="2" customFormat="1" ht="12">
      <c r="A359" s="38"/>
      <c r="B359" s="39"/>
      <c r="C359" s="40"/>
      <c r="D359" s="225" t="s">
        <v>140</v>
      </c>
      <c r="E359" s="40"/>
      <c r="F359" s="226" t="s">
        <v>519</v>
      </c>
      <c r="G359" s="40"/>
      <c r="H359" s="40"/>
      <c r="I359" s="227"/>
      <c r="J359" s="40"/>
      <c r="K359" s="40"/>
      <c r="L359" s="44"/>
      <c r="M359" s="228"/>
      <c r="N359" s="229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140</v>
      </c>
      <c r="AU359" s="17" t="s">
        <v>80</v>
      </c>
    </row>
    <row r="360" spans="1:47" s="2" customFormat="1" ht="12">
      <c r="A360" s="38"/>
      <c r="B360" s="39"/>
      <c r="C360" s="40"/>
      <c r="D360" s="230" t="s">
        <v>142</v>
      </c>
      <c r="E360" s="40"/>
      <c r="F360" s="231" t="s">
        <v>520</v>
      </c>
      <c r="G360" s="40"/>
      <c r="H360" s="40"/>
      <c r="I360" s="227"/>
      <c r="J360" s="40"/>
      <c r="K360" s="40"/>
      <c r="L360" s="44"/>
      <c r="M360" s="228"/>
      <c r="N360" s="229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142</v>
      </c>
      <c r="AU360" s="17" t="s">
        <v>80</v>
      </c>
    </row>
    <row r="361" spans="1:51" s="13" customFormat="1" ht="12">
      <c r="A361" s="13"/>
      <c r="B361" s="233"/>
      <c r="C361" s="234"/>
      <c r="D361" s="225" t="s">
        <v>146</v>
      </c>
      <c r="E361" s="235" t="s">
        <v>19</v>
      </c>
      <c r="F361" s="236" t="s">
        <v>296</v>
      </c>
      <c r="G361" s="234"/>
      <c r="H361" s="235" t="s">
        <v>19</v>
      </c>
      <c r="I361" s="237"/>
      <c r="J361" s="234"/>
      <c r="K361" s="234"/>
      <c r="L361" s="238"/>
      <c r="M361" s="239"/>
      <c r="N361" s="240"/>
      <c r="O361" s="240"/>
      <c r="P361" s="240"/>
      <c r="Q361" s="240"/>
      <c r="R361" s="240"/>
      <c r="S361" s="240"/>
      <c r="T361" s="24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2" t="s">
        <v>146</v>
      </c>
      <c r="AU361" s="242" t="s">
        <v>80</v>
      </c>
      <c r="AV361" s="13" t="s">
        <v>78</v>
      </c>
      <c r="AW361" s="13" t="s">
        <v>33</v>
      </c>
      <c r="AX361" s="13" t="s">
        <v>72</v>
      </c>
      <c r="AY361" s="242" t="s">
        <v>131</v>
      </c>
    </row>
    <row r="362" spans="1:51" s="13" customFormat="1" ht="12">
      <c r="A362" s="13"/>
      <c r="B362" s="233"/>
      <c r="C362" s="234"/>
      <c r="D362" s="225" t="s">
        <v>146</v>
      </c>
      <c r="E362" s="235" t="s">
        <v>19</v>
      </c>
      <c r="F362" s="236" t="s">
        <v>889</v>
      </c>
      <c r="G362" s="234"/>
      <c r="H362" s="235" t="s">
        <v>19</v>
      </c>
      <c r="I362" s="237"/>
      <c r="J362" s="234"/>
      <c r="K362" s="234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146</v>
      </c>
      <c r="AU362" s="242" t="s">
        <v>80</v>
      </c>
      <c r="AV362" s="13" t="s">
        <v>78</v>
      </c>
      <c r="AW362" s="13" t="s">
        <v>33</v>
      </c>
      <c r="AX362" s="13" t="s">
        <v>72</v>
      </c>
      <c r="AY362" s="242" t="s">
        <v>131</v>
      </c>
    </row>
    <row r="363" spans="1:51" s="14" customFormat="1" ht="12">
      <c r="A363" s="14"/>
      <c r="B363" s="243"/>
      <c r="C363" s="244"/>
      <c r="D363" s="225" t="s">
        <v>146</v>
      </c>
      <c r="E363" s="245" t="s">
        <v>19</v>
      </c>
      <c r="F363" s="246" t="s">
        <v>890</v>
      </c>
      <c r="G363" s="244"/>
      <c r="H363" s="247">
        <v>3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146</v>
      </c>
      <c r="AU363" s="253" t="s">
        <v>80</v>
      </c>
      <c r="AV363" s="14" t="s">
        <v>80</v>
      </c>
      <c r="AW363" s="14" t="s">
        <v>33</v>
      </c>
      <c r="AX363" s="14" t="s">
        <v>72</v>
      </c>
      <c r="AY363" s="253" t="s">
        <v>131</v>
      </c>
    </row>
    <row r="364" spans="1:51" s="14" customFormat="1" ht="12">
      <c r="A364" s="14"/>
      <c r="B364" s="243"/>
      <c r="C364" s="244"/>
      <c r="D364" s="225" t="s">
        <v>146</v>
      </c>
      <c r="E364" s="245" t="s">
        <v>19</v>
      </c>
      <c r="F364" s="246" t="s">
        <v>891</v>
      </c>
      <c r="G364" s="244"/>
      <c r="H364" s="247">
        <v>12</v>
      </c>
      <c r="I364" s="248"/>
      <c r="J364" s="244"/>
      <c r="K364" s="244"/>
      <c r="L364" s="249"/>
      <c r="M364" s="250"/>
      <c r="N364" s="251"/>
      <c r="O364" s="251"/>
      <c r="P364" s="251"/>
      <c r="Q364" s="251"/>
      <c r="R364" s="251"/>
      <c r="S364" s="251"/>
      <c r="T364" s="252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3" t="s">
        <v>146</v>
      </c>
      <c r="AU364" s="253" t="s">
        <v>80</v>
      </c>
      <c r="AV364" s="14" t="s">
        <v>80</v>
      </c>
      <c r="AW364" s="14" t="s">
        <v>33</v>
      </c>
      <c r="AX364" s="14" t="s">
        <v>72</v>
      </c>
      <c r="AY364" s="253" t="s">
        <v>131</v>
      </c>
    </row>
    <row r="365" spans="1:65" s="2" customFormat="1" ht="16.5" customHeight="1">
      <c r="A365" s="38"/>
      <c r="B365" s="39"/>
      <c r="C365" s="212" t="s">
        <v>430</v>
      </c>
      <c r="D365" s="212" t="s">
        <v>133</v>
      </c>
      <c r="E365" s="213" t="s">
        <v>892</v>
      </c>
      <c r="F365" s="214" t="s">
        <v>893</v>
      </c>
      <c r="G365" s="215" t="s">
        <v>151</v>
      </c>
      <c r="H365" s="216">
        <v>2</v>
      </c>
      <c r="I365" s="217"/>
      <c r="J365" s="218">
        <f>ROUND(I365*H365,2)</f>
        <v>0</v>
      </c>
      <c r="K365" s="214" t="s">
        <v>137</v>
      </c>
      <c r="L365" s="44"/>
      <c r="M365" s="219" t="s">
        <v>19</v>
      </c>
      <c r="N365" s="220" t="s">
        <v>43</v>
      </c>
      <c r="O365" s="84"/>
      <c r="P365" s="221">
        <f>O365*H365</f>
        <v>0</v>
      </c>
      <c r="Q365" s="221">
        <v>0</v>
      </c>
      <c r="R365" s="221">
        <f>Q365*H365</f>
        <v>0</v>
      </c>
      <c r="S365" s="221">
        <v>0.004</v>
      </c>
      <c r="T365" s="222">
        <f>S365*H365</f>
        <v>0.008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3" t="s">
        <v>138</v>
      </c>
      <c r="AT365" s="223" t="s">
        <v>133</v>
      </c>
      <c r="AU365" s="223" t="s">
        <v>80</v>
      </c>
      <c r="AY365" s="17" t="s">
        <v>131</v>
      </c>
      <c r="BE365" s="224">
        <f>IF(N365="základní",J365,0)</f>
        <v>0</v>
      </c>
      <c r="BF365" s="224">
        <f>IF(N365="snížená",J365,0)</f>
        <v>0</v>
      </c>
      <c r="BG365" s="224">
        <f>IF(N365="zákl. přenesená",J365,0)</f>
        <v>0</v>
      </c>
      <c r="BH365" s="224">
        <f>IF(N365="sníž. přenesená",J365,0)</f>
        <v>0</v>
      </c>
      <c r="BI365" s="224">
        <f>IF(N365="nulová",J365,0)</f>
        <v>0</v>
      </c>
      <c r="BJ365" s="17" t="s">
        <v>78</v>
      </c>
      <c r="BK365" s="224">
        <f>ROUND(I365*H365,2)</f>
        <v>0</v>
      </c>
      <c r="BL365" s="17" t="s">
        <v>138</v>
      </c>
      <c r="BM365" s="223" t="s">
        <v>894</v>
      </c>
    </row>
    <row r="366" spans="1:47" s="2" customFormat="1" ht="12">
      <c r="A366" s="38"/>
      <c r="B366" s="39"/>
      <c r="C366" s="40"/>
      <c r="D366" s="225" t="s">
        <v>140</v>
      </c>
      <c r="E366" s="40"/>
      <c r="F366" s="226" t="s">
        <v>895</v>
      </c>
      <c r="G366" s="40"/>
      <c r="H366" s="40"/>
      <c r="I366" s="227"/>
      <c r="J366" s="40"/>
      <c r="K366" s="40"/>
      <c r="L366" s="44"/>
      <c r="M366" s="228"/>
      <c r="N366" s="229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140</v>
      </c>
      <c r="AU366" s="17" t="s">
        <v>80</v>
      </c>
    </row>
    <row r="367" spans="1:47" s="2" customFormat="1" ht="12">
      <c r="A367" s="38"/>
      <c r="B367" s="39"/>
      <c r="C367" s="40"/>
      <c r="D367" s="230" t="s">
        <v>142</v>
      </c>
      <c r="E367" s="40"/>
      <c r="F367" s="231" t="s">
        <v>896</v>
      </c>
      <c r="G367" s="40"/>
      <c r="H367" s="40"/>
      <c r="I367" s="227"/>
      <c r="J367" s="40"/>
      <c r="K367" s="40"/>
      <c r="L367" s="44"/>
      <c r="M367" s="228"/>
      <c r="N367" s="229"/>
      <c r="O367" s="84"/>
      <c r="P367" s="84"/>
      <c r="Q367" s="84"/>
      <c r="R367" s="84"/>
      <c r="S367" s="84"/>
      <c r="T367" s="85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142</v>
      </c>
      <c r="AU367" s="17" t="s">
        <v>80</v>
      </c>
    </row>
    <row r="368" spans="1:51" s="13" customFormat="1" ht="12">
      <c r="A368" s="13"/>
      <c r="B368" s="233"/>
      <c r="C368" s="234"/>
      <c r="D368" s="225" t="s">
        <v>146</v>
      </c>
      <c r="E368" s="235" t="s">
        <v>19</v>
      </c>
      <c r="F368" s="236" t="s">
        <v>897</v>
      </c>
      <c r="G368" s="234"/>
      <c r="H368" s="235" t="s">
        <v>19</v>
      </c>
      <c r="I368" s="237"/>
      <c r="J368" s="234"/>
      <c r="K368" s="234"/>
      <c r="L368" s="238"/>
      <c r="M368" s="239"/>
      <c r="N368" s="240"/>
      <c r="O368" s="240"/>
      <c r="P368" s="240"/>
      <c r="Q368" s="240"/>
      <c r="R368" s="240"/>
      <c r="S368" s="240"/>
      <c r="T368" s="24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2" t="s">
        <v>146</v>
      </c>
      <c r="AU368" s="242" t="s">
        <v>80</v>
      </c>
      <c r="AV368" s="13" t="s">
        <v>78</v>
      </c>
      <c r="AW368" s="13" t="s">
        <v>33</v>
      </c>
      <c r="AX368" s="13" t="s">
        <v>72</v>
      </c>
      <c r="AY368" s="242" t="s">
        <v>131</v>
      </c>
    </row>
    <row r="369" spans="1:51" s="14" customFormat="1" ht="12">
      <c r="A369" s="14"/>
      <c r="B369" s="243"/>
      <c r="C369" s="244"/>
      <c r="D369" s="225" t="s">
        <v>146</v>
      </c>
      <c r="E369" s="245" t="s">
        <v>19</v>
      </c>
      <c r="F369" s="246" t="s">
        <v>898</v>
      </c>
      <c r="G369" s="244"/>
      <c r="H369" s="247">
        <v>2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3" t="s">
        <v>146</v>
      </c>
      <c r="AU369" s="253" t="s">
        <v>80</v>
      </c>
      <c r="AV369" s="14" t="s">
        <v>80</v>
      </c>
      <c r="AW369" s="14" t="s">
        <v>33</v>
      </c>
      <c r="AX369" s="14" t="s">
        <v>72</v>
      </c>
      <c r="AY369" s="253" t="s">
        <v>131</v>
      </c>
    </row>
    <row r="370" spans="1:63" s="12" customFormat="1" ht="22.8" customHeight="1">
      <c r="A370" s="12"/>
      <c r="B370" s="196"/>
      <c r="C370" s="197"/>
      <c r="D370" s="198" t="s">
        <v>71</v>
      </c>
      <c r="E370" s="210" t="s">
        <v>566</v>
      </c>
      <c r="F370" s="210" t="s">
        <v>567</v>
      </c>
      <c r="G370" s="197"/>
      <c r="H370" s="197"/>
      <c r="I370" s="200"/>
      <c r="J370" s="211">
        <f>BK370</f>
        <v>0</v>
      </c>
      <c r="K370" s="197"/>
      <c r="L370" s="202"/>
      <c r="M370" s="203"/>
      <c r="N370" s="204"/>
      <c r="O370" s="204"/>
      <c r="P370" s="205">
        <f>SUM(P371:P385)</f>
        <v>0</v>
      </c>
      <c r="Q370" s="204"/>
      <c r="R370" s="205">
        <f>SUM(R371:R385)</f>
        <v>0</v>
      </c>
      <c r="S370" s="204"/>
      <c r="T370" s="206">
        <f>SUM(T371:T385)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7" t="s">
        <v>78</v>
      </c>
      <c r="AT370" s="208" t="s">
        <v>71</v>
      </c>
      <c r="AU370" s="208" t="s">
        <v>78</v>
      </c>
      <c r="AY370" s="207" t="s">
        <v>131</v>
      </c>
      <c r="BK370" s="209">
        <f>SUM(BK371:BK385)</f>
        <v>0</v>
      </c>
    </row>
    <row r="371" spans="1:65" s="2" customFormat="1" ht="16.5" customHeight="1">
      <c r="A371" s="38"/>
      <c r="B371" s="39"/>
      <c r="C371" s="212" t="s">
        <v>438</v>
      </c>
      <c r="D371" s="212" t="s">
        <v>133</v>
      </c>
      <c r="E371" s="213" t="s">
        <v>569</v>
      </c>
      <c r="F371" s="214" t="s">
        <v>570</v>
      </c>
      <c r="G371" s="215" t="s">
        <v>248</v>
      </c>
      <c r="H371" s="216">
        <v>4.64</v>
      </c>
      <c r="I371" s="217"/>
      <c r="J371" s="218">
        <f>ROUND(I371*H371,2)</f>
        <v>0</v>
      </c>
      <c r="K371" s="214" t="s">
        <v>137</v>
      </c>
      <c r="L371" s="44"/>
      <c r="M371" s="219" t="s">
        <v>19</v>
      </c>
      <c r="N371" s="220" t="s">
        <v>43</v>
      </c>
      <c r="O371" s="84"/>
      <c r="P371" s="221">
        <f>O371*H371</f>
        <v>0</v>
      </c>
      <c r="Q371" s="221">
        <v>0</v>
      </c>
      <c r="R371" s="221">
        <f>Q371*H371</f>
        <v>0</v>
      </c>
      <c r="S371" s="221">
        <v>0</v>
      </c>
      <c r="T371" s="222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3" t="s">
        <v>138</v>
      </c>
      <c r="AT371" s="223" t="s">
        <v>133</v>
      </c>
      <c r="AU371" s="223" t="s">
        <v>80</v>
      </c>
      <c r="AY371" s="17" t="s">
        <v>131</v>
      </c>
      <c r="BE371" s="224">
        <f>IF(N371="základní",J371,0)</f>
        <v>0</v>
      </c>
      <c r="BF371" s="224">
        <f>IF(N371="snížená",J371,0)</f>
        <v>0</v>
      </c>
      <c r="BG371" s="224">
        <f>IF(N371="zákl. přenesená",J371,0)</f>
        <v>0</v>
      </c>
      <c r="BH371" s="224">
        <f>IF(N371="sníž. přenesená",J371,0)</f>
        <v>0</v>
      </c>
      <c r="BI371" s="224">
        <f>IF(N371="nulová",J371,0)</f>
        <v>0</v>
      </c>
      <c r="BJ371" s="17" t="s">
        <v>78</v>
      </c>
      <c r="BK371" s="224">
        <f>ROUND(I371*H371,2)</f>
        <v>0</v>
      </c>
      <c r="BL371" s="17" t="s">
        <v>138</v>
      </c>
      <c r="BM371" s="223" t="s">
        <v>899</v>
      </c>
    </row>
    <row r="372" spans="1:47" s="2" customFormat="1" ht="12">
      <c r="A372" s="38"/>
      <c r="B372" s="39"/>
      <c r="C372" s="40"/>
      <c r="D372" s="225" t="s">
        <v>140</v>
      </c>
      <c r="E372" s="40"/>
      <c r="F372" s="226" t="s">
        <v>572</v>
      </c>
      <c r="G372" s="40"/>
      <c r="H372" s="40"/>
      <c r="I372" s="227"/>
      <c r="J372" s="40"/>
      <c r="K372" s="40"/>
      <c r="L372" s="44"/>
      <c r="M372" s="228"/>
      <c r="N372" s="229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140</v>
      </c>
      <c r="AU372" s="17" t="s">
        <v>80</v>
      </c>
    </row>
    <row r="373" spans="1:47" s="2" customFormat="1" ht="12">
      <c r="A373" s="38"/>
      <c r="B373" s="39"/>
      <c r="C373" s="40"/>
      <c r="D373" s="230" t="s">
        <v>142</v>
      </c>
      <c r="E373" s="40"/>
      <c r="F373" s="231" t="s">
        <v>573</v>
      </c>
      <c r="G373" s="40"/>
      <c r="H373" s="40"/>
      <c r="I373" s="227"/>
      <c r="J373" s="40"/>
      <c r="K373" s="40"/>
      <c r="L373" s="44"/>
      <c r="M373" s="228"/>
      <c r="N373" s="229"/>
      <c r="O373" s="84"/>
      <c r="P373" s="84"/>
      <c r="Q373" s="84"/>
      <c r="R373" s="84"/>
      <c r="S373" s="84"/>
      <c r="T373" s="85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142</v>
      </c>
      <c r="AU373" s="17" t="s">
        <v>80</v>
      </c>
    </row>
    <row r="374" spans="1:47" s="2" customFormat="1" ht="12">
      <c r="A374" s="38"/>
      <c r="B374" s="39"/>
      <c r="C374" s="40"/>
      <c r="D374" s="225" t="s">
        <v>144</v>
      </c>
      <c r="E374" s="40"/>
      <c r="F374" s="232" t="s">
        <v>574</v>
      </c>
      <c r="G374" s="40"/>
      <c r="H374" s="40"/>
      <c r="I374" s="227"/>
      <c r="J374" s="40"/>
      <c r="K374" s="40"/>
      <c r="L374" s="44"/>
      <c r="M374" s="228"/>
      <c r="N374" s="229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144</v>
      </c>
      <c r="AU374" s="17" t="s">
        <v>80</v>
      </c>
    </row>
    <row r="375" spans="1:51" s="14" customFormat="1" ht="12">
      <c r="A375" s="14"/>
      <c r="B375" s="243"/>
      <c r="C375" s="244"/>
      <c r="D375" s="225" t="s">
        <v>146</v>
      </c>
      <c r="E375" s="245" t="s">
        <v>19</v>
      </c>
      <c r="F375" s="246" t="s">
        <v>900</v>
      </c>
      <c r="G375" s="244"/>
      <c r="H375" s="247">
        <v>4.64</v>
      </c>
      <c r="I375" s="248"/>
      <c r="J375" s="244"/>
      <c r="K375" s="244"/>
      <c r="L375" s="249"/>
      <c r="M375" s="250"/>
      <c r="N375" s="251"/>
      <c r="O375" s="251"/>
      <c r="P375" s="251"/>
      <c r="Q375" s="251"/>
      <c r="R375" s="251"/>
      <c r="S375" s="251"/>
      <c r="T375" s="25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3" t="s">
        <v>146</v>
      </c>
      <c r="AU375" s="253" t="s">
        <v>80</v>
      </c>
      <c r="AV375" s="14" t="s">
        <v>80</v>
      </c>
      <c r="AW375" s="14" t="s">
        <v>33</v>
      </c>
      <c r="AX375" s="14" t="s">
        <v>72</v>
      </c>
      <c r="AY375" s="253" t="s">
        <v>131</v>
      </c>
    </row>
    <row r="376" spans="1:65" s="2" customFormat="1" ht="16.5" customHeight="1">
      <c r="A376" s="38"/>
      <c r="B376" s="39"/>
      <c r="C376" s="212" t="s">
        <v>442</v>
      </c>
      <c r="D376" s="212" t="s">
        <v>133</v>
      </c>
      <c r="E376" s="213" t="s">
        <v>577</v>
      </c>
      <c r="F376" s="214" t="s">
        <v>578</v>
      </c>
      <c r="G376" s="215" t="s">
        <v>248</v>
      </c>
      <c r="H376" s="216">
        <v>18.56</v>
      </c>
      <c r="I376" s="217"/>
      <c r="J376" s="218">
        <f>ROUND(I376*H376,2)</f>
        <v>0</v>
      </c>
      <c r="K376" s="214" t="s">
        <v>137</v>
      </c>
      <c r="L376" s="44"/>
      <c r="M376" s="219" t="s">
        <v>19</v>
      </c>
      <c r="N376" s="220" t="s">
        <v>43</v>
      </c>
      <c r="O376" s="84"/>
      <c r="P376" s="221">
        <f>O376*H376</f>
        <v>0</v>
      </c>
      <c r="Q376" s="221">
        <v>0</v>
      </c>
      <c r="R376" s="221">
        <f>Q376*H376</f>
        <v>0</v>
      </c>
      <c r="S376" s="221">
        <v>0</v>
      </c>
      <c r="T376" s="222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3" t="s">
        <v>138</v>
      </c>
      <c r="AT376" s="223" t="s">
        <v>133</v>
      </c>
      <c r="AU376" s="223" t="s">
        <v>80</v>
      </c>
      <c r="AY376" s="17" t="s">
        <v>131</v>
      </c>
      <c r="BE376" s="224">
        <f>IF(N376="základní",J376,0)</f>
        <v>0</v>
      </c>
      <c r="BF376" s="224">
        <f>IF(N376="snížená",J376,0)</f>
        <v>0</v>
      </c>
      <c r="BG376" s="224">
        <f>IF(N376="zákl. přenesená",J376,0)</f>
        <v>0</v>
      </c>
      <c r="BH376" s="224">
        <f>IF(N376="sníž. přenesená",J376,0)</f>
        <v>0</v>
      </c>
      <c r="BI376" s="224">
        <f>IF(N376="nulová",J376,0)</f>
        <v>0</v>
      </c>
      <c r="BJ376" s="17" t="s">
        <v>78</v>
      </c>
      <c r="BK376" s="224">
        <f>ROUND(I376*H376,2)</f>
        <v>0</v>
      </c>
      <c r="BL376" s="17" t="s">
        <v>138</v>
      </c>
      <c r="BM376" s="223" t="s">
        <v>901</v>
      </c>
    </row>
    <row r="377" spans="1:47" s="2" customFormat="1" ht="12">
      <c r="A377" s="38"/>
      <c r="B377" s="39"/>
      <c r="C377" s="40"/>
      <c r="D377" s="225" t="s">
        <v>140</v>
      </c>
      <c r="E377" s="40"/>
      <c r="F377" s="226" t="s">
        <v>580</v>
      </c>
      <c r="G377" s="40"/>
      <c r="H377" s="40"/>
      <c r="I377" s="227"/>
      <c r="J377" s="40"/>
      <c r="K377" s="40"/>
      <c r="L377" s="44"/>
      <c r="M377" s="228"/>
      <c r="N377" s="229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140</v>
      </c>
      <c r="AU377" s="17" t="s">
        <v>80</v>
      </c>
    </row>
    <row r="378" spans="1:47" s="2" customFormat="1" ht="12">
      <c r="A378" s="38"/>
      <c r="B378" s="39"/>
      <c r="C378" s="40"/>
      <c r="D378" s="230" t="s">
        <v>142</v>
      </c>
      <c r="E378" s="40"/>
      <c r="F378" s="231" t="s">
        <v>581</v>
      </c>
      <c r="G378" s="40"/>
      <c r="H378" s="40"/>
      <c r="I378" s="227"/>
      <c r="J378" s="40"/>
      <c r="K378" s="40"/>
      <c r="L378" s="44"/>
      <c r="M378" s="228"/>
      <c r="N378" s="229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142</v>
      </c>
      <c r="AU378" s="17" t="s">
        <v>80</v>
      </c>
    </row>
    <row r="379" spans="1:47" s="2" customFormat="1" ht="12">
      <c r="A379" s="38"/>
      <c r="B379" s="39"/>
      <c r="C379" s="40"/>
      <c r="D379" s="225" t="s">
        <v>144</v>
      </c>
      <c r="E379" s="40"/>
      <c r="F379" s="232" t="s">
        <v>582</v>
      </c>
      <c r="G379" s="40"/>
      <c r="H379" s="40"/>
      <c r="I379" s="227"/>
      <c r="J379" s="40"/>
      <c r="K379" s="40"/>
      <c r="L379" s="44"/>
      <c r="M379" s="228"/>
      <c r="N379" s="229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144</v>
      </c>
      <c r="AU379" s="17" t="s">
        <v>80</v>
      </c>
    </row>
    <row r="380" spans="1:51" s="14" customFormat="1" ht="12">
      <c r="A380" s="14"/>
      <c r="B380" s="243"/>
      <c r="C380" s="244"/>
      <c r="D380" s="225" t="s">
        <v>146</v>
      </c>
      <c r="E380" s="245" t="s">
        <v>19</v>
      </c>
      <c r="F380" s="246" t="s">
        <v>900</v>
      </c>
      <c r="G380" s="244"/>
      <c r="H380" s="247">
        <v>4.64</v>
      </c>
      <c r="I380" s="248"/>
      <c r="J380" s="244"/>
      <c r="K380" s="244"/>
      <c r="L380" s="249"/>
      <c r="M380" s="250"/>
      <c r="N380" s="251"/>
      <c r="O380" s="251"/>
      <c r="P380" s="251"/>
      <c r="Q380" s="251"/>
      <c r="R380" s="251"/>
      <c r="S380" s="251"/>
      <c r="T380" s="252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3" t="s">
        <v>146</v>
      </c>
      <c r="AU380" s="253" t="s">
        <v>80</v>
      </c>
      <c r="AV380" s="14" t="s">
        <v>80</v>
      </c>
      <c r="AW380" s="14" t="s">
        <v>33</v>
      </c>
      <c r="AX380" s="14" t="s">
        <v>72</v>
      </c>
      <c r="AY380" s="253" t="s">
        <v>131</v>
      </c>
    </row>
    <row r="381" spans="1:51" s="14" customFormat="1" ht="12">
      <c r="A381" s="14"/>
      <c r="B381" s="243"/>
      <c r="C381" s="244"/>
      <c r="D381" s="225" t="s">
        <v>146</v>
      </c>
      <c r="E381" s="244"/>
      <c r="F381" s="246" t="s">
        <v>902</v>
      </c>
      <c r="G381" s="244"/>
      <c r="H381" s="247">
        <v>18.56</v>
      </c>
      <c r="I381" s="248"/>
      <c r="J381" s="244"/>
      <c r="K381" s="244"/>
      <c r="L381" s="249"/>
      <c r="M381" s="250"/>
      <c r="N381" s="251"/>
      <c r="O381" s="251"/>
      <c r="P381" s="251"/>
      <c r="Q381" s="251"/>
      <c r="R381" s="251"/>
      <c r="S381" s="251"/>
      <c r="T381" s="25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3" t="s">
        <v>146</v>
      </c>
      <c r="AU381" s="253" t="s">
        <v>80</v>
      </c>
      <c r="AV381" s="14" t="s">
        <v>80</v>
      </c>
      <c r="AW381" s="14" t="s">
        <v>4</v>
      </c>
      <c r="AX381" s="14" t="s">
        <v>78</v>
      </c>
      <c r="AY381" s="253" t="s">
        <v>131</v>
      </c>
    </row>
    <row r="382" spans="1:65" s="2" customFormat="1" ht="24.15" customHeight="1">
      <c r="A382" s="38"/>
      <c r="B382" s="39"/>
      <c r="C382" s="212" t="s">
        <v>448</v>
      </c>
      <c r="D382" s="212" t="s">
        <v>133</v>
      </c>
      <c r="E382" s="213" t="s">
        <v>600</v>
      </c>
      <c r="F382" s="214" t="s">
        <v>250</v>
      </c>
      <c r="G382" s="215" t="s">
        <v>248</v>
      </c>
      <c r="H382" s="216">
        <v>4.64</v>
      </c>
      <c r="I382" s="217"/>
      <c r="J382" s="218">
        <f>ROUND(I382*H382,2)</f>
        <v>0</v>
      </c>
      <c r="K382" s="214" t="s">
        <v>137</v>
      </c>
      <c r="L382" s="44"/>
      <c r="M382" s="219" t="s">
        <v>19</v>
      </c>
      <c r="N382" s="220" t="s">
        <v>43</v>
      </c>
      <c r="O382" s="84"/>
      <c r="P382" s="221">
        <f>O382*H382</f>
        <v>0</v>
      </c>
      <c r="Q382" s="221">
        <v>0</v>
      </c>
      <c r="R382" s="221">
        <f>Q382*H382</f>
        <v>0</v>
      </c>
      <c r="S382" s="221">
        <v>0</v>
      </c>
      <c r="T382" s="222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3" t="s">
        <v>138</v>
      </c>
      <c r="AT382" s="223" t="s">
        <v>133</v>
      </c>
      <c r="AU382" s="223" t="s">
        <v>80</v>
      </c>
      <c r="AY382" s="17" t="s">
        <v>131</v>
      </c>
      <c r="BE382" s="224">
        <f>IF(N382="základní",J382,0)</f>
        <v>0</v>
      </c>
      <c r="BF382" s="224">
        <f>IF(N382="snížená",J382,0)</f>
        <v>0</v>
      </c>
      <c r="BG382" s="224">
        <f>IF(N382="zákl. přenesená",J382,0)</f>
        <v>0</v>
      </c>
      <c r="BH382" s="224">
        <f>IF(N382="sníž. přenesená",J382,0)</f>
        <v>0</v>
      </c>
      <c r="BI382" s="224">
        <f>IF(N382="nulová",J382,0)</f>
        <v>0</v>
      </c>
      <c r="BJ382" s="17" t="s">
        <v>78</v>
      </c>
      <c r="BK382" s="224">
        <f>ROUND(I382*H382,2)</f>
        <v>0</v>
      </c>
      <c r="BL382" s="17" t="s">
        <v>138</v>
      </c>
      <c r="BM382" s="223" t="s">
        <v>903</v>
      </c>
    </row>
    <row r="383" spans="1:47" s="2" customFormat="1" ht="12">
      <c r="A383" s="38"/>
      <c r="B383" s="39"/>
      <c r="C383" s="40"/>
      <c r="D383" s="225" t="s">
        <v>140</v>
      </c>
      <c r="E383" s="40"/>
      <c r="F383" s="226" t="s">
        <v>250</v>
      </c>
      <c r="G383" s="40"/>
      <c r="H383" s="40"/>
      <c r="I383" s="227"/>
      <c r="J383" s="40"/>
      <c r="K383" s="40"/>
      <c r="L383" s="44"/>
      <c r="M383" s="228"/>
      <c r="N383" s="229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140</v>
      </c>
      <c r="AU383" s="17" t="s">
        <v>80</v>
      </c>
    </row>
    <row r="384" spans="1:47" s="2" customFormat="1" ht="12">
      <c r="A384" s="38"/>
      <c r="B384" s="39"/>
      <c r="C384" s="40"/>
      <c r="D384" s="230" t="s">
        <v>142</v>
      </c>
      <c r="E384" s="40"/>
      <c r="F384" s="231" t="s">
        <v>602</v>
      </c>
      <c r="G384" s="40"/>
      <c r="H384" s="40"/>
      <c r="I384" s="227"/>
      <c r="J384" s="40"/>
      <c r="K384" s="40"/>
      <c r="L384" s="44"/>
      <c r="M384" s="228"/>
      <c r="N384" s="229"/>
      <c r="O384" s="84"/>
      <c r="P384" s="84"/>
      <c r="Q384" s="84"/>
      <c r="R384" s="84"/>
      <c r="S384" s="84"/>
      <c r="T384" s="85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142</v>
      </c>
      <c r="AU384" s="17" t="s">
        <v>80</v>
      </c>
    </row>
    <row r="385" spans="1:51" s="14" customFormat="1" ht="12">
      <c r="A385" s="14"/>
      <c r="B385" s="243"/>
      <c r="C385" s="244"/>
      <c r="D385" s="225" t="s">
        <v>146</v>
      </c>
      <c r="E385" s="245" t="s">
        <v>19</v>
      </c>
      <c r="F385" s="246" t="s">
        <v>900</v>
      </c>
      <c r="G385" s="244"/>
      <c r="H385" s="247">
        <v>4.64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3" t="s">
        <v>146</v>
      </c>
      <c r="AU385" s="253" t="s">
        <v>80</v>
      </c>
      <c r="AV385" s="14" t="s">
        <v>80</v>
      </c>
      <c r="AW385" s="14" t="s">
        <v>33</v>
      </c>
      <c r="AX385" s="14" t="s">
        <v>72</v>
      </c>
      <c r="AY385" s="253" t="s">
        <v>131</v>
      </c>
    </row>
    <row r="386" spans="1:63" s="12" customFormat="1" ht="22.8" customHeight="1">
      <c r="A386" s="12"/>
      <c r="B386" s="196"/>
      <c r="C386" s="197"/>
      <c r="D386" s="198" t="s">
        <v>71</v>
      </c>
      <c r="E386" s="210" t="s">
        <v>603</v>
      </c>
      <c r="F386" s="210" t="s">
        <v>604</v>
      </c>
      <c r="G386" s="197"/>
      <c r="H386" s="197"/>
      <c r="I386" s="200"/>
      <c r="J386" s="211">
        <f>BK386</f>
        <v>0</v>
      </c>
      <c r="K386" s="197"/>
      <c r="L386" s="202"/>
      <c r="M386" s="203"/>
      <c r="N386" s="204"/>
      <c r="O386" s="204"/>
      <c r="P386" s="205">
        <f>SUM(P387:P389)</f>
        <v>0</v>
      </c>
      <c r="Q386" s="204"/>
      <c r="R386" s="205">
        <f>SUM(R387:R389)</f>
        <v>0</v>
      </c>
      <c r="S386" s="204"/>
      <c r="T386" s="206">
        <f>SUM(T387:T389)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07" t="s">
        <v>78</v>
      </c>
      <c r="AT386" s="208" t="s">
        <v>71</v>
      </c>
      <c r="AU386" s="208" t="s">
        <v>78</v>
      </c>
      <c r="AY386" s="207" t="s">
        <v>131</v>
      </c>
      <c r="BK386" s="209">
        <f>SUM(BK387:BK389)</f>
        <v>0</v>
      </c>
    </row>
    <row r="387" spans="1:65" s="2" customFormat="1" ht="16.5" customHeight="1">
      <c r="A387" s="38"/>
      <c r="B387" s="39"/>
      <c r="C387" s="212" t="s">
        <v>453</v>
      </c>
      <c r="D387" s="212" t="s">
        <v>133</v>
      </c>
      <c r="E387" s="213" t="s">
        <v>606</v>
      </c>
      <c r="F387" s="214" t="s">
        <v>607</v>
      </c>
      <c r="G387" s="215" t="s">
        <v>248</v>
      </c>
      <c r="H387" s="216">
        <v>92.291</v>
      </c>
      <c r="I387" s="217"/>
      <c r="J387" s="218">
        <f>ROUND(I387*H387,2)</f>
        <v>0</v>
      </c>
      <c r="K387" s="214" t="s">
        <v>137</v>
      </c>
      <c r="L387" s="44"/>
      <c r="M387" s="219" t="s">
        <v>19</v>
      </c>
      <c r="N387" s="220" t="s">
        <v>43</v>
      </c>
      <c r="O387" s="84"/>
      <c r="P387" s="221">
        <f>O387*H387</f>
        <v>0</v>
      </c>
      <c r="Q387" s="221">
        <v>0</v>
      </c>
      <c r="R387" s="221">
        <f>Q387*H387</f>
        <v>0</v>
      </c>
      <c r="S387" s="221">
        <v>0</v>
      </c>
      <c r="T387" s="222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3" t="s">
        <v>138</v>
      </c>
      <c r="AT387" s="223" t="s">
        <v>133</v>
      </c>
      <c r="AU387" s="223" t="s">
        <v>80</v>
      </c>
      <c r="AY387" s="17" t="s">
        <v>131</v>
      </c>
      <c r="BE387" s="224">
        <f>IF(N387="základní",J387,0)</f>
        <v>0</v>
      </c>
      <c r="BF387" s="224">
        <f>IF(N387="snížená",J387,0)</f>
        <v>0</v>
      </c>
      <c r="BG387" s="224">
        <f>IF(N387="zákl. přenesená",J387,0)</f>
        <v>0</v>
      </c>
      <c r="BH387" s="224">
        <f>IF(N387="sníž. přenesená",J387,0)</f>
        <v>0</v>
      </c>
      <c r="BI387" s="224">
        <f>IF(N387="nulová",J387,0)</f>
        <v>0</v>
      </c>
      <c r="BJ387" s="17" t="s">
        <v>78</v>
      </c>
      <c r="BK387" s="224">
        <f>ROUND(I387*H387,2)</f>
        <v>0</v>
      </c>
      <c r="BL387" s="17" t="s">
        <v>138</v>
      </c>
      <c r="BM387" s="223" t="s">
        <v>904</v>
      </c>
    </row>
    <row r="388" spans="1:47" s="2" customFormat="1" ht="12">
      <c r="A388" s="38"/>
      <c r="B388" s="39"/>
      <c r="C388" s="40"/>
      <c r="D388" s="225" t="s">
        <v>140</v>
      </c>
      <c r="E388" s="40"/>
      <c r="F388" s="226" t="s">
        <v>609</v>
      </c>
      <c r="G388" s="40"/>
      <c r="H388" s="40"/>
      <c r="I388" s="227"/>
      <c r="J388" s="40"/>
      <c r="K388" s="40"/>
      <c r="L388" s="44"/>
      <c r="M388" s="228"/>
      <c r="N388" s="229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140</v>
      </c>
      <c r="AU388" s="17" t="s">
        <v>80</v>
      </c>
    </row>
    <row r="389" spans="1:47" s="2" customFormat="1" ht="12">
      <c r="A389" s="38"/>
      <c r="B389" s="39"/>
      <c r="C389" s="40"/>
      <c r="D389" s="230" t="s">
        <v>142</v>
      </c>
      <c r="E389" s="40"/>
      <c r="F389" s="231" t="s">
        <v>610</v>
      </c>
      <c r="G389" s="40"/>
      <c r="H389" s="40"/>
      <c r="I389" s="227"/>
      <c r="J389" s="40"/>
      <c r="K389" s="40"/>
      <c r="L389" s="44"/>
      <c r="M389" s="228"/>
      <c r="N389" s="229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142</v>
      </c>
      <c r="AU389" s="17" t="s">
        <v>80</v>
      </c>
    </row>
    <row r="390" spans="1:63" s="12" customFormat="1" ht="25.9" customHeight="1">
      <c r="A390" s="12"/>
      <c r="B390" s="196"/>
      <c r="C390" s="197"/>
      <c r="D390" s="198" t="s">
        <v>71</v>
      </c>
      <c r="E390" s="199" t="s">
        <v>632</v>
      </c>
      <c r="F390" s="199" t="s">
        <v>633</v>
      </c>
      <c r="G390" s="197"/>
      <c r="H390" s="197"/>
      <c r="I390" s="200"/>
      <c r="J390" s="201">
        <f>BK390</f>
        <v>0</v>
      </c>
      <c r="K390" s="197"/>
      <c r="L390" s="202"/>
      <c r="M390" s="203"/>
      <c r="N390" s="204"/>
      <c r="O390" s="204"/>
      <c r="P390" s="205">
        <f>P391</f>
        <v>0</v>
      </c>
      <c r="Q390" s="204"/>
      <c r="R390" s="205">
        <f>R391</f>
        <v>0</v>
      </c>
      <c r="S390" s="204"/>
      <c r="T390" s="206">
        <f>T391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07" t="s">
        <v>170</v>
      </c>
      <c r="AT390" s="208" t="s">
        <v>71</v>
      </c>
      <c r="AU390" s="208" t="s">
        <v>72</v>
      </c>
      <c r="AY390" s="207" t="s">
        <v>131</v>
      </c>
      <c r="BK390" s="209">
        <f>BK391</f>
        <v>0</v>
      </c>
    </row>
    <row r="391" spans="1:63" s="12" customFormat="1" ht="22.8" customHeight="1">
      <c r="A391" s="12"/>
      <c r="B391" s="196"/>
      <c r="C391" s="197"/>
      <c r="D391" s="198" t="s">
        <v>71</v>
      </c>
      <c r="E391" s="210" t="s">
        <v>634</v>
      </c>
      <c r="F391" s="210" t="s">
        <v>635</v>
      </c>
      <c r="G391" s="197"/>
      <c r="H391" s="197"/>
      <c r="I391" s="200"/>
      <c r="J391" s="211">
        <f>BK391</f>
        <v>0</v>
      </c>
      <c r="K391" s="197"/>
      <c r="L391" s="202"/>
      <c r="M391" s="203"/>
      <c r="N391" s="204"/>
      <c r="O391" s="204"/>
      <c r="P391" s="205">
        <f>SUM(P392:P399)</f>
        <v>0</v>
      </c>
      <c r="Q391" s="204"/>
      <c r="R391" s="205">
        <f>SUM(R392:R399)</f>
        <v>0</v>
      </c>
      <c r="S391" s="204"/>
      <c r="T391" s="206">
        <f>SUM(T392:T399)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7" t="s">
        <v>170</v>
      </c>
      <c r="AT391" s="208" t="s">
        <v>71</v>
      </c>
      <c r="AU391" s="208" t="s">
        <v>78</v>
      </c>
      <c r="AY391" s="207" t="s">
        <v>131</v>
      </c>
      <c r="BK391" s="209">
        <f>SUM(BK392:BK399)</f>
        <v>0</v>
      </c>
    </row>
    <row r="392" spans="1:65" s="2" customFormat="1" ht="16.5" customHeight="1">
      <c r="A392" s="38"/>
      <c r="B392" s="39"/>
      <c r="C392" s="212" t="s">
        <v>457</v>
      </c>
      <c r="D392" s="212" t="s">
        <v>133</v>
      </c>
      <c r="E392" s="213" t="s">
        <v>905</v>
      </c>
      <c r="F392" s="214" t="s">
        <v>906</v>
      </c>
      <c r="G392" s="215" t="s">
        <v>639</v>
      </c>
      <c r="H392" s="216">
        <v>1</v>
      </c>
      <c r="I392" s="217"/>
      <c r="J392" s="218">
        <f>ROUND(I392*H392,2)</f>
        <v>0</v>
      </c>
      <c r="K392" s="214" t="s">
        <v>137</v>
      </c>
      <c r="L392" s="44"/>
      <c r="M392" s="219" t="s">
        <v>19</v>
      </c>
      <c r="N392" s="220" t="s">
        <v>43</v>
      </c>
      <c r="O392" s="84"/>
      <c r="P392" s="221">
        <f>O392*H392</f>
        <v>0</v>
      </c>
      <c r="Q392" s="221">
        <v>0</v>
      </c>
      <c r="R392" s="221">
        <f>Q392*H392</f>
        <v>0</v>
      </c>
      <c r="S392" s="221">
        <v>0</v>
      </c>
      <c r="T392" s="222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3" t="s">
        <v>640</v>
      </c>
      <c r="AT392" s="223" t="s">
        <v>133</v>
      </c>
      <c r="AU392" s="223" t="s">
        <v>80</v>
      </c>
      <c r="AY392" s="17" t="s">
        <v>131</v>
      </c>
      <c r="BE392" s="224">
        <f>IF(N392="základní",J392,0)</f>
        <v>0</v>
      </c>
      <c r="BF392" s="224">
        <f>IF(N392="snížená",J392,0)</f>
        <v>0</v>
      </c>
      <c r="BG392" s="224">
        <f>IF(N392="zákl. přenesená",J392,0)</f>
        <v>0</v>
      </c>
      <c r="BH392" s="224">
        <f>IF(N392="sníž. přenesená",J392,0)</f>
        <v>0</v>
      </c>
      <c r="BI392" s="224">
        <f>IF(N392="nulová",J392,0)</f>
        <v>0</v>
      </c>
      <c r="BJ392" s="17" t="s">
        <v>78</v>
      </c>
      <c r="BK392" s="224">
        <f>ROUND(I392*H392,2)</f>
        <v>0</v>
      </c>
      <c r="BL392" s="17" t="s">
        <v>640</v>
      </c>
      <c r="BM392" s="223" t="s">
        <v>907</v>
      </c>
    </row>
    <row r="393" spans="1:47" s="2" customFormat="1" ht="12">
      <c r="A393" s="38"/>
      <c r="B393" s="39"/>
      <c r="C393" s="40"/>
      <c r="D393" s="225" t="s">
        <v>140</v>
      </c>
      <c r="E393" s="40"/>
      <c r="F393" s="226" t="s">
        <v>906</v>
      </c>
      <c r="G393" s="40"/>
      <c r="H393" s="40"/>
      <c r="I393" s="227"/>
      <c r="J393" s="40"/>
      <c r="K393" s="40"/>
      <c r="L393" s="44"/>
      <c r="M393" s="228"/>
      <c r="N393" s="229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140</v>
      </c>
      <c r="AU393" s="17" t="s">
        <v>80</v>
      </c>
    </row>
    <row r="394" spans="1:47" s="2" customFormat="1" ht="12">
      <c r="A394" s="38"/>
      <c r="B394" s="39"/>
      <c r="C394" s="40"/>
      <c r="D394" s="230" t="s">
        <v>142</v>
      </c>
      <c r="E394" s="40"/>
      <c r="F394" s="231" t="s">
        <v>908</v>
      </c>
      <c r="G394" s="40"/>
      <c r="H394" s="40"/>
      <c r="I394" s="227"/>
      <c r="J394" s="40"/>
      <c r="K394" s="40"/>
      <c r="L394" s="44"/>
      <c r="M394" s="228"/>
      <c r="N394" s="229"/>
      <c r="O394" s="84"/>
      <c r="P394" s="84"/>
      <c r="Q394" s="84"/>
      <c r="R394" s="84"/>
      <c r="S394" s="84"/>
      <c r="T394" s="85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142</v>
      </c>
      <c r="AU394" s="17" t="s">
        <v>80</v>
      </c>
    </row>
    <row r="395" spans="1:47" s="2" customFormat="1" ht="12">
      <c r="A395" s="38"/>
      <c r="B395" s="39"/>
      <c r="C395" s="40"/>
      <c r="D395" s="225" t="s">
        <v>144</v>
      </c>
      <c r="E395" s="40"/>
      <c r="F395" s="232" t="s">
        <v>909</v>
      </c>
      <c r="G395" s="40"/>
      <c r="H395" s="40"/>
      <c r="I395" s="227"/>
      <c r="J395" s="40"/>
      <c r="K395" s="40"/>
      <c r="L395" s="44"/>
      <c r="M395" s="228"/>
      <c r="N395" s="229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144</v>
      </c>
      <c r="AU395" s="17" t="s">
        <v>80</v>
      </c>
    </row>
    <row r="396" spans="1:65" s="2" customFormat="1" ht="16.5" customHeight="1">
      <c r="A396" s="38"/>
      <c r="B396" s="39"/>
      <c r="C396" s="212" t="s">
        <v>464</v>
      </c>
      <c r="D396" s="212" t="s">
        <v>133</v>
      </c>
      <c r="E396" s="213" t="s">
        <v>910</v>
      </c>
      <c r="F396" s="214" t="s">
        <v>911</v>
      </c>
      <c r="G396" s="215" t="s">
        <v>639</v>
      </c>
      <c r="H396" s="216">
        <v>1</v>
      </c>
      <c r="I396" s="217"/>
      <c r="J396" s="218">
        <f>ROUND(I396*H396,2)</f>
        <v>0</v>
      </c>
      <c r="K396" s="214" t="s">
        <v>137</v>
      </c>
      <c r="L396" s="44"/>
      <c r="M396" s="219" t="s">
        <v>19</v>
      </c>
      <c r="N396" s="220" t="s">
        <v>43</v>
      </c>
      <c r="O396" s="84"/>
      <c r="P396" s="221">
        <f>O396*H396</f>
        <v>0</v>
      </c>
      <c r="Q396" s="221">
        <v>0</v>
      </c>
      <c r="R396" s="221">
        <f>Q396*H396</f>
        <v>0</v>
      </c>
      <c r="S396" s="221">
        <v>0</v>
      </c>
      <c r="T396" s="222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3" t="s">
        <v>640</v>
      </c>
      <c r="AT396" s="223" t="s">
        <v>133</v>
      </c>
      <c r="AU396" s="223" t="s">
        <v>80</v>
      </c>
      <c r="AY396" s="17" t="s">
        <v>131</v>
      </c>
      <c r="BE396" s="224">
        <f>IF(N396="základní",J396,0)</f>
        <v>0</v>
      </c>
      <c r="BF396" s="224">
        <f>IF(N396="snížená",J396,0)</f>
        <v>0</v>
      </c>
      <c r="BG396" s="224">
        <f>IF(N396="zákl. přenesená",J396,0)</f>
        <v>0</v>
      </c>
      <c r="BH396" s="224">
        <f>IF(N396="sníž. přenesená",J396,0)</f>
        <v>0</v>
      </c>
      <c r="BI396" s="224">
        <f>IF(N396="nulová",J396,0)</f>
        <v>0</v>
      </c>
      <c r="BJ396" s="17" t="s">
        <v>78</v>
      </c>
      <c r="BK396" s="224">
        <f>ROUND(I396*H396,2)</f>
        <v>0</v>
      </c>
      <c r="BL396" s="17" t="s">
        <v>640</v>
      </c>
      <c r="BM396" s="223" t="s">
        <v>912</v>
      </c>
    </row>
    <row r="397" spans="1:47" s="2" customFormat="1" ht="12">
      <c r="A397" s="38"/>
      <c r="B397" s="39"/>
      <c r="C397" s="40"/>
      <c r="D397" s="225" t="s">
        <v>140</v>
      </c>
      <c r="E397" s="40"/>
      <c r="F397" s="226" t="s">
        <v>911</v>
      </c>
      <c r="G397" s="40"/>
      <c r="H397" s="40"/>
      <c r="I397" s="227"/>
      <c r="J397" s="40"/>
      <c r="K397" s="40"/>
      <c r="L397" s="44"/>
      <c r="M397" s="228"/>
      <c r="N397" s="229"/>
      <c r="O397" s="84"/>
      <c r="P397" s="84"/>
      <c r="Q397" s="84"/>
      <c r="R397" s="84"/>
      <c r="S397" s="84"/>
      <c r="T397" s="85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140</v>
      </c>
      <c r="AU397" s="17" t="s">
        <v>80</v>
      </c>
    </row>
    <row r="398" spans="1:47" s="2" customFormat="1" ht="12">
      <c r="A398" s="38"/>
      <c r="B398" s="39"/>
      <c r="C398" s="40"/>
      <c r="D398" s="230" t="s">
        <v>142</v>
      </c>
      <c r="E398" s="40"/>
      <c r="F398" s="231" t="s">
        <v>913</v>
      </c>
      <c r="G398" s="40"/>
      <c r="H398" s="40"/>
      <c r="I398" s="227"/>
      <c r="J398" s="40"/>
      <c r="K398" s="40"/>
      <c r="L398" s="44"/>
      <c r="M398" s="228"/>
      <c r="N398" s="229"/>
      <c r="O398" s="84"/>
      <c r="P398" s="84"/>
      <c r="Q398" s="84"/>
      <c r="R398" s="84"/>
      <c r="S398" s="84"/>
      <c r="T398" s="85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142</v>
      </c>
      <c r="AU398" s="17" t="s">
        <v>80</v>
      </c>
    </row>
    <row r="399" spans="1:47" s="2" customFormat="1" ht="12">
      <c r="A399" s="38"/>
      <c r="B399" s="39"/>
      <c r="C399" s="40"/>
      <c r="D399" s="225" t="s">
        <v>144</v>
      </c>
      <c r="E399" s="40"/>
      <c r="F399" s="232" t="s">
        <v>914</v>
      </c>
      <c r="G399" s="40"/>
      <c r="H399" s="40"/>
      <c r="I399" s="227"/>
      <c r="J399" s="40"/>
      <c r="K399" s="40"/>
      <c r="L399" s="44"/>
      <c r="M399" s="264"/>
      <c r="N399" s="265"/>
      <c r="O399" s="266"/>
      <c r="P399" s="266"/>
      <c r="Q399" s="266"/>
      <c r="R399" s="266"/>
      <c r="S399" s="266"/>
      <c r="T399" s="267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144</v>
      </c>
      <c r="AU399" s="17" t="s">
        <v>80</v>
      </c>
    </row>
    <row r="400" spans="1:31" s="2" customFormat="1" ht="6.95" customHeight="1">
      <c r="A400" s="38"/>
      <c r="B400" s="59"/>
      <c r="C400" s="60"/>
      <c r="D400" s="60"/>
      <c r="E400" s="60"/>
      <c r="F400" s="60"/>
      <c r="G400" s="60"/>
      <c r="H400" s="60"/>
      <c r="I400" s="60"/>
      <c r="J400" s="60"/>
      <c r="K400" s="60"/>
      <c r="L400" s="44"/>
      <c r="M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</row>
  </sheetData>
  <sheetProtection password="CC35" sheet="1" objects="1" scenarios="1" formatColumns="0" formatRows="0" autoFilter="0"/>
  <autoFilter ref="C94:K39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100" r:id="rId1" display="https://podminky.urs.cz/item/CS_URS_2023_01/113107324"/>
    <hyperlink ref="F106" r:id="rId2" display="https://podminky.urs.cz/item/CS_URS_2023_01/121151103"/>
    <hyperlink ref="F114" r:id="rId3" display="https://podminky.urs.cz/item/CS_URS_2023_01/122251101"/>
    <hyperlink ref="F122" r:id="rId4" display="https://podminky.urs.cz/item/CS_URS_2023_01/132251101"/>
    <hyperlink ref="F128" r:id="rId5" display="https://podminky.urs.cz/item/CS_URS_2023_01/162651112"/>
    <hyperlink ref="F141" r:id="rId6" display="https://podminky.urs.cz/item/CS_URS_2023_01/171201231"/>
    <hyperlink ref="F155" r:id="rId7" display="https://podminky.urs.cz/item/CS_URS_2023_01/181351003"/>
    <hyperlink ref="F173" r:id="rId8" display="https://podminky.urs.cz/item/CS_URS_2023_01/181951111"/>
    <hyperlink ref="F179" r:id="rId9" display="https://podminky.urs.cz/item/CS_URS_2023_01/339921132"/>
    <hyperlink ref="F196" r:id="rId10" display="https://podminky.urs.cz/item/CS_URS_2023_01/564851011"/>
    <hyperlink ref="F211" r:id="rId11" display="https://podminky.urs.cz/item/CS_URS_2023_01/564861011"/>
    <hyperlink ref="F217" r:id="rId12" display="https://podminky.urs.cz/item/CS_URS_2023_01/565145101"/>
    <hyperlink ref="F223" r:id="rId13" display="https://podminky.urs.cz/item/CS_URS_2023_01/567122111"/>
    <hyperlink ref="F239" r:id="rId14" display="https://podminky.urs.cz/item/CS_URS_2023_01/571908111"/>
    <hyperlink ref="F246" r:id="rId15" display="https://podminky.urs.cz/item/CS_URS_2023_01/573191111"/>
    <hyperlink ref="F252" r:id="rId16" display="https://podminky.urs.cz/item/CS_URS_2023_01/573231107"/>
    <hyperlink ref="F258" r:id="rId17" display="https://podminky.urs.cz/item/CS_URS_2023_01/577134211"/>
    <hyperlink ref="F264" r:id="rId18" display="https://podminky.urs.cz/item/CS_URS_2023_01/593111131"/>
    <hyperlink ref="F272" r:id="rId19" display="https://podminky.urs.cz/item/CS_URS_2023_01/594611112"/>
    <hyperlink ref="F287" r:id="rId20" display="https://podminky.urs.cz/item/CS_URS_2023_01/596811311"/>
    <hyperlink ref="F298" r:id="rId21" display="https://podminky.urs.cz/item/CS_URS_2023_01/899231111"/>
    <hyperlink ref="F305" r:id="rId22" display="https://podminky.urs.cz/item/CS_URS_2023_01/899331111"/>
    <hyperlink ref="F314" r:id="rId23" display="https://podminky.urs.cz/item/CS_URS_2023_01/911111111"/>
    <hyperlink ref="F324" r:id="rId24" display="https://podminky.urs.cz/item/CS_URS_2023_01/914111111"/>
    <hyperlink ref="F333" r:id="rId25" display="https://podminky.urs.cz/item/CS_URS_2023_01/914511112"/>
    <hyperlink ref="F341" r:id="rId26" display="https://podminky.urs.cz/item/CS_URS_2023_01/916241213"/>
    <hyperlink ref="F352" r:id="rId27" display="https://podminky.urs.cz/item/CS_URS_2023_01/919726122"/>
    <hyperlink ref="F360" r:id="rId28" display="https://podminky.urs.cz/item/CS_URS_2023_01/919732211"/>
    <hyperlink ref="F367" r:id="rId29" display="https://podminky.urs.cz/item/CS_URS_2023_01/966006211"/>
    <hyperlink ref="F373" r:id="rId30" display="https://podminky.urs.cz/item/CS_URS_2023_01/997221551"/>
    <hyperlink ref="F378" r:id="rId31" display="https://podminky.urs.cz/item/CS_URS_2023_01/997221559"/>
    <hyperlink ref="F384" r:id="rId32" display="https://podminky.urs.cz/item/CS_URS_2023_01/997221873"/>
    <hyperlink ref="F389" r:id="rId33" display="https://podminky.urs.cz/item/CS_URS_2023_01/998223011"/>
    <hyperlink ref="F394" r:id="rId34" display="https://podminky.urs.cz/item/CS_URS_2023_01/012203000"/>
    <hyperlink ref="F398" r:id="rId35" display="https://podminky.urs.cz/item/CS_URS_2023_01/0123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8" customWidth="1"/>
    <col min="2" max="2" width="1.7109375" style="268" customWidth="1"/>
    <col min="3" max="4" width="5.00390625" style="268" customWidth="1"/>
    <col min="5" max="5" width="11.7109375" style="268" customWidth="1"/>
    <col min="6" max="6" width="9.140625" style="268" customWidth="1"/>
    <col min="7" max="7" width="5.00390625" style="268" customWidth="1"/>
    <col min="8" max="8" width="77.8515625" style="268" customWidth="1"/>
    <col min="9" max="10" width="20.00390625" style="268" customWidth="1"/>
    <col min="11" max="11" width="1.7109375" style="268" customWidth="1"/>
  </cols>
  <sheetData>
    <row r="1" s="1" customFormat="1" ht="37.5" customHeight="1"/>
    <row r="2" spans="2:11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5" customFormat="1" ht="45" customHeight="1">
      <c r="B3" s="272"/>
      <c r="C3" s="273" t="s">
        <v>915</v>
      </c>
      <c r="D3" s="273"/>
      <c r="E3" s="273"/>
      <c r="F3" s="273"/>
      <c r="G3" s="273"/>
      <c r="H3" s="273"/>
      <c r="I3" s="273"/>
      <c r="J3" s="273"/>
      <c r="K3" s="274"/>
    </row>
    <row r="4" spans="2:11" s="1" customFormat="1" ht="25.5" customHeight="1">
      <c r="B4" s="275"/>
      <c r="C4" s="276" t="s">
        <v>916</v>
      </c>
      <c r="D4" s="276"/>
      <c r="E4" s="276"/>
      <c r="F4" s="276"/>
      <c r="G4" s="276"/>
      <c r="H4" s="276"/>
      <c r="I4" s="276"/>
      <c r="J4" s="276"/>
      <c r="K4" s="277"/>
    </row>
    <row r="5" spans="2:11" s="1" customFormat="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5"/>
      <c r="C6" s="279" t="s">
        <v>917</v>
      </c>
      <c r="D6" s="279"/>
      <c r="E6" s="279"/>
      <c r="F6" s="279"/>
      <c r="G6" s="279"/>
      <c r="H6" s="279"/>
      <c r="I6" s="279"/>
      <c r="J6" s="279"/>
      <c r="K6" s="277"/>
    </row>
    <row r="7" spans="2:11" s="1" customFormat="1" ht="15" customHeight="1">
      <c r="B7" s="280"/>
      <c r="C7" s="279" t="s">
        <v>918</v>
      </c>
      <c r="D7" s="279"/>
      <c r="E7" s="279"/>
      <c r="F7" s="279"/>
      <c r="G7" s="279"/>
      <c r="H7" s="279"/>
      <c r="I7" s="279"/>
      <c r="J7" s="279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279" t="s">
        <v>919</v>
      </c>
      <c r="D9" s="279"/>
      <c r="E9" s="279"/>
      <c r="F9" s="279"/>
      <c r="G9" s="279"/>
      <c r="H9" s="279"/>
      <c r="I9" s="279"/>
      <c r="J9" s="279"/>
      <c r="K9" s="277"/>
    </row>
    <row r="10" spans="2:11" s="1" customFormat="1" ht="15" customHeight="1">
      <c r="B10" s="280"/>
      <c r="C10" s="279"/>
      <c r="D10" s="279" t="s">
        <v>920</v>
      </c>
      <c r="E10" s="279"/>
      <c r="F10" s="279"/>
      <c r="G10" s="279"/>
      <c r="H10" s="279"/>
      <c r="I10" s="279"/>
      <c r="J10" s="279"/>
      <c r="K10" s="277"/>
    </row>
    <row r="11" spans="2:11" s="1" customFormat="1" ht="15" customHeight="1">
      <c r="B11" s="280"/>
      <c r="C11" s="281"/>
      <c r="D11" s="279" t="s">
        <v>921</v>
      </c>
      <c r="E11" s="279"/>
      <c r="F11" s="279"/>
      <c r="G11" s="279"/>
      <c r="H11" s="279"/>
      <c r="I11" s="279"/>
      <c r="J11" s="279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922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279" t="s">
        <v>923</v>
      </c>
      <c r="E15" s="279"/>
      <c r="F15" s="279"/>
      <c r="G15" s="279"/>
      <c r="H15" s="279"/>
      <c r="I15" s="279"/>
      <c r="J15" s="279"/>
      <c r="K15" s="277"/>
    </row>
    <row r="16" spans="2:11" s="1" customFormat="1" ht="15" customHeight="1">
      <c r="B16" s="280"/>
      <c r="C16" s="281"/>
      <c r="D16" s="279" t="s">
        <v>924</v>
      </c>
      <c r="E16" s="279"/>
      <c r="F16" s="279"/>
      <c r="G16" s="279"/>
      <c r="H16" s="279"/>
      <c r="I16" s="279"/>
      <c r="J16" s="279"/>
      <c r="K16" s="277"/>
    </row>
    <row r="17" spans="2:11" s="1" customFormat="1" ht="15" customHeight="1">
      <c r="B17" s="280"/>
      <c r="C17" s="281"/>
      <c r="D17" s="279" t="s">
        <v>925</v>
      </c>
      <c r="E17" s="279"/>
      <c r="F17" s="279"/>
      <c r="G17" s="279"/>
      <c r="H17" s="279"/>
      <c r="I17" s="279"/>
      <c r="J17" s="279"/>
      <c r="K17" s="277"/>
    </row>
    <row r="18" spans="2:11" s="1" customFormat="1" ht="15" customHeight="1">
      <c r="B18" s="280"/>
      <c r="C18" s="281"/>
      <c r="D18" s="281"/>
      <c r="E18" s="283" t="s">
        <v>77</v>
      </c>
      <c r="F18" s="279" t="s">
        <v>926</v>
      </c>
      <c r="G18" s="279"/>
      <c r="H18" s="279"/>
      <c r="I18" s="279"/>
      <c r="J18" s="279"/>
      <c r="K18" s="277"/>
    </row>
    <row r="19" spans="2:11" s="1" customFormat="1" ht="15" customHeight="1">
      <c r="B19" s="280"/>
      <c r="C19" s="281"/>
      <c r="D19" s="281"/>
      <c r="E19" s="283" t="s">
        <v>927</v>
      </c>
      <c r="F19" s="279" t="s">
        <v>928</v>
      </c>
      <c r="G19" s="279"/>
      <c r="H19" s="279"/>
      <c r="I19" s="279"/>
      <c r="J19" s="279"/>
      <c r="K19" s="277"/>
    </row>
    <row r="20" spans="2:11" s="1" customFormat="1" ht="15" customHeight="1">
      <c r="B20" s="280"/>
      <c r="C20" s="281"/>
      <c r="D20" s="281"/>
      <c r="E20" s="283" t="s">
        <v>929</v>
      </c>
      <c r="F20" s="279" t="s">
        <v>930</v>
      </c>
      <c r="G20" s="279"/>
      <c r="H20" s="279"/>
      <c r="I20" s="279"/>
      <c r="J20" s="279"/>
      <c r="K20" s="277"/>
    </row>
    <row r="21" spans="2:11" s="1" customFormat="1" ht="15" customHeight="1">
      <c r="B21" s="280"/>
      <c r="C21" s="281"/>
      <c r="D21" s="281"/>
      <c r="E21" s="283" t="s">
        <v>931</v>
      </c>
      <c r="F21" s="279" t="s">
        <v>932</v>
      </c>
      <c r="G21" s="279"/>
      <c r="H21" s="279"/>
      <c r="I21" s="279"/>
      <c r="J21" s="279"/>
      <c r="K21" s="277"/>
    </row>
    <row r="22" spans="2:11" s="1" customFormat="1" ht="15" customHeight="1">
      <c r="B22" s="280"/>
      <c r="C22" s="281"/>
      <c r="D22" s="281"/>
      <c r="E22" s="283" t="s">
        <v>933</v>
      </c>
      <c r="F22" s="279" t="s">
        <v>934</v>
      </c>
      <c r="G22" s="279"/>
      <c r="H22" s="279"/>
      <c r="I22" s="279"/>
      <c r="J22" s="279"/>
      <c r="K22" s="277"/>
    </row>
    <row r="23" spans="2:11" s="1" customFormat="1" ht="15" customHeight="1">
      <c r="B23" s="280"/>
      <c r="C23" s="281"/>
      <c r="D23" s="281"/>
      <c r="E23" s="283" t="s">
        <v>84</v>
      </c>
      <c r="F23" s="279" t="s">
        <v>935</v>
      </c>
      <c r="G23" s="279"/>
      <c r="H23" s="279"/>
      <c r="I23" s="279"/>
      <c r="J23" s="279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279" t="s">
        <v>936</v>
      </c>
      <c r="D25" s="279"/>
      <c r="E25" s="279"/>
      <c r="F25" s="279"/>
      <c r="G25" s="279"/>
      <c r="H25" s="279"/>
      <c r="I25" s="279"/>
      <c r="J25" s="279"/>
      <c r="K25" s="277"/>
    </row>
    <row r="26" spans="2:11" s="1" customFormat="1" ht="15" customHeight="1">
      <c r="B26" s="280"/>
      <c r="C26" s="279" t="s">
        <v>937</v>
      </c>
      <c r="D26" s="279"/>
      <c r="E26" s="279"/>
      <c r="F26" s="279"/>
      <c r="G26" s="279"/>
      <c r="H26" s="279"/>
      <c r="I26" s="279"/>
      <c r="J26" s="279"/>
      <c r="K26" s="277"/>
    </row>
    <row r="27" spans="2:11" s="1" customFormat="1" ht="15" customHeight="1">
      <c r="B27" s="280"/>
      <c r="C27" s="279"/>
      <c r="D27" s="279" t="s">
        <v>938</v>
      </c>
      <c r="E27" s="279"/>
      <c r="F27" s="279"/>
      <c r="G27" s="279"/>
      <c r="H27" s="279"/>
      <c r="I27" s="279"/>
      <c r="J27" s="279"/>
      <c r="K27" s="277"/>
    </row>
    <row r="28" spans="2:11" s="1" customFormat="1" ht="15" customHeight="1">
      <c r="B28" s="280"/>
      <c r="C28" s="281"/>
      <c r="D28" s="279" t="s">
        <v>939</v>
      </c>
      <c r="E28" s="279"/>
      <c r="F28" s="279"/>
      <c r="G28" s="279"/>
      <c r="H28" s="279"/>
      <c r="I28" s="279"/>
      <c r="J28" s="279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279" t="s">
        <v>940</v>
      </c>
      <c r="E30" s="279"/>
      <c r="F30" s="279"/>
      <c r="G30" s="279"/>
      <c r="H30" s="279"/>
      <c r="I30" s="279"/>
      <c r="J30" s="279"/>
      <c r="K30" s="277"/>
    </row>
    <row r="31" spans="2:11" s="1" customFormat="1" ht="15" customHeight="1">
      <c r="B31" s="280"/>
      <c r="C31" s="281"/>
      <c r="D31" s="279" t="s">
        <v>941</v>
      </c>
      <c r="E31" s="279"/>
      <c r="F31" s="279"/>
      <c r="G31" s="279"/>
      <c r="H31" s="279"/>
      <c r="I31" s="279"/>
      <c r="J31" s="279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279" t="s">
        <v>942</v>
      </c>
      <c r="E33" s="279"/>
      <c r="F33" s="279"/>
      <c r="G33" s="279"/>
      <c r="H33" s="279"/>
      <c r="I33" s="279"/>
      <c r="J33" s="279"/>
      <c r="K33" s="277"/>
    </row>
    <row r="34" spans="2:11" s="1" customFormat="1" ht="15" customHeight="1">
      <c r="B34" s="280"/>
      <c r="C34" s="281"/>
      <c r="D34" s="279" t="s">
        <v>943</v>
      </c>
      <c r="E34" s="279"/>
      <c r="F34" s="279"/>
      <c r="G34" s="279"/>
      <c r="H34" s="279"/>
      <c r="I34" s="279"/>
      <c r="J34" s="279"/>
      <c r="K34" s="277"/>
    </row>
    <row r="35" spans="2:11" s="1" customFormat="1" ht="15" customHeight="1">
      <c r="B35" s="280"/>
      <c r="C35" s="281"/>
      <c r="D35" s="279" t="s">
        <v>944</v>
      </c>
      <c r="E35" s="279"/>
      <c r="F35" s="279"/>
      <c r="G35" s="279"/>
      <c r="H35" s="279"/>
      <c r="I35" s="279"/>
      <c r="J35" s="279"/>
      <c r="K35" s="277"/>
    </row>
    <row r="36" spans="2:11" s="1" customFormat="1" ht="15" customHeight="1">
      <c r="B36" s="280"/>
      <c r="C36" s="281"/>
      <c r="D36" s="279"/>
      <c r="E36" s="282" t="s">
        <v>117</v>
      </c>
      <c r="F36" s="279"/>
      <c r="G36" s="279" t="s">
        <v>945</v>
      </c>
      <c r="H36" s="279"/>
      <c r="I36" s="279"/>
      <c r="J36" s="279"/>
      <c r="K36" s="277"/>
    </row>
    <row r="37" spans="2:11" s="1" customFormat="1" ht="30.75" customHeight="1">
      <c r="B37" s="280"/>
      <c r="C37" s="281"/>
      <c r="D37" s="279"/>
      <c r="E37" s="282" t="s">
        <v>946</v>
      </c>
      <c r="F37" s="279"/>
      <c r="G37" s="279" t="s">
        <v>947</v>
      </c>
      <c r="H37" s="279"/>
      <c r="I37" s="279"/>
      <c r="J37" s="279"/>
      <c r="K37" s="277"/>
    </row>
    <row r="38" spans="2:11" s="1" customFormat="1" ht="15" customHeight="1">
      <c r="B38" s="280"/>
      <c r="C38" s="281"/>
      <c r="D38" s="279"/>
      <c r="E38" s="282" t="s">
        <v>53</v>
      </c>
      <c r="F38" s="279"/>
      <c r="G38" s="279" t="s">
        <v>948</v>
      </c>
      <c r="H38" s="279"/>
      <c r="I38" s="279"/>
      <c r="J38" s="279"/>
      <c r="K38" s="277"/>
    </row>
    <row r="39" spans="2:11" s="1" customFormat="1" ht="15" customHeight="1">
      <c r="B39" s="280"/>
      <c r="C39" s="281"/>
      <c r="D39" s="279"/>
      <c r="E39" s="282" t="s">
        <v>54</v>
      </c>
      <c r="F39" s="279"/>
      <c r="G39" s="279" t="s">
        <v>949</v>
      </c>
      <c r="H39" s="279"/>
      <c r="I39" s="279"/>
      <c r="J39" s="279"/>
      <c r="K39" s="277"/>
    </row>
    <row r="40" spans="2:11" s="1" customFormat="1" ht="15" customHeight="1">
      <c r="B40" s="280"/>
      <c r="C40" s="281"/>
      <c r="D40" s="279"/>
      <c r="E40" s="282" t="s">
        <v>118</v>
      </c>
      <c r="F40" s="279"/>
      <c r="G40" s="279" t="s">
        <v>950</v>
      </c>
      <c r="H40" s="279"/>
      <c r="I40" s="279"/>
      <c r="J40" s="279"/>
      <c r="K40" s="277"/>
    </row>
    <row r="41" spans="2:11" s="1" customFormat="1" ht="15" customHeight="1">
      <c r="B41" s="280"/>
      <c r="C41" s="281"/>
      <c r="D41" s="279"/>
      <c r="E41" s="282" t="s">
        <v>119</v>
      </c>
      <c r="F41" s="279"/>
      <c r="G41" s="279" t="s">
        <v>951</v>
      </c>
      <c r="H41" s="279"/>
      <c r="I41" s="279"/>
      <c r="J41" s="279"/>
      <c r="K41" s="277"/>
    </row>
    <row r="42" spans="2:11" s="1" customFormat="1" ht="15" customHeight="1">
      <c r="B42" s="280"/>
      <c r="C42" s="281"/>
      <c r="D42" s="279"/>
      <c r="E42" s="282" t="s">
        <v>952</v>
      </c>
      <c r="F42" s="279"/>
      <c r="G42" s="279" t="s">
        <v>953</v>
      </c>
      <c r="H42" s="279"/>
      <c r="I42" s="279"/>
      <c r="J42" s="279"/>
      <c r="K42" s="277"/>
    </row>
    <row r="43" spans="2:11" s="1" customFormat="1" ht="15" customHeight="1">
      <c r="B43" s="280"/>
      <c r="C43" s="281"/>
      <c r="D43" s="279"/>
      <c r="E43" s="282"/>
      <c r="F43" s="279"/>
      <c r="G43" s="279" t="s">
        <v>954</v>
      </c>
      <c r="H43" s="279"/>
      <c r="I43" s="279"/>
      <c r="J43" s="279"/>
      <c r="K43" s="277"/>
    </row>
    <row r="44" spans="2:11" s="1" customFormat="1" ht="15" customHeight="1">
      <c r="B44" s="280"/>
      <c r="C44" s="281"/>
      <c r="D44" s="279"/>
      <c r="E44" s="282" t="s">
        <v>955</v>
      </c>
      <c r="F44" s="279"/>
      <c r="G44" s="279" t="s">
        <v>956</v>
      </c>
      <c r="H44" s="279"/>
      <c r="I44" s="279"/>
      <c r="J44" s="279"/>
      <c r="K44" s="277"/>
    </row>
    <row r="45" spans="2:11" s="1" customFormat="1" ht="15" customHeight="1">
      <c r="B45" s="280"/>
      <c r="C45" s="281"/>
      <c r="D45" s="279"/>
      <c r="E45" s="282" t="s">
        <v>121</v>
      </c>
      <c r="F45" s="279"/>
      <c r="G45" s="279" t="s">
        <v>957</v>
      </c>
      <c r="H45" s="279"/>
      <c r="I45" s="279"/>
      <c r="J45" s="279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279" t="s">
        <v>958</v>
      </c>
      <c r="E47" s="279"/>
      <c r="F47" s="279"/>
      <c r="G47" s="279"/>
      <c r="H47" s="279"/>
      <c r="I47" s="279"/>
      <c r="J47" s="279"/>
      <c r="K47" s="277"/>
    </row>
    <row r="48" spans="2:11" s="1" customFormat="1" ht="15" customHeight="1">
      <c r="B48" s="280"/>
      <c r="C48" s="281"/>
      <c r="D48" s="281"/>
      <c r="E48" s="279" t="s">
        <v>959</v>
      </c>
      <c r="F48" s="279"/>
      <c r="G48" s="279"/>
      <c r="H48" s="279"/>
      <c r="I48" s="279"/>
      <c r="J48" s="279"/>
      <c r="K48" s="277"/>
    </row>
    <row r="49" spans="2:11" s="1" customFormat="1" ht="15" customHeight="1">
      <c r="B49" s="280"/>
      <c r="C49" s="281"/>
      <c r="D49" s="281"/>
      <c r="E49" s="279" t="s">
        <v>960</v>
      </c>
      <c r="F49" s="279"/>
      <c r="G49" s="279"/>
      <c r="H49" s="279"/>
      <c r="I49" s="279"/>
      <c r="J49" s="279"/>
      <c r="K49" s="277"/>
    </row>
    <row r="50" spans="2:11" s="1" customFormat="1" ht="15" customHeight="1">
      <c r="B50" s="280"/>
      <c r="C50" s="281"/>
      <c r="D50" s="281"/>
      <c r="E50" s="279" t="s">
        <v>961</v>
      </c>
      <c r="F50" s="279"/>
      <c r="G50" s="279"/>
      <c r="H50" s="279"/>
      <c r="I50" s="279"/>
      <c r="J50" s="279"/>
      <c r="K50" s="277"/>
    </row>
    <row r="51" spans="2:11" s="1" customFormat="1" ht="15" customHeight="1">
      <c r="B51" s="280"/>
      <c r="C51" s="281"/>
      <c r="D51" s="279" t="s">
        <v>962</v>
      </c>
      <c r="E51" s="279"/>
      <c r="F51" s="279"/>
      <c r="G51" s="279"/>
      <c r="H51" s="279"/>
      <c r="I51" s="279"/>
      <c r="J51" s="279"/>
      <c r="K51" s="277"/>
    </row>
    <row r="52" spans="2:11" s="1" customFormat="1" ht="25.5" customHeight="1">
      <c r="B52" s="275"/>
      <c r="C52" s="276" t="s">
        <v>963</v>
      </c>
      <c r="D52" s="276"/>
      <c r="E52" s="276"/>
      <c r="F52" s="276"/>
      <c r="G52" s="276"/>
      <c r="H52" s="276"/>
      <c r="I52" s="276"/>
      <c r="J52" s="276"/>
      <c r="K52" s="277"/>
    </row>
    <row r="53" spans="2:11" s="1" customFormat="1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5"/>
      <c r="C54" s="279" t="s">
        <v>964</v>
      </c>
      <c r="D54" s="279"/>
      <c r="E54" s="279"/>
      <c r="F54" s="279"/>
      <c r="G54" s="279"/>
      <c r="H54" s="279"/>
      <c r="I54" s="279"/>
      <c r="J54" s="279"/>
      <c r="K54" s="277"/>
    </row>
    <row r="55" spans="2:11" s="1" customFormat="1" ht="15" customHeight="1">
      <c r="B55" s="275"/>
      <c r="C55" s="279" t="s">
        <v>965</v>
      </c>
      <c r="D55" s="279"/>
      <c r="E55" s="279"/>
      <c r="F55" s="279"/>
      <c r="G55" s="279"/>
      <c r="H55" s="279"/>
      <c r="I55" s="279"/>
      <c r="J55" s="279"/>
      <c r="K55" s="277"/>
    </row>
    <row r="56" spans="2:11" s="1" customFormat="1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5"/>
      <c r="C57" s="279" t="s">
        <v>966</v>
      </c>
      <c r="D57" s="279"/>
      <c r="E57" s="279"/>
      <c r="F57" s="279"/>
      <c r="G57" s="279"/>
      <c r="H57" s="279"/>
      <c r="I57" s="279"/>
      <c r="J57" s="279"/>
      <c r="K57" s="277"/>
    </row>
    <row r="58" spans="2:11" s="1" customFormat="1" ht="15" customHeight="1">
      <c r="B58" s="275"/>
      <c r="C58" s="281"/>
      <c r="D58" s="279" t="s">
        <v>967</v>
      </c>
      <c r="E58" s="279"/>
      <c r="F58" s="279"/>
      <c r="G58" s="279"/>
      <c r="H58" s="279"/>
      <c r="I58" s="279"/>
      <c r="J58" s="279"/>
      <c r="K58" s="277"/>
    </row>
    <row r="59" spans="2:11" s="1" customFormat="1" ht="15" customHeight="1">
      <c r="B59" s="275"/>
      <c r="C59" s="281"/>
      <c r="D59" s="279" t="s">
        <v>968</v>
      </c>
      <c r="E59" s="279"/>
      <c r="F59" s="279"/>
      <c r="G59" s="279"/>
      <c r="H59" s="279"/>
      <c r="I59" s="279"/>
      <c r="J59" s="279"/>
      <c r="K59" s="277"/>
    </row>
    <row r="60" spans="2:11" s="1" customFormat="1" ht="15" customHeight="1">
      <c r="B60" s="275"/>
      <c r="C60" s="281"/>
      <c r="D60" s="279" t="s">
        <v>969</v>
      </c>
      <c r="E60" s="279"/>
      <c r="F60" s="279"/>
      <c r="G60" s="279"/>
      <c r="H60" s="279"/>
      <c r="I60" s="279"/>
      <c r="J60" s="279"/>
      <c r="K60" s="277"/>
    </row>
    <row r="61" spans="2:11" s="1" customFormat="1" ht="15" customHeight="1">
      <c r="B61" s="275"/>
      <c r="C61" s="281"/>
      <c r="D61" s="279" t="s">
        <v>970</v>
      </c>
      <c r="E61" s="279"/>
      <c r="F61" s="279"/>
      <c r="G61" s="279"/>
      <c r="H61" s="279"/>
      <c r="I61" s="279"/>
      <c r="J61" s="279"/>
      <c r="K61" s="277"/>
    </row>
    <row r="62" spans="2:11" s="1" customFormat="1" ht="15" customHeight="1">
      <c r="B62" s="275"/>
      <c r="C62" s="281"/>
      <c r="D62" s="284" t="s">
        <v>971</v>
      </c>
      <c r="E62" s="284"/>
      <c r="F62" s="284"/>
      <c r="G62" s="284"/>
      <c r="H62" s="284"/>
      <c r="I62" s="284"/>
      <c r="J62" s="284"/>
      <c r="K62" s="277"/>
    </row>
    <row r="63" spans="2:11" s="1" customFormat="1" ht="15" customHeight="1">
      <c r="B63" s="275"/>
      <c r="C63" s="281"/>
      <c r="D63" s="279" t="s">
        <v>972</v>
      </c>
      <c r="E63" s="279"/>
      <c r="F63" s="279"/>
      <c r="G63" s="279"/>
      <c r="H63" s="279"/>
      <c r="I63" s="279"/>
      <c r="J63" s="279"/>
      <c r="K63" s="277"/>
    </row>
    <row r="64" spans="2:11" s="1" customFormat="1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spans="2:11" s="1" customFormat="1" ht="15" customHeight="1">
      <c r="B65" s="275"/>
      <c r="C65" s="281"/>
      <c r="D65" s="279" t="s">
        <v>973</v>
      </c>
      <c r="E65" s="279"/>
      <c r="F65" s="279"/>
      <c r="G65" s="279"/>
      <c r="H65" s="279"/>
      <c r="I65" s="279"/>
      <c r="J65" s="279"/>
      <c r="K65" s="277"/>
    </row>
    <row r="66" spans="2:11" s="1" customFormat="1" ht="15" customHeight="1">
      <c r="B66" s="275"/>
      <c r="C66" s="281"/>
      <c r="D66" s="284" t="s">
        <v>974</v>
      </c>
      <c r="E66" s="284"/>
      <c r="F66" s="284"/>
      <c r="G66" s="284"/>
      <c r="H66" s="284"/>
      <c r="I66" s="284"/>
      <c r="J66" s="284"/>
      <c r="K66" s="277"/>
    </row>
    <row r="67" spans="2:11" s="1" customFormat="1" ht="15" customHeight="1">
      <c r="B67" s="275"/>
      <c r="C67" s="281"/>
      <c r="D67" s="279" t="s">
        <v>975</v>
      </c>
      <c r="E67" s="279"/>
      <c r="F67" s="279"/>
      <c r="G67" s="279"/>
      <c r="H67" s="279"/>
      <c r="I67" s="279"/>
      <c r="J67" s="279"/>
      <c r="K67" s="277"/>
    </row>
    <row r="68" spans="2:11" s="1" customFormat="1" ht="15" customHeight="1">
      <c r="B68" s="275"/>
      <c r="C68" s="281"/>
      <c r="D68" s="279" t="s">
        <v>976</v>
      </c>
      <c r="E68" s="279"/>
      <c r="F68" s="279"/>
      <c r="G68" s="279"/>
      <c r="H68" s="279"/>
      <c r="I68" s="279"/>
      <c r="J68" s="279"/>
      <c r="K68" s="277"/>
    </row>
    <row r="69" spans="2:11" s="1" customFormat="1" ht="15" customHeight="1">
      <c r="B69" s="275"/>
      <c r="C69" s="281"/>
      <c r="D69" s="279" t="s">
        <v>977</v>
      </c>
      <c r="E69" s="279"/>
      <c r="F69" s="279"/>
      <c r="G69" s="279"/>
      <c r="H69" s="279"/>
      <c r="I69" s="279"/>
      <c r="J69" s="279"/>
      <c r="K69" s="277"/>
    </row>
    <row r="70" spans="2:11" s="1" customFormat="1" ht="15" customHeight="1">
      <c r="B70" s="275"/>
      <c r="C70" s="281"/>
      <c r="D70" s="279" t="s">
        <v>978</v>
      </c>
      <c r="E70" s="279"/>
      <c r="F70" s="279"/>
      <c r="G70" s="279"/>
      <c r="H70" s="279"/>
      <c r="I70" s="279"/>
      <c r="J70" s="279"/>
      <c r="K70" s="277"/>
    </row>
    <row r="71" spans="2:11" s="1" customFormat="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spans="2:11" s="1" customFormat="1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s="1" customFormat="1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pans="2:11" s="1" customFormat="1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spans="2:11" s="1" customFormat="1" ht="45" customHeight="1">
      <c r="B75" s="294"/>
      <c r="C75" s="295" t="s">
        <v>979</v>
      </c>
      <c r="D75" s="295"/>
      <c r="E75" s="295"/>
      <c r="F75" s="295"/>
      <c r="G75" s="295"/>
      <c r="H75" s="295"/>
      <c r="I75" s="295"/>
      <c r="J75" s="295"/>
      <c r="K75" s="296"/>
    </row>
    <row r="76" spans="2:11" s="1" customFormat="1" ht="17.25" customHeight="1">
      <c r="B76" s="294"/>
      <c r="C76" s="297" t="s">
        <v>980</v>
      </c>
      <c r="D76" s="297"/>
      <c r="E76" s="297"/>
      <c r="F76" s="297" t="s">
        <v>981</v>
      </c>
      <c r="G76" s="298"/>
      <c r="H76" s="297" t="s">
        <v>54</v>
      </c>
      <c r="I76" s="297" t="s">
        <v>57</v>
      </c>
      <c r="J76" s="297" t="s">
        <v>982</v>
      </c>
      <c r="K76" s="296"/>
    </row>
    <row r="77" spans="2:11" s="1" customFormat="1" ht="17.25" customHeight="1">
      <c r="B77" s="294"/>
      <c r="C77" s="299" t="s">
        <v>983</v>
      </c>
      <c r="D77" s="299"/>
      <c r="E77" s="299"/>
      <c r="F77" s="300" t="s">
        <v>984</v>
      </c>
      <c r="G77" s="301"/>
      <c r="H77" s="299"/>
      <c r="I77" s="299"/>
      <c r="J77" s="299" t="s">
        <v>985</v>
      </c>
      <c r="K77" s="296"/>
    </row>
    <row r="78" spans="2:11" s="1" customFormat="1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spans="2:11" s="1" customFormat="1" ht="15" customHeight="1">
      <c r="B79" s="294"/>
      <c r="C79" s="282" t="s">
        <v>53</v>
      </c>
      <c r="D79" s="304"/>
      <c r="E79" s="304"/>
      <c r="F79" s="305" t="s">
        <v>986</v>
      </c>
      <c r="G79" s="306"/>
      <c r="H79" s="282" t="s">
        <v>987</v>
      </c>
      <c r="I79" s="282" t="s">
        <v>988</v>
      </c>
      <c r="J79" s="282">
        <v>20</v>
      </c>
      <c r="K79" s="296"/>
    </row>
    <row r="80" spans="2:11" s="1" customFormat="1" ht="15" customHeight="1">
      <c r="B80" s="294"/>
      <c r="C80" s="282" t="s">
        <v>989</v>
      </c>
      <c r="D80" s="282"/>
      <c r="E80" s="282"/>
      <c r="F80" s="305" t="s">
        <v>986</v>
      </c>
      <c r="G80" s="306"/>
      <c r="H80" s="282" t="s">
        <v>990</v>
      </c>
      <c r="I80" s="282" t="s">
        <v>988</v>
      </c>
      <c r="J80" s="282">
        <v>120</v>
      </c>
      <c r="K80" s="296"/>
    </row>
    <row r="81" spans="2:11" s="1" customFormat="1" ht="15" customHeight="1">
      <c r="B81" s="307"/>
      <c r="C81" s="282" t="s">
        <v>991</v>
      </c>
      <c r="D81" s="282"/>
      <c r="E81" s="282"/>
      <c r="F81" s="305" t="s">
        <v>992</v>
      </c>
      <c r="G81" s="306"/>
      <c r="H81" s="282" t="s">
        <v>993</v>
      </c>
      <c r="I81" s="282" t="s">
        <v>988</v>
      </c>
      <c r="J81" s="282">
        <v>50</v>
      </c>
      <c r="K81" s="296"/>
    </row>
    <row r="82" spans="2:11" s="1" customFormat="1" ht="15" customHeight="1">
      <c r="B82" s="307"/>
      <c r="C82" s="282" t="s">
        <v>994</v>
      </c>
      <c r="D82" s="282"/>
      <c r="E82" s="282"/>
      <c r="F82" s="305" t="s">
        <v>986</v>
      </c>
      <c r="G82" s="306"/>
      <c r="H82" s="282" t="s">
        <v>995</v>
      </c>
      <c r="I82" s="282" t="s">
        <v>996</v>
      </c>
      <c r="J82" s="282"/>
      <c r="K82" s="296"/>
    </row>
    <row r="83" spans="2:11" s="1" customFormat="1" ht="15" customHeight="1">
      <c r="B83" s="307"/>
      <c r="C83" s="308" t="s">
        <v>997</v>
      </c>
      <c r="D83" s="308"/>
      <c r="E83" s="308"/>
      <c r="F83" s="309" t="s">
        <v>992</v>
      </c>
      <c r="G83" s="308"/>
      <c r="H83" s="308" t="s">
        <v>998</v>
      </c>
      <c r="I83" s="308" t="s">
        <v>988</v>
      </c>
      <c r="J83" s="308">
        <v>15</v>
      </c>
      <c r="K83" s="296"/>
    </row>
    <row r="84" spans="2:11" s="1" customFormat="1" ht="15" customHeight="1">
      <c r="B84" s="307"/>
      <c r="C84" s="308" t="s">
        <v>999</v>
      </c>
      <c r="D84" s="308"/>
      <c r="E84" s="308"/>
      <c r="F84" s="309" t="s">
        <v>992</v>
      </c>
      <c r="G84" s="308"/>
      <c r="H84" s="308" t="s">
        <v>1000</v>
      </c>
      <c r="I84" s="308" t="s">
        <v>988</v>
      </c>
      <c r="J84" s="308">
        <v>15</v>
      </c>
      <c r="K84" s="296"/>
    </row>
    <row r="85" spans="2:11" s="1" customFormat="1" ht="15" customHeight="1">
      <c r="B85" s="307"/>
      <c r="C85" s="308" t="s">
        <v>1001</v>
      </c>
      <c r="D85" s="308"/>
      <c r="E85" s="308"/>
      <c r="F85" s="309" t="s">
        <v>992</v>
      </c>
      <c r="G85" s="308"/>
      <c r="H85" s="308" t="s">
        <v>1002</v>
      </c>
      <c r="I85" s="308" t="s">
        <v>988</v>
      </c>
      <c r="J85" s="308">
        <v>20</v>
      </c>
      <c r="K85" s="296"/>
    </row>
    <row r="86" spans="2:11" s="1" customFormat="1" ht="15" customHeight="1">
      <c r="B86" s="307"/>
      <c r="C86" s="308" t="s">
        <v>1003</v>
      </c>
      <c r="D86" s="308"/>
      <c r="E86" s="308"/>
      <c r="F86" s="309" t="s">
        <v>992</v>
      </c>
      <c r="G86" s="308"/>
      <c r="H86" s="308" t="s">
        <v>1004</v>
      </c>
      <c r="I86" s="308" t="s">
        <v>988</v>
      </c>
      <c r="J86" s="308">
        <v>20</v>
      </c>
      <c r="K86" s="296"/>
    </row>
    <row r="87" spans="2:11" s="1" customFormat="1" ht="15" customHeight="1">
      <c r="B87" s="307"/>
      <c r="C87" s="282" t="s">
        <v>1005</v>
      </c>
      <c r="D87" s="282"/>
      <c r="E87" s="282"/>
      <c r="F87" s="305" t="s">
        <v>992</v>
      </c>
      <c r="G87" s="306"/>
      <c r="H87" s="282" t="s">
        <v>1006</v>
      </c>
      <c r="I87" s="282" t="s">
        <v>988</v>
      </c>
      <c r="J87" s="282">
        <v>50</v>
      </c>
      <c r="K87" s="296"/>
    </row>
    <row r="88" spans="2:11" s="1" customFormat="1" ht="15" customHeight="1">
      <c r="B88" s="307"/>
      <c r="C88" s="282" t="s">
        <v>1007</v>
      </c>
      <c r="D88" s="282"/>
      <c r="E88" s="282"/>
      <c r="F88" s="305" t="s">
        <v>992</v>
      </c>
      <c r="G88" s="306"/>
      <c r="H88" s="282" t="s">
        <v>1008</v>
      </c>
      <c r="I88" s="282" t="s">
        <v>988</v>
      </c>
      <c r="J88" s="282">
        <v>20</v>
      </c>
      <c r="K88" s="296"/>
    </row>
    <row r="89" spans="2:11" s="1" customFormat="1" ht="15" customHeight="1">
      <c r="B89" s="307"/>
      <c r="C89" s="282" t="s">
        <v>1009</v>
      </c>
      <c r="D89" s="282"/>
      <c r="E89" s="282"/>
      <c r="F89" s="305" t="s">
        <v>992</v>
      </c>
      <c r="G89" s="306"/>
      <c r="H89" s="282" t="s">
        <v>1010</v>
      </c>
      <c r="I89" s="282" t="s">
        <v>988</v>
      </c>
      <c r="J89" s="282">
        <v>20</v>
      </c>
      <c r="K89" s="296"/>
    </row>
    <row r="90" spans="2:11" s="1" customFormat="1" ht="15" customHeight="1">
      <c r="B90" s="307"/>
      <c r="C90" s="282" t="s">
        <v>1011</v>
      </c>
      <c r="D90" s="282"/>
      <c r="E90" s="282"/>
      <c r="F90" s="305" t="s">
        <v>992</v>
      </c>
      <c r="G90" s="306"/>
      <c r="H90" s="282" t="s">
        <v>1012</v>
      </c>
      <c r="I90" s="282" t="s">
        <v>988</v>
      </c>
      <c r="J90" s="282">
        <v>50</v>
      </c>
      <c r="K90" s="296"/>
    </row>
    <row r="91" spans="2:11" s="1" customFormat="1" ht="15" customHeight="1">
      <c r="B91" s="307"/>
      <c r="C91" s="282" t="s">
        <v>1013</v>
      </c>
      <c r="D91" s="282"/>
      <c r="E91" s="282"/>
      <c r="F91" s="305" t="s">
        <v>992</v>
      </c>
      <c r="G91" s="306"/>
      <c r="H91" s="282" t="s">
        <v>1013</v>
      </c>
      <c r="I91" s="282" t="s">
        <v>988</v>
      </c>
      <c r="J91" s="282">
        <v>50</v>
      </c>
      <c r="K91" s="296"/>
    </row>
    <row r="92" spans="2:11" s="1" customFormat="1" ht="15" customHeight="1">
      <c r="B92" s="307"/>
      <c r="C92" s="282" t="s">
        <v>1014</v>
      </c>
      <c r="D92" s="282"/>
      <c r="E92" s="282"/>
      <c r="F92" s="305" t="s">
        <v>992</v>
      </c>
      <c r="G92" s="306"/>
      <c r="H92" s="282" t="s">
        <v>1015</v>
      </c>
      <c r="I92" s="282" t="s">
        <v>988</v>
      </c>
      <c r="J92" s="282">
        <v>255</v>
      </c>
      <c r="K92" s="296"/>
    </row>
    <row r="93" spans="2:11" s="1" customFormat="1" ht="15" customHeight="1">
      <c r="B93" s="307"/>
      <c r="C93" s="282" t="s">
        <v>1016</v>
      </c>
      <c r="D93" s="282"/>
      <c r="E93" s="282"/>
      <c r="F93" s="305" t="s">
        <v>986</v>
      </c>
      <c r="G93" s="306"/>
      <c r="H93" s="282" t="s">
        <v>1017</v>
      </c>
      <c r="I93" s="282" t="s">
        <v>1018</v>
      </c>
      <c r="J93" s="282"/>
      <c r="K93" s="296"/>
    </row>
    <row r="94" spans="2:11" s="1" customFormat="1" ht="15" customHeight="1">
      <c r="B94" s="307"/>
      <c r="C94" s="282" t="s">
        <v>1019</v>
      </c>
      <c r="D94" s="282"/>
      <c r="E94" s="282"/>
      <c r="F94" s="305" t="s">
        <v>986</v>
      </c>
      <c r="G94" s="306"/>
      <c r="H94" s="282" t="s">
        <v>1020</v>
      </c>
      <c r="I94" s="282" t="s">
        <v>1021</v>
      </c>
      <c r="J94" s="282"/>
      <c r="K94" s="296"/>
    </row>
    <row r="95" spans="2:11" s="1" customFormat="1" ht="15" customHeight="1">
      <c r="B95" s="307"/>
      <c r="C95" s="282" t="s">
        <v>1022</v>
      </c>
      <c r="D95" s="282"/>
      <c r="E95" s="282"/>
      <c r="F95" s="305" t="s">
        <v>986</v>
      </c>
      <c r="G95" s="306"/>
      <c r="H95" s="282" t="s">
        <v>1022</v>
      </c>
      <c r="I95" s="282" t="s">
        <v>1021</v>
      </c>
      <c r="J95" s="282"/>
      <c r="K95" s="296"/>
    </row>
    <row r="96" spans="2:11" s="1" customFormat="1" ht="15" customHeight="1">
      <c r="B96" s="307"/>
      <c r="C96" s="282" t="s">
        <v>38</v>
      </c>
      <c r="D96" s="282"/>
      <c r="E96" s="282"/>
      <c r="F96" s="305" t="s">
        <v>986</v>
      </c>
      <c r="G96" s="306"/>
      <c r="H96" s="282" t="s">
        <v>1023</v>
      </c>
      <c r="I96" s="282" t="s">
        <v>1021</v>
      </c>
      <c r="J96" s="282"/>
      <c r="K96" s="296"/>
    </row>
    <row r="97" spans="2:11" s="1" customFormat="1" ht="15" customHeight="1">
      <c r="B97" s="307"/>
      <c r="C97" s="282" t="s">
        <v>48</v>
      </c>
      <c r="D97" s="282"/>
      <c r="E97" s="282"/>
      <c r="F97" s="305" t="s">
        <v>986</v>
      </c>
      <c r="G97" s="306"/>
      <c r="H97" s="282" t="s">
        <v>1024</v>
      </c>
      <c r="I97" s="282" t="s">
        <v>1021</v>
      </c>
      <c r="J97" s="282"/>
      <c r="K97" s="296"/>
    </row>
    <row r="98" spans="2:11" s="1" customFormat="1" ht="15" customHeight="1">
      <c r="B98" s="310"/>
      <c r="C98" s="311"/>
      <c r="D98" s="311"/>
      <c r="E98" s="311"/>
      <c r="F98" s="311"/>
      <c r="G98" s="311"/>
      <c r="H98" s="311"/>
      <c r="I98" s="311"/>
      <c r="J98" s="311"/>
      <c r="K98" s="312"/>
    </row>
    <row r="99" spans="2:11" s="1" customFormat="1" ht="18.75" customHeight="1">
      <c r="B99" s="313"/>
      <c r="C99" s="314"/>
      <c r="D99" s="314"/>
      <c r="E99" s="314"/>
      <c r="F99" s="314"/>
      <c r="G99" s="314"/>
      <c r="H99" s="314"/>
      <c r="I99" s="314"/>
      <c r="J99" s="314"/>
      <c r="K99" s="313"/>
    </row>
    <row r="100" spans="2:11" s="1" customFormat="1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pans="2:11" s="1" customFormat="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spans="2:11" s="1" customFormat="1" ht="45" customHeight="1">
      <c r="B102" s="294"/>
      <c r="C102" s="295" t="s">
        <v>1025</v>
      </c>
      <c r="D102" s="295"/>
      <c r="E102" s="295"/>
      <c r="F102" s="295"/>
      <c r="G102" s="295"/>
      <c r="H102" s="295"/>
      <c r="I102" s="295"/>
      <c r="J102" s="295"/>
      <c r="K102" s="296"/>
    </row>
    <row r="103" spans="2:11" s="1" customFormat="1" ht="17.25" customHeight="1">
      <c r="B103" s="294"/>
      <c r="C103" s="297" t="s">
        <v>980</v>
      </c>
      <c r="D103" s="297"/>
      <c r="E103" s="297"/>
      <c r="F103" s="297" t="s">
        <v>981</v>
      </c>
      <c r="G103" s="298"/>
      <c r="H103" s="297" t="s">
        <v>54</v>
      </c>
      <c r="I103" s="297" t="s">
        <v>57</v>
      </c>
      <c r="J103" s="297" t="s">
        <v>982</v>
      </c>
      <c r="K103" s="296"/>
    </row>
    <row r="104" spans="2:11" s="1" customFormat="1" ht="17.25" customHeight="1">
      <c r="B104" s="294"/>
      <c r="C104" s="299" t="s">
        <v>983</v>
      </c>
      <c r="D104" s="299"/>
      <c r="E104" s="299"/>
      <c r="F104" s="300" t="s">
        <v>984</v>
      </c>
      <c r="G104" s="301"/>
      <c r="H104" s="299"/>
      <c r="I104" s="299"/>
      <c r="J104" s="299" t="s">
        <v>985</v>
      </c>
      <c r="K104" s="296"/>
    </row>
    <row r="105" spans="2:11" s="1" customFormat="1" ht="5.25" customHeight="1">
      <c r="B105" s="294"/>
      <c r="C105" s="297"/>
      <c r="D105" s="297"/>
      <c r="E105" s="297"/>
      <c r="F105" s="297"/>
      <c r="G105" s="315"/>
      <c r="H105" s="297"/>
      <c r="I105" s="297"/>
      <c r="J105" s="297"/>
      <c r="K105" s="296"/>
    </row>
    <row r="106" spans="2:11" s="1" customFormat="1" ht="15" customHeight="1">
      <c r="B106" s="294"/>
      <c r="C106" s="282" t="s">
        <v>53</v>
      </c>
      <c r="D106" s="304"/>
      <c r="E106" s="304"/>
      <c r="F106" s="305" t="s">
        <v>986</v>
      </c>
      <c r="G106" s="282"/>
      <c r="H106" s="282" t="s">
        <v>1026</v>
      </c>
      <c r="I106" s="282" t="s">
        <v>988</v>
      </c>
      <c r="J106" s="282">
        <v>20</v>
      </c>
      <c r="K106" s="296"/>
    </row>
    <row r="107" spans="2:11" s="1" customFormat="1" ht="15" customHeight="1">
      <c r="B107" s="294"/>
      <c r="C107" s="282" t="s">
        <v>989</v>
      </c>
      <c r="D107" s="282"/>
      <c r="E107" s="282"/>
      <c r="F107" s="305" t="s">
        <v>986</v>
      </c>
      <c r="G107" s="282"/>
      <c r="H107" s="282" t="s">
        <v>1026</v>
      </c>
      <c r="I107" s="282" t="s">
        <v>988</v>
      </c>
      <c r="J107" s="282">
        <v>120</v>
      </c>
      <c r="K107" s="296"/>
    </row>
    <row r="108" spans="2:11" s="1" customFormat="1" ht="15" customHeight="1">
      <c r="B108" s="307"/>
      <c r="C108" s="282" t="s">
        <v>991</v>
      </c>
      <c r="D108" s="282"/>
      <c r="E108" s="282"/>
      <c r="F108" s="305" t="s">
        <v>992</v>
      </c>
      <c r="G108" s="282"/>
      <c r="H108" s="282" t="s">
        <v>1026</v>
      </c>
      <c r="I108" s="282" t="s">
        <v>988</v>
      </c>
      <c r="J108" s="282">
        <v>50</v>
      </c>
      <c r="K108" s="296"/>
    </row>
    <row r="109" spans="2:11" s="1" customFormat="1" ht="15" customHeight="1">
      <c r="B109" s="307"/>
      <c r="C109" s="282" t="s">
        <v>994</v>
      </c>
      <c r="D109" s="282"/>
      <c r="E109" s="282"/>
      <c r="F109" s="305" t="s">
        <v>986</v>
      </c>
      <c r="G109" s="282"/>
      <c r="H109" s="282" t="s">
        <v>1026</v>
      </c>
      <c r="I109" s="282" t="s">
        <v>996</v>
      </c>
      <c r="J109" s="282"/>
      <c r="K109" s="296"/>
    </row>
    <row r="110" spans="2:11" s="1" customFormat="1" ht="15" customHeight="1">
      <c r="B110" s="307"/>
      <c r="C110" s="282" t="s">
        <v>1005</v>
      </c>
      <c r="D110" s="282"/>
      <c r="E110" s="282"/>
      <c r="F110" s="305" t="s">
        <v>992</v>
      </c>
      <c r="G110" s="282"/>
      <c r="H110" s="282" t="s">
        <v>1026</v>
      </c>
      <c r="I110" s="282" t="s">
        <v>988</v>
      </c>
      <c r="J110" s="282">
        <v>50</v>
      </c>
      <c r="K110" s="296"/>
    </row>
    <row r="111" spans="2:11" s="1" customFormat="1" ht="15" customHeight="1">
      <c r="B111" s="307"/>
      <c r="C111" s="282" t="s">
        <v>1013</v>
      </c>
      <c r="D111" s="282"/>
      <c r="E111" s="282"/>
      <c r="F111" s="305" t="s">
        <v>992</v>
      </c>
      <c r="G111" s="282"/>
      <c r="H111" s="282" t="s">
        <v>1026</v>
      </c>
      <c r="I111" s="282" t="s">
        <v>988</v>
      </c>
      <c r="J111" s="282">
        <v>50</v>
      </c>
      <c r="K111" s="296"/>
    </row>
    <row r="112" spans="2:11" s="1" customFormat="1" ht="15" customHeight="1">
      <c r="B112" s="307"/>
      <c r="C112" s="282" t="s">
        <v>1011</v>
      </c>
      <c r="D112" s="282"/>
      <c r="E112" s="282"/>
      <c r="F112" s="305" t="s">
        <v>992</v>
      </c>
      <c r="G112" s="282"/>
      <c r="H112" s="282" t="s">
        <v>1026</v>
      </c>
      <c r="I112" s="282" t="s">
        <v>988</v>
      </c>
      <c r="J112" s="282">
        <v>50</v>
      </c>
      <c r="K112" s="296"/>
    </row>
    <row r="113" spans="2:11" s="1" customFormat="1" ht="15" customHeight="1">
      <c r="B113" s="307"/>
      <c r="C113" s="282" t="s">
        <v>53</v>
      </c>
      <c r="D113" s="282"/>
      <c r="E113" s="282"/>
      <c r="F113" s="305" t="s">
        <v>986</v>
      </c>
      <c r="G113" s="282"/>
      <c r="H113" s="282" t="s">
        <v>1027</v>
      </c>
      <c r="I113" s="282" t="s">
        <v>988</v>
      </c>
      <c r="J113" s="282">
        <v>20</v>
      </c>
      <c r="K113" s="296"/>
    </row>
    <row r="114" spans="2:11" s="1" customFormat="1" ht="15" customHeight="1">
      <c r="B114" s="307"/>
      <c r="C114" s="282" t="s">
        <v>1028</v>
      </c>
      <c r="D114" s="282"/>
      <c r="E114" s="282"/>
      <c r="F114" s="305" t="s">
        <v>986</v>
      </c>
      <c r="G114" s="282"/>
      <c r="H114" s="282" t="s">
        <v>1029</v>
      </c>
      <c r="I114" s="282" t="s">
        <v>988</v>
      </c>
      <c r="J114" s="282">
        <v>120</v>
      </c>
      <c r="K114" s="296"/>
    </row>
    <row r="115" spans="2:11" s="1" customFormat="1" ht="15" customHeight="1">
      <c r="B115" s="307"/>
      <c r="C115" s="282" t="s">
        <v>38</v>
      </c>
      <c r="D115" s="282"/>
      <c r="E115" s="282"/>
      <c r="F115" s="305" t="s">
        <v>986</v>
      </c>
      <c r="G115" s="282"/>
      <c r="H115" s="282" t="s">
        <v>1030</v>
      </c>
      <c r="I115" s="282" t="s">
        <v>1021</v>
      </c>
      <c r="J115" s="282"/>
      <c r="K115" s="296"/>
    </row>
    <row r="116" spans="2:11" s="1" customFormat="1" ht="15" customHeight="1">
      <c r="B116" s="307"/>
      <c r="C116" s="282" t="s">
        <v>48</v>
      </c>
      <c r="D116" s="282"/>
      <c r="E116" s="282"/>
      <c r="F116" s="305" t="s">
        <v>986</v>
      </c>
      <c r="G116" s="282"/>
      <c r="H116" s="282" t="s">
        <v>1031</v>
      </c>
      <c r="I116" s="282" t="s">
        <v>1021</v>
      </c>
      <c r="J116" s="282"/>
      <c r="K116" s="296"/>
    </row>
    <row r="117" spans="2:11" s="1" customFormat="1" ht="15" customHeight="1">
      <c r="B117" s="307"/>
      <c r="C117" s="282" t="s">
        <v>57</v>
      </c>
      <c r="D117" s="282"/>
      <c r="E117" s="282"/>
      <c r="F117" s="305" t="s">
        <v>986</v>
      </c>
      <c r="G117" s="282"/>
      <c r="H117" s="282" t="s">
        <v>1032</v>
      </c>
      <c r="I117" s="282" t="s">
        <v>1033</v>
      </c>
      <c r="J117" s="282"/>
      <c r="K117" s="296"/>
    </row>
    <row r="118" spans="2:11" s="1" customFormat="1" ht="15" customHeight="1">
      <c r="B118" s="310"/>
      <c r="C118" s="316"/>
      <c r="D118" s="316"/>
      <c r="E118" s="316"/>
      <c r="F118" s="316"/>
      <c r="G118" s="316"/>
      <c r="H118" s="316"/>
      <c r="I118" s="316"/>
      <c r="J118" s="316"/>
      <c r="K118" s="312"/>
    </row>
    <row r="119" spans="2:11" s="1" customFormat="1" ht="18.75" customHeight="1">
      <c r="B119" s="317"/>
      <c r="C119" s="318"/>
      <c r="D119" s="318"/>
      <c r="E119" s="318"/>
      <c r="F119" s="319"/>
      <c r="G119" s="318"/>
      <c r="H119" s="318"/>
      <c r="I119" s="318"/>
      <c r="J119" s="318"/>
      <c r="K119" s="317"/>
    </row>
    <row r="120" spans="2:11" s="1" customFormat="1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spans="2:1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s="1" customFormat="1" ht="45" customHeight="1">
      <c r="B122" s="323"/>
      <c r="C122" s="273" t="s">
        <v>1034</v>
      </c>
      <c r="D122" s="273"/>
      <c r="E122" s="273"/>
      <c r="F122" s="273"/>
      <c r="G122" s="273"/>
      <c r="H122" s="273"/>
      <c r="I122" s="273"/>
      <c r="J122" s="273"/>
      <c r="K122" s="324"/>
    </row>
    <row r="123" spans="2:11" s="1" customFormat="1" ht="17.25" customHeight="1">
      <c r="B123" s="325"/>
      <c r="C123" s="297" t="s">
        <v>980</v>
      </c>
      <c r="D123" s="297"/>
      <c r="E123" s="297"/>
      <c r="F123" s="297" t="s">
        <v>981</v>
      </c>
      <c r="G123" s="298"/>
      <c r="H123" s="297" t="s">
        <v>54</v>
      </c>
      <c r="I123" s="297" t="s">
        <v>57</v>
      </c>
      <c r="J123" s="297" t="s">
        <v>982</v>
      </c>
      <c r="K123" s="326"/>
    </row>
    <row r="124" spans="2:11" s="1" customFormat="1" ht="17.25" customHeight="1">
      <c r="B124" s="325"/>
      <c r="C124" s="299" t="s">
        <v>983</v>
      </c>
      <c r="D124" s="299"/>
      <c r="E124" s="299"/>
      <c r="F124" s="300" t="s">
        <v>984</v>
      </c>
      <c r="G124" s="301"/>
      <c r="H124" s="299"/>
      <c r="I124" s="299"/>
      <c r="J124" s="299" t="s">
        <v>985</v>
      </c>
      <c r="K124" s="326"/>
    </row>
    <row r="125" spans="2:11" s="1" customFormat="1" ht="5.25" customHeight="1">
      <c r="B125" s="327"/>
      <c r="C125" s="302"/>
      <c r="D125" s="302"/>
      <c r="E125" s="302"/>
      <c r="F125" s="302"/>
      <c r="G125" s="328"/>
      <c r="H125" s="302"/>
      <c r="I125" s="302"/>
      <c r="J125" s="302"/>
      <c r="K125" s="329"/>
    </row>
    <row r="126" spans="2:11" s="1" customFormat="1" ht="15" customHeight="1">
      <c r="B126" s="327"/>
      <c r="C126" s="282" t="s">
        <v>989</v>
      </c>
      <c r="D126" s="304"/>
      <c r="E126" s="304"/>
      <c r="F126" s="305" t="s">
        <v>986</v>
      </c>
      <c r="G126" s="282"/>
      <c r="H126" s="282" t="s">
        <v>1026</v>
      </c>
      <c r="I126" s="282" t="s">
        <v>988</v>
      </c>
      <c r="J126" s="282">
        <v>120</v>
      </c>
      <c r="K126" s="330"/>
    </row>
    <row r="127" spans="2:11" s="1" customFormat="1" ht="15" customHeight="1">
      <c r="B127" s="327"/>
      <c r="C127" s="282" t="s">
        <v>1035</v>
      </c>
      <c r="D127" s="282"/>
      <c r="E127" s="282"/>
      <c r="F127" s="305" t="s">
        <v>986</v>
      </c>
      <c r="G127" s="282"/>
      <c r="H127" s="282" t="s">
        <v>1036</v>
      </c>
      <c r="I127" s="282" t="s">
        <v>988</v>
      </c>
      <c r="J127" s="282" t="s">
        <v>1037</v>
      </c>
      <c r="K127" s="330"/>
    </row>
    <row r="128" spans="2:11" s="1" customFormat="1" ht="15" customHeight="1">
      <c r="B128" s="327"/>
      <c r="C128" s="282" t="s">
        <v>84</v>
      </c>
      <c r="D128" s="282"/>
      <c r="E128" s="282"/>
      <c r="F128" s="305" t="s">
        <v>986</v>
      </c>
      <c r="G128" s="282"/>
      <c r="H128" s="282" t="s">
        <v>1038</v>
      </c>
      <c r="I128" s="282" t="s">
        <v>988</v>
      </c>
      <c r="J128" s="282" t="s">
        <v>1037</v>
      </c>
      <c r="K128" s="330"/>
    </row>
    <row r="129" spans="2:11" s="1" customFormat="1" ht="15" customHeight="1">
      <c r="B129" s="327"/>
      <c r="C129" s="282" t="s">
        <v>997</v>
      </c>
      <c r="D129" s="282"/>
      <c r="E129" s="282"/>
      <c r="F129" s="305" t="s">
        <v>992</v>
      </c>
      <c r="G129" s="282"/>
      <c r="H129" s="282" t="s">
        <v>998</v>
      </c>
      <c r="I129" s="282" t="s">
        <v>988</v>
      </c>
      <c r="J129" s="282">
        <v>15</v>
      </c>
      <c r="K129" s="330"/>
    </row>
    <row r="130" spans="2:11" s="1" customFormat="1" ht="15" customHeight="1">
      <c r="B130" s="327"/>
      <c r="C130" s="308" t="s">
        <v>999</v>
      </c>
      <c r="D130" s="308"/>
      <c r="E130" s="308"/>
      <c r="F130" s="309" t="s">
        <v>992</v>
      </c>
      <c r="G130" s="308"/>
      <c r="H130" s="308" t="s">
        <v>1000</v>
      </c>
      <c r="I130" s="308" t="s">
        <v>988</v>
      </c>
      <c r="J130" s="308">
        <v>15</v>
      </c>
      <c r="K130" s="330"/>
    </row>
    <row r="131" spans="2:11" s="1" customFormat="1" ht="15" customHeight="1">
      <c r="B131" s="327"/>
      <c r="C131" s="308" t="s">
        <v>1001</v>
      </c>
      <c r="D131" s="308"/>
      <c r="E131" s="308"/>
      <c r="F131" s="309" t="s">
        <v>992</v>
      </c>
      <c r="G131" s="308"/>
      <c r="H131" s="308" t="s">
        <v>1002</v>
      </c>
      <c r="I131" s="308" t="s">
        <v>988</v>
      </c>
      <c r="J131" s="308">
        <v>20</v>
      </c>
      <c r="K131" s="330"/>
    </row>
    <row r="132" spans="2:11" s="1" customFormat="1" ht="15" customHeight="1">
      <c r="B132" s="327"/>
      <c r="C132" s="308" t="s">
        <v>1003</v>
      </c>
      <c r="D132" s="308"/>
      <c r="E132" s="308"/>
      <c r="F132" s="309" t="s">
        <v>992</v>
      </c>
      <c r="G132" s="308"/>
      <c r="H132" s="308" t="s">
        <v>1004</v>
      </c>
      <c r="I132" s="308" t="s">
        <v>988</v>
      </c>
      <c r="J132" s="308">
        <v>20</v>
      </c>
      <c r="K132" s="330"/>
    </row>
    <row r="133" spans="2:11" s="1" customFormat="1" ht="15" customHeight="1">
      <c r="B133" s="327"/>
      <c r="C133" s="282" t="s">
        <v>991</v>
      </c>
      <c r="D133" s="282"/>
      <c r="E133" s="282"/>
      <c r="F133" s="305" t="s">
        <v>992</v>
      </c>
      <c r="G133" s="282"/>
      <c r="H133" s="282" t="s">
        <v>1026</v>
      </c>
      <c r="I133" s="282" t="s">
        <v>988</v>
      </c>
      <c r="J133" s="282">
        <v>50</v>
      </c>
      <c r="K133" s="330"/>
    </row>
    <row r="134" spans="2:11" s="1" customFormat="1" ht="15" customHeight="1">
      <c r="B134" s="327"/>
      <c r="C134" s="282" t="s">
        <v>1005</v>
      </c>
      <c r="D134" s="282"/>
      <c r="E134" s="282"/>
      <c r="F134" s="305" t="s">
        <v>992</v>
      </c>
      <c r="G134" s="282"/>
      <c r="H134" s="282" t="s">
        <v>1026</v>
      </c>
      <c r="I134" s="282" t="s">
        <v>988</v>
      </c>
      <c r="J134" s="282">
        <v>50</v>
      </c>
      <c r="K134" s="330"/>
    </row>
    <row r="135" spans="2:11" s="1" customFormat="1" ht="15" customHeight="1">
      <c r="B135" s="327"/>
      <c r="C135" s="282" t="s">
        <v>1011</v>
      </c>
      <c r="D135" s="282"/>
      <c r="E135" s="282"/>
      <c r="F135" s="305" t="s">
        <v>992</v>
      </c>
      <c r="G135" s="282"/>
      <c r="H135" s="282" t="s">
        <v>1026</v>
      </c>
      <c r="I135" s="282" t="s">
        <v>988</v>
      </c>
      <c r="J135" s="282">
        <v>50</v>
      </c>
      <c r="K135" s="330"/>
    </row>
    <row r="136" spans="2:11" s="1" customFormat="1" ht="15" customHeight="1">
      <c r="B136" s="327"/>
      <c r="C136" s="282" t="s">
        <v>1013</v>
      </c>
      <c r="D136" s="282"/>
      <c r="E136" s="282"/>
      <c r="F136" s="305" t="s">
        <v>992</v>
      </c>
      <c r="G136" s="282"/>
      <c r="H136" s="282" t="s">
        <v>1026</v>
      </c>
      <c r="I136" s="282" t="s">
        <v>988</v>
      </c>
      <c r="J136" s="282">
        <v>50</v>
      </c>
      <c r="K136" s="330"/>
    </row>
    <row r="137" spans="2:11" s="1" customFormat="1" ht="15" customHeight="1">
      <c r="B137" s="327"/>
      <c r="C137" s="282" t="s">
        <v>1014</v>
      </c>
      <c r="D137" s="282"/>
      <c r="E137" s="282"/>
      <c r="F137" s="305" t="s">
        <v>992</v>
      </c>
      <c r="G137" s="282"/>
      <c r="H137" s="282" t="s">
        <v>1039</v>
      </c>
      <c r="I137" s="282" t="s">
        <v>988</v>
      </c>
      <c r="J137" s="282">
        <v>255</v>
      </c>
      <c r="K137" s="330"/>
    </row>
    <row r="138" spans="2:11" s="1" customFormat="1" ht="15" customHeight="1">
      <c r="B138" s="327"/>
      <c r="C138" s="282" t="s">
        <v>1016</v>
      </c>
      <c r="D138" s="282"/>
      <c r="E138" s="282"/>
      <c r="F138" s="305" t="s">
        <v>986</v>
      </c>
      <c r="G138" s="282"/>
      <c r="H138" s="282" t="s">
        <v>1040</v>
      </c>
      <c r="I138" s="282" t="s">
        <v>1018</v>
      </c>
      <c r="J138" s="282"/>
      <c r="K138" s="330"/>
    </row>
    <row r="139" spans="2:11" s="1" customFormat="1" ht="15" customHeight="1">
      <c r="B139" s="327"/>
      <c r="C139" s="282" t="s">
        <v>1019</v>
      </c>
      <c r="D139" s="282"/>
      <c r="E139" s="282"/>
      <c r="F139" s="305" t="s">
        <v>986</v>
      </c>
      <c r="G139" s="282"/>
      <c r="H139" s="282" t="s">
        <v>1041</v>
      </c>
      <c r="I139" s="282" t="s">
        <v>1021</v>
      </c>
      <c r="J139" s="282"/>
      <c r="K139" s="330"/>
    </row>
    <row r="140" spans="2:11" s="1" customFormat="1" ht="15" customHeight="1">
      <c r="B140" s="327"/>
      <c r="C140" s="282" t="s">
        <v>1022</v>
      </c>
      <c r="D140" s="282"/>
      <c r="E140" s="282"/>
      <c r="F140" s="305" t="s">
        <v>986</v>
      </c>
      <c r="G140" s="282"/>
      <c r="H140" s="282" t="s">
        <v>1022</v>
      </c>
      <c r="I140" s="282" t="s">
        <v>1021</v>
      </c>
      <c r="J140" s="282"/>
      <c r="K140" s="330"/>
    </row>
    <row r="141" spans="2:11" s="1" customFormat="1" ht="15" customHeight="1">
      <c r="B141" s="327"/>
      <c r="C141" s="282" t="s">
        <v>38</v>
      </c>
      <c r="D141" s="282"/>
      <c r="E141" s="282"/>
      <c r="F141" s="305" t="s">
        <v>986</v>
      </c>
      <c r="G141" s="282"/>
      <c r="H141" s="282" t="s">
        <v>1042</v>
      </c>
      <c r="I141" s="282" t="s">
        <v>1021</v>
      </c>
      <c r="J141" s="282"/>
      <c r="K141" s="330"/>
    </row>
    <row r="142" spans="2:11" s="1" customFormat="1" ht="15" customHeight="1">
      <c r="B142" s="327"/>
      <c r="C142" s="282" t="s">
        <v>1043</v>
      </c>
      <c r="D142" s="282"/>
      <c r="E142" s="282"/>
      <c r="F142" s="305" t="s">
        <v>986</v>
      </c>
      <c r="G142" s="282"/>
      <c r="H142" s="282" t="s">
        <v>1044</v>
      </c>
      <c r="I142" s="282" t="s">
        <v>1021</v>
      </c>
      <c r="J142" s="282"/>
      <c r="K142" s="330"/>
    </row>
    <row r="143" spans="2:11" s="1" customFormat="1" ht="15" customHeight="1">
      <c r="B143" s="331"/>
      <c r="C143" s="332"/>
      <c r="D143" s="332"/>
      <c r="E143" s="332"/>
      <c r="F143" s="332"/>
      <c r="G143" s="332"/>
      <c r="H143" s="332"/>
      <c r="I143" s="332"/>
      <c r="J143" s="332"/>
      <c r="K143" s="333"/>
    </row>
    <row r="144" spans="2:11" s="1" customFormat="1" ht="18.75" customHeight="1">
      <c r="B144" s="318"/>
      <c r="C144" s="318"/>
      <c r="D144" s="318"/>
      <c r="E144" s="318"/>
      <c r="F144" s="319"/>
      <c r="G144" s="318"/>
      <c r="H144" s="318"/>
      <c r="I144" s="318"/>
      <c r="J144" s="318"/>
      <c r="K144" s="318"/>
    </row>
    <row r="145" spans="2:11" s="1" customFormat="1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spans="2:11" s="1" customFormat="1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spans="2:11" s="1" customFormat="1" ht="45" customHeight="1">
      <c r="B147" s="294"/>
      <c r="C147" s="295" t="s">
        <v>1045</v>
      </c>
      <c r="D147" s="295"/>
      <c r="E147" s="295"/>
      <c r="F147" s="295"/>
      <c r="G147" s="295"/>
      <c r="H147" s="295"/>
      <c r="I147" s="295"/>
      <c r="J147" s="295"/>
      <c r="K147" s="296"/>
    </row>
    <row r="148" spans="2:11" s="1" customFormat="1" ht="17.25" customHeight="1">
      <c r="B148" s="294"/>
      <c r="C148" s="297" t="s">
        <v>980</v>
      </c>
      <c r="D148" s="297"/>
      <c r="E148" s="297"/>
      <c r="F148" s="297" t="s">
        <v>981</v>
      </c>
      <c r="G148" s="298"/>
      <c r="H148" s="297" t="s">
        <v>54</v>
      </c>
      <c r="I148" s="297" t="s">
        <v>57</v>
      </c>
      <c r="J148" s="297" t="s">
        <v>982</v>
      </c>
      <c r="K148" s="296"/>
    </row>
    <row r="149" spans="2:11" s="1" customFormat="1" ht="17.25" customHeight="1">
      <c r="B149" s="294"/>
      <c r="C149" s="299" t="s">
        <v>983</v>
      </c>
      <c r="D149" s="299"/>
      <c r="E149" s="299"/>
      <c r="F149" s="300" t="s">
        <v>984</v>
      </c>
      <c r="G149" s="301"/>
      <c r="H149" s="299"/>
      <c r="I149" s="299"/>
      <c r="J149" s="299" t="s">
        <v>985</v>
      </c>
      <c r="K149" s="296"/>
    </row>
    <row r="150" spans="2:11" s="1" customFormat="1" ht="5.25" customHeight="1">
      <c r="B150" s="307"/>
      <c r="C150" s="302"/>
      <c r="D150" s="302"/>
      <c r="E150" s="302"/>
      <c r="F150" s="302"/>
      <c r="G150" s="303"/>
      <c r="H150" s="302"/>
      <c r="I150" s="302"/>
      <c r="J150" s="302"/>
      <c r="K150" s="330"/>
    </row>
    <row r="151" spans="2:11" s="1" customFormat="1" ht="15" customHeight="1">
      <c r="B151" s="307"/>
      <c r="C151" s="334" t="s">
        <v>989</v>
      </c>
      <c r="D151" s="282"/>
      <c r="E151" s="282"/>
      <c r="F151" s="335" t="s">
        <v>986</v>
      </c>
      <c r="G151" s="282"/>
      <c r="H151" s="334" t="s">
        <v>1026</v>
      </c>
      <c r="I151" s="334" t="s">
        <v>988</v>
      </c>
      <c r="J151" s="334">
        <v>120</v>
      </c>
      <c r="K151" s="330"/>
    </row>
    <row r="152" spans="2:11" s="1" customFormat="1" ht="15" customHeight="1">
      <c r="B152" s="307"/>
      <c r="C152" s="334" t="s">
        <v>1035</v>
      </c>
      <c r="D152" s="282"/>
      <c r="E152" s="282"/>
      <c r="F152" s="335" t="s">
        <v>986</v>
      </c>
      <c r="G152" s="282"/>
      <c r="H152" s="334" t="s">
        <v>1046</v>
      </c>
      <c r="I152" s="334" t="s">
        <v>988</v>
      </c>
      <c r="J152" s="334" t="s">
        <v>1037</v>
      </c>
      <c r="K152" s="330"/>
    </row>
    <row r="153" spans="2:11" s="1" customFormat="1" ht="15" customHeight="1">
      <c r="B153" s="307"/>
      <c r="C153" s="334" t="s">
        <v>84</v>
      </c>
      <c r="D153" s="282"/>
      <c r="E153" s="282"/>
      <c r="F153" s="335" t="s">
        <v>986</v>
      </c>
      <c r="G153" s="282"/>
      <c r="H153" s="334" t="s">
        <v>1047</v>
      </c>
      <c r="I153" s="334" t="s">
        <v>988</v>
      </c>
      <c r="J153" s="334" t="s">
        <v>1037</v>
      </c>
      <c r="K153" s="330"/>
    </row>
    <row r="154" spans="2:11" s="1" customFormat="1" ht="15" customHeight="1">
      <c r="B154" s="307"/>
      <c r="C154" s="334" t="s">
        <v>991</v>
      </c>
      <c r="D154" s="282"/>
      <c r="E154" s="282"/>
      <c r="F154" s="335" t="s">
        <v>992</v>
      </c>
      <c r="G154" s="282"/>
      <c r="H154" s="334" t="s">
        <v>1026</v>
      </c>
      <c r="I154" s="334" t="s">
        <v>988</v>
      </c>
      <c r="J154" s="334">
        <v>50</v>
      </c>
      <c r="K154" s="330"/>
    </row>
    <row r="155" spans="2:11" s="1" customFormat="1" ht="15" customHeight="1">
      <c r="B155" s="307"/>
      <c r="C155" s="334" t="s">
        <v>994</v>
      </c>
      <c r="D155" s="282"/>
      <c r="E155" s="282"/>
      <c r="F155" s="335" t="s">
        <v>986</v>
      </c>
      <c r="G155" s="282"/>
      <c r="H155" s="334" t="s">
        <v>1026</v>
      </c>
      <c r="I155" s="334" t="s">
        <v>996</v>
      </c>
      <c r="J155" s="334"/>
      <c r="K155" s="330"/>
    </row>
    <row r="156" spans="2:11" s="1" customFormat="1" ht="15" customHeight="1">
      <c r="B156" s="307"/>
      <c r="C156" s="334" t="s">
        <v>1005</v>
      </c>
      <c r="D156" s="282"/>
      <c r="E156" s="282"/>
      <c r="F156" s="335" t="s">
        <v>992</v>
      </c>
      <c r="G156" s="282"/>
      <c r="H156" s="334" t="s">
        <v>1026</v>
      </c>
      <c r="I156" s="334" t="s">
        <v>988</v>
      </c>
      <c r="J156" s="334">
        <v>50</v>
      </c>
      <c r="K156" s="330"/>
    </row>
    <row r="157" spans="2:11" s="1" customFormat="1" ht="15" customHeight="1">
      <c r="B157" s="307"/>
      <c r="C157" s="334" t="s">
        <v>1013</v>
      </c>
      <c r="D157" s="282"/>
      <c r="E157" s="282"/>
      <c r="F157" s="335" t="s">
        <v>992</v>
      </c>
      <c r="G157" s="282"/>
      <c r="H157" s="334" t="s">
        <v>1026</v>
      </c>
      <c r="I157" s="334" t="s">
        <v>988</v>
      </c>
      <c r="J157" s="334">
        <v>50</v>
      </c>
      <c r="K157" s="330"/>
    </row>
    <row r="158" spans="2:11" s="1" customFormat="1" ht="15" customHeight="1">
      <c r="B158" s="307"/>
      <c r="C158" s="334" t="s">
        <v>1011</v>
      </c>
      <c r="D158" s="282"/>
      <c r="E158" s="282"/>
      <c r="F158" s="335" t="s">
        <v>992</v>
      </c>
      <c r="G158" s="282"/>
      <c r="H158" s="334" t="s">
        <v>1026</v>
      </c>
      <c r="I158" s="334" t="s">
        <v>988</v>
      </c>
      <c r="J158" s="334">
        <v>50</v>
      </c>
      <c r="K158" s="330"/>
    </row>
    <row r="159" spans="2:11" s="1" customFormat="1" ht="15" customHeight="1">
      <c r="B159" s="307"/>
      <c r="C159" s="334" t="s">
        <v>96</v>
      </c>
      <c r="D159" s="282"/>
      <c r="E159" s="282"/>
      <c r="F159" s="335" t="s">
        <v>986</v>
      </c>
      <c r="G159" s="282"/>
      <c r="H159" s="334" t="s">
        <v>1048</v>
      </c>
      <c r="I159" s="334" t="s">
        <v>988</v>
      </c>
      <c r="J159" s="334" t="s">
        <v>1049</v>
      </c>
      <c r="K159" s="330"/>
    </row>
    <row r="160" spans="2:11" s="1" customFormat="1" ht="15" customHeight="1">
      <c r="B160" s="307"/>
      <c r="C160" s="334" t="s">
        <v>1050</v>
      </c>
      <c r="D160" s="282"/>
      <c r="E160" s="282"/>
      <c r="F160" s="335" t="s">
        <v>986</v>
      </c>
      <c r="G160" s="282"/>
      <c r="H160" s="334" t="s">
        <v>1051</v>
      </c>
      <c r="I160" s="334" t="s">
        <v>1021</v>
      </c>
      <c r="J160" s="334"/>
      <c r="K160" s="330"/>
    </row>
    <row r="161" spans="2:11" s="1" customFormat="1" ht="15" customHeight="1">
      <c r="B161" s="336"/>
      <c r="C161" s="316"/>
      <c r="D161" s="316"/>
      <c r="E161" s="316"/>
      <c r="F161" s="316"/>
      <c r="G161" s="316"/>
      <c r="H161" s="316"/>
      <c r="I161" s="316"/>
      <c r="J161" s="316"/>
      <c r="K161" s="337"/>
    </row>
    <row r="162" spans="2:11" s="1" customFormat="1" ht="18.75" customHeight="1">
      <c r="B162" s="318"/>
      <c r="C162" s="328"/>
      <c r="D162" s="328"/>
      <c r="E162" s="328"/>
      <c r="F162" s="338"/>
      <c r="G162" s="328"/>
      <c r="H162" s="328"/>
      <c r="I162" s="328"/>
      <c r="J162" s="328"/>
      <c r="K162" s="318"/>
    </row>
    <row r="163" spans="2:11" s="1" customFormat="1" ht="18.75" customHeight="1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spans="2:11" s="1" customFormat="1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pans="2:11" s="1" customFormat="1" ht="45" customHeight="1">
      <c r="B165" s="272"/>
      <c r="C165" s="273" t="s">
        <v>1052</v>
      </c>
      <c r="D165" s="273"/>
      <c r="E165" s="273"/>
      <c r="F165" s="273"/>
      <c r="G165" s="273"/>
      <c r="H165" s="273"/>
      <c r="I165" s="273"/>
      <c r="J165" s="273"/>
      <c r="K165" s="274"/>
    </row>
    <row r="166" spans="2:11" s="1" customFormat="1" ht="17.25" customHeight="1">
      <c r="B166" s="272"/>
      <c r="C166" s="297" t="s">
        <v>980</v>
      </c>
      <c r="D166" s="297"/>
      <c r="E166" s="297"/>
      <c r="F166" s="297" t="s">
        <v>981</v>
      </c>
      <c r="G166" s="339"/>
      <c r="H166" s="340" t="s">
        <v>54</v>
      </c>
      <c r="I166" s="340" t="s">
        <v>57</v>
      </c>
      <c r="J166" s="297" t="s">
        <v>982</v>
      </c>
      <c r="K166" s="274"/>
    </row>
    <row r="167" spans="2:11" s="1" customFormat="1" ht="17.25" customHeight="1">
      <c r="B167" s="275"/>
      <c r="C167" s="299" t="s">
        <v>983</v>
      </c>
      <c r="D167" s="299"/>
      <c r="E167" s="299"/>
      <c r="F167" s="300" t="s">
        <v>984</v>
      </c>
      <c r="G167" s="341"/>
      <c r="H167" s="342"/>
      <c r="I167" s="342"/>
      <c r="J167" s="299" t="s">
        <v>985</v>
      </c>
      <c r="K167" s="277"/>
    </row>
    <row r="168" spans="2:11" s="1" customFormat="1" ht="5.25" customHeight="1">
      <c r="B168" s="307"/>
      <c r="C168" s="302"/>
      <c r="D168" s="302"/>
      <c r="E168" s="302"/>
      <c r="F168" s="302"/>
      <c r="G168" s="303"/>
      <c r="H168" s="302"/>
      <c r="I168" s="302"/>
      <c r="J168" s="302"/>
      <c r="K168" s="330"/>
    </row>
    <row r="169" spans="2:11" s="1" customFormat="1" ht="15" customHeight="1">
      <c r="B169" s="307"/>
      <c r="C169" s="282" t="s">
        <v>989</v>
      </c>
      <c r="D169" s="282"/>
      <c r="E169" s="282"/>
      <c r="F169" s="305" t="s">
        <v>986</v>
      </c>
      <c r="G169" s="282"/>
      <c r="H169" s="282" t="s">
        <v>1026</v>
      </c>
      <c r="I169" s="282" t="s">
        <v>988</v>
      </c>
      <c r="J169" s="282">
        <v>120</v>
      </c>
      <c r="K169" s="330"/>
    </row>
    <row r="170" spans="2:11" s="1" customFormat="1" ht="15" customHeight="1">
      <c r="B170" s="307"/>
      <c r="C170" s="282" t="s">
        <v>1035</v>
      </c>
      <c r="D170" s="282"/>
      <c r="E170" s="282"/>
      <c r="F170" s="305" t="s">
        <v>986</v>
      </c>
      <c r="G170" s="282"/>
      <c r="H170" s="282" t="s">
        <v>1036</v>
      </c>
      <c r="I170" s="282" t="s">
        <v>988</v>
      </c>
      <c r="J170" s="282" t="s">
        <v>1037</v>
      </c>
      <c r="K170" s="330"/>
    </row>
    <row r="171" spans="2:11" s="1" customFormat="1" ht="15" customHeight="1">
      <c r="B171" s="307"/>
      <c r="C171" s="282" t="s">
        <v>84</v>
      </c>
      <c r="D171" s="282"/>
      <c r="E171" s="282"/>
      <c r="F171" s="305" t="s">
        <v>986</v>
      </c>
      <c r="G171" s="282"/>
      <c r="H171" s="282" t="s">
        <v>1053</v>
      </c>
      <c r="I171" s="282" t="s">
        <v>988</v>
      </c>
      <c r="J171" s="282" t="s">
        <v>1037</v>
      </c>
      <c r="K171" s="330"/>
    </row>
    <row r="172" spans="2:11" s="1" customFormat="1" ht="15" customHeight="1">
      <c r="B172" s="307"/>
      <c r="C172" s="282" t="s">
        <v>991</v>
      </c>
      <c r="D172" s="282"/>
      <c r="E172" s="282"/>
      <c r="F172" s="305" t="s">
        <v>992</v>
      </c>
      <c r="G172" s="282"/>
      <c r="H172" s="282" t="s">
        <v>1053</v>
      </c>
      <c r="I172" s="282" t="s">
        <v>988</v>
      </c>
      <c r="J172" s="282">
        <v>50</v>
      </c>
      <c r="K172" s="330"/>
    </row>
    <row r="173" spans="2:11" s="1" customFormat="1" ht="15" customHeight="1">
      <c r="B173" s="307"/>
      <c r="C173" s="282" t="s">
        <v>994</v>
      </c>
      <c r="D173" s="282"/>
      <c r="E173" s="282"/>
      <c r="F173" s="305" t="s">
        <v>986</v>
      </c>
      <c r="G173" s="282"/>
      <c r="H173" s="282" t="s">
        <v>1053</v>
      </c>
      <c r="I173" s="282" t="s">
        <v>996</v>
      </c>
      <c r="J173" s="282"/>
      <c r="K173" s="330"/>
    </row>
    <row r="174" spans="2:11" s="1" customFormat="1" ht="15" customHeight="1">
      <c r="B174" s="307"/>
      <c r="C174" s="282" t="s">
        <v>1005</v>
      </c>
      <c r="D174" s="282"/>
      <c r="E174" s="282"/>
      <c r="F174" s="305" t="s">
        <v>992</v>
      </c>
      <c r="G174" s="282"/>
      <c r="H174" s="282" t="s">
        <v>1053</v>
      </c>
      <c r="I174" s="282" t="s">
        <v>988</v>
      </c>
      <c r="J174" s="282">
        <v>50</v>
      </c>
      <c r="K174" s="330"/>
    </row>
    <row r="175" spans="2:11" s="1" customFormat="1" ht="15" customHeight="1">
      <c r="B175" s="307"/>
      <c r="C175" s="282" t="s">
        <v>1013</v>
      </c>
      <c r="D175" s="282"/>
      <c r="E175" s="282"/>
      <c r="F175" s="305" t="s">
        <v>992</v>
      </c>
      <c r="G175" s="282"/>
      <c r="H175" s="282" t="s">
        <v>1053</v>
      </c>
      <c r="I175" s="282" t="s">
        <v>988</v>
      </c>
      <c r="J175" s="282">
        <v>50</v>
      </c>
      <c r="K175" s="330"/>
    </row>
    <row r="176" spans="2:11" s="1" customFormat="1" ht="15" customHeight="1">
      <c r="B176" s="307"/>
      <c r="C176" s="282" t="s">
        <v>1011</v>
      </c>
      <c r="D176" s="282"/>
      <c r="E176" s="282"/>
      <c r="F176" s="305" t="s">
        <v>992</v>
      </c>
      <c r="G176" s="282"/>
      <c r="H176" s="282" t="s">
        <v>1053</v>
      </c>
      <c r="I176" s="282" t="s">
        <v>988</v>
      </c>
      <c r="J176" s="282">
        <v>50</v>
      </c>
      <c r="K176" s="330"/>
    </row>
    <row r="177" spans="2:11" s="1" customFormat="1" ht="15" customHeight="1">
      <c r="B177" s="307"/>
      <c r="C177" s="282" t="s">
        <v>117</v>
      </c>
      <c r="D177" s="282"/>
      <c r="E177" s="282"/>
      <c r="F177" s="305" t="s">
        <v>986</v>
      </c>
      <c r="G177" s="282"/>
      <c r="H177" s="282" t="s">
        <v>1054</v>
      </c>
      <c r="I177" s="282" t="s">
        <v>1055</v>
      </c>
      <c r="J177" s="282"/>
      <c r="K177" s="330"/>
    </row>
    <row r="178" spans="2:11" s="1" customFormat="1" ht="15" customHeight="1">
      <c r="B178" s="307"/>
      <c r="C178" s="282" t="s">
        <v>57</v>
      </c>
      <c r="D178" s="282"/>
      <c r="E178" s="282"/>
      <c r="F178" s="305" t="s">
        <v>986</v>
      </c>
      <c r="G178" s="282"/>
      <c r="H178" s="282" t="s">
        <v>1056</v>
      </c>
      <c r="I178" s="282" t="s">
        <v>1057</v>
      </c>
      <c r="J178" s="282">
        <v>1</v>
      </c>
      <c r="K178" s="330"/>
    </row>
    <row r="179" spans="2:11" s="1" customFormat="1" ht="15" customHeight="1">
      <c r="B179" s="307"/>
      <c r="C179" s="282" t="s">
        <v>53</v>
      </c>
      <c r="D179" s="282"/>
      <c r="E179" s="282"/>
      <c r="F179" s="305" t="s">
        <v>986</v>
      </c>
      <c r="G179" s="282"/>
      <c r="H179" s="282" t="s">
        <v>1058</v>
      </c>
      <c r="I179" s="282" t="s">
        <v>988</v>
      </c>
      <c r="J179" s="282">
        <v>20</v>
      </c>
      <c r="K179" s="330"/>
    </row>
    <row r="180" spans="2:11" s="1" customFormat="1" ht="15" customHeight="1">
      <c r="B180" s="307"/>
      <c r="C180" s="282" t="s">
        <v>54</v>
      </c>
      <c r="D180" s="282"/>
      <c r="E180" s="282"/>
      <c r="F180" s="305" t="s">
        <v>986</v>
      </c>
      <c r="G180" s="282"/>
      <c r="H180" s="282" t="s">
        <v>1059</v>
      </c>
      <c r="I180" s="282" t="s">
        <v>988</v>
      </c>
      <c r="J180" s="282">
        <v>255</v>
      </c>
      <c r="K180" s="330"/>
    </row>
    <row r="181" spans="2:11" s="1" customFormat="1" ht="15" customHeight="1">
      <c r="B181" s="307"/>
      <c r="C181" s="282" t="s">
        <v>118</v>
      </c>
      <c r="D181" s="282"/>
      <c r="E181" s="282"/>
      <c r="F181" s="305" t="s">
        <v>986</v>
      </c>
      <c r="G181" s="282"/>
      <c r="H181" s="282" t="s">
        <v>950</v>
      </c>
      <c r="I181" s="282" t="s">
        <v>988</v>
      </c>
      <c r="J181" s="282">
        <v>10</v>
      </c>
      <c r="K181" s="330"/>
    </row>
    <row r="182" spans="2:11" s="1" customFormat="1" ht="15" customHeight="1">
      <c r="B182" s="307"/>
      <c r="C182" s="282" t="s">
        <v>119</v>
      </c>
      <c r="D182" s="282"/>
      <c r="E182" s="282"/>
      <c r="F182" s="305" t="s">
        <v>986</v>
      </c>
      <c r="G182" s="282"/>
      <c r="H182" s="282" t="s">
        <v>1060</v>
      </c>
      <c r="I182" s="282" t="s">
        <v>1021</v>
      </c>
      <c r="J182" s="282"/>
      <c r="K182" s="330"/>
    </row>
    <row r="183" spans="2:11" s="1" customFormat="1" ht="15" customHeight="1">
      <c r="B183" s="307"/>
      <c r="C183" s="282" t="s">
        <v>1061</v>
      </c>
      <c r="D183" s="282"/>
      <c r="E183" s="282"/>
      <c r="F183" s="305" t="s">
        <v>986</v>
      </c>
      <c r="G183" s="282"/>
      <c r="H183" s="282" t="s">
        <v>1062</v>
      </c>
      <c r="I183" s="282" t="s">
        <v>1021</v>
      </c>
      <c r="J183" s="282"/>
      <c r="K183" s="330"/>
    </row>
    <row r="184" spans="2:11" s="1" customFormat="1" ht="15" customHeight="1">
      <c r="B184" s="307"/>
      <c r="C184" s="282" t="s">
        <v>1050</v>
      </c>
      <c r="D184" s="282"/>
      <c r="E184" s="282"/>
      <c r="F184" s="305" t="s">
        <v>986</v>
      </c>
      <c r="G184" s="282"/>
      <c r="H184" s="282" t="s">
        <v>1063</v>
      </c>
      <c r="I184" s="282" t="s">
        <v>1021</v>
      </c>
      <c r="J184" s="282"/>
      <c r="K184" s="330"/>
    </row>
    <row r="185" spans="2:11" s="1" customFormat="1" ht="15" customHeight="1">
      <c r="B185" s="307"/>
      <c r="C185" s="282" t="s">
        <v>121</v>
      </c>
      <c r="D185" s="282"/>
      <c r="E185" s="282"/>
      <c r="F185" s="305" t="s">
        <v>992</v>
      </c>
      <c r="G185" s="282"/>
      <c r="H185" s="282" t="s">
        <v>1064</v>
      </c>
      <c r="I185" s="282" t="s">
        <v>988</v>
      </c>
      <c r="J185" s="282">
        <v>50</v>
      </c>
      <c r="K185" s="330"/>
    </row>
    <row r="186" spans="2:11" s="1" customFormat="1" ht="15" customHeight="1">
      <c r="B186" s="307"/>
      <c r="C186" s="282" t="s">
        <v>1065</v>
      </c>
      <c r="D186" s="282"/>
      <c r="E186" s="282"/>
      <c r="F186" s="305" t="s">
        <v>992</v>
      </c>
      <c r="G186" s="282"/>
      <c r="H186" s="282" t="s">
        <v>1066</v>
      </c>
      <c r="I186" s="282" t="s">
        <v>1067</v>
      </c>
      <c r="J186" s="282"/>
      <c r="K186" s="330"/>
    </row>
    <row r="187" spans="2:11" s="1" customFormat="1" ht="15" customHeight="1">
      <c r="B187" s="307"/>
      <c r="C187" s="282" t="s">
        <v>1068</v>
      </c>
      <c r="D187" s="282"/>
      <c r="E187" s="282"/>
      <c r="F187" s="305" t="s">
        <v>992</v>
      </c>
      <c r="G187" s="282"/>
      <c r="H187" s="282" t="s">
        <v>1069</v>
      </c>
      <c r="I187" s="282" t="s">
        <v>1067</v>
      </c>
      <c r="J187" s="282"/>
      <c r="K187" s="330"/>
    </row>
    <row r="188" spans="2:11" s="1" customFormat="1" ht="15" customHeight="1">
      <c r="B188" s="307"/>
      <c r="C188" s="282" t="s">
        <v>1070</v>
      </c>
      <c r="D188" s="282"/>
      <c r="E188" s="282"/>
      <c r="F188" s="305" t="s">
        <v>992</v>
      </c>
      <c r="G188" s="282"/>
      <c r="H188" s="282" t="s">
        <v>1071</v>
      </c>
      <c r="I188" s="282" t="s">
        <v>1067</v>
      </c>
      <c r="J188" s="282"/>
      <c r="K188" s="330"/>
    </row>
    <row r="189" spans="2:11" s="1" customFormat="1" ht="15" customHeight="1">
      <c r="B189" s="307"/>
      <c r="C189" s="343" t="s">
        <v>1072</v>
      </c>
      <c r="D189" s="282"/>
      <c r="E189" s="282"/>
      <c r="F189" s="305" t="s">
        <v>992</v>
      </c>
      <c r="G189" s="282"/>
      <c r="H189" s="282" t="s">
        <v>1073</v>
      </c>
      <c r="I189" s="282" t="s">
        <v>1074</v>
      </c>
      <c r="J189" s="344" t="s">
        <v>1075</v>
      </c>
      <c r="K189" s="330"/>
    </row>
    <row r="190" spans="2:11" s="1" customFormat="1" ht="15" customHeight="1">
      <c r="B190" s="307"/>
      <c r="C190" s="343" t="s">
        <v>42</v>
      </c>
      <c r="D190" s="282"/>
      <c r="E190" s="282"/>
      <c r="F190" s="305" t="s">
        <v>986</v>
      </c>
      <c r="G190" s="282"/>
      <c r="H190" s="279" t="s">
        <v>1076</v>
      </c>
      <c r="I190" s="282" t="s">
        <v>1077</v>
      </c>
      <c r="J190" s="282"/>
      <c r="K190" s="330"/>
    </row>
    <row r="191" spans="2:11" s="1" customFormat="1" ht="15" customHeight="1">
      <c r="B191" s="307"/>
      <c r="C191" s="343" t="s">
        <v>1078</v>
      </c>
      <c r="D191" s="282"/>
      <c r="E191" s="282"/>
      <c r="F191" s="305" t="s">
        <v>986</v>
      </c>
      <c r="G191" s="282"/>
      <c r="H191" s="282" t="s">
        <v>1079</v>
      </c>
      <c r="I191" s="282" t="s">
        <v>1021</v>
      </c>
      <c r="J191" s="282"/>
      <c r="K191" s="330"/>
    </row>
    <row r="192" spans="2:11" s="1" customFormat="1" ht="15" customHeight="1">
      <c r="B192" s="307"/>
      <c r="C192" s="343" t="s">
        <v>1080</v>
      </c>
      <c r="D192" s="282"/>
      <c r="E192" s="282"/>
      <c r="F192" s="305" t="s">
        <v>986</v>
      </c>
      <c r="G192" s="282"/>
      <c r="H192" s="282" t="s">
        <v>1081</v>
      </c>
      <c r="I192" s="282" t="s">
        <v>1021</v>
      </c>
      <c r="J192" s="282"/>
      <c r="K192" s="330"/>
    </row>
    <row r="193" spans="2:11" s="1" customFormat="1" ht="15" customHeight="1">
      <c r="B193" s="307"/>
      <c r="C193" s="343" t="s">
        <v>1082</v>
      </c>
      <c r="D193" s="282"/>
      <c r="E193" s="282"/>
      <c r="F193" s="305" t="s">
        <v>992</v>
      </c>
      <c r="G193" s="282"/>
      <c r="H193" s="282" t="s">
        <v>1083</v>
      </c>
      <c r="I193" s="282" t="s">
        <v>1021</v>
      </c>
      <c r="J193" s="282"/>
      <c r="K193" s="330"/>
    </row>
    <row r="194" spans="2:11" s="1" customFormat="1" ht="15" customHeight="1">
      <c r="B194" s="336"/>
      <c r="C194" s="345"/>
      <c r="D194" s="316"/>
      <c r="E194" s="316"/>
      <c r="F194" s="316"/>
      <c r="G194" s="316"/>
      <c r="H194" s="316"/>
      <c r="I194" s="316"/>
      <c r="J194" s="316"/>
      <c r="K194" s="337"/>
    </row>
    <row r="195" spans="2:11" s="1" customFormat="1" ht="18.75" customHeight="1">
      <c r="B195" s="318"/>
      <c r="C195" s="328"/>
      <c r="D195" s="328"/>
      <c r="E195" s="328"/>
      <c r="F195" s="338"/>
      <c r="G195" s="328"/>
      <c r="H195" s="328"/>
      <c r="I195" s="328"/>
      <c r="J195" s="328"/>
      <c r="K195" s="318"/>
    </row>
    <row r="196" spans="2:11" s="1" customFormat="1" ht="18.75" customHeight="1">
      <c r="B196" s="318"/>
      <c r="C196" s="328"/>
      <c r="D196" s="328"/>
      <c r="E196" s="328"/>
      <c r="F196" s="338"/>
      <c r="G196" s="328"/>
      <c r="H196" s="328"/>
      <c r="I196" s="328"/>
      <c r="J196" s="328"/>
      <c r="K196" s="318"/>
    </row>
    <row r="197" spans="2:11" s="1" customFormat="1" ht="18.75" customHeight="1"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</row>
    <row r="198" spans="2:11" s="1" customFormat="1" ht="13.5">
      <c r="B198" s="269"/>
      <c r="C198" s="270"/>
      <c r="D198" s="270"/>
      <c r="E198" s="270"/>
      <c r="F198" s="270"/>
      <c r="G198" s="270"/>
      <c r="H198" s="270"/>
      <c r="I198" s="270"/>
      <c r="J198" s="270"/>
      <c r="K198" s="271"/>
    </row>
    <row r="199" spans="2:11" s="1" customFormat="1" ht="21">
      <c r="B199" s="272"/>
      <c r="C199" s="273" t="s">
        <v>1084</v>
      </c>
      <c r="D199" s="273"/>
      <c r="E199" s="273"/>
      <c r="F199" s="273"/>
      <c r="G199" s="273"/>
      <c r="H199" s="273"/>
      <c r="I199" s="273"/>
      <c r="J199" s="273"/>
      <c r="K199" s="274"/>
    </row>
    <row r="200" spans="2:11" s="1" customFormat="1" ht="25.5" customHeight="1">
      <c r="B200" s="272"/>
      <c r="C200" s="346" t="s">
        <v>1085</v>
      </c>
      <c r="D200" s="346"/>
      <c r="E200" s="346"/>
      <c r="F200" s="346" t="s">
        <v>1086</v>
      </c>
      <c r="G200" s="347"/>
      <c r="H200" s="346" t="s">
        <v>1087</v>
      </c>
      <c r="I200" s="346"/>
      <c r="J200" s="346"/>
      <c r="K200" s="274"/>
    </row>
    <row r="201" spans="2:11" s="1" customFormat="1" ht="5.25" customHeight="1">
      <c r="B201" s="307"/>
      <c r="C201" s="302"/>
      <c r="D201" s="302"/>
      <c r="E201" s="302"/>
      <c r="F201" s="302"/>
      <c r="G201" s="328"/>
      <c r="H201" s="302"/>
      <c r="I201" s="302"/>
      <c r="J201" s="302"/>
      <c r="K201" s="330"/>
    </row>
    <row r="202" spans="2:11" s="1" customFormat="1" ht="15" customHeight="1">
      <c r="B202" s="307"/>
      <c r="C202" s="282" t="s">
        <v>1077</v>
      </c>
      <c r="D202" s="282"/>
      <c r="E202" s="282"/>
      <c r="F202" s="305" t="s">
        <v>43</v>
      </c>
      <c r="G202" s="282"/>
      <c r="H202" s="282" t="s">
        <v>1088</v>
      </c>
      <c r="I202" s="282"/>
      <c r="J202" s="282"/>
      <c r="K202" s="330"/>
    </row>
    <row r="203" spans="2:11" s="1" customFormat="1" ht="15" customHeight="1">
      <c r="B203" s="307"/>
      <c r="C203" s="282"/>
      <c r="D203" s="282"/>
      <c r="E203" s="282"/>
      <c r="F203" s="305" t="s">
        <v>44</v>
      </c>
      <c r="G203" s="282"/>
      <c r="H203" s="282" t="s">
        <v>1089</v>
      </c>
      <c r="I203" s="282"/>
      <c r="J203" s="282"/>
      <c r="K203" s="330"/>
    </row>
    <row r="204" spans="2:11" s="1" customFormat="1" ht="15" customHeight="1">
      <c r="B204" s="307"/>
      <c r="C204" s="282"/>
      <c r="D204" s="282"/>
      <c r="E204" s="282"/>
      <c r="F204" s="305" t="s">
        <v>47</v>
      </c>
      <c r="G204" s="282"/>
      <c r="H204" s="282" t="s">
        <v>1090</v>
      </c>
      <c r="I204" s="282"/>
      <c r="J204" s="282"/>
      <c r="K204" s="330"/>
    </row>
    <row r="205" spans="2:11" s="1" customFormat="1" ht="15" customHeight="1">
      <c r="B205" s="307"/>
      <c r="C205" s="282"/>
      <c r="D205" s="282"/>
      <c r="E205" s="282"/>
      <c r="F205" s="305" t="s">
        <v>45</v>
      </c>
      <c r="G205" s="282"/>
      <c r="H205" s="282" t="s">
        <v>1091</v>
      </c>
      <c r="I205" s="282"/>
      <c r="J205" s="282"/>
      <c r="K205" s="330"/>
    </row>
    <row r="206" spans="2:11" s="1" customFormat="1" ht="15" customHeight="1">
      <c r="B206" s="307"/>
      <c r="C206" s="282"/>
      <c r="D206" s="282"/>
      <c r="E206" s="282"/>
      <c r="F206" s="305" t="s">
        <v>46</v>
      </c>
      <c r="G206" s="282"/>
      <c r="H206" s="282" t="s">
        <v>1092</v>
      </c>
      <c r="I206" s="282"/>
      <c r="J206" s="282"/>
      <c r="K206" s="330"/>
    </row>
    <row r="207" spans="2:11" s="1" customFormat="1" ht="15" customHeight="1">
      <c r="B207" s="307"/>
      <c r="C207" s="282"/>
      <c r="D207" s="282"/>
      <c r="E207" s="282"/>
      <c r="F207" s="305"/>
      <c r="G207" s="282"/>
      <c r="H207" s="282"/>
      <c r="I207" s="282"/>
      <c r="J207" s="282"/>
      <c r="K207" s="330"/>
    </row>
    <row r="208" spans="2:11" s="1" customFormat="1" ht="15" customHeight="1">
      <c r="B208" s="307"/>
      <c r="C208" s="282" t="s">
        <v>1033</v>
      </c>
      <c r="D208" s="282"/>
      <c r="E208" s="282"/>
      <c r="F208" s="305" t="s">
        <v>77</v>
      </c>
      <c r="G208" s="282"/>
      <c r="H208" s="282" t="s">
        <v>1093</v>
      </c>
      <c r="I208" s="282"/>
      <c r="J208" s="282"/>
      <c r="K208" s="330"/>
    </row>
    <row r="209" spans="2:11" s="1" customFormat="1" ht="15" customHeight="1">
      <c r="B209" s="307"/>
      <c r="C209" s="282"/>
      <c r="D209" s="282"/>
      <c r="E209" s="282"/>
      <c r="F209" s="305" t="s">
        <v>929</v>
      </c>
      <c r="G209" s="282"/>
      <c r="H209" s="282" t="s">
        <v>930</v>
      </c>
      <c r="I209" s="282"/>
      <c r="J209" s="282"/>
      <c r="K209" s="330"/>
    </row>
    <row r="210" spans="2:11" s="1" customFormat="1" ht="15" customHeight="1">
      <c r="B210" s="307"/>
      <c r="C210" s="282"/>
      <c r="D210" s="282"/>
      <c r="E210" s="282"/>
      <c r="F210" s="305" t="s">
        <v>927</v>
      </c>
      <c r="G210" s="282"/>
      <c r="H210" s="282" t="s">
        <v>1094</v>
      </c>
      <c r="I210" s="282"/>
      <c r="J210" s="282"/>
      <c r="K210" s="330"/>
    </row>
    <row r="211" spans="2:11" s="1" customFormat="1" ht="15" customHeight="1">
      <c r="B211" s="348"/>
      <c r="C211" s="282"/>
      <c r="D211" s="282"/>
      <c r="E211" s="282"/>
      <c r="F211" s="305" t="s">
        <v>931</v>
      </c>
      <c r="G211" s="343"/>
      <c r="H211" s="334" t="s">
        <v>932</v>
      </c>
      <c r="I211" s="334"/>
      <c r="J211" s="334"/>
      <c r="K211" s="349"/>
    </row>
    <row r="212" spans="2:11" s="1" customFormat="1" ht="15" customHeight="1">
      <c r="B212" s="348"/>
      <c r="C212" s="282"/>
      <c r="D212" s="282"/>
      <c r="E212" s="282"/>
      <c r="F212" s="305" t="s">
        <v>933</v>
      </c>
      <c r="G212" s="343"/>
      <c r="H212" s="334" t="s">
        <v>1095</v>
      </c>
      <c r="I212" s="334"/>
      <c r="J212" s="334"/>
      <c r="K212" s="349"/>
    </row>
    <row r="213" spans="2:11" s="1" customFormat="1" ht="15" customHeight="1">
      <c r="B213" s="348"/>
      <c r="C213" s="282"/>
      <c r="D213" s="282"/>
      <c r="E213" s="282"/>
      <c r="F213" s="305"/>
      <c r="G213" s="343"/>
      <c r="H213" s="334"/>
      <c r="I213" s="334"/>
      <c r="J213" s="334"/>
      <c r="K213" s="349"/>
    </row>
    <row r="214" spans="2:11" s="1" customFormat="1" ht="15" customHeight="1">
      <c r="B214" s="348"/>
      <c r="C214" s="282" t="s">
        <v>1057</v>
      </c>
      <c r="D214" s="282"/>
      <c r="E214" s="282"/>
      <c r="F214" s="305">
        <v>1</v>
      </c>
      <c r="G214" s="343"/>
      <c r="H214" s="334" t="s">
        <v>1096</v>
      </c>
      <c r="I214" s="334"/>
      <c r="J214" s="334"/>
      <c r="K214" s="349"/>
    </row>
    <row r="215" spans="2:11" s="1" customFormat="1" ht="15" customHeight="1">
      <c r="B215" s="348"/>
      <c r="C215" s="282"/>
      <c r="D215" s="282"/>
      <c r="E215" s="282"/>
      <c r="F215" s="305">
        <v>2</v>
      </c>
      <c r="G215" s="343"/>
      <c r="H215" s="334" t="s">
        <v>1097</v>
      </c>
      <c r="I215" s="334"/>
      <c r="J215" s="334"/>
      <c r="K215" s="349"/>
    </row>
    <row r="216" spans="2:11" s="1" customFormat="1" ht="15" customHeight="1">
      <c r="B216" s="348"/>
      <c r="C216" s="282"/>
      <c r="D216" s="282"/>
      <c r="E216" s="282"/>
      <c r="F216" s="305">
        <v>3</v>
      </c>
      <c r="G216" s="343"/>
      <c r="H216" s="334" t="s">
        <v>1098</v>
      </c>
      <c r="I216" s="334"/>
      <c r="J216" s="334"/>
      <c r="K216" s="349"/>
    </row>
    <row r="217" spans="2:11" s="1" customFormat="1" ht="15" customHeight="1">
      <c r="B217" s="348"/>
      <c r="C217" s="282"/>
      <c r="D217" s="282"/>
      <c r="E217" s="282"/>
      <c r="F217" s="305">
        <v>4</v>
      </c>
      <c r="G217" s="343"/>
      <c r="H217" s="334" t="s">
        <v>1099</v>
      </c>
      <c r="I217" s="334"/>
      <c r="J217" s="334"/>
      <c r="K217" s="349"/>
    </row>
    <row r="218" spans="2:11" s="1" customFormat="1" ht="12.75" customHeight="1">
      <c r="B218" s="350"/>
      <c r="C218" s="351"/>
      <c r="D218" s="351"/>
      <c r="E218" s="351"/>
      <c r="F218" s="351"/>
      <c r="G218" s="351"/>
      <c r="H218" s="351"/>
      <c r="I218" s="351"/>
      <c r="J218" s="351"/>
      <c r="K218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LAPTOP-1JLMHHIG\vozabal</dc:creator>
  <cp:keywords/>
  <dc:description/>
  <cp:lastModifiedBy>LAPTOP-1JLMHHIG\vozabal</cp:lastModifiedBy>
  <dcterms:created xsi:type="dcterms:W3CDTF">2023-06-26T13:33:22Z</dcterms:created>
  <dcterms:modified xsi:type="dcterms:W3CDTF">2023-06-26T13:33:31Z</dcterms:modified>
  <cp:category/>
  <cp:version/>
  <cp:contentType/>
  <cp:contentStatus/>
</cp:coreProperties>
</file>