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ARA_PC\Desktop\"/>
    </mc:Choice>
  </mc:AlternateContent>
  <bookViews>
    <workbookView xWindow="0" yWindow="0" windowWidth="0" windowHeight="0"/>
  </bookViews>
  <sheets>
    <sheet name="Rekapitulace stavby" sheetId="1" r:id="rId1"/>
    <sheet name="22_48 - ZŠ Buttulova č.p...."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'22_48 - ZŠ Buttulova č.p....'!$C$125:$K$380</definedName>
    <definedName name="_xlnm.Print_Area" localSheetId="1">'22_48 - ZŠ Buttulova č.p....'!$C$4:$J$76,'22_48 - ZŠ Buttulova č.p....'!$C$82:$J$109,'22_48 - ZŠ Buttulova č.p....'!$C$115:$J$380</definedName>
    <definedName name="_xlnm.Print_Titles" localSheetId="1">'22_48 - ZŠ Buttulova č.p....'!$125:$125</definedName>
  </definedNames>
  <calcPr/>
</workbook>
</file>

<file path=xl/calcChain.xml><?xml version="1.0" encoding="utf-8"?>
<calcChain xmlns="http://schemas.openxmlformats.org/spreadsheetml/2006/main">
  <c i="2" l="1" r="J35"/>
  <c r="J34"/>
  <c i="1" r="AY95"/>
  <c i="2" r="J33"/>
  <c i="1" r="AX95"/>
  <c i="2" r="BI380"/>
  <c r="BH380"/>
  <c r="BG380"/>
  <c r="BF380"/>
  <c r="T380"/>
  <c r="R380"/>
  <c r="P380"/>
  <c r="BI379"/>
  <c r="BH379"/>
  <c r="BG379"/>
  <c r="BF379"/>
  <c r="T379"/>
  <c r="R379"/>
  <c r="P379"/>
  <c r="BI376"/>
  <c r="BH376"/>
  <c r="BG376"/>
  <c r="BF376"/>
  <c r="T376"/>
  <c r="R376"/>
  <c r="P376"/>
  <c r="BI374"/>
  <c r="BH374"/>
  <c r="BG374"/>
  <c r="BF374"/>
  <c r="T374"/>
  <c r="R374"/>
  <c r="P374"/>
  <c r="BI372"/>
  <c r="BH372"/>
  <c r="BG372"/>
  <c r="BF372"/>
  <c r="T372"/>
  <c r="R372"/>
  <c r="P372"/>
  <c r="BI370"/>
  <c r="BH370"/>
  <c r="BG370"/>
  <c r="BF370"/>
  <c r="T370"/>
  <c r="R370"/>
  <c r="P370"/>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F120"/>
  <c r="E118"/>
  <c r="F87"/>
  <c r="E85"/>
  <c r="J22"/>
  <c r="E22"/>
  <c r="J123"/>
  <c r="J21"/>
  <c r="J19"/>
  <c r="E19"/>
  <c r="J122"/>
  <c r="J18"/>
  <c r="J16"/>
  <c r="E16"/>
  <c r="F123"/>
  <c r="J15"/>
  <c r="J13"/>
  <c r="E13"/>
  <c r="F89"/>
  <c r="J12"/>
  <c r="J10"/>
  <c r="J120"/>
  <c i="1" r="L90"/>
  <c r="AM90"/>
  <c r="AM89"/>
  <c r="L89"/>
  <c r="AM87"/>
  <c r="L87"/>
  <c r="L85"/>
  <c r="L84"/>
  <c i="2" r="BK361"/>
  <c r="J358"/>
  <c r="J345"/>
  <c r="BK341"/>
  <c r="J336"/>
  <c r="J327"/>
  <c r="BK322"/>
  <c r="BK313"/>
  <c r="BK302"/>
  <c r="J294"/>
  <c r="BK289"/>
  <c r="J285"/>
  <c r="J282"/>
  <c r="BK279"/>
  <c r="BK275"/>
  <c r="BK271"/>
  <c r="J268"/>
  <c r="BK257"/>
  <c r="BK247"/>
  <c r="BK241"/>
  <c r="J236"/>
  <c r="BK231"/>
  <c r="BK224"/>
  <c r="BK220"/>
  <c r="BK210"/>
  <c r="J198"/>
  <c r="BK181"/>
  <c r="BK177"/>
  <c r="J168"/>
  <c r="BK160"/>
  <c r="J156"/>
  <c r="BK153"/>
  <c r="BK149"/>
  <c r="BK143"/>
  <c r="J137"/>
  <c r="J132"/>
  <c r="BK374"/>
  <c r="BK370"/>
  <c r="J365"/>
  <c r="J355"/>
  <c r="J340"/>
  <c r="J337"/>
  <c r="BK332"/>
  <c r="J328"/>
  <c r="BK320"/>
  <c r="J313"/>
  <c r="J303"/>
  <c r="J297"/>
  <c r="BK288"/>
  <c r="BK282"/>
  <c r="J276"/>
  <c r="BK268"/>
  <c r="J264"/>
  <c r="BK259"/>
  <c r="J251"/>
  <c r="BK248"/>
  <c r="BK242"/>
  <c r="BK236"/>
  <c r="BK229"/>
  <c r="BK221"/>
  <c r="BK214"/>
  <c r="J210"/>
  <c r="BK204"/>
  <c r="J196"/>
  <c r="J190"/>
  <c r="BK184"/>
  <c r="J182"/>
  <c r="J172"/>
  <c r="J163"/>
  <c r="BK159"/>
  <c r="J152"/>
  <c r="BK148"/>
  <c r="BK142"/>
  <c r="BK133"/>
  <c r="J372"/>
  <c r="J357"/>
  <c r="BK351"/>
  <c r="BK338"/>
  <c r="J331"/>
  <c r="BK323"/>
  <c r="BK315"/>
  <c r="J309"/>
  <c r="BK301"/>
  <c r="BK294"/>
  <c r="BK287"/>
  <c r="J279"/>
  <c r="J275"/>
  <c r="BK262"/>
  <c r="BK255"/>
  <c r="BK249"/>
  <c r="J243"/>
  <c r="J231"/>
  <c r="J226"/>
  <c r="J218"/>
  <c r="BK215"/>
  <c r="BK209"/>
  <c r="BK207"/>
  <c r="J204"/>
  <c r="BK190"/>
  <c r="BK182"/>
  <c r="J177"/>
  <c r="BK171"/>
  <c r="BK167"/>
  <c r="BK161"/>
  <c r="J145"/>
  <c r="J142"/>
  <c r="BK131"/>
  <c r="J380"/>
  <c r="BK376"/>
  <c r="BK365"/>
  <c r="BK358"/>
  <c r="BK345"/>
  <c r="BK340"/>
  <c r="J334"/>
  <c r="BK326"/>
  <c r="J322"/>
  <c r="J318"/>
  <c r="J315"/>
  <c r="BK309"/>
  <c r="BK306"/>
  <c r="J302"/>
  <c r="J300"/>
  <c r="BK290"/>
  <c r="J284"/>
  <c r="J273"/>
  <c r="BK267"/>
  <c r="J262"/>
  <c r="BK256"/>
  <c r="BK253"/>
  <c r="J250"/>
  <c r="BK243"/>
  <c r="J238"/>
  <c r="BK233"/>
  <c r="J225"/>
  <c r="BK216"/>
  <c r="J209"/>
  <c r="J203"/>
  <c r="BK198"/>
  <c r="BK183"/>
  <c r="BK172"/>
  <c r="J162"/>
  <c r="BK158"/>
  <c r="J155"/>
  <c r="J149"/>
  <c r="BK144"/>
  <c r="BK139"/>
  <c r="BK363"/>
  <c r="BK355"/>
  <c r="BK347"/>
  <c r="J339"/>
  <c r="J332"/>
  <c r="BK324"/>
  <c r="BK317"/>
  <c r="BK312"/>
  <c r="J296"/>
  <c r="BK293"/>
  <c r="J288"/>
  <c r="BK284"/>
  <c r="BK281"/>
  <c r="J278"/>
  <c r="J274"/>
  <c r="BK270"/>
  <c r="BK266"/>
  <c r="J256"/>
  <c r="BK245"/>
  <c r="BK240"/>
  <c r="BK235"/>
  <c r="BK230"/>
  <c r="BK222"/>
  <c r="BK219"/>
  <c r="J211"/>
  <c r="BK203"/>
  <c r="J186"/>
  <c r="BK179"/>
  <c r="BK169"/>
  <c r="BK163"/>
  <c r="BK155"/>
  <c r="BK152"/>
  <c r="J148"/>
  <c r="J141"/>
  <c r="J136"/>
  <c r="J369"/>
  <c r="J363"/>
  <c r="J349"/>
  <c r="J338"/>
  <c r="BK336"/>
  <c r="BK331"/>
  <c r="J325"/>
  <c r="BK319"/>
  <c r="J312"/>
  <c r="BK300"/>
  <c r="BK296"/>
  <c r="J290"/>
  <c r="J281"/>
  <c r="BK274"/>
  <c r="J269"/>
  <c r="J265"/>
  <c r="J261"/>
  <c r="J252"/>
  <c r="J249"/>
  <c r="J239"/>
  <c r="J235"/>
  <c r="BK228"/>
  <c r="J219"/>
  <c r="BK213"/>
  <c r="BK211"/>
  <c r="J200"/>
  <c r="BK192"/>
  <c r="J188"/>
  <c r="J183"/>
  <c r="BK174"/>
  <c r="BK168"/>
  <c r="BK162"/>
  <c r="BK157"/>
  <c r="J150"/>
  <c r="BK145"/>
  <c r="BK136"/>
  <c r="J131"/>
  <c r="J376"/>
  <c r="BK353"/>
  <c r="J341"/>
  <c r="BK334"/>
  <c r="J326"/>
  <c r="BK318"/>
  <c r="J311"/>
  <c r="J308"/>
  <c r="J299"/>
  <c r="J293"/>
  <c r="J286"/>
  <c r="BK278"/>
  <c r="J266"/>
  <c r="J259"/>
  <c r="J253"/>
  <c r="J245"/>
  <c r="BK237"/>
  <c r="J228"/>
  <c r="J222"/>
  <c r="BK217"/>
  <c r="J214"/>
  <c r="J208"/>
  <c r="J205"/>
  <c r="J192"/>
  <c r="J184"/>
  <c r="J180"/>
  <c r="J173"/>
  <c r="J169"/>
  <c r="J164"/>
  <c r="J144"/>
  <c r="BK138"/>
  <c r="J130"/>
  <c r="BK379"/>
  <c r="J370"/>
  <c r="J361"/>
  <c r="J353"/>
  <c r="J343"/>
  <c r="BK339"/>
  <c r="BK333"/>
  <c r="BK325"/>
  <c r="BK321"/>
  <c r="J317"/>
  <c r="BK311"/>
  <c r="BK308"/>
  <c r="J304"/>
  <c r="J301"/>
  <c r="BK291"/>
  <c r="BK285"/>
  <c r="BK277"/>
  <c r="J270"/>
  <c r="BK264"/>
  <c r="BK260"/>
  <c r="J254"/>
  <c r="BK251"/>
  <c r="J246"/>
  <c r="J241"/>
  <c r="J230"/>
  <c r="J224"/>
  <c r="J212"/>
  <c r="BK205"/>
  <c r="BK200"/>
  <c r="BK187"/>
  <c r="BK173"/>
  <c r="J165"/>
  <c r="J160"/>
  <c r="BK156"/>
  <c r="BK150"/>
  <c r="J146"/>
  <c r="J140"/>
  <c i="1" r="AS94"/>
  <c i="2" r="BK367"/>
  <c r="BK359"/>
  <c r="J351"/>
  <c r="BK343"/>
  <c r="BK337"/>
  <c r="BK328"/>
  <c r="J323"/>
  <c r="J314"/>
  <c r="J306"/>
  <c r="J295"/>
  <c r="BK292"/>
  <c r="BK286"/>
  <c r="BK283"/>
  <c r="BK280"/>
  <c r="BK276"/>
  <c r="J272"/>
  <c r="BK269"/>
  <c r="J260"/>
  <c r="J248"/>
  <c r="BK244"/>
  <c r="BK239"/>
  <c r="BK232"/>
  <c r="BK226"/>
  <c r="J221"/>
  <c r="BK218"/>
  <c r="BK206"/>
  <c r="BK188"/>
  <c r="BK180"/>
  <c r="J174"/>
  <c r="J167"/>
  <c r="J159"/>
  <c r="BK154"/>
  <c r="J151"/>
  <c r="J147"/>
  <c r="BK140"/>
  <c r="J133"/>
  <c r="BK372"/>
  <c r="J367"/>
  <c r="BK357"/>
  <c r="J347"/>
  <c r="J333"/>
  <c r="J329"/>
  <c r="J321"/>
  <c r="J316"/>
  <c r="BK304"/>
  <c r="BK299"/>
  <c r="J291"/>
  <c r="J287"/>
  <c r="J277"/>
  <c r="J271"/>
  <c r="J267"/>
  <c r="J263"/>
  <c r="BK254"/>
  <c r="BK250"/>
  <c r="J244"/>
  <c r="BK238"/>
  <c r="J232"/>
  <c r="BK225"/>
  <c r="J217"/>
  <c r="BK212"/>
  <c r="J207"/>
  <c r="BK202"/>
  <c r="BK194"/>
  <c r="BK186"/>
  <c r="J179"/>
  <c r="BK170"/>
  <c r="BK164"/>
  <c r="J158"/>
  <c r="BK151"/>
  <c r="BK146"/>
  <c r="J139"/>
  <c r="BK132"/>
  <c r="BK130"/>
  <c r="BK369"/>
  <c r="J342"/>
  <c r="BK335"/>
  <c r="BK329"/>
  <c r="J320"/>
  <c r="BK314"/>
  <c r="J310"/>
  <c r="BK307"/>
  <c r="BK295"/>
  <c r="J292"/>
  <c r="J283"/>
  <c r="BK273"/>
  <c r="BK263"/>
  <c r="J257"/>
  <c r="BK246"/>
  <c r="J240"/>
  <c r="J233"/>
  <c r="BK223"/>
  <c r="J220"/>
  <c r="J216"/>
  <c r="J213"/>
  <c r="J206"/>
  <c r="BK196"/>
  <c r="J187"/>
  <c r="J181"/>
  <c r="BK176"/>
  <c r="J170"/>
  <c r="BK165"/>
  <c r="J153"/>
  <c r="J143"/>
  <c r="BK137"/>
  <c r="BK380"/>
  <c r="J379"/>
  <c r="J374"/>
  <c r="J359"/>
  <c r="BK349"/>
  <c r="BK342"/>
  <c r="J335"/>
  <c r="BK327"/>
  <c r="J324"/>
  <c r="J319"/>
  <c r="BK316"/>
  <c r="BK310"/>
  <c r="J307"/>
  <c r="BK303"/>
  <c r="BK297"/>
  <c r="J289"/>
  <c r="J280"/>
  <c r="BK272"/>
  <c r="BK265"/>
  <c r="BK261"/>
  <c r="J255"/>
  <c r="BK252"/>
  <c r="J247"/>
  <c r="J242"/>
  <c r="J237"/>
  <c r="J229"/>
  <c r="J223"/>
  <c r="J215"/>
  <c r="BK208"/>
  <c r="J202"/>
  <c r="J194"/>
  <c r="J176"/>
  <c r="J171"/>
  <c r="J161"/>
  <c r="J157"/>
  <c r="J154"/>
  <c r="BK147"/>
  <c r="BK141"/>
  <c r="J138"/>
  <c l="1" r="T129"/>
  <c r="T135"/>
  <c r="P166"/>
  <c r="R185"/>
  <c r="R227"/>
  <c r="R234"/>
  <c r="P258"/>
  <c r="P298"/>
  <c r="P305"/>
  <c r="BK344"/>
  <c r="J344"/>
  <c r="J107"/>
  <c r="R129"/>
  <c r="R135"/>
  <c r="R166"/>
  <c r="T185"/>
  <c r="BK234"/>
  <c r="J234"/>
  <c r="J102"/>
  <c r="BK258"/>
  <c r="J258"/>
  <c r="J103"/>
  <c r="BK298"/>
  <c r="J298"/>
  <c r="J104"/>
  <c r="T298"/>
  <c r="R305"/>
  <c r="P330"/>
  <c r="T330"/>
  <c r="BK129"/>
  <c r="P129"/>
  <c r="P135"/>
  <c r="T166"/>
  <c r="P185"/>
  <c r="P227"/>
  <c r="P234"/>
  <c r="T258"/>
  <c r="R298"/>
  <c r="T305"/>
  <c r="R344"/>
  <c r="BK135"/>
  <c r="J135"/>
  <c r="J98"/>
  <c r="BK166"/>
  <c r="J166"/>
  <c r="J99"/>
  <c r="BK185"/>
  <c r="J185"/>
  <c r="J100"/>
  <c r="BK227"/>
  <c r="J227"/>
  <c r="J101"/>
  <c r="T227"/>
  <c r="T234"/>
  <c r="R258"/>
  <c r="BK305"/>
  <c r="J305"/>
  <c r="J105"/>
  <c r="BK330"/>
  <c r="J330"/>
  <c r="J106"/>
  <c r="R330"/>
  <c r="P344"/>
  <c r="T344"/>
  <c r="BK378"/>
  <c r="J378"/>
  <c r="J108"/>
  <c r="P378"/>
  <c r="R378"/>
  <c r="T378"/>
  <c r="J89"/>
  <c r="BE130"/>
  <c r="BE131"/>
  <c r="BE132"/>
  <c r="BE136"/>
  <c r="BE142"/>
  <c r="BE145"/>
  <c r="BE148"/>
  <c r="BE151"/>
  <c r="BE152"/>
  <c r="BE163"/>
  <c r="BE167"/>
  <c r="BE174"/>
  <c r="BE176"/>
  <c r="BE179"/>
  <c r="BE181"/>
  <c r="BE188"/>
  <c r="BE206"/>
  <c r="BE207"/>
  <c r="BE213"/>
  <c r="BE217"/>
  <c r="BE219"/>
  <c r="BE221"/>
  <c r="BE226"/>
  <c r="BE239"/>
  <c r="BE248"/>
  <c r="BE257"/>
  <c r="BE262"/>
  <c r="BE267"/>
  <c r="BE274"/>
  <c r="BE278"/>
  <c r="BE279"/>
  <c r="BE281"/>
  <c r="BE282"/>
  <c r="BE287"/>
  <c r="BE293"/>
  <c r="BE295"/>
  <c r="BE300"/>
  <c r="BE312"/>
  <c r="BE313"/>
  <c r="BE328"/>
  <c r="BE329"/>
  <c r="BE331"/>
  <c r="BE337"/>
  <c r="BE341"/>
  <c r="BE347"/>
  <c r="BE353"/>
  <c r="BE355"/>
  <c r="BE363"/>
  <c r="BE367"/>
  <c r="BE372"/>
  <c r="BE374"/>
  <c r="BE376"/>
  <c r="BE379"/>
  <c r="BE380"/>
  <c r="J87"/>
  <c r="J90"/>
  <c r="F122"/>
  <c r="BE133"/>
  <c r="BE139"/>
  <c r="BE140"/>
  <c r="BE141"/>
  <c r="BE146"/>
  <c r="BE147"/>
  <c r="BE149"/>
  <c r="BE150"/>
  <c r="BE154"/>
  <c r="BE156"/>
  <c r="BE157"/>
  <c r="BE158"/>
  <c r="BE159"/>
  <c r="BE162"/>
  <c r="BE168"/>
  <c r="BE169"/>
  <c r="BE172"/>
  <c r="BE173"/>
  <c r="BE183"/>
  <c r="BE186"/>
  <c r="BE192"/>
  <c r="BE202"/>
  <c r="BE203"/>
  <c r="BE211"/>
  <c r="BE220"/>
  <c r="BE225"/>
  <c r="BE229"/>
  <c r="BE233"/>
  <c r="BE235"/>
  <c r="BE238"/>
  <c r="BE241"/>
  <c r="BE245"/>
  <c r="BE247"/>
  <c r="BE251"/>
  <c r="BE260"/>
  <c r="BE268"/>
  <c r="BE269"/>
  <c r="BE270"/>
  <c r="BE271"/>
  <c r="BE276"/>
  <c r="BE280"/>
  <c r="BE284"/>
  <c r="BE288"/>
  <c r="BE289"/>
  <c r="BE290"/>
  <c r="BE291"/>
  <c r="BE296"/>
  <c r="BE302"/>
  <c r="BE304"/>
  <c r="BE311"/>
  <c r="BE316"/>
  <c r="BE321"/>
  <c r="BE332"/>
  <c r="BE336"/>
  <c r="BE359"/>
  <c r="BE361"/>
  <c r="BE365"/>
  <c r="BE370"/>
  <c r="F90"/>
  <c r="BE137"/>
  <c r="BE143"/>
  <c r="BE153"/>
  <c r="BE155"/>
  <c r="BE160"/>
  <c r="BE165"/>
  <c r="BE171"/>
  <c r="BE177"/>
  <c r="BE180"/>
  <c r="BE187"/>
  <c r="BE198"/>
  <c r="BE205"/>
  <c r="BE209"/>
  <c r="BE210"/>
  <c r="BE215"/>
  <c r="BE216"/>
  <c r="BE218"/>
  <c r="BE222"/>
  <c r="BE224"/>
  <c r="BE230"/>
  <c r="BE231"/>
  <c r="BE232"/>
  <c r="BE236"/>
  <c r="BE240"/>
  <c r="BE243"/>
  <c r="BE244"/>
  <c r="BE246"/>
  <c r="BE255"/>
  <c r="BE256"/>
  <c r="BE265"/>
  <c r="BE266"/>
  <c r="BE272"/>
  <c r="BE275"/>
  <c r="BE277"/>
  <c r="BE283"/>
  <c r="BE285"/>
  <c r="BE286"/>
  <c r="BE292"/>
  <c r="BE294"/>
  <c r="BE301"/>
  <c r="BE306"/>
  <c r="BE309"/>
  <c r="BE314"/>
  <c r="BE317"/>
  <c r="BE322"/>
  <c r="BE323"/>
  <c r="BE324"/>
  <c r="BE325"/>
  <c r="BE326"/>
  <c r="BE327"/>
  <c r="BE339"/>
  <c r="BE340"/>
  <c r="BE342"/>
  <c r="BE343"/>
  <c r="BE345"/>
  <c r="BE351"/>
  <c r="BE358"/>
  <c r="BE138"/>
  <c r="BE144"/>
  <c r="BE161"/>
  <c r="BE164"/>
  <c r="BE170"/>
  <c r="BE182"/>
  <c r="BE184"/>
  <c r="BE190"/>
  <c r="BE194"/>
  <c r="BE196"/>
  <c r="BE200"/>
  <c r="BE204"/>
  <c r="BE208"/>
  <c r="BE212"/>
  <c r="BE214"/>
  <c r="BE223"/>
  <c r="BE228"/>
  <c r="BE237"/>
  <c r="BE242"/>
  <c r="BE249"/>
  <c r="BE250"/>
  <c r="BE252"/>
  <c r="BE253"/>
  <c r="BE254"/>
  <c r="BE259"/>
  <c r="BE261"/>
  <c r="BE263"/>
  <c r="BE264"/>
  <c r="BE273"/>
  <c r="BE297"/>
  <c r="BE299"/>
  <c r="BE303"/>
  <c r="BE307"/>
  <c r="BE308"/>
  <c r="BE310"/>
  <c r="BE315"/>
  <c r="BE318"/>
  <c r="BE319"/>
  <c r="BE320"/>
  <c r="BE333"/>
  <c r="BE334"/>
  <c r="BE335"/>
  <c r="BE338"/>
  <c r="BE349"/>
  <c r="BE357"/>
  <c r="BE369"/>
  <c r="F35"/>
  <c i="1" r="BD95"/>
  <c r="BD94"/>
  <c r="W33"/>
  <c i="2" r="F34"/>
  <c i="1" r="BC95"/>
  <c r="BC94"/>
  <c r="W32"/>
  <c i="2" r="F33"/>
  <c i="1" r="BB95"/>
  <c r="BB94"/>
  <c r="AX94"/>
  <c i="2" r="J32"/>
  <c i="1" r="AW95"/>
  <c i="2" r="F32"/>
  <c i="1" r="BA95"/>
  <c r="BA94"/>
  <c r="W30"/>
  <c i="2" l="1" r="BK128"/>
  <c r="J128"/>
  <c r="J96"/>
  <c r="R128"/>
  <c r="R127"/>
  <c r="R126"/>
  <c r="P128"/>
  <c r="P127"/>
  <c r="P126"/>
  <c i="1" r="AU95"/>
  <c i="2" r="T128"/>
  <c r="T127"/>
  <c r="T126"/>
  <c r="J129"/>
  <c r="J97"/>
  <c i="1" r="AU94"/>
  <c r="AY94"/>
  <c r="W31"/>
  <c i="2" r="J31"/>
  <c i="1" r="AV95"/>
  <c r="AT95"/>
  <c r="AW94"/>
  <c r="AK30"/>
  <c i="2" r="F31"/>
  <c i="1" r="AZ95"/>
  <c r="AZ94"/>
  <c r="W29"/>
  <c i="2" l="1" r="BK127"/>
  <c r="BK126"/>
  <c r="J126"/>
  <c r="J94"/>
  <c i="1" r="AV94"/>
  <c r="AK29"/>
  <c i="2" l="1" r="J127"/>
  <c r="J95"/>
  <c r="J28"/>
  <c i="1" r="AG95"/>
  <c r="AG94"/>
  <c r="AK26"/>
  <c r="AT94"/>
  <c r="AN94"/>
  <c i="2" l="1" r="J37"/>
  <c i="1" r="AN95"/>
  <c r="AK35"/>
</calcChain>
</file>

<file path=xl/sharedStrings.xml><?xml version="1.0" encoding="utf-8"?>
<sst xmlns="http://schemas.openxmlformats.org/spreadsheetml/2006/main">
  <si>
    <t>Export Komplet</t>
  </si>
  <si>
    <t/>
  </si>
  <si>
    <t>2.0</t>
  </si>
  <si>
    <t>ZAMOK</t>
  </si>
  <si>
    <t>False</t>
  </si>
  <si>
    <t>{17cf7d74-39c0-4139-badb-23e98bdcd5a2}</t>
  </si>
  <si>
    <t>0,01</t>
  </si>
  <si>
    <t>21</t>
  </si>
  <si>
    <t>15</t>
  </si>
  <si>
    <t>REKAPITULACE STAVBY</t>
  </si>
  <si>
    <t xml:space="preserve">v ---  níže se nacházejí doplnkové a pomocné údaje k sestavám  --- v</t>
  </si>
  <si>
    <t>Návod na vyplnění</t>
  </si>
  <si>
    <t>0,001</t>
  </si>
  <si>
    <t>Kód:</t>
  </si>
  <si>
    <t>22_48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</si>
  <si>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</si>
  <si>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</si>
  <si>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Buttulova č.p. 74, Chotěboř – vybudování strukturované datové sítě</t>
  </si>
  <si>
    <t>KSO:</t>
  </si>
  <si>
    <t>CC-CZ:</t>
  </si>
  <si>
    <t>Místo:</t>
  </si>
  <si>
    <t xml:space="preserve"> </t>
  </si>
  <si>
    <t>Datum:</t>
  </si>
  <si>
    <t>5. 9. 2022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</si>
  <si>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</si>
  <si>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</si>
  <si>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</si>
  <si>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</si>
  <si>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</si>
  <si>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</si>
  <si>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</si>
  <si>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</si>
  <si>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</si>
  <si>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</si>
  <si>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</si>
  <si>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</si>
  <si>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</si>
  <si>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</si>
  <si>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</si>
  <si>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</si>
  <si>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</si>
  <si>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</si>
  <si>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</si>
  <si>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</si>
  <si>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</si>
  <si>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</si>
  <si>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</si>
  <si>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</si>
  <si>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</si>
  <si>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</si>
  <si>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</si>
  <si>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</si>
  <si>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</si>
  <si>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</si>
  <si>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</si>
  <si>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</si>
  <si>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</si>
  <si>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</si>
  <si>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</si>
  <si>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</si>
  <si>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</si>
  <si>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</si>
  <si>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</si>
  <si>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</si>
  <si>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</si>
  <si>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</si>
  <si>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</si>
  <si>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</si>
  <si>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</si>
  <si>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</si>
  <si>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</si>
  <si>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</si>
  <si>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</si>
  <si>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</si>
  <si>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</si>
  <si>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</si>
  <si>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</si>
  <si>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</si>
  <si>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</si>
  <si>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</si>
  <si>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</si>
  <si>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</si>
  <si>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</si>
  <si>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</si>
  <si>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</si>
  <si>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</si>
  <si>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</si>
  <si>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PSV - PSV</t>
  </si>
  <si>
    <t xml:space="preserve">    01 - STRUKTUROVANÁ KABELÁŽ - MATERIÁL</t>
  </si>
  <si>
    <t xml:space="preserve">      01.1 - KABELY</t>
  </si>
  <si>
    <t xml:space="preserve">      01.2 - ELEKTROINSTALAČNÍ MATERIÁL</t>
  </si>
  <si>
    <t xml:space="preserve">      01.3 - DATOVÉ ROZVADĚČE</t>
  </si>
  <si>
    <t xml:space="preserve">      01.4 - SILNOPROUD - MATERIÁL</t>
  </si>
  <si>
    <t xml:space="preserve">      01.5 - VZT, CHLAZENÍ - MATERIÁL</t>
  </si>
  <si>
    <t xml:space="preserve">      01.6 - OSTATNÍ</t>
  </si>
  <si>
    <t xml:space="preserve">    02 - STRUKTUROVANÁ KABELÁŽ - MONTÁŽE</t>
  </si>
  <si>
    <t xml:space="preserve">    03 - STRUKTUROVANÁ KABELÁŽ - DEMONTÁŽE</t>
  </si>
  <si>
    <t xml:space="preserve">    04 - SILNOPROUD - MONTÁŽE</t>
  </si>
  <si>
    <t xml:space="preserve">    05 - VZT, CHLAZENÍ - MONTÁŽE</t>
  </si>
  <si>
    <t xml:space="preserve">    06 - AKTIVNÍ SÍŤOVÉ PRVKY, IT</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</si>
  <si>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</si>
  <si>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</si>
  <si>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</si>
  <si>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</si>
  <si>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</si>
  <si>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</si>
  <si>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</si>
  <si>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</si>
  <si>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</si>
  <si>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</si>
  <si>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</si>
  <si>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</si>
  <si>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</si>
  <si>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</si>
  <si>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</si>
  <si>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ROZPOCET</t>
  </si>
  <si>
    <t>01</t>
  </si>
  <si>
    <t>STRUKTUROVANÁ KABELÁŽ - MATERIÁL</t>
  </si>
  <si>
    <t>01.1</t>
  </si>
  <si>
    <t>KABELY</t>
  </si>
  <si>
    <t>M</t>
  </si>
  <si>
    <t>01.001</t>
  </si>
  <si>
    <t>Datový kabel STP cat. 6A</t>
  </si>
  <si>
    <t>m</t>
  </si>
  <si>
    <t>32</t>
  </si>
  <si>
    <t>3</t>
  </si>
  <si>
    <t>16</t>
  </si>
  <si>
    <t>602222472</t>
  </si>
  <si>
    <t>01.002</t>
  </si>
  <si>
    <t>Optický kabel pro napojení (prodloužení) stávající datové přípojky (stávající kabel - MiDia CT 12vl.AW FLEX 4,1mm)</t>
  </si>
  <si>
    <t>1243376071</t>
  </si>
  <si>
    <t>01.003</t>
  </si>
  <si>
    <t>Komunikační optický kabel 9/125um, OS2, 8vl</t>
  </si>
  <si>
    <t>-2057374782</t>
  </si>
  <si>
    <t>4</t>
  </si>
  <si>
    <t>34141027</t>
  </si>
  <si>
    <t>vodič propojovací flexibilní jádro Cu lanované izolace PVC 450/750V (H07V-K) 1x6mm2</t>
  </si>
  <si>
    <t>-756976062</t>
  </si>
  <si>
    <t>P</t>
  </si>
  <si>
    <t>Poznámka k položce:_x000d_
H07V-K CYA, průměr vodiče 5,3mm</t>
  </si>
  <si>
    <t>01.2</t>
  </si>
  <si>
    <t>ELEKTROINSTALAČNÍ MATERIÁL</t>
  </si>
  <si>
    <t>5</t>
  </si>
  <si>
    <t>01.201</t>
  </si>
  <si>
    <t>Datová zásuvka 2x RJ-45 STP, cat. 6A, nástěnná montáž, včetně rámečku, krytky, masky...atd - komplet</t>
  </si>
  <si>
    <t>kus</t>
  </si>
  <si>
    <t>-892494112</t>
  </si>
  <si>
    <t>6</t>
  </si>
  <si>
    <t>01.202</t>
  </si>
  <si>
    <t>Datová zásuvka 1x RJ-45 STP, cat. 6A, nástěnná montáž, včetně rámečku, krytky, masky...atd - komplet</t>
  </si>
  <si>
    <t>-1503313763</t>
  </si>
  <si>
    <t>7</t>
  </si>
  <si>
    <t>01.203</t>
  </si>
  <si>
    <t>Datová zásuvka 1x RJ-45 STP, cat. 6A, 45x22,5x36 mm (1/2 modul vel. 45), montáž do podlahové krybice včetně krytky</t>
  </si>
  <si>
    <t>1760878178</t>
  </si>
  <si>
    <t>8</t>
  </si>
  <si>
    <t>34571498</t>
  </si>
  <si>
    <t>krabice lištová PVC odbočná čtvercová 80x80mm s víčkem</t>
  </si>
  <si>
    <t>-1947182858</t>
  </si>
  <si>
    <t>9</t>
  </si>
  <si>
    <t>34571476</t>
  </si>
  <si>
    <t>krabice lištová PVC přístrojová čtvercová 80x80mm hluboká</t>
  </si>
  <si>
    <t>596109262</t>
  </si>
  <si>
    <t>10</t>
  </si>
  <si>
    <t>34571502</t>
  </si>
  <si>
    <t>rám krabice podlahové 330×260×59mm</t>
  </si>
  <si>
    <t>-1448412537</t>
  </si>
  <si>
    <t>11</t>
  </si>
  <si>
    <t>34571504</t>
  </si>
  <si>
    <t>krabice univerzální podlahová 332×250×80-95mm</t>
  </si>
  <si>
    <t>1760873470</t>
  </si>
  <si>
    <t>12</t>
  </si>
  <si>
    <t>01.204</t>
  </si>
  <si>
    <t>Přístrojová podložka modul vel. 45, rastr 6x6</t>
  </si>
  <si>
    <t>-1047834388</t>
  </si>
  <si>
    <t>13</t>
  </si>
  <si>
    <t>01.205</t>
  </si>
  <si>
    <t>Nivelační sada podlahové krabice - komplet</t>
  </si>
  <si>
    <t>-222164771</t>
  </si>
  <si>
    <t>14</t>
  </si>
  <si>
    <t>01.206</t>
  </si>
  <si>
    <t>Dvoukomorový kabelový kanál PVC, 210x70 mm, barva bílá</t>
  </si>
  <si>
    <t>-321980012</t>
  </si>
  <si>
    <t>01.207</t>
  </si>
  <si>
    <t>Stínící kabelový kanál pro plastový parapetní žlab, včetně příchytek, ochranného pospojení...atd - komplet</t>
  </si>
  <si>
    <t>-921323510</t>
  </si>
  <si>
    <t>34571004</t>
  </si>
  <si>
    <t>lišta elektroinstalační hranatá PVC 20x20mm</t>
  </si>
  <si>
    <t>-118597392</t>
  </si>
  <si>
    <t>17</t>
  </si>
  <si>
    <t>34571008</t>
  </si>
  <si>
    <t>lišta elektroinstalační hranatá PVC 40x40mm</t>
  </si>
  <si>
    <t>-1360053663</t>
  </si>
  <si>
    <t>18</t>
  </si>
  <si>
    <t>34571219</t>
  </si>
  <si>
    <t>kanál elektroinstalační hranatý PVC 100x60mm</t>
  </si>
  <si>
    <t>1609933758</t>
  </si>
  <si>
    <t>19</t>
  </si>
  <si>
    <t>34571350</t>
  </si>
  <si>
    <t>trubka elektroinstalační ohebná dvouplášťová korugovaná (chránička) D 32/40mm, HDPE+LDPE</t>
  </si>
  <si>
    <t>273259833</t>
  </si>
  <si>
    <t>20</t>
  </si>
  <si>
    <t>34571051</t>
  </si>
  <si>
    <t>trubka elektroinstalační ohebná EN 500 86-1141 (chránička) D 22,9/28,5mm</t>
  </si>
  <si>
    <t>-457589474</t>
  </si>
  <si>
    <t>34571052</t>
  </si>
  <si>
    <t>trubka elektroinstalační ohebná EN 500 86-1141 (chránička) D 28,4 /34,5mm</t>
  </si>
  <si>
    <t>419147380</t>
  </si>
  <si>
    <t>22</t>
  </si>
  <si>
    <t>34571484</t>
  </si>
  <si>
    <t>krabice v uzavřeném provedení PVC s krytím IP 54 čtvercová 170x170mm</t>
  </si>
  <si>
    <t>1967296039</t>
  </si>
  <si>
    <t>23</t>
  </si>
  <si>
    <t>34575492</t>
  </si>
  <si>
    <t>žlab kabelový pozinkovaný 2m/ks 50X125</t>
  </si>
  <si>
    <t>-289994235</t>
  </si>
  <si>
    <t>24</t>
  </si>
  <si>
    <t>34575491</t>
  </si>
  <si>
    <t>žlab kabelový pozinkovaný 2m/ks 50X62</t>
  </si>
  <si>
    <t>220867524</t>
  </si>
  <si>
    <t>25</t>
  </si>
  <si>
    <t>34575494</t>
  </si>
  <si>
    <t>žlab kabelový pozinkovaný 2m/ks 50X250</t>
  </si>
  <si>
    <t>1827402509</t>
  </si>
  <si>
    <t>26</t>
  </si>
  <si>
    <t>34575495</t>
  </si>
  <si>
    <t>žlab kabelový pozinkovaný 2m/ks 100X250</t>
  </si>
  <si>
    <t>-2143979857</t>
  </si>
  <si>
    <t>27</t>
  </si>
  <si>
    <t>34575002</t>
  </si>
  <si>
    <t>víko žlabu pozinkované 2m/ks š 62mm</t>
  </si>
  <si>
    <t>290028013</t>
  </si>
  <si>
    <t>28</t>
  </si>
  <si>
    <t>34575003</t>
  </si>
  <si>
    <t>víko žlabu pozinkované 2m/ks š 125mm</t>
  </si>
  <si>
    <t>1850084280</t>
  </si>
  <si>
    <t>29</t>
  </si>
  <si>
    <t>34575004</t>
  </si>
  <si>
    <t>víko žlabu pozinkované 2m/ks š 250mm</t>
  </si>
  <si>
    <t>1398817540</t>
  </si>
  <si>
    <t>30</t>
  </si>
  <si>
    <t>01.208</t>
  </si>
  <si>
    <t>Kotvící a závěsný materiál pro kabelové žlaby, tvarovky kabelových žlabů...atd - komplet</t>
  </si>
  <si>
    <t>-614600416</t>
  </si>
  <si>
    <t>31</t>
  </si>
  <si>
    <t>01.209</t>
  </si>
  <si>
    <t>Kabelové příchytky pro jednotlivé kabely do průměru 7,2 mm - komplet</t>
  </si>
  <si>
    <t>-2072126230</t>
  </si>
  <si>
    <t>01.210</t>
  </si>
  <si>
    <t>Mikrotrubička PE-HD, 12/10</t>
  </si>
  <si>
    <t>-1001989722</t>
  </si>
  <si>
    <t>33</t>
  </si>
  <si>
    <t>01.211</t>
  </si>
  <si>
    <t>Kabelová spojka stávjícího optického kabelu, 24 vláken - komplet</t>
  </si>
  <si>
    <t>1914727193</t>
  </si>
  <si>
    <t>34</t>
  </si>
  <si>
    <t>01.212</t>
  </si>
  <si>
    <t>Podružný montážní materiál - komplet</t>
  </si>
  <si>
    <t>-1715183507</t>
  </si>
  <si>
    <t>01.3</t>
  </si>
  <si>
    <t>DATOVÉ ROZVADĚČE</t>
  </si>
  <si>
    <t>35</t>
  </si>
  <si>
    <t>01.301</t>
  </si>
  <si>
    <t>Stojanový datový rozvaděč "RACK" 19", 800x800x42U, rozebíratelný, barva šedá, včetně podstavce, oplechování, uzamykatelného zámku...atd - komplet</t>
  </si>
  <si>
    <t>-539200147</t>
  </si>
  <si>
    <t>36</t>
  </si>
  <si>
    <t>01.302</t>
  </si>
  <si>
    <t>Zavěšený nástěnný datový rozvaděč "RACK" 19", 600x600x22U, rozebíratelný, barva šedá, včetně podstavce, oplechování, uzamykatelného zámku...atd - komplet</t>
  </si>
  <si>
    <t>-418513857</t>
  </si>
  <si>
    <t>37</t>
  </si>
  <si>
    <t>01.303</t>
  </si>
  <si>
    <t>Ventilační jednotka do datového rozvaděče, včetně termostatu</t>
  </si>
  <si>
    <t>472753837</t>
  </si>
  <si>
    <t>38</t>
  </si>
  <si>
    <t>01.304</t>
  </si>
  <si>
    <t>Horizontální vyvazovací panel datové kabeláže s háčky, do datového rozvaděče - komplet</t>
  </si>
  <si>
    <t>314221534</t>
  </si>
  <si>
    <t>39</t>
  </si>
  <si>
    <t>01.305</t>
  </si>
  <si>
    <t>Vertikální vyvazovací panel datové kabeláže s háčky, do datového rozvaděče - komplet</t>
  </si>
  <si>
    <t>181592273</t>
  </si>
  <si>
    <t>40</t>
  </si>
  <si>
    <t>01.306</t>
  </si>
  <si>
    <t xml:space="preserve">Napájecí zásuvkový panel 5x zásuvka 230V/16A s integrovanou přepěťovou ochranou, včetně přívodního kabelu, svorkovnice pro napojení  v instalační krabici...atd - komplet</t>
  </si>
  <si>
    <t>1539973528</t>
  </si>
  <si>
    <t>41</t>
  </si>
  <si>
    <t>01.307</t>
  </si>
  <si>
    <t>Patch panel pro datový rozvaděč 24x RJ-45 STP, cat. 6A</t>
  </si>
  <si>
    <t>465153235</t>
  </si>
  <si>
    <t>42</t>
  </si>
  <si>
    <t>01.308</t>
  </si>
  <si>
    <t xml:space="preserve">Switch 24G ports POE+, 4SFP+ ports _x000d_
</t>
  </si>
  <si>
    <t>1869801873</t>
  </si>
  <si>
    <t>Poznámka k položce:_x000d_
Poznámka k položce: Minimální parametry - 24x ports 10/100/1000BASE-T Ports 4x 1G/10G SFP ports Supports PoE Standards IEEE 802.3af, 802.3at, Console Port. Dostupný výkon pro PoE+ napájení min. 370W. Celková propustnost přepínače min. 128 Gb/s. Celkový paketový výkon přepínače min. 95 mpps. Pamětový buffer: min. 12MB, Paměť a Flash: min. 4 GB DDR3, 16 GB eMMC, Podpora ""jumbo rámců"" včetně velikosti min. 9190 Byte. Podpora linkové agregace IEEE 802.3ad. Podpora VLAN podle IEEE 802.1Q, min. 512 aktivních VLAN. Velikost MAC Address Table min. 8 190 vstupů, Směrovací protokol IGMPv2,IGMPv3, Algoritmus šifrování SSL, Metoda ověřování Secure Shell (SSH),RADIUS,TACACS+,Secure Shell v.2 (SSH2), Charakteristiky. Ovládání průtoku,podpora BOOTP,podpora ARP,podpora VLAN,DiffServ podpora,IPv6 podpora,podpora SNTP,sFlow,podpora MSTP (Multiple Spanning Tree Protocol,Trivial File Transfer Protocol (TFTP) podpora,MLD snooping,podpora LACP,podpora LLDP,kontrola přístupu přes port,DHCP klient,Energy Efficient Ethernet,Management Information Base (MIB),Network Access Control (NAC),Neighbor Discovery Protocol (NDP),podpora SNMP,Internet Control Message Protocol (ICMP),EntityMIB,DNS klient,LLDP-MED,User Datagram Protocol (UDP),Rapid Reconfiguration of Spanning Tree (RSTP),adresování IPv6, Vyhovující standardům IEEE 802.3,IEEE 802.1D,IEEE 802.1Q,IEEE 802.3ab,IEEE 802.1p,IEEE 802.3x,IEEE 802.3ad (LACP),IEEE 802.1w,IEEE 802.1s,IEEE 802.3at,IEEE 802.3az, IEEE 802.1X Port Based Network Access Control. Záruka min. 60 měsíců</t>
  </si>
  <si>
    <t>43</t>
  </si>
  <si>
    <t>01.309</t>
  </si>
  <si>
    <t>Optická vana pro 24x portů, 19" 1U, včetně kazety pro sváry, optických konektorů, držáku svarů, ochrany svarů, kabelových prostupek...atd - komplet</t>
  </si>
  <si>
    <t>-651336898</t>
  </si>
  <si>
    <t>44</t>
  </si>
  <si>
    <t>01.310</t>
  </si>
  <si>
    <t xml:space="preserve">Centrální přepínač 24x 10G SFP+ Stack Management Switch_x000d_
</t>
  </si>
  <si>
    <t>-1995527418</t>
  </si>
  <si>
    <t xml:space="preserve">Poznámka k položce:_x000d_
Minimální parametry - L3 switch, Počet 10Gbit/s optických portů, min. 20x10G SFP+, 4x10G copper/SFP+ combo, 1xGE OOB management, Switching capacity: 480.0 Gbps, Forwarding performance (64-byte packet size): 240.00 Mpps, VLAN Podpora min. 4 094 VLAN současně, Protokol pro vzdálenou správu SNMP, RMON, HTTP, HTTPS, TFTP, Telnet, SSH, Standardy: IEEE 802.3, IEEE 802.3u, IEEE 802.3ab, IEEE 802.3ad, IEEE 802.3z, IEEE 802.3ae, IEEE 802.3an, IEEE 802.3x Flow Control, IEEE 802.1D (STP, GARP, and GVRP), IEEE 802.1Q/p VLAN, IEEE 802.1w Rapid STP, IEEE 802.1s Multiple STP, IEEE 802.1X Port Access Authentication, IEEE 802.3af IEEE 802.3at, IEEE 802.1AB Link Layer Discovery Protocol, IEEE 802.3az, Velikost MAC tabulky min. 16K, RAM 512 MB, Flash 256 MB, Dodávka musí obsahovat veškeré potřebné licence pro splnění požadovaných vlastností a parametrů.  Je požadována záruka na hardware s výměnou NBD v délce 84 měsíců, tato záruka musí být garantovaná výrobcem zařízení. Software aktualizace (nové verze programového vybavení) v minimální délce 60 měsíců, technická podpora výrobce po dobu 60 měsíců.</t>
  </si>
  <si>
    <t>45</t>
  </si>
  <si>
    <t>01.311</t>
  </si>
  <si>
    <t>Kabel pro přímě spojení centrálních switchů SFP+ do SFP+ - 1m</t>
  </si>
  <si>
    <t>38374663</t>
  </si>
  <si>
    <t>46</t>
  </si>
  <si>
    <t>01.312</t>
  </si>
  <si>
    <t>Modul SFP+ transceiver 10GBASE</t>
  </si>
  <si>
    <t>162012045</t>
  </si>
  <si>
    <t>47</t>
  </si>
  <si>
    <t>01.313</t>
  </si>
  <si>
    <t>Propojovací "PATCH" kabely RJ-45 STP, délka do 3 m - komplet</t>
  </si>
  <si>
    <t>-2067813136</t>
  </si>
  <si>
    <t>48</t>
  </si>
  <si>
    <t>01.314</t>
  </si>
  <si>
    <t>Propojovací optické "PATCH" kabely - duplex, délka do 3 m - komplet</t>
  </si>
  <si>
    <t>-1455327479</t>
  </si>
  <si>
    <t>49</t>
  </si>
  <si>
    <t>01.315</t>
  </si>
  <si>
    <t>Police do datového rozvaděče, hluboká</t>
  </si>
  <si>
    <t>896483990</t>
  </si>
  <si>
    <t>50</t>
  </si>
  <si>
    <t>01.316</t>
  </si>
  <si>
    <t>1844266113</t>
  </si>
  <si>
    <t>01.4</t>
  </si>
  <si>
    <t>SILNOPROUD - MATERIÁL</t>
  </si>
  <si>
    <t>51</t>
  </si>
  <si>
    <t>01.401</t>
  </si>
  <si>
    <t>Úprava stávajícího rozvaděče RH (úprava oceloplechové masky, úchycení jističe, prostupka, označení přístroje, označení kabelu...atd) - komplet</t>
  </si>
  <si>
    <t>-1908299916</t>
  </si>
  <si>
    <t>52</t>
  </si>
  <si>
    <t>35822404</t>
  </si>
  <si>
    <t>jistič 3-pólový 32 A vypínací charakteristika B vypínací schopnost 10 kA</t>
  </si>
  <si>
    <t>1891341896</t>
  </si>
  <si>
    <t>53</t>
  </si>
  <si>
    <t>34111036</t>
  </si>
  <si>
    <t>kabel instalační jádro Cu plné izolace PVC plášť PVC 450/750V (CYKY) 3x2,5mm2</t>
  </si>
  <si>
    <t>1665801839</t>
  </si>
  <si>
    <t>Poznámka k položce:_x000d_
CYKY, průměr kabelu 9,5mm</t>
  </si>
  <si>
    <t>54</t>
  </si>
  <si>
    <t>34111042</t>
  </si>
  <si>
    <t>kabel instalační jádro Cu plné izolace PVC plášť PVC 450/750V (CYKY) 3x4mm2</t>
  </si>
  <si>
    <t>-1370478478</t>
  </si>
  <si>
    <t>Poznámka k položce:_x000d_
CYKY, průměr kabelu 11,2mm</t>
  </si>
  <si>
    <t>55</t>
  </si>
  <si>
    <t>34111260</t>
  </si>
  <si>
    <t>kabel silový oheň retardující bezhalogenový bez funkční schopnosti při požáru jádro Cu 0,6/1kV (N2XH) 3x4mm2</t>
  </si>
  <si>
    <t>1704565197</t>
  </si>
  <si>
    <t>Poznámka k položce:_x000d_
N2XH, průměr kabelu 14mm</t>
  </si>
  <si>
    <t>56</t>
  </si>
  <si>
    <t>34111284</t>
  </si>
  <si>
    <t>kabel silový oheň retardující bezhalogenový bez funkční schopnosti při požáru jádro Cu 0,6/1kV (N2XH) 4x10mm2</t>
  </si>
  <si>
    <t>1187967789</t>
  </si>
  <si>
    <t>Poznámka k položce:_x000d_
N2XH, průměr kabelu 18mm</t>
  </si>
  <si>
    <t>57</t>
  </si>
  <si>
    <t>34140844</t>
  </si>
  <si>
    <t>vodič propojovací jádro Cu lanované izolace PVC 450/750V (H07V-R) 1x6mm2</t>
  </si>
  <si>
    <t>492856024</t>
  </si>
  <si>
    <t>Poznámka k položce:_x000d_
H07V-R, průměr vodiče 4,7mm</t>
  </si>
  <si>
    <t>58</t>
  </si>
  <si>
    <t>34140846</t>
  </si>
  <si>
    <t>vodič propojovací jádro Cu lanované izolace PVC 450/750V (H07V-R) 1x10mm2</t>
  </si>
  <si>
    <t>914282021</t>
  </si>
  <si>
    <t>Poznámka k položce:_x000d_
H07V-R, průměr vodiče 5,8mm</t>
  </si>
  <si>
    <t>59</t>
  </si>
  <si>
    <t>34111244</t>
  </si>
  <si>
    <t>kabel silový oheň retardující bezhalogenový bez funkční schopnosti při požáru jádro Cu 0,6/1kV (N2XH) 1x25mm2</t>
  </si>
  <si>
    <t>1814633232</t>
  </si>
  <si>
    <t>Poznámka k položce:_x000d_
N2XH, průměr kabelu 11,8mm</t>
  </si>
  <si>
    <t>60</t>
  </si>
  <si>
    <t>-2017562149</t>
  </si>
  <si>
    <t>61</t>
  </si>
  <si>
    <t>34571002</t>
  </si>
  <si>
    <t>lišta elektroinstalační hranatá PVC 60x40mm</t>
  </si>
  <si>
    <t>-998963313</t>
  </si>
  <si>
    <t>62</t>
  </si>
  <si>
    <t>-2138941259</t>
  </si>
  <si>
    <t>63</t>
  </si>
  <si>
    <t>35711017</t>
  </si>
  <si>
    <t>rozvodnice nástěnná, plné dveře, IP41, 36 modulárních jednotek (12x3), vč. N/pE</t>
  </si>
  <si>
    <t>1869671035</t>
  </si>
  <si>
    <t>64</t>
  </si>
  <si>
    <t>01.402</t>
  </si>
  <si>
    <t>Vypínač 3-pólový 40 A, modulový</t>
  </si>
  <si>
    <t>-737303964</t>
  </si>
  <si>
    <t>65</t>
  </si>
  <si>
    <t>01.403</t>
  </si>
  <si>
    <t>Ochrana proti přepětí T1+T2, 3p, 400V, 25kA</t>
  </si>
  <si>
    <t>-177962920</t>
  </si>
  <si>
    <t>66</t>
  </si>
  <si>
    <t>01.404</t>
  </si>
  <si>
    <t xml:space="preserve">Proudový chránič s nadproudovou ochranou B16, 1P+N/30 mA, </t>
  </si>
  <si>
    <t>-1336566470</t>
  </si>
  <si>
    <t>67</t>
  </si>
  <si>
    <t>35822115</t>
  </si>
  <si>
    <t>jistič 1-pólový 10 A vypínací charakteristika B vypínací schopnost 6 kA</t>
  </si>
  <si>
    <t>-1304332848</t>
  </si>
  <si>
    <t>68</t>
  </si>
  <si>
    <t>35822122</t>
  </si>
  <si>
    <t>jistič 1-pólový 16 A vypínací charakteristika B vypínací schopnost 6 kA</t>
  </si>
  <si>
    <t>373041755</t>
  </si>
  <si>
    <t>69</t>
  </si>
  <si>
    <t>35822132</t>
  </si>
  <si>
    <t>jistič 1-pólový 25 A vypínací charakteristika C vypínací schopnost 6 kA</t>
  </si>
  <si>
    <t>-1926035819</t>
  </si>
  <si>
    <t>70</t>
  </si>
  <si>
    <t>35822123</t>
  </si>
  <si>
    <t>jistič 1-pólový 16 A vypínací charakteristika C vypínací schopnost 6 kA</t>
  </si>
  <si>
    <t>1892554524</t>
  </si>
  <si>
    <t>71</t>
  </si>
  <si>
    <t>01.405</t>
  </si>
  <si>
    <t>Přípojnice potenciálového vyrovnání, 1x50 mm2, 10x 6-25 mm2</t>
  </si>
  <si>
    <t>1816599709</t>
  </si>
  <si>
    <t>72</t>
  </si>
  <si>
    <t>01.406</t>
  </si>
  <si>
    <t>Krabice nástěnná v uzavřeném provedení PVC s krytím IP 55 obdelníková 250x200x90mm, včetně prostupek - komplet</t>
  </si>
  <si>
    <t>-82486549</t>
  </si>
  <si>
    <t>73</t>
  </si>
  <si>
    <t>01.407</t>
  </si>
  <si>
    <t>Typová skříň s přepěťovou ochranou T1+T2, 255V, 2p (L+N), 25kA, bezhalogenové provední - komplet</t>
  </si>
  <si>
    <t>-1653104315</t>
  </si>
  <si>
    <t>74</t>
  </si>
  <si>
    <t>34555229</t>
  </si>
  <si>
    <t>zásuvka nástěnná jednonásobná s víčkem, IP44, šroubové svorky</t>
  </si>
  <si>
    <t>-1590291046</t>
  </si>
  <si>
    <t>75</t>
  </si>
  <si>
    <t>35441072</t>
  </si>
  <si>
    <t>drát D 8mm FeZn pro hromosvod</t>
  </si>
  <si>
    <t>kg</t>
  </si>
  <si>
    <t>1791008123</t>
  </si>
  <si>
    <t>76</t>
  </si>
  <si>
    <t>35441415</t>
  </si>
  <si>
    <t>podpěra vedení FeZn do zdiva 150mm</t>
  </si>
  <si>
    <t>1077246980</t>
  </si>
  <si>
    <t>77</t>
  </si>
  <si>
    <t>35442036</t>
  </si>
  <si>
    <t>svorka uzemnění nerez připojovací</t>
  </si>
  <si>
    <t>359098266</t>
  </si>
  <si>
    <t>78</t>
  </si>
  <si>
    <t>35442034</t>
  </si>
  <si>
    <t>svorka uzemnění nerez zkušební, 81mm</t>
  </si>
  <si>
    <t>703213991</t>
  </si>
  <si>
    <t>79</t>
  </si>
  <si>
    <t>35442027</t>
  </si>
  <si>
    <t>svorka uzemnění Cu pro zemnící pásku a drát, 77x42mm</t>
  </si>
  <si>
    <t>495291062</t>
  </si>
  <si>
    <t>80</t>
  </si>
  <si>
    <t>01.408</t>
  </si>
  <si>
    <t>Zaváděcí tyč 16/10 mm, L=1,5m</t>
  </si>
  <si>
    <t>614561276</t>
  </si>
  <si>
    <t>81</t>
  </si>
  <si>
    <t>01.409</t>
  </si>
  <si>
    <t>Držák zaváděcí tyče, do zdiva</t>
  </si>
  <si>
    <t>1311944697</t>
  </si>
  <si>
    <t>82</t>
  </si>
  <si>
    <t>34571744</t>
  </si>
  <si>
    <t>příchytka kovová jednostranná s dírou, požárně odolná, průměr vodiče 14mm</t>
  </si>
  <si>
    <t>-970479838</t>
  </si>
  <si>
    <t>83</t>
  </si>
  <si>
    <t>34571745</t>
  </si>
  <si>
    <t>příchytka kovová jednostranná s dírou, požárně odolná, průměr vodiče 16mm</t>
  </si>
  <si>
    <t>96422191</t>
  </si>
  <si>
    <t>84</t>
  </si>
  <si>
    <t>01.410</t>
  </si>
  <si>
    <t>Podružný materiál - komplet</t>
  </si>
  <si>
    <t>-1263002506</t>
  </si>
  <si>
    <t>01.5</t>
  </si>
  <si>
    <t>VZT, CHLAZENÍ - MATERIÁL</t>
  </si>
  <si>
    <t>85</t>
  </si>
  <si>
    <t>01.501</t>
  </si>
  <si>
    <t>Klimatizační jednotka split, chladící výkon 12kW (vnitřní+venkovní jednotka), včetně ovládacího panelu, krytu vnitřní jednotky...atd - komplet</t>
  </si>
  <si>
    <t>1935423669</t>
  </si>
  <si>
    <t>86</t>
  </si>
  <si>
    <t>01.502</t>
  </si>
  <si>
    <t>Cu potrubí 6/10 mm, technologická kabeláž klimatizace - komplet</t>
  </si>
  <si>
    <t>693079136</t>
  </si>
  <si>
    <t>87</t>
  </si>
  <si>
    <t>42975403</t>
  </si>
  <si>
    <t>lišta krycí pro vedení potrubí klimatizace plastová, 70x55mm</t>
  </si>
  <si>
    <t>1465205241</t>
  </si>
  <si>
    <t>88</t>
  </si>
  <si>
    <t>01.503</t>
  </si>
  <si>
    <t>Nosná konzole, včetně povrchové úpravy - komplet</t>
  </si>
  <si>
    <t>-363703435</t>
  </si>
  <si>
    <t>89</t>
  </si>
  <si>
    <t>01.504</t>
  </si>
  <si>
    <t>Potrubí pro odvod kondenzátu D32 mm, plast - komplet</t>
  </si>
  <si>
    <t>-415498468</t>
  </si>
  <si>
    <t>90</t>
  </si>
  <si>
    <t>01.505</t>
  </si>
  <si>
    <t>129678854</t>
  </si>
  <si>
    <t>01.6</t>
  </si>
  <si>
    <t>OSTATNÍ</t>
  </si>
  <si>
    <t>91</t>
  </si>
  <si>
    <t>01.601</t>
  </si>
  <si>
    <t>Obhlídka stavby před započetím realizačních prací, včetně prověření skutečných stavů na místě stavby, včetně prověření stávajícího hlavního rozvaděče RH, dimenze stávající přípojky NN a jejich částí, provedení dlouhodobé analýzi spotřeby elektrické energie. Dále prověření dimenze a stavu stávající optické přípojky a prověření místa a celkové proveditelnosti naspojkování stávající optické přípojky - komplet</t>
  </si>
  <si>
    <t>150464293</t>
  </si>
  <si>
    <t>92</t>
  </si>
  <si>
    <t>01.602</t>
  </si>
  <si>
    <t>Dílenská dokumentace, dokumentace skutečného provedení stavby, včetně vydání dokumentace skutečných stavů v tištěné i elektronické verzi - komplet</t>
  </si>
  <si>
    <t>1712150876</t>
  </si>
  <si>
    <t>93</t>
  </si>
  <si>
    <t>K</t>
  </si>
  <si>
    <t>742330101</t>
  </si>
  <si>
    <t>Montáž strukturované kabeláže měření segmentu metalického s vyhotovením protokolu</t>
  </si>
  <si>
    <t>467423064</t>
  </si>
  <si>
    <t>94</t>
  </si>
  <si>
    <t>742330102</t>
  </si>
  <si>
    <t>Montáž strukturované kabeláže měření segmentu optického, měření útlumu, 2 okna</t>
  </si>
  <si>
    <t>-1739759933</t>
  </si>
  <si>
    <t>95</t>
  </si>
  <si>
    <t>741810001</t>
  </si>
  <si>
    <t>Zkoušky a prohlídky elektrických rozvodů a zařízení celková prohlídka a vyhotovení revizní zprávy pro objem montážních prací do 100 tis. Kč</t>
  </si>
  <si>
    <t>-1110042285</t>
  </si>
  <si>
    <t>96</t>
  </si>
  <si>
    <t>01.603</t>
  </si>
  <si>
    <t>Oživení, nastavení a uvedení systému do provozu, zaškolení obsluhy, uživatelské návody - komplet</t>
  </si>
  <si>
    <t>-881529635</t>
  </si>
  <si>
    <t>97</t>
  </si>
  <si>
    <t>01.604</t>
  </si>
  <si>
    <t xml:space="preserve">Komplexní zkoušky v rámci zkušebního provozu, včetně vyhotovení zápisu o zkušební provozu a měření v rámci zkušebního provozu  - komplet</t>
  </si>
  <si>
    <t>-1513989755</t>
  </si>
  <si>
    <t>98</t>
  </si>
  <si>
    <t>01.605</t>
  </si>
  <si>
    <t>Koordinace realizační firmy se zástupci investora, upřesnění rozsahu demontážních a montážních prací...atd - komplet</t>
  </si>
  <si>
    <t>1236734146</t>
  </si>
  <si>
    <t>99</t>
  </si>
  <si>
    <t>01.606</t>
  </si>
  <si>
    <t>Protipožární ucpávky do 1 m2, včetně dodávky materiálu, montáže, zapravení, označení štítkem, revize, vyhotovení výkresovévé dokumentace rozmístění požárních ucpávek...atd - komplet</t>
  </si>
  <si>
    <t>33200384</t>
  </si>
  <si>
    <t>100</t>
  </si>
  <si>
    <t>01.607</t>
  </si>
  <si>
    <t>Recyklační poplatek - komplet</t>
  </si>
  <si>
    <t>-167834154</t>
  </si>
  <si>
    <t>101</t>
  </si>
  <si>
    <t>01.608</t>
  </si>
  <si>
    <t>Průrazy zdí ve zdivu cihlovém - komplet</t>
  </si>
  <si>
    <t>-1552124553</t>
  </si>
  <si>
    <t>102</t>
  </si>
  <si>
    <t>01.609</t>
  </si>
  <si>
    <t>Průrazy podlahových konstrukcí, v betonové mazanině, včetně zpětného zapravení - komplet</t>
  </si>
  <si>
    <t>605818664</t>
  </si>
  <si>
    <t>103</t>
  </si>
  <si>
    <t>01.610</t>
  </si>
  <si>
    <t>Snesení desek minerálních (SDK) stávajícího rastrového stropu, včetně uložení desek</t>
  </si>
  <si>
    <t>m2</t>
  </si>
  <si>
    <t>-235792866</t>
  </si>
  <si>
    <t>104</t>
  </si>
  <si>
    <t>01.611</t>
  </si>
  <si>
    <t>Montáž stropů rastrových, desek minerálních (SDK), do 0,5 m2, osazení desek do rastru</t>
  </si>
  <si>
    <t>-564801220</t>
  </si>
  <si>
    <t>105</t>
  </si>
  <si>
    <t>01.612</t>
  </si>
  <si>
    <t>Poplatek za ekologickou likvidaci a odvoz odpadu, provedeno společností akreditovanou pro nakládání s daným typem odpadu - komplet</t>
  </si>
  <si>
    <t>-752556209</t>
  </si>
  <si>
    <t>106</t>
  </si>
  <si>
    <t>95250554</t>
  </si>
  <si>
    <t>nájem za den věže pojízdné š 0,9-1,5m do dl 3,2m v 4,5-5,5m</t>
  </si>
  <si>
    <t>147280079</t>
  </si>
  <si>
    <t>107</t>
  </si>
  <si>
    <t>01.413</t>
  </si>
  <si>
    <t>Nájem autoplošiny, pracovní výška do 22m, včetně obsluhy - komplet</t>
  </si>
  <si>
    <t>1381624766</t>
  </si>
  <si>
    <t>108</t>
  </si>
  <si>
    <t>01.614</t>
  </si>
  <si>
    <t>Revizní zprávy, prohlášení o shodě jednotlivých montážních materiálů a osazených zařízení, kompletní předávací dokumentace realizovaného díla - komplet</t>
  </si>
  <si>
    <t>1606921234</t>
  </si>
  <si>
    <t>109</t>
  </si>
  <si>
    <t>01.615</t>
  </si>
  <si>
    <t>Nepředvídatelné práce - nekvalifikovaný dělník</t>
  </si>
  <si>
    <t>hod</t>
  </si>
  <si>
    <t>-598285593</t>
  </si>
  <si>
    <t>110</t>
  </si>
  <si>
    <t>01.616</t>
  </si>
  <si>
    <t>Nepředvídatelné práce - kvalifikovaný dělník</t>
  </si>
  <si>
    <t>1245334656</t>
  </si>
  <si>
    <t>111</t>
  </si>
  <si>
    <t>01.617</t>
  </si>
  <si>
    <t>Stavební přípomoce spojené s montáží podlahových krabic (vybourání kapsy, drážkování, zapravení, úpravy/opravy stávajících podlahových krytin...atd) a zřizováním kabelových tras - komplet</t>
  </si>
  <si>
    <t>677994255</t>
  </si>
  <si>
    <t>112</t>
  </si>
  <si>
    <t>01.618</t>
  </si>
  <si>
    <t>Drobný montážní materiál (stahovací svazkovací pásky, sádra, hmoždinky, šrouby, hřebíky, izolační pásky, tmely …) - komplet</t>
  </si>
  <si>
    <t>-1346552674</t>
  </si>
  <si>
    <t>113</t>
  </si>
  <si>
    <t>01.619</t>
  </si>
  <si>
    <t>Jiné materiály, montáž, demontáž, atd., neuvedené výše, ale které je nutné zahrnout do celkového rozsahu prací podle výkresů a praxe dodavatele. Prosím, uveďte podrobný technický popis a cenovou kalkulaci.</t>
  </si>
  <si>
    <t>2010187442</t>
  </si>
  <si>
    <t>02</t>
  </si>
  <si>
    <t>STRUKTUROVANÁ KABELÁŽ - MONTÁŽE</t>
  </si>
  <si>
    <t>114</t>
  </si>
  <si>
    <t>742121001</t>
  </si>
  <si>
    <t>Montáž kabelů sdělovacích pro vnitřní rozvody počtu žil do 15</t>
  </si>
  <si>
    <t>1899065094</t>
  </si>
  <si>
    <t>115</t>
  </si>
  <si>
    <t>741120201</t>
  </si>
  <si>
    <t>Montáž vodičů izolovaných měděných bez ukončení uložených volně plných a laněných s PVC pláštěm, bezhalogenových, ohniodolných (např. CY, CHAH-V) průřezu žíly 1,5 až 16 mm2</t>
  </si>
  <si>
    <t>405429415</t>
  </si>
  <si>
    <t>116</t>
  </si>
  <si>
    <t>741130004</t>
  </si>
  <si>
    <t>Ukončení vodičů izolovaných s označením a zapojením v rozváděči nebo na přístroji, průřezu žíly do 6 mm2</t>
  </si>
  <si>
    <t>-193260497</t>
  </si>
  <si>
    <t>117</t>
  </si>
  <si>
    <t>742330041</t>
  </si>
  <si>
    <t>Montáž strukturované kabeláže zásuvek datových pod omítku, do nábytku, do parapetního žlabu nebo podlahové krabice jednozásuvky</t>
  </si>
  <si>
    <t>1021908211</t>
  </si>
  <si>
    <t>118</t>
  </si>
  <si>
    <t>742330042</t>
  </si>
  <si>
    <t>Montáž strukturované kabeláže zásuvek datových pod omítku, do nábytku, do parapetního žlabu nebo podlahové krabice dvouzásuvky</t>
  </si>
  <si>
    <t>-1946910893</t>
  </si>
  <si>
    <t>119</t>
  </si>
  <si>
    <t>742330051</t>
  </si>
  <si>
    <t>Montáž strukturované kabeláže zásuvek datových popis portu zásuvky</t>
  </si>
  <si>
    <t>-2129550937</t>
  </si>
  <si>
    <t>120</t>
  </si>
  <si>
    <t>741112021</t>
  </si>
  <si>
    <t>Montáž krabic elektroinstalačních bez napojení na trubky a lišty, demontáže a montáže víčka a přístroje protahovacích nebo odbočných nástěnných plastových čtyřhranných, vel. do 100x100 mm</t>
  </si>
  <si>
    <t>1185554017</t>
  </si>
  <si>
    <t>121</t>
  </si>
  <si>
    <t>741112023</t>
  </si>
  <si>
    <t>Montáž krabic elektroinstalačních bez napojení na trubky a lišty, demontáže a montáže víčka a přístroje protahovacích nebo odbočných nástěnných plastových čtyřhranných, vel. do 250x250 mm</t>
  </si>
  <si>
    <t>1015970584</t>
  </si>
  <si>
    <t>122</t>
  </si>
  <si>
    <t>742110202</t>
  </si>
  <si>
    <t>Montáž podlahových krabic montovaných do mazaniny</t>
  </si>
  <si>
    <t>-17619984</t>
  </si>
  <si>
    <t>123</t>
  </si>
  <si>
    <t>742110275</t>
  </si>
  <si>
    <t>Montáž příslušenství ke krabicím upevňovacího límce pro podlahovou krabici do montované konstukce</t>
  </si>
  <si>
    <t>1513189543</t>
  </si>
  <si>
    <t>124</t>
  </si>
  <si>
    <t>742110271</t>
  </si>
  <si>
    <t>Montáž příslušenství ke krabicím montážního víka k vestavbě přístrojové jednotky</t>
  </si>
  <si>
    <t>-1067776131</t>
  </si>
  <si>
    <t>125</t>
  </si>
  <si>
    <t>742110272</t>
  </si>
  <si>
    <t>Montáž příslušenství ke krabicím přístrojové jednotky</t>
  </si>
  <si>
    <t>-1338376579</t>
  </si>
  <si>
    <t>126</t>
  </si>
  <si>
    <t>742110401</t>
  </si>
  <si>
    <t>Montáž instalačních kanálů plastových jednokomorových</t>
  </si>
  <si>
    <t>-545055583</t>
  </si>
  <si>
    <t>127</t>
  </si>
  <si>
    <t>742110403</t>
  </si>
  <si>
    <t>Montáž instalačních kanálů plastových tříkomorových</t>
  </si>
  <si>
    <t>1012690141</t>
  </si>
  <si>
    <t>128</t>
  </si>
  <si>
    <t>742110411</t>
  </si>
  <si>
    <t>Montáž instalačních kanálů krytu pod parapetní žlab</t>
  </si>
  <si>
    <t>1260087462</t>
  </si>
  <si>
    <t>129</t>
  </si>
  <si>
    <t>742110433</t>
  </si>
  <si>
    <t>Montáž instalačních kanálů dílu koncového</t>
  </si>
  <si>
    <t>-1788991696</t>
  </si>
  <si>
    <t>130</t>
  </si>
  <si>
    <t>742110421</t>
  </si>
  <si>
    <t>Montáž instalačních kanálů krytu přepážky oddělovací z hliníku nebo plastu</t>
  </si>
  <si>
    <t>-867522076</t>
  </si>
  <si>
    <t>131</t>
  </si>
  <si>
    <t>742110422</t>
  </si>
  <si>
    <t>Montáž instalačních kanálů krytu propojení přepážky z hliníku</t>
  </si>
  <si>
    <t>1929638184</t>
  </si>
  <si>
    <t>132</t>
  </si>
  <si>
    <t>742110431</t>
  </si>
  <si>
    <t>Montáž instalačních kanálů spojky lišty</t>
  </si>
  <si>
    <t>-1202976400</t>
  </si>
  <si>
    <t>133</t>
  </si>
  <si>
    <t>742110432</t>
  </si>
  <si>
    <t>Montáž instalačních kanálů spojky krytu</t>
  </si>
  <si>
    <t>615793426</t>
  </si>
  <si>
    <t>134</t>
  </si>
  <si>
    <t>742110003</t>
  </si>
  <si>
    <t>Montáž trubek elektroinstalačních plastových ohebných uložených volně na příchytky</t>
  </si>
  <si>
    <t>-1443980297</t>
  </si>
  <si>
    <t>135</t>
  </si>
  <si>
    <t>742110005</t>
  </si>
  <si>
    <t>Montáž trubek elektroinstalačních plastových ohebných uložených v podlaze</t>
  </si>
  <si>
    <t>1128552059</t>
  </si>
  <si>
    <t>136</t>
  </si>
  <si>
    <t>741910412</t>
  </si>
  <si>
    <t>Montáž žlabů bez stojiny a výložníků kovových s podpěrkami a příslušenstvím bez víka, šířky do 100 mm</t>
  </si>
  <si>
    <t>-520126114</t>
  </si>
  <si>
    <t>137</t>
  </si>
  <si>
    <t>741910413</t>
  </si>
  <si>
    <t>Montáž žlabů bez stojiny a výložníků kovových s podpěrkami a příslušenstvím bez víka, šířky do 125 mm</t>
  </si>
  <si>
    <t>-944188412</t>
  </si>
  <si>
    <t>138</t>
  </si>
  <si>
    <t>741910414</t>
  </si>
  <si>
    <t>Montáž žlabů bez stojiny a výložníků kovových s podpěrkami a příslušenstvím bez víka, šířky do 250 mm</t>
  </si>
  <si>
    <t>-392617404</t>
  </si>
  <si>
    <t>139</t>
  </si>
  <si>
    <t>741910421</t>
  </si>
  <si>
    <t>Montáž žlabů bez stojiny a výložníků kovových s podpěrkami a příslušenstvím uzavření víkem</t>
  </si>
  <si>
    <t>-2056272623</t>
  </si>
  <si>
    <t>140</t>
  </si>
  <si>
    <t>742110013</t>
  </si>
  <si>
    <t>Montáž trubek elektroinstalačních plastových tuhých pro vnitřní rozvody pro optická vlákna</t>
  </si>
  <si>
    <t>-456240876</t>
  </si>
  <si>
    <t>141</t>
  </si>
  <si>
    <t>742122001</t>
  </si>
  <si>
    <t>Montáž kabelové spojky nebo svorkovnice do 15 žil</t>
  </si>
  <si>
    <t>1747967078</t>
  </si>
  <si>
    <t>142</t>
  </si>
  <si>
    <t>742330002</t>
  </si>
  <si>
    <t>Montáž strukturované kabeláže rozvaděče stojanového</t>
  </si>
  <si>
    <t>2091463684</t>
  </si>
  <si>
    <t>143</t>
  </si>
  <si>
    <t>742330001</t>
  </si>
  <si>
    <t>Montáž strukturované kabeláže rozvaděče nástěnného</t>
  </si>
  <si>
    <t>43327527</t>
  </si>
  <si>
    <t>144</t>
  </si>
  <si>
    <t>742330023</t>
  </si>
  <si>
    <t>Montáž strukturované kabeláže příslušenství a ostatní práce k rozvaděčům vyvazovacíhoho panelu 1U</t>
  </si>
  <si>
    <t>1845992769</t>
  </si>
  <si>
    <t>145</t>
  </si>
  <si>
    <t>742330024</t>
  </si>
  <si>
    <t>Montáž strukturované kabeláže příslušenství a ostatní práce k rozvaděčům patch panelu 24 portů UTP/FTP</t>
  </si>
  <si>
    <t>-1001057844</t>
  </si>
  <si>
    <t>146</t>
  </si>
  <si>
    <t>742330026</t>
  </si>
  <si>
    <t>Montáž strukturované kabeláže příslušenství a ostatní práce k rozvaděčům panelu pro 24 x optický konektor včetně vany</t>
  </si>
  <si>
    <t>-1565075654</t>
  </si>
  <si>
    <t>147</t>
  </si>
  <si>
    <t>02.001</t>
  </si>
  <si>
    <t xml:space="preserve">Provedení svaru optického kabelů, včetně provedení meření přímou metodou a vystavení protokolu o merení - komplet   </t>
  </si>
  <si>
    <t>-1672988286</t>
  </si>
  <si>
    <t>148</t>
  </si>
  <si>
    <t>742330031</t>
  </si>
  <si>
    <t>Montáž strukturované kabeláže příslušenství a ostatní práce k rozvaděčům teplem smrštitelná ochrana sváru</t>
  </si>
  <si>
    <t>-389191448</t>
  </si>
  <si>
    <t>149</t>
  </si>
  <si>
    <t>742330021</t>
  </si>
  <si>
    <t>Montáž strukturované kabeláže příslušenství a ostatní práce k rozvaděčům police</t>
  </si>
  <si>
    <t>1385173616</t>
  </si>
  <si>
    <t>150</t>
  </si>
  <si>
    <t>742330022</t>
  </si>
  <si>
    <t>Montáž strukturované kabeláže příslušenství a ostatní práce k rozvaděčům napájecího panelu</t>
  </si>
  <si>
    <t>1826786302</t>
  </si>
  <si>
    <t>151</t>
  </si>
  <si>
    <t>742330011</t>
  </si>
  <si>
    <t>Montáž strukturované kabeláže zařízení do rozvaděče switche, UPS, DVR, server bez nastavení</t>
  </si>
  <si>
    <t>-125345409</t>
  </si>
  <si>
    <t>152</t>
  </si>
  <si>
    <t>742330052</t>
  </si>
  <si>
    <t>Montáž strukturované kabeláže zásuvek datových popis portů patchpanelu</t>
  </si>
  <si>
    <t>255347102</t>
  </si>
  <si>
    <t>03</t>
  </si>
  <si>
    <t>STRUKTUROVANÁ KABELÁŽ - DEMONTÁŽE</t>
  </si>
  <si>
    <t>153</t>
  </si>
  <si>
    <t>742330801</t>
  </si>
  <si>
    <t>Demontáž strukturované kabeláže rozvaděče</t>
  </si>
  <si>
    <t>971619875</t>
  </si>
  <si>
    <t>154</t>
  </si>
  <si>
    <t>742330811</t>
  </si>
  <si>
    <t>Demontáž strukturované kabeláže zařízení do rozvaděče switche, UPS, DVR, server</t>
  </si>
  <si>
    <t>717865263</t>
  </si>
  <si>
    <t>155</t>
  </si>
  <si>
    <t>03.001</t>
  </si>
  <si>
    <t>Demontáž stávajících kabelových rozvodů - komplet</t>
  </si>
  <si>
    <t>-812084010</t>
  </si>
  <si>
    <t>156</t>
  </si>
  <si>
    <t>03.002</t>
  </si>
  <si>
    <t>Demontáž stávajících kabelových tras - komplet</t>
  </si>
  <si>
    <t>1535600441</t>
  </si>
  <si>
    <t>157</t>
  </si>
  <si>
    <t>03.003</t>
  </si>
  <si>
    <t>Demontáž stávajících koncových prvků (datových zásuvek), včetně zakrytí stávajících instalačních karabic víčkem, včetně dodávky plastového víčka instalační karabice - komplet</t>
  </si>
  <si>
    <t>-417647798</t>
  </si>
  <si>
    <t>158</t>
  </si>
  <si>
    <t>03.004</t>
  </si>
  <si>
    <t>Demontáž stávajících částí strukturované kabeláže v rozsahu dle zadání investora a koordinace realizační firmy a investora - komplet</t>
  </si>
  <si>
    <t>-76389574</t>
  </si>
  <si>
    <t>04</t>
  </si>
  <si>
    <t>SILNOPROUD - MONTÁŽE</t>
  </si>
  <si>
    <t>159</t>
  </si>
  <si>
    <t>741122211</t>
  </si>
  <si>
    <t>Montáž kabelů měděných bez ukončení uložených volně nebo v liště plných kulatých (např. CYKY) počtu a průřezu žil 3x1,5 až 6 mm2</t>
  </si>
  <si>
    <t>1832764780</t>
  </si>
  <si>
    <t>160</t>
  </si>
  <si>
    <t>741122611</t>
  </si>
  <si>
    <t>Montáž kabelů měděných bez ukončení uložených pevně plných kulatých nebo bezhalogenových (např. CYKY) počtu a průřezu žil 3x1,5 až 6 mm2</t>
  </si>
  <si>
    <t>-1857110023</t>
  </si>
  <si>
    <t>161</t>
  </si>
  <si>
    <t>741122222</t>
  </si>
  <si>
    <t>Montáž kabelů měděných bez ukončení uložených volně nebo v liště plných kulatých (např. CYKY) počtu a průřezu žil 4x10 mm2</t>
  </si>
  <si>
    <t>1763769746</t>
  </si>
  <si>
    <t>162</t>
  </si>
  <si>
    <t>741122623</t>
  </si>
  <si>
    <t>Montáž kabelů měděných bez ukončení uložených pevně plných kulatých nebo bezhalogenových (např. CYKY) počtu a průřezu žil 4x10 mm2</t>
  </si>
  <si>
    <t>-369627944</t>
  </si>
  <si>
    <t>163</t>
  </si>
  <si>
    <t>741120101</t>
  </si>
  <si>
    <t>Montáž vodičů izolovaných měděných bez ukončení uložených v trubkách nebo lištách zatažených plných a laněných s PVC pláštěm, bezhalogenových, ohniodolných (např. CY, CHAH-V) průřezu žíly 0,15 až 16 mm2</t>
  </si>
  <si>
    <t>-372563499</t>
  </si>
  <si>
    <t>164</t>
  </si>
  <si>
    <t>741120103</t>
  </si>
  <si>
    <t>Montáž vodičů izolovaných měděných bez ukončení uložených v trubkách nebo lištách zatažených plných a laněných s PVC pláštěm, bezhalogenových, ohniodolných (např. CY, CHAH-V) průřezu žíly 25 až 35 mm2</t>
  </si>
  <si>
    <t>-1343558934</t>
  </si>
  <si>
    <t>165</t>
  </si>
  <si>
    <t>741132103</t>
  </si>
  <si>
    <t>Ukončení kabelů smršťovací záklopkou nebo páskou se zapojením bez letování, počtu a průřezu žil 3x1,5 až 4 mm2</t>
  </si>
  <si>
    <t>898405489</t>
  </si>
  <si>
    <t>166</t>
  </si>
  <si>
    <t>741132132</t>
  </si>
  <si>
    <t>Ukončení kabelů smršťovací záklopkou nebo páskou se zapojením bez letování, počtu a průřezu žil 4x10 mm2</t>
  </si>
  <si>
    <t>-1955933601</t>
  </si>
  <si>
    <t>167</t>
  </si>
  <si>
    <t>741130001</t>
  </si>
  <si>
    <t>Ukončení vodičů izolovaných s označením a zapojením v rozváděči nebo na přístroji, průřezu žíly do 2,5 mm2</t>
  </si>
  <si>
    <t>179043459</t>
  </si>
  <si>
    <t>168</t>
  </si>
  <si>
    <t>741130003</t>
  </si>
  <si>
    <t>Ukončení vodičů izolovaných s označením a zapojením v rozváděči nebo na přístroji, průřezu žíly do 4 mm2</t>
  </si>
  <si>
    <t>-1222919852</t>
  </si>
  <si>
    <t>169</t>
  </si>
  <si>
    <t>741130005</t>
  </si>
  <si>
    <t>Ukončení vodičů izolovaných s označením a zapojením v rozváděči nebo na přístroji, průřezu žíly do 10 mm2</t>
  </si>
  <si>
    <t>1348847489</t>
  </si>
  <si>
    <t>170</t>
  </si>
  <si>
    <t>741130007</t>
  </si>
  <si>
    <t>Ukončení vodičů izolovaných s označením a zapojením v rozváděči nebo na přístroji, průřezu žíly do 25 mm2</t>
  </si>
  <si>
    <t>2117885366</t>
  </si>
  <si>
    <t>171</t>
  </si>
  <si>
    <t>741110501</t>
  </si>
  <si>
    <t>Montáž lišt a kanálků elektroinstalačních se spojkami, ohyby a rohy a s nasunutím do krabic protahovacích, šířky do 60 mm</t>
  </si>
  <si>
    <t>1484210010</t>
  </si>
  <si>
    <t>172</t>
  </si>
  <si>
    <t>741110053</t>
  </si>
  <si>
    <t>Montáž trubek elektroinstalačních s nasunutím nebo našroubováním do krabic plastových ohebných, uložených volně, vnější Ø přes 35 mm</t>
  </si>
  <si>
    <t>468014894</t>
  </si>
  <si>
    <t>173</t>
  </si>
  <si>
    <t>741210101</t>
  </si>
  <si>
    <t>Montáž rozváděčů litinových, hliníkových nebo plastových bez zapojení vodičů sestavy hmotnosti do 50 kg</t>
  </si>
  <si>
    <t>370395806</t>
  </si>
  <si>
    <t>174</t>
  </si>
  <si>
    <t>741231012</t>
  </si>
  <si>
    <t>Montáž svorkovnic do rozváděčů s popisnými štítky se zapojením vodičů na jedné straně ochranných</t>
  </si>
  <si>
    <t>-615794446</t>
  </si>
  <si>
    <t>175</t>
  </si>
  <si>
    <t>-915608291</t>
  </si>
  <si>
    <t>176</t>
  </si>
  <si>
    <t>741313072</t>
  </si>
  <si>
    <t>Montáž zásuvek domovních se zapojením vodičů šroubové připojení chráněných v krabici 10/16 A, pro prostředí normální, provedení 2P + PE</t>
  </si>
  <si>
    <t>1999492079</t>
  </si>
  <si>
    <t>177</t>
  </si>
  <si>
    <t>741410003</t>
  </si>
  <si>
    <t>Montáž uzemňovacího vedení s upevněním, propojením a připojením pomocí svorek na povrchu drátu nebo lana Ø do 10 mm</t>
  </si>
  <si>
    <t>405868375</t>
  </si>
  <si>
    <t>178</t>
  </si>
  <si>
    <t>741420021</t>
  </si>
  <si>
    <t>Montáž hromosvodného vedení svorek se 2 šrouby</t>
  </si>
  <si>
    <t>-459531204</t>
  </si>
  <si>
    <t>179</t>
  </si>
  <si>
    <t>741420022</t>
  </si>
  <si>
    <t>Montáž hromosvodného vedení svorek se 3 a více šrouby</t>
  </si>
  <si>
    <t>1748245156</t>
  </si>
  <si>
    <t>180</t>
  </si>
  <si>
    <t>741420024</t>
  </si>
  <si>
    <t>Montáž hromosvodného vedení svorek na konstrukce</t>
  </si>
  <si>
    <t>2011247724</t>
  </si>
  <si>
    <t>181</t>
  </si>
  <si>
    <t>741420101</t>
  </si>
  <si>
    <t>Montáž oddáleného vedení držáků do zdiva</t>
  </si>
  <si>
    <t>-1387721640</t>
  </si>
  <si>
    <t>182</t>
  </si>
  <si>
    <t>741420051</t>
  </si>
  <si>
    <t>Montáž hromosvodného vedení ochranných prvků úhelníků nebo trubek s držáky do zdiva</t>
  </si>
  <si>
    <t>-1045955457</t>
  </si>
  <si>
    <t>05</t>
  </si>
  <si>
    <t>VZT, CHLAZENÍ - MONTÁŽE</t>
  </si>
  <si>
    <t>183</t>
  </si>
  <si>
    <t>05.001</t>
  </si>
  <si>
    <t>Předání stavby (převzetí prostoru, předání klíčů, zajištění vstupu, vyhrazení místa pro uskladnění materiálu...atd) - komplet</t>
  </si>
  <si>
    <t>-1932196258</t>
  </si>
  <si>
    <t>184</t>
  </si>
  <si>
    <t>05.002</t>
  </si>
  <si>
    <t>Vymezení prostoru stavby ve venkovním prostoru, včetně dočasného značení a zábran - komplet</t>
  </si>
  <si>
    <t>436216380</t>
  </si>
  <si>
    <t>185</t>
  </si>
  <si>
    <t>05.003</t>
  </si>
  <si>
    <t>Montáž vnitřní kazetové klimatizační jednotky, včetně osazení krytu a úpravy stávajícího kazetového stropu - komplet</t>
  </si>
  <si>
    <t>722817297</t>
  </si>
  <si>
    <t>186</t>
  </si>
  <si>
    <t>05.004</t>
  </si>
  <si>
    <t>Montáž nástěnného ovladače, včetně propojení ovladače a vnitřní jednotky komunikačním kabelem - komplet</t>
  </si>
  <si>
    <t>-2022656411</t>
  </si>
  <si>
    <t>187</t>
  </si>
  <si>
    <t>05.005</t>
  </si>
  <si>
    <t>Montáž nosné konstrukce venkovní klimatizační jednotky - komplet</t>
  </si>
  <si>
    <t>468112228</t>
  </si>
  <si>
    <t>188</t>
  </si>
  <si>
    <t>05.006</t>
  </si>
  <si>
    <t>Montáž venkovní klimatizační jednotky - komplet</t>
  </si>
  <si>
    <t>741108601</t>
  </si>
  <si>
    <t>189</t>
  </si>
  <si>
    <t>05.007</t>
  </si>
  <si>
    <t>Montáž krycí lišty pro vedení Cu potrubí ve venkovním prostoru</t>
  </si>
  <si>
    <t>1745272691</t>
  </si>
  <si>
    <t>190</t>
  </si>
  <si>
    <t>05.008</t>
  </si>
  <si>
    <t>Montáž Cu potrubí, včetně izolace, značení a napojení na výstupní/vstupní ventily vnitřní a venkovní jednotky - komplet</t>
  </si>
  <si>
    <t>1418815960</t>
  </si>
  <si>
    <t>191</t>
  </si>
  <si>
    <t>05.009</t>
  </si>
  <si>
    <t>Montáž PVC potrubí pro odvod kondenzátu, do průměru 50 mm - komplet</t>
  </si>
  <si>
    <t>850433292</t>
  </si>
  <si>
    <t>192</t>
  </si>
  <si>
    <t>05.010</t>
  </si>
  <si>
    <t>Montáž kabelu mezi vnitřní a venkovní jednotkou, uložení volně, včetně ukončení na přístroji nebo svorkovnici - komplet</t>
  </si>
  <si>
    <t>-2080113628</t>
  </si>
  <si>
    <t>193</t>
  </si>
  <si>
    <t>05.011</t>
  </si>
  <si>
    <t>Připojení přívodního kabelu, do průřezu 3x4 mm2, včetně napojení na ochranné pospojení - komplet</t>
  </si>
  <si>
    <t>1763645340</t>
  </si>
  <si>
    <t>194</t>
  </si>
  <si>
    <t>05.012</t>
  </si>
  <si>
    <t>Vakuování, včetně doplnění chladící kapaliny - komplet</t>
  </si>
  <si>
    <t>1554630717</t>
  </si>
  <si>
    <t>195</t>
  </si>
  <si>
    <t>05.013</t>
  </si>
  <si>
    <t>Zprovoznění, včetně zkušebního provozu zařízení, komplexní kontroly, zaškolení obsluhy...atd - komplet</t>
  </si>
  <si>
    <t>-885120673</t>
  </si>
  <si>
    <t>06</t>
  </si>
  <si>
    <t>AKTIVNÍ SÍŤOVÉ PRVKY, IT</t>
  </si>
  <si>
    <t>196</t>
  </si>
  <si>
    <t>06.001</t>
  </si>
  <si>
    <t xml:space="preserve">WIFI přístupový bezdrátový bod (access point) – minimální parametry_x000d_
</t>
  </si>
  <si>
    <t>1767333715</t>
  </si>
  <si>
    <t xml:space="preserve">Poznámka k položce:_x000d_
Minimální parametry - indoor přístupový bod; Uzavřená konstrukce bez ventilátorů; Podpora bezdrátových standardů: 802.11a/b/g/n, 802.11ac wave2, 802.11ax; Plnohodnotná certifikace Wi-Fi Aliance: IEEE 802.11a/b/g/n/ac; Plnohodnotná certifikace Wi-Fi Aliance: WPA3-CNSA, WPA3-SAE, WPA3-OWE_x000d_
Pracovní režim AP bez kontroléru (autonomní); Pracovní režim AP řízené kontrolérem (lightweight); Pracovní režim AP v roli kontroléru s možností správy až 120 AP; Minimální počet portů ethernet LAN: 1x 100/1000 Mbit/s RJ45; Podpora standardů IEEE 802.3af (PoE) a IEEE 802.3at (PoE+); Podpora standardního PoE 15,4W bez nutnosti redukce výkonu 5GHz rádia; Podpora napájení z AC napájecího zdroje; Vestavěná interní anténa MIMO, omni down-tilt; Radiová část: dual band, současná podpora pásem 2,4GHz a 5GHz; MIMO a počet nezávislých streamů na 2,4GHz rádio: 2x2:2; MIMO a počet nezávislých streamů na 5GHz rádio: 2x2:2; Podpora DL-OFDMA, UL-OFDMA a DL-MU-MIMO; Automatické ladění kanálu a síly signálu v koordinaci s ostatními AP; Možnost nastavení vysílacího výkonu s krokem 0.5 dBm; Minimální komunikační rychlost na fyzické vrstvě (Max data rate) pro 5GHz: 1300 Mbps; Minimální komunikační rychlost na fyzické vrstvě (Max data rate) pro 2.4GHz: 300 Mbps; Integrovaný TPM pro bezpečné uložení certifikátů a klíčů; Podpora 802.11ac explicitního beamformingu; Podpora airtime fairness; Prioritizace jednotlivých SSID na základě vysílacího času; USB port s podporou 3G/4G USB modemu jako WAN uplink; Vypínatelné indikační LED diody informující o stavu zařízení; Band Steering či obdobné (prioritizace 5GHz pásma v případě je-li podporováno); Detekce Rogue AP; Minimální počet inzerovaných SSID (BSSID) na radio: 16; Nastavitelný DTIM interval pro jednotlivé SSID; Mapování SSID do různých VLAN podle IEEE 802.1Q VLAN Pooling; HW Podpora wireless MESH funkcionality s protokolem pro optimální výběr cesty v rámci MESH stromu; Podpora Layer-2 izolace bezdrátových klientů; HW Podpora spektrální analýzy v pásmech 2,4GHz a 5GHz; Hardware filtry pro filtraci intermodulačního rušením pocházejícím z mobilních sítí (Advanced Cellular Coexistence nebo obdobné); Detekce a monitorování problémů WLAN odchytáváním provozu na AP ve formátu PCAP a jeho zasíláním do Ethernetového analyzátoru, schopnost zachytávat rámce včetně 802.11 hlaviček; DHCP server, směrování a NAT pro bezdrátové klienty; AP v režimu IPSec VPN klient s možností tvorby L2 či L3 VPN; Automatická identifikace připojeného zařízení a jeho operačního systému; Předávání konektivity mezi AP při pohybu bez výpadku spojení – roaming; Dynamické vyvažování zátěže klientů mezi AP se zohledněním zátěže, počtu klientů, síly signálu v koordinaci s ostatními AP; Optimalizace provozu: multicast-to-unicast konverze; Možnost řízení QoS (šířky pásma) na základě aplikací (Office 365, Dropbox, Facebook, P2P sdílení, VoIP, video aplikace); Filtrování přístupu na web; Podpora RadSec (RADIUS over TLS); 802.11w ochrana management rámců; Podpora Kensington lock; Podpora MAC ověřování a 802.1X ověřování s využitím lokální DB v AP; Podpora 802.1X suplicant, AP se ověřuje před připojením do LAN; Volitelně možnost spravovat AP cloud management nástrojem; CLI formou serial konsole port a serial over bluetooth; SSHv2, SNMPv2c a SNMPv3; AP podporuje zero touch provisioning pomocí externího management SW jehož IP adresu získá z cloud aktivační služby poskytované výrobcem; Integrované Bluetooth 5.0 Low Energy (BLE) rádio_x000d_
Integrované Zigbee 802.15.4 rádio; Podpora režimu SLEEP s max. spotřebou energie do 6W; Součástí AP je příslušenství pro montáž na zeď nebo strop, záruka na hardware s výměnou NBD v délce 60 měsíců. Tato záruka musí být garantovaná výrobcem zařízení._x000d_
</t>
  </si>
  <si>
    <t>197</t>
  </si>
  <si>
    <t>06.002</t>
  </si>
  <si>
    <t>Management nástroj pro správu WiFi sítě</t>
  </si>
  <si>
    <t>272621187</t>
  </si>
  <si>
    <t xml:space="preserve">Poznámka k položce:_x000d_
Minimální parametry - Management nástroj pro správu WiFi sítě s podporou správy produktů výrobce a kompatibilní s nabízenými AP a kontrolery. Virtuální appliance (OVA formát) bez nutnosti pořizovat další licence např. pro OS nebo databáze. Podpora správy prvků: přístupových bodů, WiFi kontrolerů a přepínačů. Licence pro správu prvků, možnost flexibilního rozšiřování až do 4000 zařízení. Manuální a automatické discovery síťových zařízení pomocí SNMP, HTTP a CDP skenování. Monitorovací nebo plný-managed režim pro nově objevená zařízení jako ochrana před nechtěným přepsáním konfigurace. Role pro jednotlivé síťové operátory na úrovni síťových zařízení a jejich funkcí. Webové uživatelské rozhraní s podporou HTTPS. Real-time monitoring každého uživatele v síti včetně charakteristik jako jsou: kvalita RF signálu, utilizace pásma (in/out), autentizační status a čas, historie roamingu, délka trvání připojení, typ klientského zařízení, asociace s SSID, objem a seznam používaných L7 aplikací a navštívených webových kategorií. Vyhledávání koncových uživatelů na základě MAC adresy, IP adresy, uživatelského jména a LAN hostname. Konfigurace formu politik aplikovatelných na všechna zařízení, jejich skupinu nebo jednotlivé zařízení. Tvorba konfiguračních šablon: jak nových tak z běžících zařízení. Podpora konfigurační změn a upgrade firmware pomocí jednorázových nebo opakujících se pracovních úloh (scheduled-job). Archivace konfigurací; Audit konfigurace, porovnávání rozdílů proti přednastaveným politikám individuálně pro jednotlivá a hromadně proti skupině zařízení. V případě nesouladu definice a runtime stavu konfigurační rollback. Konfigurační management: zálohy a obnova konfigurace, srovnávání rozdílů, auditování podle přednastavených i vlastních pravidel. Podpora alarmování s možností nastavitelných prahů pro jednotlivé událostí. Podporované události: odchylka od baseline konfigurace, RF metrika, nově objevené zařízení, Radius autentizace, Rogue AP, nadměrné utilizace AP (bandwidth), počet připojených klientů, nadměrná utilizace klientem (bandwidth), Up/Down zařízení, Up/Down Radio, IDS událost. Možnost monitorování stability a odezvy ostatních síťových služeb pro jednotlivé klienty jako je průměrný čas odpovědi DHCP, DNS či čas zpracování RADIUS autentizace. Vytváření reportů v PDF formátů reportujících různé přehledové statistiky o využití sítě a jejím stavu. Automatizované pravidelné zasílání reportů mailem. Monitoring a detekce síťových anomálií jako je např. nadměrné a neobvyklé navýšení objemu provozu a upozorňování na tyto stavy pomocí alarmů. Vizualizace umístění prvků sítě ve fyzických mapách. Zobrazení bezdrátových klientů na mapě a jejich signálu a využívaných L7 aplikací. Podpora plánování WiFi a lokalizace uživatelů. Rozšířená záruka a servisní podpora na 5 let garantovaná přímo výrobcem zařízení v režimu 24x7. </t>
  </si>
  <si>
    <t>198</t>
  </si>
  <si>
    <t>06.003</t>
  </si>
  <si>
    <t>Centrální síťový prvek - Firewall - HA řešení</t>
  </si>
  <si>
    <t>718486918</t>
  </si>
  <si>
    <t>Poznámka k položce:_x000d_
Minimální parametry - Porty: Min 14x 1GbE (min. 2x WAN), min. 4x SFP, 2xSFP+,1x USB pro ext. Modem; Propustnost: Min. 10 Gbps pro libovolnou velikost paketu; Latence: Max 5 mikrosec (64B UDP packet); Počet současných spojení: Min. 1,5 miliónu; Propustnost SSL VPN: Min. 1 Gbps; Propustnost IPS: Min. 1 Gbps (HTTP); Propustnost SSL inspekce: Min. 1 Gbps; Kombinovaná propustnost: Firewall - aktivní IPS + aplikační kontrola + antimalware min. 1,6 Gbps pro běžný provoz. Virtualizace: Min. 10 virtuálních kontextů; Vysoká dostupnost: Režimy Active/Passive i Active/Active se společnou konfigurací, Clustering; Dualstack: Podpora současného běhu IPv4 a IPv6; Aplikační kontrola: Detekce, monitoring, povolení či zakázání obvyklých síťových aplikací na základě signatury dané aplikace, nikoliv dle portu, Kontrola komunikace v SSL šifrovaných protokolech (HTTPS, IMAPS, POP3S, …); Antivir: Antivirus pro vybrané protokoly, možnost volby různých databází, podpora archivace škodlivého obsahu, podpora protokolu ICAP pro offload AV engine, možnost detekce tzv. Grayware (rootkit, malware, spywave, keylogger, atd); Kategorizace a blokace provozu: Založená na kategorizaci webového obsahu, možnost monitorování navštívených kategorii na uživatele či skupinu, možnost kvóty – uživatel může navštěvovat určitou kategorii jen po určitou dobu během dne; Antispam: Antispamová a antivirová inspekce elektronické pošty; Bezpečnost: Automatická aktualizace UTM funkcí poskytovaná výrobcem zařízení; Ověřování uživatelů: LDAP, Active Directory, Single Sign On vůči Active Directory, Radius, TACACS+, Ověřování na základě certifikátu; Management a monitoring: HTTP/S, SSH, SNMP, syslog, Sledování toků: Export síťových toků (Netflow nebo ekvivalent); Standardní funkce: NAT, statické a dynamické routování, publikace interních serverů; Licencování: Služby FW (AV, AS, IPS, VPN, WCF) – nesmí být licencovány na počet uživatelů; Záruka, support: Záruka a dostupnost aktualizací minimálně po dobu 5 let.</t>
  </si>
  <si>
    <t>199</t>
  </si>
  <si>
    <t>06.004</t>
  </si>
  <si>
    <t xml:space="preserve">Aplikační server_x000d_
</t>
  </si>
  <si>
    <t>-1482061946</t>
  </si>
  <si>
    <t xml:space="preserve">Poznámka k položce:_x000d_
Minimální parametry – Provedení serveru: 2U, pro přístup ke všem komponentám serveru není nutné nářadí, barevně značené hot-plug vnitřní komponenty. Požadujeme provedení včetně snímatelného uzamykacího čelního panelu. Procesor: 1x procesor, Min. 29650 b. PassMark – CPU Mark (dle http://cpubenchmark.net/), resp. výkon minimálně na úrovni CPU Intel Xeon Silver 4314. Z licenční důvodů nesmí celkový počet jader v serveru přesáhnout 16. Paměť systému: Server musí podporovat minimálně 16x RDIMM slot. Požadujeme osazení  96GB v provedení DDR4, 3200MT/s rozšiřitelnou minimálně na 512GB, bez nutnosti výměny nyní nabídnutých DIMM modulů (za použití identických v případě rozšiřování). Diskový subsystém: Server musí disponovat alespoň 16x 2,5”diskovou hot-swap šachtou. Požadujeme osazení 8x HDD s min. kapacitou 8x 2.4TB 10K RPM SAS 12Gbps 512e a dvě interní media (HDD, SSD, M.2) o min. kapacitě 480GB pro OS (Hypervisor) v RAID1 na samostatném hardwarovém řadiči. Diskový řadič: podpora hot-plug disků SAS, SSD i SATA; podpora min. RAID - 0, 1,6, 5, 10; Cache řadiče, alespoň 8GB se zálohováním proti výpadku napájení. Síťové rozhraní: 2x 1Gbase-T a 2x 10G SFP+. Napájení: Redundantní N+1 napájecí zdroje 230 V, Platinum Mixed Mode max. 800W. Chlazení: Server musí být vybaven redundantními ventilátory vyměnitelnými za provozu. Interface: Přední porty: 1 x Dedicated (Micro-AB USB) port; 1 x USB 2.0; 1 x VGA  Zadní porty: 1 x USB 2.0; 1 x Serial (optional); 1 x iDRAC ethernet port; 1 x USB 3.0; 1 x VGA. Kolejnice pro montáž: Zásuvné ližiny pro rack s výklopným, nebo výsuvným ramenem pro vedení kabelů. Podpora OS a virtualizace: VMware®  vSphereTM  aktuální verze; Microsoft®  Windows Server® 2022; Linux Readhat a Suse Enterprise. Management a vzdálená správa: Server musí být vybaven nezávislým HW managementem (out of band): s dedikovaným ethernet portem, propojeným do společného managementu šasi management nástroje musí umět poskytovat diagnostiku serveru a ovladače pro OS bez speciální dedikované partition na interních discích serveru a nezávisle na těchto discích, tzn. i bezdiskový server poskytuje diagnostiku serveru. Nepřipouští se diagnostika spouštěná z optické mechaniky nebo jiného externího zařízení (např. USB flash disk, SD karta, atd.). Vyžadována je schopnost monitorovat a spravovat server out-of-band bez nutnosti instalace agenta do operačního systému, schopnost automatického stahování aktualizací FW a biosů, jejich aplikace a možnost následného roll-back v případě selhání. Integrované zálohování konfigurace a firmware HW zařízení serveru, možnost automatické rekonfigurace zařízení v případě jejich výměny vč. základové desky. Management musí podporovat dvoufaktorovou autentikaci, filtrování přístupu na základě IP adres (IP blocking) a AD/LDAP požadujeme vestavěné GUI s podporou HTML5. Management musí podporovat spojení s technickou podporou výrobce a automaticky vytvářet servisní incidenty, včetně odeslání HW logů serveru. Podpora zabezpečení pomocí lock-down (zamrazení) nastavení serveru, verzí firmware a biosu. Podpora bezpečného vymazání veškerých dat na serveru a jeho komponentách. Komunikace pomocí: HTTPS, CLI, IPMI, WSMAN, REDFISH. Podpora a servis: podpora na 5 let typu 24x7x365 s reakční dobou do konce následujícího pracovního dne, oprava v místě instalace serveru, servis je poskytován výrobcem serveru, možnost rozšíření záruky min. na 7 let. Podpora prostřednictvím internetu musí umožňovat stahování ovladačů a manuálů adresně pro konkrétní zadané sériové či produktové číslo každého serveru._x000d_
</t>
  </si>
  <si>
    <t>200</t>
  </si>
  <si>
    <t>06.005</t>
  </si>
  <si>
    <t xml:space="preserve">Backup server_x000d_
</t>
  </si>
  <si>
    <t>2133869415</t>
  </si>
  <si>
    <t xml:space="preserve">Poznámka k položce:_x000d_
Minimální parametry - Minimální parametry – Provedení serveru: 2U, pro přístup ke všem komponentám serveru není nutné nářadí, barevně značené hot-plug vnitřní komponenty. Požadujeme provedení včetně snímatelného uzamykacího čelního panelu. Procesor: 1x procesor, Min. 19000 b. PassMark – CPU Mark (dle http://cpubenchmark.net/), resp. výkon minimálně na úrovni CPU Intel Xeon Silver 4309Y. Z licenční důvodů nesmí celkový počet jader v serveru přesáhnout 16. Paměť systému: Server musí podporovat minimálně 16x RDIMM slot. Požadujeme osazení  64GB v provedení DDR4, 3200MT/s rozšiřitelnou minimálně na 512GB, bez nutnosti výměny nyní nabídnutých DIMM modulů (za použití identických v případě rozšiřování). Diskový subsystém: Server musí disponovat alespoň 8x 3,5”diskovou hot-swap šachtou. Požadujeme osazení 6x HDD s min. kapacitou 4TB 7.2K RPM NLSAS 12Gbps 512n a dvě interní media (HDD, SSD, M.2) o min. kapacitě 480GB pro OS (Hypervisor) v RAID1 na samostatném hardwarovém řadiči. Diskový řadič: podpora hot-plug disků SAS, SSD i SATA; podpora min. RAID - 0, 1,6, 5, 10; Cache řadiče, alespoň 8GB se zálohováním proti výpadku napájení. Síťové rozhraní: 2x 1Gbase-T a 2x 10G SFP+. Napájení: Redundantní N+1 napájecí zdroje 230 V, Platinum Mixed Mode max. 800W. Chlazení: Server musí být vybaven redundantními ventilátory vyměnitelnými za provozu. Interface: Přední porty: 1 x Dedicated (Micro-AB USB) port; 1 x USB 2.0; 1 x VGA  Zadní porty: 1 x USB 2.0; 1 x Serial (optional); 1 x iDRAC ethernet port; 1 x USB 3.0; 1 x VGA. Kolejnice pro montáž: Zásuvné ližiny pro rack s výklopným, nebo výsuvným ramenem pro vedení kabelů. Podpora OS a virtualizace: VMware®  vSphereTM  aktuální verze; Microsoft®  Windows Server® 2022; Linux Readhat a Suse Enterprise. Management a vzdálená správa: Server musí být vybaven nezávislým HW managementem (out of band): s dedikovaným ethernet portem, propojeným do společného managementu šasi management nástroje musí umět poskytovat diagnostiku serveru a ovladače pro OS bez speciální dedikované partition na interních discích serveru a nezávisle na těchto discích, tzn. i bezdiskový server poskytuje diagnostiku serveru. Nepřipouští se diagnostika spouštěná z optické mechaniky nebo jiného externího zařízení (např. USB flash disk, SD karta, atd.). Vyžadována je schopnost monitorovat a spravovat server out-of-band bez nutnosti instalace agenta do operačního systému, schopnost automatického stahování aktualizací FW a biosů, jejich aplikace a možnost následného roll-back v případě selhání. Integrované zálohování konfigurace a firmware HW zařízení serveru, možnost automatické rekonfigurace zařízení v případě jejich výměny vč. základové desky. Management musí podporovat dvoufaktorovou autentikaci, filtrování přístupu na základě IP adres (IP blocking) a AD/LDAP požadujeme vestavěné GUI s podporou HTML5. Management musí podporovat spojení s technickou podporou výrobce a automaticky vytvářet servisní incidenty, včetně odeslání HW logů serveru. Podpora zabezpečení pomocí lock-down (zamrazení) nastavení serveru, verzí firmware a biosu. Podpora bezpečného vymazání veškerých dat na serveru a jeho komponentách. Komunikace pomocí: HTTPS, CLI, IPMI, WSMAN, REDFISH. Podpora a servis: podpora na 5 let typu 24x7x365 s reakční dobou do konce následujícího pracovního dne, oprava v místě instalace serveru, servis je poskytován výrobcem serveru, možnost rozšíření záruky min. na 7 let. Podpora prostřednictvím internetu musí umožňovat stahování ovladačů a manuálů adresně pro konkrétní zadané sériové či produktové číslo každého serveru.</t>
  </si>
  <si>
    <t>201</t>
  </si>
  <si>
    <t>06.006</t>
  </si>
  <si>
    <t>Datové úložiště NAS</t>
  </si>
  <si>
    <t>-1296196050</t>
  </si>
  <si>
    <t xml:space="preserve">Poznámka k položce:_x000d_
Minimální parametry - CPU: Čtyřjádrový 2,2 GHz; Šifrovací modul: Ano; Paměť: 8 GB SO-DIMM DDR4 s možností rozšíření kapacity RAM až na 64GB; Flash memory: 5 GB; Pozice jednotky: 6x 3,5 palcový SATA 6Gb/s, 3Gb/s; Kompatibilita jednotky: 3,5 palcový SATA HDD, 2,5 palcový SATA HDD i SSD; Možnost výměny za provozu: Ano; M.2 SSD Slot: 2x M.2 2280 PCIe Gen3 x1 sloty; Podpora akcelerace mezipaměti SSD: Ano; 2x 2,5 Gigabit Ethernet port; 2x 10 Gigabit Ethernet port; Jumbo Frame: Ano; 2x PCIe slot; Porty: USB 3.2 Gen2 (10Gbps): 3x typ A USB 3.2 Gen2 10 Gbps, 1x typ A USB 3.2 Gen1 5Gbps; Záruka min. 5 let NBD._x000d_
</t>
  </si>
  <si>
    <t>202</t>
  </si>
  <si>
    <t>06.007</t>
  </si>
  <si>
    <t>Softwarové vybavení - operační systém (refernční typ: Microsoft Windows Server 2022 Standard 16 core )</t>
  </si>
  <si>
    <t>-1704062932</t>
  </si>
  <si>
    <t>203</t>
  </si>
  <si>
    <t>06.008</t>
  </si>
  <si>
    <t>Softwarové vybavení - další (referenční typ: Windows Server 2022 CAL USER)</t>
  </si>
  <si>
    <t>1517130322</t>
  </si>
  <si>
    <t>204</t>
  </si>
  <si>
    <t>06.009</t>
  </si>
  <si>
    <t>Software Licence zálohovacího systému pro servery</t>
  </si>
  <si>
    <t>-2037722017</t>
  </si>
  <si>
    <t xml:space="preserve">Poznámka k položce:_x000d_
Minimální parametry - Licence zálohovacího software pro nabízený server bez omezení počtu zálohovaných virtuálních serverů a objemu dat, včetně komprimace a deduplikace s možností provádění datově konzistentních záloh hlavních serverových aplikací – Microsoft SQL server,  Active Directory, souborové systémy – bez nutnosti odstávky aplikace, možnost plnohodnotné replikace přes WAN pro replikaci virtuálních serverů do vzdálených lokalit, využívání snapshotů, zálohování pouze dat změněných od poslední úspěšné zálohy, podpora operačních systémů Windows a Linux v zálohovaných virtuálních serverech, vytváření a správa úloh (zálohování, obnova apod.) pomocí vestavěných průvodců včetně konfigurace automatického spouštění úloh, automatický reporting úspěšných i neúspěšných úloh, běžné úlohy obnovy (obnovení souboru, databáze SQL, objekty Active Directory) provádět pomocí průvodců, 5 let podpora a nárok na aktualizace</t>
  </si>
  <si>
    <t>205</t>
  </si>
  <si>
    <t>06.010</t>
  </si>
  <si>
    <t xml:space="preserve">Identity management systém (IDM) </t>
  </si>
  <si>
    <t>222316649</t>
  </si>
  <si>
    <t xml:space="preserve">Poznámka k položce:_x000d_
Poznámka k položce:_x000d_
Minimální parametry - Základní funkce: IDM (dále IDM nebo Systém) bude udržovat a spravovat identity a organizační strukturu organizace - třídy, učitelský sbor, administrativa atd. Spravované identity budou sloužit jako referenční identity pro ostatní vnitřní i vnější informační systémy. Identity budou ukládány v databázi._x000d_
Licence: Poskytnutá licence umožní nasazení a provoz IDM bez omezení na počet uživatelů, spravovaných identit a napojených systémů. Nejsou přípustná žádná další omezení omezující obvyklé nasazení a provoz s ohledem na charakter organizace Zadavatele (počet záznamů, velikost databází atd.). Škálovatelnost: Systém musí umožnit zvyšování výkonu (zlepšování odezvy) rozložením komponent Systému na více serverů - minimálně oddělení rolí (serverů) uživatelského rozhraní od výkonu integračních a provozních úloh. Evidence aplikací a rolí: Integrovaný registr aplikací a informačních systémů (souhrnně IS) a jejich uživatelských rolí včetně možnosti importu rolí přes webové služby. Uživatelské role : Integrovaná správa uživatelských rolí, včetně zařazení uživatele do odpovídající role v příslušných IS. Historizace: Vestavěná detailní databázové historizace pro evidenci změn identit včetně referenčních objektů a vazeb mezi nimi. Historizace poskytne data v libovolném časovém okamžiku - aktuálním nebo zpětně v minulosti. Automatizace: Podpora intuitivní tvorby pravidel v grafickém prostředí pro automatické vytváření uživatelských účtů, začleňování uživatelů do skupin a přiřazování aplikačních rolí uživatelům na základě libovolných atributů identity a přidružených referenčních objektů (organizační jednotka, aplikační role, pracovní pozice atd.). Logování: Systém bude poskytovat auditní logy pro pořizovaný logovací a monitorovací systém. Logování systému: Systém obsahuje logování min. následujících typů událostí: - události systému (aplikační log) - změny entit evidovaných systémem a změny konfigurace systému (auditní log) - synchronizace s napojenými systémy (synchronizační log) - odeslané notifikace a upozornění (notifikační log). Správa identit: Systém bude spravovat organizační strukturu obsahující interní a externí identity jako samostatné větve struktury. Požadavky na portál – obecné: IDM bude obsahovat webový portál (dále jen Portál), který bude sloužit jako hlavní rozhraní pro uživatele i správce pro přístup k datům, funkcím, správu a konfiguraci Systému. Správa referenčních objektů: Portál bude umožňovat přehlednou správu samostatných identifikovatelných objektů - referenčních objektů, na které se identity mohou odkazovat: min. pracovní pozice, organizační jednotka, skupina, aplikace, skupina aplikací, aplikační role. Referenční objekty: Systém umožní přidávání a správu dalších typů referenčních objektů, a to i v průběhu správy konkrétní identity s možností okamžitého použití referenčního objektu u spravované identity. Zabezpečení referenčních objektů: Systém umožní nastavení samostatných nezávislých administrátorských oprávnění pro správu jednotlivých referenčních objektů. Rozšiřující atributy: Systém umožní dodatečné rozšiřování identit a referenčních objektů o další atributy a zajistí publikaci těchto nových atributů externím aplikacím prostřednictvím rozhraní webových služeb IDM. Přehledné zobrazení: Portál umožní grafické zobrazení a současné vyhledávání identit / uživatelských účtů ve stromové organizační struktuře a prohledávání organizační struktury včetně pracovních pozic až do úrovně jednotlivých uživatelských účtů (identit). Vyhledávání – diakritika: Portál bude umožňovat vyhledávat i bez diakritiky (např. zadání Sebestova vyhledává i Šebestová apod.). Obrázky: Systém umožní k jednotlivým účtům (identitám) přikládat obrázky - fotografie. Ochrana proti chybám: Systém bude obsahovat mechanismus zabránění hromadným změnám z důvodu případných chybných vstupních dat (např. z personálního systému), aby nedošlo k hromadným nežádoucím změnám (například smazání objektů v Active Directory apod.). Aktivní uživatelé: Systém bude obsahovat přehled uživatelů aktuálně pracujících s Portálem. Slučování identit: Systém umožní sjednocení více uživatelů (identit) do jedné a odpovídající sjednocení spravovaných účtů. Export údajů: Vestavěný export přehledů a seznamů zobrazených na portále do souborů CSV nebo obdobného strojově zpracovatelného a současně běžně čitelného formátu. Filtrování: Vestavěný editor filtrů pro vyhledávání identit a referenčních identit. Možnost filtrování libovolných atributů identity včetně přidružených referenčních objektů. Možnost uložení filtrů pro opakované použití. Správa oprávnění: Víceúrovňová správa administrátorských oprávnění s možností nastavení oprávnění min. na úrovni organizační jednotky (nebo hlouběji) a detailní přiřazení rolí a oprávnění (např. přiřazení činnostní role, přiřazení aplikační role, editace identity apod.). Granularita oprávnění: Oprávnění přidělovaná uživatelům a správcům bude možné definovat a přidělovat pro jednotlivé části systému (identity, referenční objekty, notifikací, synchronizací, konfigurace systému, webové služby atd.). U jednotlivých částí bude možnost definovat akce, které může uživatel s přidělenými oprávnění v konkrétní části IDM provádět. Časová omezení: IDM bude umožňovat přiřazení rolí konkrétní identitě, pracovní pozici, skupině a organizační jednotce včetně možnosti nastavení data a času vypršení platnosti přiřazení. Po vypršení platnosti přiřazení IDM rolí přiřazenému objektu automaticky odebere. Vícenásobné vazby: Možnost přiřazení identit k pracovním pozicím ve vazbě M:N. Identita může být v IDM evidována na více pracovních pozicích současně a současně na pracovní pozici může být evidováno více identit. Přehled rolí: Možnost zobrazení přidělených rolí k jednotlivým identitám s přehledným rozlišením rolí navázaných na pracovní pozici, rolí navázaných na identitu, rolí navázaných na organizační jednotku, rolí navázaných na skupinu a delegovaných role. Přehled dědičností: IDM umožní evidenci a přehledné souhrnné zobrazení všech rolí včetně informace, odkud uživatel roli zdědil (z organizační jednotky, pracovní pozice, skupiny) nebo zda má nějakou roli od někoho delegovánu. Skupiny: IDM bude obsahovat správu skupin s možností začleňovat více skupin do sebe, přiřazovat do skupin jednotlivé uživatele i pracovní pozice. Delegování oprávnění: Možnost delegování administrátorských práv. Obnovení hesla: IDM bude obsahovat samoobslužné uživatelské rozhraní pro reset hesla jednotlivých účtů daného uživatele. Zasílání kódů pro reset hesla danému uživatele musí být možnou provádět pomocí SMS (tj. IDM musí být možné na SMS bránu či službu napojit). Rozhraní musí umožnit i běžnou změnu hesla (bez resetu). Individualizace: IDM umožní uživatelům individuálně nastavit vlastní zobrazení rozhraní - min. zobrazení / skrytí sloupců u všech seznamů, počet zobrazených záznamů na stránku (buď několik přednastavených hodnot, nebo možnost ručního nastavení) - vždy pro každý seznam samostatně. Upozornění: IDM zajistí zasílání konfigurovatelných emailových upozornění min. pro následující události: vytvoření a změna identity, referenčního objektu (pracovní pozice, organizační jednotka, skupina, aplikace, skupina aplikací, aplikační role atd.), problém při synchronizaci, vypršení hesla v Active Directory, vypršení platnosti certifikátu. Včasná upozornění: Upozornění na vypršení časových termínů musí být možno zasílat v předstihu. Velikost předstihu (např. 10 dnů) musí být možno konfigurovat pro každý typ upozornění samostatně. Šablony upozornění: Šablony upozornění umožní definovat příjemce, předmět a obsah upozornění. U upozornění vázaného k identitám musí být možné nastavovat různé příjemce pro různé části organizační struktury (např. odbor, oddělení) apod. Šablony musí umožnit vložit do obsahu upozornění libovolný atribut identity a/nebo referenčního objektu. Kontext upozornění: Pro zasílání jednotlivých typů upozornění bude možno konfigurovat kontext, resp. podmínky, za jakých bude upozornění zasláno. V konfiguraci bude možné využít atributů identit a referenčních objektů. Příklad: notifikace budou generovány pouze pro identity v konkrétních uvedených skupinách, které mají uvedenu konkrétní aplikační role a konkrétní atribut atd. Logování: Veškeré změny vyvolané požadavky uživatele a administrátorů/správců IDM budou provedeny transakčně. Budou logovány tak, aby bylo možné zpětně prokázat co, kdo a kdy měnil v identitách a referenčních objektech i v administraci a konfiguraci IDM. Záznam v logu bude obsahovat původní i novou hodnotu. Důvěryhodnost logování: Veškeré požadavky na změny v IDM bude možné zadávat výhradně prostřednictvím Portálu. Není přípustné realizovat požadavky ručními změnami textových soubory jako XML, CSV, atd. z důvodu zajištění úplného logování všech změn jednotlivých konfigurovaných parametrů IDM. Auditní report: IDM umožní export auditního reportu z údajů o identitách uložených v IDM a to i historických. Auditní reporty budou minimálně ve formátu XML nebo CSV a budou obsahovat souhrnné zobrazení daných uživatelů (identit) a jejich rolí v IS napojených na IDM, přiřazených skupin ve vybraném časovém okamžiku od aktuálního času do minulosti. Auditní report – výběr: Identity pro generování auditního reporty musí být možné vybrat (filtrovat) dle libovolných atributů identity včetně přidružených referenčních objektů. Reporty uživatelů: Vestavěné reporty obsahující uživatele s přímo přiřazenými aplikačními rolemi a s aplikačními rolemi delegovanými od jiných uživatelů. Reporty budou exportovatelný do CSV souboru. Reporty – historie: Automatické ukládání vygenerovaných reportů s možností pozdějšího zobrazení či stažení. Webové služby (WS): IDM bude poskytovat rozhraní webových služeb pro napojení dalších systémů s možností konfigurace v Portálu. Standardy WS: Webové služby IDM budou definované v rozšířeném standardu WSDL a podporovat protokol SOAP. Bezpečnost WS: Konfigurace webových služeb umožní konfigurovat přístup pro volání jednotlivých vybraných služeb pro každý odpovídající systémový účet samostatně. Logování WS: Volání webových služeb bude logováno a bude možné je zobrazit v prostředí Portálu. Služby rozhraní WS: Rozhraní bude poskytovat minimálně následující služby: - Získání organizační struktury, - Získání hierarchie pracovních pozic, - Získání seznamu identit, - Získání nadřízené osoby pro daného zaměstnance, - Získání seznamu aplikační rolí, - Získání seznamu uživatelů dané aplikace, - Zápis seznamu aplikačních rolí do IDM, - Zápis a změna identit. Synchronizace: Ruční i automatické spuštění synchronizací s propojenými systémy. Synchronizace – simulace: Spuštění synchronizací i v simulačním režimu pro ověření dopadu reálného spuštění bez ovlivnění produkčních dat a napojených systémů. Simulační logy budou zobrazitelné v Portálu. Simulace – průběh: Zobrazení jednotlivých stavů průběhu synchronizace bude k dispozici v přehledné grafické podobě. Synchronizace – režimy: Pro napojení na jednotlivé systémy a implementaci jejich synchronizací s IDM umožní IDM u každého systému využít více režimů synchronizací (za předpokladu podpory napojovaného systému): - Plná synchronizace – prochází všechny objekty v IDM a synchronizuje je s objekty daného systému, -  Změnová synchronizace – synchronizuje vždy jen změny od poslední spuštěné synchronizace, - Simulační synchronizace – synchronizace vytvoří report očekávaných změn v napojeném systému pro provedení ostré synchronizace. Report změn bude evidován jako pohled nebo přehledná souhrnná tabulka. Historie běhu synchronizací – jednotlivé běhy synchronizací budou zaznamenány v historii dostupné v Portálu. Historie plné synchronizace bude obsahovat odkazy na objekty, které byly synchronizovány a log, co bylo u těchto objektů změněno v synchronizovaném systému. V případě změnové synchronizace pak bude v historii dále informace o události, která změnovou synchronizaci vyvolala. Synchronizace – správa: Vestavěná správa jednotlivých synchronizací včetně nastavení připojení na synchronizované systémy, nastavení plné a změnové synchronizace, počet změn, které je možné zpracovat, nastavení časového intervalu spouštění, nastavení intervalu odstávky. Správa bude součástí Portálu. Obecný konektor: Pro správu identit nenapojených aplikací a testování. Konektor simuluje aplikaci, požadavky na změny nastavení v aplikaci zasílá e-mailem správci aplikace. Podpora zpětné vazby - správce v IDM potvrzuje provedení požadavků pro účely logování. Aplikační konektory: IDM bude spravovat identity a řídit oprávnění v dále vyjmenovaných systémech. V těchto systémech bude IDM vytvářet, aktualizovat, vytvářet uživatele a nastavovat jim oprávnění k rolím - Microsoft Active Directory; - Microsoft Office 365. Zdrojový systém: IDM bude napojeno na školský informační systém Bakaláři. Ze systému Bakaláři budou načítány údaje o organizační struktuře, osobách a tyto údaje budou pro IDM sloužit jako zdrojové. Záruka Min. 60 měsíců včetně nároku na opravné a nové verze._x000d_
</t>
  </si>
  <si>
    <t>206</t>
  </si>
  <si>
    <t>06.011</t>
  </si>
  <si>
    <t xml:space="preserve">Log Management </t>
  </si>
  <si>
    <t>1608114603</t>
  </si>
  <si>
    <t xml:space="preserve">Poznámka k položce:_x000d_
Minimální parametry - Základní funkce: Příjem a vyhodnocení všech požadovaných informací -  softwarový nástroj či SW appliance. Systém pro sběr, ukládání a správu provozních a bezpečnostních informací a událostí ze sledovaných systémů, musí splňovat veškeré požadavky dokumentu „Standard konektivity škol“. Rozsah: Systém musí automaticky získávat, vyčítat z monitorovaných systémů a současně bude umožňovat příjem protokolů určených pro přenos logovacích, provozních informací, alertů a událostí. Základní vazba: Vazba IP-uživatel-čas. Tuto informaci bude systém čerpat ze security event-logu adresářové služby, dále z informací o probíhajících komunikacích prostřednictvím firewallu a dalších přístupových a autentifikačních systémů (např. radius logy). Dodržení Standardu konektivity: Kombinací požadavků Zákona o uchování informací v elektronické komunikaci spolu s požadavky Standardu konektivity škol a praktického pohledu na možné časové prodlení mezi vznikem incidentu a jeho vyšetřováním je definováno, že monitorovací a logovací systém bude umožňovat retenci dat min. 180 dnů</t>
  </si>
  <si>
    <t>207</t>
  </si>
  <si>
    <t>06.012</t>
  </si>
  <si>
    <t>Antivir software - Antivirová ochrana pro 130 zařízení</t>
  </si>
  <si>
    <t>-2068929478</t>
  </si>
  <si>
    <t>Poznámka k položce:_x000d_
Poznámka k položce: Minimální parametry - Podpora operačních systémů MS: Windows 7 a vyšší, Windows Server 2008 R2 a vyšší. Antivirový klient pro systémy: Windows, Linux, macOS. Real-Time ochrana před všemi typy PUA a malwaru: viry, červy, trojskými koňmi (backdoor, adware, spyware, rootkit, bootkit, ransomware…). Správa zařízení pro Windows, macOS a Linux. Personální firewall pro zabránění neautorizovanému přístupu k zařízení. Systém pro blokaci exploitů zneužívajících zero-day zranitelností, jenž pokrývá nejpoužívanější vektory útoku. Systém pro detekci malwaru již na síťové úrovni poskytující ochranu i před zneužitím zranitelností na síťové vrstvě. Kontrola RAM paměti pro lepší detekci malwaru využívající silnou obfuskaci a šifrování. Možnost jednotlivého zapnutí detekcí, potenciálně nechtěných aplikací. Cloud kontrola souborů pro urychlení skenování fungující na základě reputace souborů. Detekce s využitím strojového učení. Ochrana před síťovými útoky skenující síťovou komunikaci a blokující pokusy o zneužití zranitelností na síťové úrovni. Kontrola s podporou cloudu pro odesílání a online vyhodnocování neznámých a potenciálně škodlivých aplikací. Technologie pro detekci rootktitů obvykle se maskujících za součásti operačního systému. Vzdálená správa: Webová konzole. Možnost instalace na Windows. Možnost probuzení klientů pomocí Wake On Lan. Nezávislý agent (pracuje i offline) vzdálené správy pro zajištění komunikace a ovládání operačního systému klienta a bezpečnostního programu. Offline uplatňování politik a spouštění úloh při výskytu definované události (například: odpojení od sítě při nalezení škodlivého kódu). Server/proxy architektura pro síťovou pružnost – snížení zátěže při stahování aktualizací detekčních modulů výrobce. Administrace v nejpoužívanějších jazycích včetně češtiny. Široké možnosti konfigurace oprávnění administrátorů (například možnost správy pouze části infrastruktury, které konkrétnímu administrátorovi podléhá). Zabezpečení přístupu administrátorů do vzdálené správy pomocí 2FA. Jedna konzole vzdálené správy pro konfiguraci bezpečnostních produktů na, desktopové systémy, souborové servery, poštovní servery. Podpora štítků/tagování pro snazší správu a vyhledávání. Vzdálené získání zachyceného škodlivého souboru z klienta. Detekce nespravovaných (rizikových) počítačů komunikujících na síti. Vzdálená odinstalace antivirového řešení 3. strany. Možnost navazování úloh pro zautomatizování činností bez zásahu administrátora. Podpora SNMP Trap, Syslogu. Podpora instalace skriptem - (GPO, SSCM…). Přidání zařízení do vzdálené správy pomocí: synchronizace s Active Directory, ruční přidání pomocí dle IP adresy nebo názvu zařízení, pomocí síťového skenu nechráněných zařízení v síti. Možnost vyčítat informace o hardwaru na spravovaných zařízeních (například CPU, RAM, diskové jednotky, grafické karty…). Cloudový sandbox umožňující spuštění vzorků malwaru pro: Windows, macOS, Linux. Možnost využití na koncových bodech, pro aktivní detekci škodlivých souborů v e-mailech. Analýza neznámých vzorků v řádu jednotek minut. Schopnost ochrany klientů mimo firemní síť. Schopnost analýzy rootkitů a ransomwaru. Schopnost detekce a zastavení zneužití nebo pokusu o zneužití zero day zranitelnosti. Řešení pracuje s behaviorální analýzou. Funkce cloudového sandboxu je integrována do antimalware produktu (cloudový sandbox nemá vlastního agenta). Neomezené množství odesílaných souborů. Veškerá komunikace probíhá šifrovaným kanálem. 3 roky podpora a nárok na aktualizace.</t>
  </si>
  <si>
    <t>208</t>
  </si>
  <si>
    <t>06.013</t>
  </si>
  <si>
    <t>Implementace infrastruktury</t>
  </si>
  <si>
    <t>-323208036</t>
  </si>
  <si>
    <t xml:space="preserve">Poznámka k položce:_x000d_
- Instalace serverů, upgrade firmware._x000d_
- Instalace Hyper-V._x000d_
- Instalace a konfigurace AD, vytvoření uživatelských účtů, připojení stanic do domény. (atributy účtů dodá IT správce uživatele v elektronické podobě)._x000d_
- Instalace File serveru a migrace stávajících dat._x000d_
- Instalace a konfigurace Zálohování._x000d_
- Instalace a konfigurace Firewallu._x000d_
- Instalace Log Management, konfigurace exportu Flow a logů._x000d_
- Instalace a konfigurace switchů._x000d_
- Instalace a konfigurace AP, včetně managementu Wifi lan._x000d_
- Konfigurace ověřování přístupu do sítě – RADIUS server 802.1X_x000d_
- Instalace a konfigurace Eduroam_x000d_
- Instalace a konfigurace Identity management systému_x000d_
- Instalace a konfigurace Antivir_x000d_
- Instalace a konfigurace UPS._x000d_
- Instalace NAS_x000d_
Součástí dodávky, musí být také:_x000d_
- Provedení Koordinačních a přípravných prací_x000d_
- Školení v rozsahu odpovídajícím charakteru a rozsahu předmětu veřejné zakázky._x000d_
- Projektové vedeni, Dokumentace_x000d_
</t>
  </si>
  <si>
    <t>209</t>
  </si>
  <si>
    <t>06.014</t>
  </si>
  <si>
    <t>Záložní zdroj pro ochranu napájení serveru a síťových zařízení, rackové provedení o výšce 4U. Vstupní napětí 230V 50/60 Hz. Doba zálohování min 120 minut při zátěži do 2000W. 8 výstupních zásuvek IEC 320 C13, včetně síťové karty.</t>
  </si>
  <si>
    <t>-574320136</t>
  </si>
  <si>
    <t>210</t>
  </si>
  <si>
    <t>06.015</t>
  </si>
  <si>
    <t xml:space="preserve">Jiné materiály, zařízení, příslušenství, montáž...atd., neuvedené výše, ale které je nutné zahrnout do celkového rozsahu prací a dodávek na základě skutečně dodaných výrobků a na základě finálního technického řešení. Dále zde budou zahrnuty služby, které budou naceněny dle platného ceníku účastníků výběrového řízení (tchnická podpora, servis...atd). Finální technické řešení musí být plně v souladu se standardem konektivity škol v platném znění Prosím, uveďte podrobný technický popis a cenovou kalkulaci._x000d_
</t>
  </si>
  <si>
    <t>-1494758293</t>
  </si>
  <si>
    <t xml:space="preserve">Poznámka k položce:_x000d_
Poznámka k položce:_x000d_
Finální technické řešení strukturované kabeláže a parametry jednotlivých aktivních prvků a částí datové sítě musí být plně v souladu se zadáním investora, v souladu s požadavky správce/provozovatele datové sítě, v souladu s požadavky standardu konektivity škol, v souladu se zadáním a požadavky daného dotačního programu. Dále je nutné, aby dodavatel byl schopen prokázat naplnění standardu konektivity ve výzvách IROP (infrastruktura základních škol)...atd._x000d_
Dále je nutné, aby celkové technické řešení (navržená zařízení, montáž, umístění...atd) bylo koordinováno s dodavatelem technologie IT."_x000d_
</t>
  </si>
  <si>
    <t>211</t>
  </si>
  <si>
    <t>06.016</t>
  </si>
  <si>
    <t>Koordinace výše uvedeného matriálu a prací se Standardem konektivity škol (Č.j.: MSMT-16039/2022-2), část: Konektivita školy k veřejnému internetu (WAN) - komplet</t>
  </si>
  <si>
    <t>-977131519</t>
  </si>
  <si>
    <t>Poznámka k položce:_x000d_
1.1. Obecný popis_x000d_
Pro základní způsobilost projektu naplňujícího opatření „vnitřní konektivita škol“ musí příslušná škola zajistit kvalitní připojení ke službám veřejného internetu, a to i v případě, že vybavení pro připojení k internetu není předmětem projektové žádosti._x000d_
Za toto připojení je považováno zajištění konektivity splňující následující parametry v době ukončení realizace a v průběhu udržitelnosti projektu._x000d_
1.2. Povinné parametry projektu:_x000d_
1.2.1. Šíře pásma (bandwidth) odpovídající 0,25 Mbps/žák či student2 nebo 0,5 Mbps/koncové uživatelské zařízení34 a zároveň taková šířka pásma, která neomezuje provoz zařízení a uživatelů5. Šíře pásma se vztahuje na počet žáků/studentů/koncových uživatelských zařízení v budově/areálu, kde se projekt realizuje._x000d_
1.2.2. Vlastní nebo poskytovatelem přidělené veřejné IPv4 adresy._x000d_
1.2.3. Zajištění monitoringu a logování NAT (RFC 2663) provozu za účelem dohledatelnosti veřejného provozu k vnitřnímu koncovému zařízení v minimální délce 3 měsíců._x000d_
1.2.4. Síťové zařízení podporující rate limiting, antispoofing, access listy - zařízení musí obsahovat všechny potřebné komponenty a licence pro zajištění řádné funkcionality._x000d_
1.2.5. Schopnost snadné/automatické rekonfigurace pravidel firewallu (access listů) na základě identifikovaných útoků._x000d_
1.2.6. Zajištění šifrovaného přístupu (SSL/TLS) a podepsání DNSSEC domén pro služby školy dostupné online (např. emailové služby, webové servery, studijní a ekonomické agendy atp.)._x000d_
1.2.7. Validující DNSSEC resolver na straně školy, nebo poskytovatele konektivity, nebo otevřeným DNSSEC validujícím resolverem;_x000d_
1.2.8. Software a firmware je aktualizován po dobu udržitelnosti projektu, jsou-li aktualizace k dispozici._x000d_
1.2.9. Poskytovatel konektivity je schopen zajistit kontaktní bod pro komunikaci, trvalý monitoring dostupnosti konektivity, realizovat blokování nežádoucí komunikace zahlcující nebo jinak omezující konektivitu a systémy školy na straně poskytovatele na základě požadavku školy._x000d_
1.3. Doporučené parametry projektu:_x000d_
Nad rámec těchto povinných parametrů je dále doporučeno v projektu realizovat:_x000d_
1.3.1. Symetrické připojení (zajištění konektivity) bez agregace a omezení, doporučujeme postupně směřovat ke kapacitě konektivity 1Gbps._x000d_
Strana 4 z 6_x000d_
1.3.2. Plná podpora připojení do veřejného internetu přes protokol IPv4 i IPv6, včetně zajištění dostupnosti online služeb školy na IPv6 adresách._x000d_
1.3.3. Poskytovatel konektivity je schopen zajistit funkci systému incident response, monitoring a aktivní notifikaci anomálií síťového provozu, zamezení podvržení zdrojových IP adres (anti-spoofing), funkci pro blokování nežádoucí komunikace zahlcující nebo jinak omezující konektivitu a systémy školy pro zamezení zahlcení linky (např. RTBH, FlowSpec, služby AntiDDoS řešení), detekci a zamezení amplifikačních útoků, zabezpečení směrování síťového provozu pomocí RPKI a konfigurace odmítnutí nevalidních prefixů._x000d_
1.3.4. Antivirová kontrola internetového provozu.</t>
  </si>
  <si>
    <t>212</t>
  </si>
  <si>
    <t>06.017</t>
  </si>
  <si>
    <t>Koordinace výše uvedeného matriálu a prací se Standardem konektivity škol (Č.j.: MSMT-16039/2022-2), část: Vnitřní konektivita školy (LAN a WLAN) - komplet</t>
  </si>
  <si>
    <t>-820529464</t>
  </si>
  <si>
    <t>Poznámka k položce:_x000d_
2.1. Obecný popis_x000d_
Vnitřní síťové prostředí školy pořizované v rámci projektu může být řešeno pevnou sítí, bezdrátovou sítí, nebo kombinací těchto síťových technologií. Připojení je nutné zajistit v prostorách dotčených hlavním projektem, rovněž je možné pokrýt ostatní prostory školy, včetně chodeb, jídelen, internátu a dalších školských zařízení. Potřebnost a účelnost takového pokrytí musí být odůvodněna ve studii proveditelnosti._x000d_
2.2. Povinné parametry projektu (bez ohledu typ síťového připojení):_x000d_
2.2.1. Systém správy uživatelů (Identity Management), tj. centrální databáze identit (LDAP, AD apod.) a její využití pro autentizaci uživatelů (žáci i učitelé) za účelem bezpečného a auditovatelného přístupu k síti, resp. službám. Využívání jednoho účtu více uživateli není povoleno (využívání tzv. anonymních účtů)._x000d_
2.2.2. Logování přístupu uživatelů do sítě umožňující dohledání vazeb IP adresa – čas-počítačový systém6._x000d_
2.2.3. Systémy zálohování a obnovy dat serverové infrastruktury._x000d_
2.2.4. Systémy pro antivirovou ochranu počítačových systémů, antispamovou ochranu poštovních serverů._x000d_
2.3. Povinné parametry projektu v oblasti pevné LAN:_x000d_
2.3.1. Minimální konektivita koncových uživatelských zařízení 1000 Mbps fullduplex._x000d_
2.3.2. Minimální konektivita serverů, aktivních síťových prvků, bezpečnostních zařízení (např. IPS, IDS, Next Generation Firewall aj.), datových úložišť (NAS) 1000 Mbps fullduplex._x000d_
2.3.3. Síťové prvky musí splňovat následující funkcionality: centrální směrovače a centrální přepínače (L2 i L3)7 s neblokující architekturou přepínacího subsystému (wire speed), management, podpora 802.1Q VLAN (možnost tvorby virtuálních sítí - VLAN), základní bezpečnostní prvky proti zneužití přístupu k síti [např. MAC based omezení (port-sec), 802.1X autentizace aj.]._x000d_
2.3.4. Strukturovaná kabeláž pro připojení počítačových systémů a dalších zařízení (tiskárny, servery, AP aj.)._x000d_
2.3.5. Páteřní rozvody mezi budovami v areálu, kde probíhá výuka nebo příprava na ni, realizovány prostřednictvím optických vláken nebo metalických kabelů. Vztahuje se na budovu/areál, kde se projekt realizuje._x000d_
2.4. Minimální parametry projektu v případě řešení bezdrátových sítí (WLAN):_x000d_
2.4.1. Návrh topologie Wi-Fi sítě a analýza pokrytí signálem počítající s konzistentní Wi-Fi službou v příslušných prostorách školy a s kapacitami pro provoz mobilních zařízení pedagogického sboru i studentů._x000d_
2.4.2. Zabezpečení minimálně AES šifrováním a standardem WPA2-Enterprise nebo WPA3-Enterprise, multi SSID, ACL pro filtrování provozu._x000d_
2.4.3. Zajištění vzájemně oddělených sítí pro zaměstnance školy, žáky/studenty školy a externí zařízení (hosty)._x000d_
2.4.4. Podpora mechanismu izolace uživatelů._x000d_
2.4.5. Podpora standardu IEEE 802.11ac (Wi-Fi 5) a případně novějších (Wi-Fi 6), současná funkce AP v pásmu 2,4 a 5 GHz a novějších protokolů a pásem._x000d_
2.5. Doporučené parametry projektu (bez ohledu typ síťového připojení):_x000d_
Nad rámec těchto povinných parametrů je dále doporučeno v projektu realizovat:_x000d_
2.5.1. Logování provozu za účelem dohledatelnosti na úroveň koncového uživatele._x000d_
2.5.2. Řešení dočasných přístupů (hosté, brigádníci, praktikanti, zákonní zástupci, externí subjekty) a systému blokace Wi-Fi v určitém čase._x000d_
2.5.3. Federované služby autentizace a autorizace (včetně aktivního zapojení do národních vzdělávacích federací (např. aktvní zapojení do federovaného systému www.eduroam.cz)._x000d_
2.5.4. Centralizovaná architektura správy Wi-Fi sítě (centrální řadič, centrální management, tzv. thin access pointy, popř. alespoň centrální řešení distribuce konfigurací s podporou automatického rozložení zátěže klientů, roamingu mezi spravované access pointy a automatickým laděním kanálů a síly signálu včetně detekce a reakce na non-Wi-Fi rušení)._x000d_
2.5.5. Doporučená podpora pro ověřování uživatelů oproti databázi účtů [např. pomocí protokolu IEEE 802.1X vůči centrální evidenci uživatelů (např. LDAP, MS AD) nebo pomocí Captive portalu]._x000d_
2.5.6. Propojení aktivních prvků a důležitých systémů (např. Servery, NAS, propojení budov) rychlostí 10 Gbps, včetně uplinku.</t>
  </si>
  <si>
    <t>213</t>
  </si>
  <si>
    <t>06.018</t>
  </si>
  <si>
    <t>Koordinace výše uvedeného matriálu a prací se Standardem konektivity škol (Č.j.: MSMT-16039/2022-2), část: Další doporučené bezpečnostní prvky projektu - komplet</t>
  </si>
  <si>
    <t>-1889396165</t>
  </si>
  <si>
    <t>Poznámka k položce:_x000d_
Nad rámec povinných parametrů uvedených v bodech 1 a 2 je dále doporučeno v projektu realizovat:_x000d_
3.1.1. Systémy nebo zařízení pro sledování infrastruktury sítě a sledování IP provozu sítě (umožňující funkce RFC 3917 - IPFIX nebo ekvivalent)._x000d_
3.1.2. Systémy schopné detekovat nelegitimní provoz nebo síťové anomálie._x000d_
3.1.3. Systémy vyhodnocování a správy událostí a bezpečnostních incidentů (log management, incident management)._x000d_
3.1.4. Systémy pro monitorování funkčnosti síťové a serverové infrastruktury._x000d_
3.1.5. Zařízení umožňující kontrolu http a https provozu, kategorizaci a selekci obsahu dostupného pro vybrané skupiny uživatel (učitel, žák), blokování nežádoucích kategorií obsahu._x000d_
3.1.6. Systémy uživatelské podpory naplňující principy ITIL (HelpDesk, ServiceDesk aj.)._x000d_
3.1.7. Nástroje pro centrální správu a audit ICT prostředků._x000d_
3.1.8. Podpora vzdáleného přístupu (VPN)._x000d_
3.1.9. Zavedení více-faktorové autentizace.</t>
  </si>
  <si>
    <t>VRN</t>
  </si>
  <si>
    <t>Vedlejší rozpočtové náklady</t>
  </si>
  <si>
    <t>214</t>
  </si>
  <si>
    <t>100.001</t>
  </si>
  <si>
    <t>PPV 8%</t>
  </si>
  <si>
    <t>537051380</t>
  </si>
  <si>
    <t>215</t>
  </si>
  <si>
    <t>100.002</t>
  </si>
  <si>
    <t>GZS 6%</t>
  </si>
  <si>
    <t>120758925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</si>
</sst>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4" fillId="0" borderId="0" applyNumberFormat="0" applyFill="0" applyBorder="0" applyAlignment="0" applyProtection="0"/>
  </cellStyleXfs>
  <cellXfs count="2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0" fillId="0" borderId="22" xfId="0" applyFont="1" applyBorder="1" applyAlignment="1" applyProtection="1">
      <alignment horizontal="center" vertical="center"/>
    </xf>
    <xf numFmtId="49" fontId="30" fillId="0" borderId="22" xfId="0" applyNumberFormat="1" applyFont="1" applyBorder="1" applyAlignment="1" applyProtection="1">
      <alignment horizontal="left" vertical="center" wrapText="1"/>
    </xf>
    <xf numFmtId="0" fontId="30" fillId="0" borderId="22" xfId="0" applyFont="1" applyBorder="1" applyAlignment="1" applyProtection="1">
      <alignment horizontal="left" vertical="center" wrapText="1"/>
    </xf>
    <xf numFmtId="0" fontId="30" fillId="0" borderId="22" xfId="0" applyFont="1" applyBorder="1" applyAlignment="1" applyProtection="1">
      <alignment horizontal="center" vertical="center" wrapText="1"/>
    </xf>
    <xf numFmtId="167" fontId="30" fillId="0" borderId="22" xfId="0" applyNumberFormat="1" applyFont="1" applyBorder="1" applyAlignment="1" applyProtection="1">
      <alignment vertical="center"/>
    </xf>
    <xf numFmtId="4" fontId="30" fillId="2" borderId="22" xfId="0" applyNumberFormat="1" applyFont="1" applyFill="1" applyBorder="1" applyAlignment="1" applyProtection="1">
      <alignment vertical="center"/>
      <protection locked="0"/>
    </xf>
    <xf numFmtId="4" fontId="30" fillId="0" borderId="22" xfId="0" applyNumberFormat="1" applyFont="1" applyBorder="1" applyAlignment="1" applyProtection="1">
      <alignment vertical="center"/>
    </xf>
    <xf numFmtId="0" fontId="31" fillId="0" borderId="22" xfId="0" applyFont="1" applyBorder="1" applyAlignment="1" applyProtection="1">
      <alignment vertical="center"/>
    </xf>
    <xf numFmtId="0" fontId="31" fillId="0" borderId="3" xfId="0" applyFont="1" applyBorder="1" applyAlignment="1">
      <alignment vertical="center"/>
    </xf>
    <xf numFmtId="0" fontId="30" fillId="2" borderId="14" xfId="0" applyFont="1" applyFill="1" applyBorder="1" applyAlignment="1" applyProtection="1">
      <alignment horizontal="left" vertical="center"/>
      <protection locked="0"/>
    </xf>
    <xf numFmtId="0" fontId="3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0" fontId="33" fillId="0" borderId="0" xfId="0" applyFont="1" applyAlignment="1" applyProtection="1">
      <alignment vertical="top" wrapText="1"/>
    </xf>
    <xf numFmtId="0" fontId="30" fillId="2" borderId="19" xfId="0" applyFont="1" applyFill="1" applyBorder="1" applyAlignment="1" applyProtection="1">
      <alignment horizontal="left" vertical="center"/>
      <protection locked="0"/>
    </xf>
    <xf numFmtId="0" fontId="30"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26</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28</v>
      </c>
      <c r="AO13" s="19"/>
      <c r="AP13" s="19"/>
      <c r="AQ13" s="19"/>
      <c r="AR13" s="17"/>
      <c r="BE13" s="28"/>
      <c r="BS13" s="14" t="s">
        <v>6</v>
      </c>
    </row>
    <row r="14">
      <c r="B14" s="18"/>
      <c r="C14" s="19"/>
      <c r="D14" s="19"/>
      <c r="E14" s="31" t="s">
        <v>28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26</v>
      </c>
      <c r="AL14" s="19"/>
      <c r="AM14" s="19"/>
      <c r="AN14" s="31" t="s">
        <v>28</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26</v>
      </c>
      <c r="AL17" s="19"/>
      <c r="AM17" s="19"/>
      <c r="AN17" s="24" t="s">
        <v>1</v>
      </c>
      <c r="AO17" s="19"/>
      <c r="AP17" s="19"/>
      <c r="AQ17" s="19"/>
      <c r="AR17" s="17"/>
      <c r="BE17" s="28"/>
      <c r="BS17" s="14" t="s">
        <v>30</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26</v>
      </c>
      <c r="AL20" s="19"/>
      <c r="AM20" s="19"/>
      <c r="AN20" s="24" t="s">
        <v>1</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41"/>
      <c r="BE28" s="28"/>
    </row>
    <row r="29" s="3" customFormat="1" ht="14.4" customHeight="1">
      <c r="A29" s="3"/>
      <c r="B29" s="43"/>
      <c r="C29" s="44"/>
      <c r="D29" s="29" t="s">
        <v>37</v>
      </c>
      <c r="E29" s="44"/>
      <c r="F29" s="29" t="s">
        <v>38</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39</v>
      </c>
      <c r="G30" s="44"/>
      <c r="H30" s="44"/>
      <c r="I30" s="44"/>
      <c r="J30" s="44"/>
      <c r="K30" s="44"/>
      <c r="L30" s="45">
        <v>0.14999999999999999</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40</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41</v>
      </c>
      <c r="G32" s="44"/>
      <c r="H32" s="44"/>
      <c r="I32" s="44"/>
      <c r="J32" s="44"/>
      <c r="K32" s="44"/>
      <c r="L32" s="45">
        <v>0.14999999999999999</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42</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43</v>
      </c>
      <c r="E35" s="51"/>
      <c r="F35" s="51"/>
      <c r="G35" s="51"/>
      <c r="H35" s="51"/>
      <c r="I35" s="51"/>
      <c r="J35" s="51"/>
      <c r="K35" s="51"/>
      <c r="L35" s="51"/>
      <c r="M35" s="51"/>
      <c r="N35" s="51"/>
      <c r="O35" s="51"/>
      <c r="P35" s="51"/>
      <c r="Q35" s="51"/>
      <c r="R35" s="51"/>
      <c r="S35" s="51"/>
      <c r="T35" s="52" t="s">
        <v>44</v>
      </c>
      <c r="U35" s="51"/>
      <c r="V35" s="51"/>
      <c r="W35" s="51"/>
      <c r="X35" s="53" t="s">
        <v>45</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47</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48</v>
      </c>
      <c r="E60" s="39"/>
      <c r="F60" s="39"/>
      <c r="G60" s="39"/>
      <c r="H60" s="39"/>
      <c r="I60" s="39"/>
      <c r="J60" s="39"/>
      <c r="K60" s="39"/>
      <c r="L60" s="39"/>
      <c r="M60" s="39"/>
      <c r="N60" s="39"/>
      <c r="O60" s="39"/>
      <c r="P60" s="39"/>
      <c r="Q60" s="39"/>
      <c r="R60" s="39"/>
      <c r="S60" s="39"/>
      <c r="T60" s="39"/>
      <c r="U60" s="39"/>
      <c r="V60" s="61" t="s">
        <v>49</v>
      </c>
      <c r="W60" s="39"/>
      <c r="X60" s="39"/>
      <c r="Y60" s="39"/>
      <c r="Z60" s="39"/>
      <c r="AA60" s="39"/>
      <c r="AB60" s="39"/>
      <c r="AC60" s="39"/>
      <c r="AD60" s="39"/>
      <c r="AE60" s="39"/>
      <c r="AF60" s="39"/>
      <c r="AG60" s="39"/>
      <c r="AH60" s="61" t="s">
        <v>48</v>
      </c>
      <c r="AI60" s="39"/>
      <c r="AJ60" s="39"/>
      <c r="AK60" s="39"/>
      <c r="AL60" s="39"/>
      <c r="AM60" s="61" t="s">
        <v>49</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50</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51</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48</v>
      </c>
      <c r="E75" s="39"/>
      <c r="F75" s="39"/>
      <c r="G75" s="39"/>
      <c r="H75" s="39"/>
      <c r="I75" s="39"/>
      <c r="J75" s="39"/>
      <c r="K75" s="39"/>
      <c r="L75" s="39"/>
      <c r="M75" s="39"/>
      <c r="N75" s="39"/>
      <c r="O75" s="39"/>
      <c r="P75" s="39"/>
      <c r="Q75" s="39"/>
      <c r="R75" s="39"/>
      <c r="S75" s="39"/>
      <c r="T75" s="39"/>
      <c r="U75" s="39"/>
      <c r="V75" s="61" t="s">
        <v>49</v>
      </c>
      <c r="W75" s="39"/>
      <c r="X75" s="39"/>
      <c r="Y75" s="39"/>
      <c r="Z75" s="39"/>
      <c r="AA75" s="39"/>
      <c r="AB75" s="39"/>
      <c r="AC75" s="39"/>
      <c r="AD75" s="39"/>
      <c r="AE75" s="39"/>
      <c r="AF75" s="39"/>
      <c r="AG75" s="39"/>
      <c r="AH75" s="61" t="s">
        <v>48</v>
      </c>
      <c r="AI75" s="39"/>
      <c r="AJ75" s="39"/>
      <c r="AK75" s="39"/>
      <c r="AL75" s="39"/>
      <c r="AM75" s="61" t="s">
        <v>49</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22_48</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ZŠ Buttulova č.p. 74, Chotěboř – vybudování strukturované datové sítě</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5. 9. 2022</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29</v>
      </c>
      <c r="AJ89" s="37"/>
      <c r="AK89" s="37"/>
      <c r="AL89" s="37"/>
      <c r="AM89" s="77" t="str">
        <f>IF(E17="","",E17)</f>
        <v xml:space="preserve"> </v>
      </c>
      <c r="AN89" s="68"/>
      <c r="AO89" s="68"/>
      <c r="AP89" s="68"/>
      <c r="AQ89" s="37"/>
      <c r="AR89" s="41"/>
      <c r="AS89" s="78" t="s">
        <v>53</v>
      </c>
      <c r="AT89" s="79"/>
      <c r="AU89" s="80"/>
      <c r="AV89" s="80"/>
      <c r="AW89" s="80"/>
      <c r="AX89" s="80"/>
      <c r="AY89" s="80"/>
      <c r="AZ89" s="80"/>
      <c r="BA89" s="80"/>
      <c r="BB89" s="80"/>
      <c r="BC89" s="80"/>
      <c r="BD89" s="81"/>
      <c r="BE89" s="35"/>
    </row>
    <row r="90" s="2" customFormat="1" ht="15.15" customHeight="1">
      <c r="A90" s="35"/>
      <c r="B90" s="36"/>
      <c r="C90" s="29" t="s">
        <v>27</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31</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54</v>
      </c>
      <c r="D92" s="91"/>
      <c r="E92" s="91"/>
      <c r="F92" s="91"/>
      <c r="G92" s="91"/>
      <c r="H92" s="92"/>
      <c r="I92" s="93" t="s">
        <v>55</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56</v>
      </c>
      <c r="AH92" s="91"/>
      <c r="AI92" s="91"/>
      <c r="AJ92" s="91"/>
      <c r="AK92" s="91"/>
      <c r="AL92" s="91"/>
      <c r="AM92" s="91"/>
      <c r="AN92" s="93" t="s">
        <v>57</v>
      </c>
      <c r="AO92" s="91"/>
      <c r="AP92" s="95"/>
      <c r="AQ92" s="96" t="s">
        <v>58</v>
      </c>
      <c r="AR92" s="41"/>
      <c r="AS92" s="97" t="s">
        <v>59</v>
      </c>
      <c r="AT92" s="98" t="s">
        <v>60</v>
      </c>
      <c r="AU92" s="98" t="s">
        <v>61</v>
      </c>
      <c r="AV92" s="98" t="s">
        <v>62</v>
      </c>
      <c r="AW92" s="98" t="s">
        <v>63</v>
      </c>
      <c r="AX92" s="98" t="s">
        <v>64</v>
      </c>
      <c r="AY92" s="98" t="s">
        <v>65</v>
      </c>
      <c r="AZ92" s="98" t="s">
        <v>66</v>
      </c>
      <c r="BA92" s="98" t="s">
        <v>67</v>
      </c>
      <c r="BB92" s="98" t="s">
        <v>68</v>
      </c>
      <c r="BC92" s="98" t="s">
        <v>69</v>
      </c>
      <c r="BD92" s="99" t="s">
        <v>70</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71</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ROUND(AG95,2)</f>
        <v>0</v>
      </c>
      <c r="AH94" s="106"/>
      <c r="AI94" s="106"/>
      <c r="AJ94" s="106"/>
      <c r="AK94" s="106"/>
      <c r="AL94" s="106"/>
      <c r="AM94" s="106"/>
      <c r="AN94" s="107">
        <f>SUM(AG94,AT94)</f>
        <v>0</v>
      </c>
      <c r="AO94" s="107"/>
      <c r="AP94" s="107"/>
      <c r="AQ94" s="108" t="s">
        <v>1</v>
      </c>
      <c r="AR94" s="109"/>
      <c r="AS94" s="110">
        <f>ROUND(AS95,2)</f>
        <v>0</v>
      </c>
      <c r="AT94" s="111">
        <f>ROUND(SUM(AV94:AW94),2)</f>
        <v>0</v>
      </c>
      <c r="AU94" s="112">
        <f>ROUND(AU95,5)</f>
        <v>0</v>
      </c>
      <c r="AV94" s="111">
        <f>ROUND(AZ94*L29,2)</f>
        <v>0</v>
      </c>
      <c r="AW94" s="111">
        <f>ROUND(BA94*L30,2)</f>
        <v>0</v>
      </c>
      <c r="AX94" s="111">
        <f>ROUND(BB94*L29,2)</f>
        <v>0</v>
      </c>
      <c r="AY94" s="111">
        <f>ROUND(BC94*L30,2)</f>
        <v>0</v>
      </c>
      <c r="AZ94" s="111">
        <f>ROUND(AZ95,2)</f>
        <v>0</v>
      </c>
      <c r="BA94" s="111">
        <f>ROUND(BA95,2)</f>
        <v>0</v>
      </c>
      <c r="BB94" s="111">
        <f>ROUND(BB95,2)</f>
        <v>0</v>
      </c>
      <c r="BC94" s="111">
        <f>ROUND(BC95,2)</f>
        <v>0</v>
      </c>
      <c r="BD94" s="113">
        <f>ROUND(BD95,2)</f>
        <v>0</v>
      </c>
      <c r="BE94" s="6"/>
      <c r="BS94" s="114" t="s">
        <v>72</v>
      </c>
      <c r="BT94" s="114" t="s">
        <v>73</v>
      </c>
      <c r="BV94" s="114" t="s">
        <v>74</v>
      </c>
      <c r="BW94" s="114" t="s">
        <v>5</v>
      </c>
      <c r="BX94" s="114" t="s">
        <v>75</v>
      </c>
      <c r="CL94" s="114" t="s">
        <v>1</v>
      </c>
    </row>
    <row r="95" s="7" customFormat="1" ht="24.75" customHeight="1">
      <c r="A95" s="115" t="s">
        <v>76</v>
      </c>
      <c r="B95" s="116"/>
      <c r="C95" s="117"/>
      <c r="D95" s="118" t="s">
        <v>14</v>
      </c>
      <c r="E95" s="118"/>
      <c r="F95" s="118"/>
      <c r="G95" s="118"/>
      <c r="H95" s="118"/>
      <c r="I95" s="119"/>
      <c r="J95" s="118" t="s">
        <v>17</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'22_48 - ZŠ Buttulova č.p....'!J28</f>
        <v>0</v>
      </c>
      <c r="AH95" s="119"/>
      <c r="AI95" s="119"/>
      <c r="AJ95" s="119"/>
      <c r="AK95" s="119"/>
      <c r="AL95" s="119"/>
      <c r="AM95" s="119"/>
      <c r="AN95" s="120">
        <f>SUM(AG95,AT95)</f>
        <v>0</v>
      </c>
      <c r="AO95" s="119"/>
      <c r="AP95" s="119"/>
      <c r="AQ95" s="121" t="s">
        <v>77</v>
      </c>
      <c r="AR95" s="122"/>
      <c r="AS95" s="123">
        <v>0</v>
      </c>
      <c r="AT95" s="124">
        <f>ROUND(SUM(AV95:AW95),2)</f>
        <v>0</v>
      </c>
      <c r="AU95" s="125">
        <f>'22_48 - ZŠ Buttulova č.p....'!P126</f>
        <v>0</v>
      </c>
      <c r="AV95" s="124">
        <f>'22_48 - ZŠ Buttulova č.p....'!J31</f>
        <v>0</v>
      </c>
      <c r="AW95" s="124">
        <f>'22_48 - ZŠ Buttulova č.p....'!J32</f>
        <v>0</v>
      </c>
      <c r="AX95" s="124">
        <f>'22_48 - ZŠ Buttulova č.p....'!J33</f>
        <v>0</v>
      </c>
      <c r="AY95" s="124">
        <f>'22_48 - ZŠ Buttulova č.p....'!J34</f>
        <v>0</v>
      </c>
      <c r="AZ95" s="124">
        <f>'22_48 - ZŠ Buttulova č.p....'!F31</f>
        <v>0</v>
      </c>
      <c r="BA95" s="124">
        <f>'22_48 - ZŠ Buttulova č.p....'!F32</f>
        <v>0</v>
      </c>
      <c r="BB95" s="124">
        <f>'22_48 - ZŠ Buttulova č.p....'!F33</f>
        <v>0</v>
      </c>
      <c r="BC95" s="124">
        <f>'22_48 - ZŠ Buttulova č.p....'!F34</f>
        <v>0</v>
      </c>
      <c r="BD95" s="126">
        <f>'22_48 - ZŠ Buttulova č.p....'!F35</f>
        <v>0</v>
      </c>
      <c r="BE95" s="7"/>
      <c r="BT95" s="127" t="s">
        <v>78</v>
      </c>
      <c r="BU95" s="127" t="s">
        <v>79</v>
      </c>
      <c r="BV95" s="127" t="s">
        <v>74</v>
      </c>
      <c r="BW95" s="127" t="s">
        <v>5</v>
      </c>
      <c r="BX95" s="127" t="s">
        <v>75</v>
      </c>
      <c r="CL95" s="127" t="s">
        <v>1</v>
      </c>
    </row>
    <row r="96" s="2" customFormat="1" ht="30" customHeight="1">
      <c r="A96" s="35"/>
      <c r="B96" s="3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41"/>
      <c r="AS96" s="35"/>
      <c r="AT96" s="35"/>
      <c r="AU96" s="35"/>
      <c r="AV96" s="35"/>
      <c r="AW96" s="35"/>
      <c r="AX96" s="35"/>
      <c r="AY96" s="35"/>
      <c r="AZ96" s="35"/>
      <c r="BA96" s="35"/>
      <c r="BB96" s="35"/>
      <c r="BC96" s="35"/>
      <c r="BD96" s="35"/>
      <c r="BE96" s="35"/>
    </row>
    <row r="97" s="2" customFormat="1" ht="6.96" customHeight="1">
      <c r="A97" s="35"/>
      <c r="B97" s="63"/>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41"/>
      <c r="AS97" s="35"/>
      <c r="AT97" s="35"/>
      <c r="AU97" s="35"/>
      <c r="AV97" s="35"/>
      <c r="AW97" s="35"/>
      <c r="AX97" s="35"/>
      <c r="AY97" s="35"/>
      <c r="AZ97" s="35"/>
      <c r="BA97" s="35"/>
      <c r="BB97" s="35"/>
      <c r="BC97" s="35"/>
      <c r="BD97" s="35"/>
      <c r="BE97" s="35"/>
    </row>
  </sheetData>
  <sheetProtection sheet="1" formatColumns="0" formatRows="0" objects="1" scenarios="1" spinCount="100000" saltValue="0E+LWvAVUFMTMq0JkJ0JHt+ZjaErx6XOKVoEp0IlGWC7eY7MxEsCEw7fxc/MxIzPZmCpsAU0r3MZ9So1U0tIgw==" hashValue="7+uesg1CzglC3TMcJoxqKf3I4ngOqfBYRLMoNfXo/gUTl//sQEPyOSFC2oekBJ0L/sHbCvk12WW+8x4JRWwJoA==" algorithmName="SHA-512" password="CC35"/>
  <mergeCells count="4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J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22_48 - ZŠ Buttulova č.p....'!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5</v>
      </c>
    </row>
    <row r="3" s="1" customFormat="1" ht="6.96" customHeight="1">
      <c r="B3" s="128"/>
      <c r="C3" s="129"/>
      <c r="D3" s="129"/>
      <c r="E3" s="129"/>
      <c r="F3" s="129"/>
      <c r="G3" s="129"/>
      <c r="H3" s="129"/>
      <c r="I3" s="129"/>
      <c r="J3" s="129"/>
      <c r="K3" s="129"/>
      <c r="L3" s="17"/>
      <c r="AT3" s="14" t="s">
        <v>80</v>
      </c>
    </row>
    <row r="4" s="1" customFormat="1" ht="24.96" customHeight="1">
      <c r="B4" s="17"/>
      <c r="D4" s="130" t="s">
        <v>81</v>
      </c>
      <c r="L4" s="17"/>
      <c r="M4" s="131" t="s">
        <v>10</v>
      </c>
      <c r="AT4" s="14" t="s">
        <v>4</v>
      </c>
    </row>
    <row r="5" s="1" customFormat="1" ht="6.96" customHeight="1">
      <c r="B5" s="17"/>
      <c r="L5" s="17"/>
    </row>
    <row r="6" s="2" customFormat="1" ht="12" customHeight="1">
      <c r="A6" s="35"/>
      <c r="B6" s="41"/>
      <c r="C6" s="35"/>
      <c r="D6" s="132" t="s">
        <v>16</v>
      </c>
      <c r="E6" s="35"/>
      <c r="F6" s="35"/>
      <c r="G6" s="35"/>
      <c r="H6" s="35"/>
      <c r="I6" s="35"/>
      <c r="J6" s="35"/>
      <c r="K6" s="35"/>
      <c r="L6" s="60"/>
      <c r="S6" s="35"/>
      <c r="T6" s="35"/>
      <c r="U6" s="35"/>
      <c r="V6" s="35"/>
      <c r="W6" s="35"/>
      <c r="X6" s="35"/>
      <c r="Y6" s="35"/>
      <c r="Z6" s="35"/>
      <c r="AA6" s="35"/>
      <c r="AB6" s="35"/>
      <c r="AC6" s="35"/>
      <c r="AD6" s="35"/>
      <c r="AE6" s="35"/>
    </row>
    <row r="7" s="2" customFormat="1" ht="30" customHeight="1">
      <c r="A7" s="35"/>
      <c r="B7" s="41"/>
      <c r="C7" s="35"/>
      <c r="D7" s="35"/>
      <c r="E7" s="133" t="s">
        <v>17</v>
      </c>
      <c r="F7" s="35"/>
      <c r="G7" s="35"/>
      <c r="H7" s="35"/>
      <c r="I7" s="35"/>
      <c r="J7" s="35"/>
      <c r="K7" s="35"/>
      <c r="L7" s="60"/>
      <c r="S7" s="35"/>
      <c r="T7" s="35"/>
      <c r="U7" s="35"/>
      <c r="V7" s="35"/>
      <c r="W7" s="35"/>
      <c r="X7" s="35"/>
      <c r="Y7" s="35"/>
      <c r="Z7" s="35"/>
      <c r="AA7" s="35"/>
      <c r="AB7" s="35"/>
      <c r="AC7" s="35"/>
      <c r="AD7" s="35"/>
      <c r="AE7" s="35"/>
    </row>
    <row r="8" s="2" customFormat="1">
      <c r="A8" s="35"/>
      <c r="B8" s="41"/>
      <c r="C8" s="35"/>
      <c r="D8" s="35"/>
      <c r="E8" s="35"/>
      <c r="F8" s="35"/>
      <c r="G8" s="35"/>
      <c r="H8" s="35"/>
      <c r="I8" s="35"/>
      <c r="J8" s="35"/>
      <c r="K8" s="35"/>
      <c r="L8" s="60"/>
      <c r="S8" s="35"/>
      <c r="T8" s="35"/>
      <c r="U8" s="35"/>
      <c r="V8" s="35"/>
      <c r="W8" s="35"/>
      <c r="X8" s="35"/>
      <c r="Y8" s="35"/>
      <c r="Z8" s="35"/>
      <c r="AA8" s="35"/>
      <c r="AB8" s="35"/>
      <c r="AC8" s="35"/>
      <c r="AD8" s="35"/>
      <c r="AE8" s="35"/>
    </row>
    <row r="9" s="2" customFormat="1" ht="12" customHeight="1">
      <c r="A9" s="35"/>
      <c r="B9" s="41"/>
      <c r="C9" s="35"/>
      <c r="D9" s="132" t="s">
        <v>18</v>
      </c>
      <c r="E9" s="35"/>
      <c r="F9" s="134" t="s">
        <v>1</v>
      </c>
      <c r="G9" s="35"/>
      <c r="H9" s="35"/>
      <c r="I9" s="132" t="s">
        <v>19</v>
      </c>
      <c r="J9" s="134" t="s">
        <v>1</v>
      </c>
      <c r="K9" s="35"/>
      <c r="L9" s="60"/>
      <c r="S9" s="35"/>
      <c r="T9" s="35"/>
      <c r="U9" s="35"/>
      <c r="V9" s="35"/>
      <c r="W9" s="35"/>
      <c r="X9" s="35"/>
      <c r="Y9" s="35"/>
      <c r="Z9" s="35"/>
      <c r="AA9" s="35"/>
      <c r="AB9" s="35"/>
      <c r="AC9" s="35"/>
      <c r="AD9" s="35"/>
      <c r="AE9" s="35"/>
    </row>
    <row r="10" s="2" customFormat="1" ht="12" customHeight="1">
      <c r="A10" s="35"/>
      <c r="B10" s="41"/>
      <c r="C10" s="35"/>
      <c r="D10" s="132" t="s">
        <v>20</v>
      </c>
      <c r="E10" s="35"/>
      <c r="F10" s="134" t="s">
        <v>21</v>
      </c>
      <c r="G10" s="35"/>
      <c r="H10" s="35"/>
      <c r="I10" s="132" t="s">
        <v>22</v>
      </c>
      <c r="J10" s="135" t="str">
        <f>'Rekapitulace stavby'!AN8</f>
        <v>5. 9. 2022</v>
      </c>
      <c r="K10" s="35"/>
      <c r="L10" s="60"/>
      <c r="S10" s="35"/>
      <c r="T10" s="35"/>
      <c r="U10" s="35"/>
      <c r="V10" s="35"/>
      <c r="W10" s="35"/>
      <c r="X10" s="35"/>
      <c r="Y10" s="35"/>
      <c r="Z10" s="35"/>
      <c r="AA10" s="35"/>
      <c r="AB10" s="35"/>
      <c r="AC10" s="35"/>
      <c r="AD10" s="35"/>
      <c r="AE10" s="35"/>
    </row>
    <row r="11" s="2" customFormat="1" ht="10.8" customHeight="1">
      <c r="A11" s="35"/>
      <c r="B11" s="41"/>
      <c r="C11" s="35"/>
      <c r="D11" s="35"/>
      <c r="E11" s="35"/>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32" t="s">
        <v>24</v>
      </c>
      <c r="E12" s="35"/>
      <c r="F12" s="35"/>
      <c r="G12" s="35"/>
      <c r="H12" s="35"/>
      <c r="I12" s="132" t="s">
        <v>25</v>
      </c>
      <c r="J12" s="134" t="str">
        <f>IF('Rekapitulace stavby'!AN10="","",'Rekapitulace stavby'!AN10)</f>
        <v/>
      </c>
      <c r="K12" s="35"/>
      <c r="L12" s="60"/>
      <c r="S12" s="35"/>
      <c r="T12" s="35"/>
      <c r="U12" s="35"/>
      <c r="V12" s="35"/>
      <c r="W12" s="35"/>
      <c r="X12" s="35"/>
      <c r="Y12" s="35"/>
      <c r="Z12" s="35"/>
      <c r="AA12" s="35"/>
      <c r="AB12" s="35"/>
      <c r="AC12" s="35"/>
      <c r="AD12" s="35"/>
      <c r="AE12" s="35"/>
    </row>
    <row r="13" s="2" customFormat="1" ht="18" customHeight="1">
      <c r="A13" s="35"/>
      <c r="B13" s="41"/>
      <c r="C13" s="35"/>
      <c r="D13" s="35"/>
      <c r="E13" s="134" t="str">
        <f>IF('Rekapitulace stavby'!E11="","",'Rekapitulace stavby'!E11)</f>
        <v xml:space="preserve"> </v>
      </c>
      <c r="F13" s="35"/>
      <c r="G13" s="35"/>
      <c r="H13" s="35"/>
      <c r="I13" s="132" t="s">
        <v>26</v>
      </c>
      <c r="J13" s="134" t="str">
        <f>IF('Rekapitulace stavby'!AN11="","",'Rekapitulace stavby'!AN11)</f>
        <v/>
      </c>
      <c r="K13" s="35"/>
      <c r="L13" s="60"/>
      <c r="S13" s="35"/>
      <c r="T13" s="35"/>
      <c r="U13" s="35"/>
      <c r="V13" s="35"/>
      <c r="W13" s="35"/>
      <c r="X13" s="35"/>
      <c r="Y13" s="35"/>
      <c r="Z13" s="35"/>
      <c r="AA13" s="35"/>
      <c r="AB13" s="35"/>
      <c r="AC13" s="35"/>
      <c r="AD13" s="35"/>
      <c r="AE13" s="35"/>
    </row>
    <row r="14" s="2" customFormat="1" ht="6.96" customHeigh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32" t="s">
        <v>27</v>
      </c>
      <c r="E15" s="35"/>
      <c r="F15" s="35"/>
      <c r="G15" s="35"/>
      <c r="H15" s="35"/>
      <c r="I15" s="132" t="s">
        <v>25</v>
      </c>
      <c r="J15" s="30" t="str">
        <f>'Rekapitulace stavby'!AN13</f>
        <v>Vyplň údaj</v>
      </c>
      <c r="K15" s="35"/>
      <c r="L15" s="60"/>
      <c r="S15" s="35"/>
      <c r="T15" s="35"/>
      <c r="U15" s="35"/>
      <c r="V15" s="35"/>
      <c r="W15" s="35"/>
      <c r="X15" s="35"/>
      <c r="Y15" s="35"/>
      <c r="Z15" s="35"/>
      <c r="AA15" s="35"/>
      <c r="AB15" s="35"/>
      <c r="AC15" s="35"/>
      <c r="AD15" s="35"/>
      <c r="AE15" s="35"/>
    </row>
    <row r="16" s="2" customFormat="1" ht="18" customHeight="1">
      <c r="A16" s="35"/>
      <c r="B16" s="41"/>
      <c r="C16" s="35"/>
      <c r="D16" s="35"/>
      <c r="E16" s="30" t="str">
        <f>'Rekapitulace stavby'!E14</f>
        <v>Vyplň údaj</v>
      </c>
      <c r="F16" s="134"/>
      <c r="G16" s="134"/>
      <c r="H16" s="134"/>
      <c r="I16" s="132" t="s">
        <v>26</v>
      </c>
      <c r="J16" s="30" t="str">
        <f>'Rekapitulace stavby'!AN14</f>
        <v>Vyplň údaj</v>
      </c>
      <c r="K16" s="35"/>
      <c r="L16" s="60"/>
      <c r="S16" s="35"/>
      <c r="T16" s="35"/>
      <c r="U16" s="35"/>
      <c r="V16" s="35"/>
      <c r="W16" s="35"/>
      <c r="X16" s="35"/>
      <c r="Y16" s="35"/>
      <c r="Z16" s="35"/>
      <c r="AA16" s="35"/>
      <c r="AB16" s="35"/>
      <c r="AC16" s="35"/>
      <c r="AD16" s="35"/>
      <c r="AE16" s="35"/>
    </row>
    <row r="17" s="2" customFormat="1" ht="6.96"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32" t="s">
        <v>29</v>
      </c>
      <c r="E18" s="35"/>
      <c r="F18" s="35"/>
      <c r="G18" s="35"/>
      <c r="H18" s="35"/>
      <c r="I18" s="132" t="s">
        <v>25</v>
      </c>
      <c r="J18" s="134" t="str">
        <f>IF('Rekapitulace stavby'!AN16="","",'Rekapitulace stavby'!AN16)</f>
        <v/>
      </c>
      <c r="K18" s="35"/>
      <c r="L18" s="60"/>
      <c r="S18" s="35"/>
      <c r="T18" s="35"/>
      <c r="U18" s="35"/>
      <c r="V18" s="35"/>
      <c r="W18" s="35"/>
      <c r="X18" s="35"/>
      <c r="Y18" s="35"/>
      <c r="Z18" s="35"/>
      <c r="AA18" s="35"/>
      <c r="AB18" s="35"/>
      <c r="AC18" s="35"/>
      <c r="AD18" s="35"/>
      <c r="AE18" s="35"/>
    </row>
    <row r="19" s="2" customFormat="1" ht="18" customHeight="1">
      <c r="A19" s="35"/>
      <c r="B19" s="41"/>
      <c r="C19" s="35"/>
      <c r="D19" s="35"/>
      <c r="E19" s="134" t="str">
        <f>IF('Rekapitulace stavby'!E17="","",'Rekapitulace stavby'!E17)</f>
        <v xml:space="preserve"> </v>
      </c>
      <c r="F19" s="35"/>
      <c r="G19" s="35"/>
      <c r="H19" s="35"/>
      <c r="I19" s="132" t="s">
        <v>26</v>
      </c>
      <c r="J19" s="134" t="str">
        <f>IF('Rekapitulace stavby'!AN17="","",'Rekapitulace stavby'!AN17)</f>
        <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32" t="s">
        <v>31</v>
      </c>
      <c r="E21" s="35"/>
      <c r="F21" s="35"/>
      <c r="G21" s="35"/>
      <c r="H21" s="35"/>
      <c r="I21" s="132" t="s">
        <v>25</v>
      </c>
      <c r="J21" s="134" t="str">
        <f>IF('Rekapitulace stavby'!AN19="","",'Rekapitulace stavby'!AN19)</f>
        <v/>
      </c>
      <c r="K21" s="35"/>
      <c r="L21" s="60"/>
      <c r="S21" s="35"/>
      <c r="T21" s="35"/>
      <c r="U21" s="35"/>
      <c r="V21" s="35"/>
      <c r="W21" s="35"/>
      <c r="X21" s="35"/>
      <c r="Y21" s="35"/>
      <c r="Z21" s="35"/>
      <c r="AA21" s="35"/>
      <c r="AB21" s="35"/>
      <c r="AC21" s="35"/>
      <c r="AD21" s="35"/>
      <c r="AE21" s="35"/>
    </row>
    <row r="22" s="2" customFormat="1" ht="18" customHeight="1">
      <c r="A22" s="35"/>
      <c r="B22" s="41"/>
      <c r="C22" s="35"/>
      <c r="D22" s="35"/>
      <c r="E22" s="134" t="str">
        <f>IF('Rekapitulace stavby'!E20="","",'Rekapitulace stavby'!E20)</f>
        <v xml:space="preserve"> </v>
      </c>
      <c r="F22" s="35"/>
      <c r="G22" s="35"/>
      <c r="H22" s="35"/>
      <c r="I22" s="132" t="s">
        <v>26</v>
      </c>
      <c r="J22" s="134" t="str">
        <f>IF('Rekapitulace stavby'!AN20="","",'Rekapitulace stavby'!AN20)</f>
        <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32" t="s">
        <v>32</v>
      </c>
      <c r="E24" s="35"/>
      <c r="F24" s="35"/>
      <c r="G24" s="35"/>
      <c r="H24" s="35"/>
      <c r="I24" s="35"/>
      <c r="J24" s="35"/>
      <c r="K24" s="35"/>
      <c r="L24" s="60"/>
      <c r="S24" s="35"/>
      <c r="T24" s="35"/>
      <c r="U24" s="35"/>
      <c r="V24" s="35"/>
      <c r="W24" s="35"/>
      <c r="X24" s="35"/>
      <c r="Y24" s="35"/>
      <c r="Z24" s="35"/>
      <c r="AA24" s="35"/>
      <c r="AB24" s="35"/>
      <c r="AC24" s="35"/>
      <c r="AD24" s="35"/>
      <c r="AE24" s="35"/>
    </row>
    <row r="25" s="8" customFormat="1" ht="16.5" customHeight="1">
      <c r="A25" s="136"/>
      <c r="B25" s="137"/>
      <c r="C25" s="136"/>
      <c r="D25" s="136"/>
      <c r="E25" s="138" t="s">
        <v>1</v>
      </c>
      <c r="F25" s="138"/>
      <c r="G25" s="138"/>
      <c r="H25" s="138"/>
      <c r="I25" s="136"/>
      <c r="J25" s="136"/>
      <c r="K25" s="136"/>
      <c r="L25" s="139"/>
      <c r="S25" s="136"/>
      <c r="T25" s="136"/>
      <c r="U25" s="136"/>
      <c r="V25" s="136"/>
      <c r="W25" s="136"/>
      <c r="X25" s="136"/>
      <c r="Y25" s="136"/>
      <c r="Z25" s="136"/>
      <c r="AA25" s="136"/>
      <c r="AB25" s="136"/>
      <c r="AC25" s="136"/>
      <c r="AD25" s="136"/>
      <c r="AE25" s="136"/>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6.96" customHeight="1">
      <c r="A27" s="35"/>
      <c r="B27" s="41"/>
      <c r="C27" s="35"/>
      <c r="D27" s="140"/>
      <c r="E27" s="140"/>
      <c r="F27" s="140"/>
      <c r="G27" s="140"/>
      <c r="H27" s="140"/>
      <c r="I27" s="140"/>
      <c r="J27" s="140"/>
      <c r="K27" s="140"/>
      <c r="L27" s="60"/>
      <c r="S27" s="35"/>
      <c r="T27" s="35"/>
      <c r="U27" s="35"/>
      <c r="V27" s="35"/>
      <c r="W27" s="35"/>
      <c r="X27" s="35"/>
      <c r="Y27" s="35"/>
      <c r="Z27" s="35"/>
      <c r="AA27" s="35"/>
      <c r="AB27" s="35"/>
      <c r="AC27" s="35"/>
      <c r="AD27" s="35"/>
      <c r="AE27" s="35"/>
    </row>
    <row r="28" s="2" customFormat="1" ht="25.44" customHeight="1">
      <c r="A28" s="35"/>
      <c r="B28" s="41"/>
      <c r="C28" s="35"/>
      <c r="D28" s="141" t="s">
        <v>33</v>
      </c>
      <c r="E28" s="35"/>
      <c r="F28" s="35"/>
      <c r="G28" s="35"/>
      <c r="H28" s="35"/>
      <c r="I28" s="35"/>
      <c r="J28" s="142">
        <f>ROUND(J126, 2)</f>
        <v>0</v>
      </c>
      <c r="K28" s="35"/>
      <c r="L28" s="60"/>
      <c r="S28" s="35"/>
      <c r="T28" s="35"/>
      <c r="U28" s="35"/>
      <c r="V28" s="35"/>
      <c r="W28" s="35"/>
      <c r="X28" s="35"/>
      <c r="Y28" s="35"/>
      <c r="Z28" s="35"/>
      <c r="AA28" s="35"/>
      <c r="AB28" s="35"/>
      <c r="AC28" s="35"/>
      <c r="AD28" s="35"/>
      <c r="AE28" s="35"/>
    </row>
    <row r="29" s="2" customFormat="1" ht="6.96" customHeight="1">
      <c r="A29" s="35"/>
      <c r="B29" s="41"/>
      <c r="C29" s="35"/>
      <c r="D29" s="140"/>
      <c r="E29" s="140"/>
      <c r="F29" s="140"/>
      <c r="G29" s="140"/>
      <c r="H29" s="140"/>
      <c r="I29" s="140"/>
      <c r="J29" s="140"/>
      <c r="K29" s="140"/>
      <c r="L29" s="60"/>
      <c r="S29" s="35"/>
      <c r="T29" s="35"/>
      <c r="U29" s="35"/>
      <c r="V29" s="35"/>
      <c r="W29" s="35"/>
      <c r="X29" s="35"/>
      <c r="Y29" s="35"/>
      <c r="Z29" s="35"/>
      <c r="AA29" s="35"/>
      <c r="AB29" s="35"/>
      <c r="AC29" s="35"/>
      <c r="AD29" s="35"/>
      <c r="AE29" s="35"/>
    </row>
    <row r="30" s="2" customFormat="1" ht="14.4" customHeight="1">
      <c r="A30" s="35"/>
      <c r="B30" s="41"/>
      <c r="C30" s="35"/>
      <c r="D30" s="35"/>
      <c r="E30" s="35"/>
      <c r="F30" s="143" t="s">
        <v>35</v>
      </c>
      <c r="G30" s="35"/>
      <c r="H30" s="35"/>
      <c r="I30" s="143" t="s">
        <v>34</v>
      </c>
      <c r="J30" s="143" t="s">
        <v>36</v>
      </c>
      <c r="K30" s="35"/>
      <c r="L30" s="60"/>
      <c r="S30" s="35"/>
      <c r="T30" s="35"/>
      <c r="U30" s="35"/>
      <c r="V30" s="35"/>
      <c r="W30" s="35"/>
      <c r="X30" s="35"/>
      <c r="Y30" s="35"/>
      <c r="Z30" s="35"/>
      <c r="AA30" s="35"/>
      <c r="AB30" s="35"/>
      <c r="AC30" s="35"/>
      <c r="AD30" s="35"/>
      <c r="AE30" s="35"/>
    </row>
    <row r="31" s="2" customFormat="1" ht="14.4" customHeight="1">
      <c r="A31" s="35"/>
      <c r="B31" s="41"/>
      <c r="C31" s="35"/>
      <c r="D31" s="144" t="s">
        <v>37</v>
      </c>
      <c r="E31" s="132" t="s">
        <v>38</v>
      </c>
      <c r="F31" s="145">
        <f>ROUND((SUM(BE126:BE380)),  2)</f>
        <v>0</v>
      </c>
      <c r="G31" s="35"/>
      <c r="H31" s="35"/>
      <c r="I31" s="146">
        <v>0.20999999999999999</v>
      </c>
      <c r="J31" s="145">
        <f>ROUND(((SUM(BE126:BE380))*I31),  2)</f>
        <v>0</v>
      </c>
      <c r="K31" s="35"/>
      <c r="L31" s="60"/>
      <c r="S31" s="35"/>
      <c r="T31" s="35"/>
      <c r="U31" s="35"/>
      <c r="V31" s="35"/>
      <c r="W31" s="35"/>
      <c r="X31" s="35"/>
      <c r="Y31" s="35"/>
      <c r="Z31" s="35"/>
      <c r="AA31" s="35"/>
      <c r="AB31" s="35"/>
      <c r="AC31" s="35"/>
      <c r="AD31" s="35"/>
      <c r="AE31" s="35"/>
    </row>
    <row r="32" s="2" customFormat="1" ht="14.4" customHeight="1">
      <c r="A32" s="35"/>
      <c r="B32" s="41"/>
      <c r="C32" s="35"/>
      <c r="D32" s="35"/>
      <c r="E32" s="132" t="s">
        <v>39</v>
      </c>
      <c r="F32" s="145">
        <f>ROUND((SUM(BF126:BF380)),  2)</f>
        <v>0</v>
      </c>
      <c r="G32" s="35"/>
      <c r="H32" s="35"/>
      <c r="I32" s="146">
        <v>0.14999999999999999</v>
      </c>
      <c r="J32" s="145">
        <f>ROUND(((SUM(BF126:BF380))*I32),  2)</f>
        <v>0</v>
      </c>
      <c r="K32" s="35"/>
      <c r="L32" s="60"/>
      <c r="S32" s="35"/>
      <c r="T32" s="35"/>
      <c r="U32" s="35"/>
      <c r="V32" s="35"/>
      <c r="W32" s="35"/>
      <c r="X32" s="35"/>
      <c r="Y32" s="35"/>
      <c r="Z32" s="35"/>
      <c r="AA32" s="35"/>
      <c r="AB32" s="35"/>
      <c r="AC32" s="35"/>
      <c r="AD32" s="35"/>
      <c r="AE32" s="35"/>
    </row>
    <row r="33" hidden="1" s="2" customFormat="1" ht="14.4" customHeight="1">
      <c r="A33" s="35"/>
      <c r="B33" s="41"/>
      <c r="C33" s="35"/>
      <c r="D33" s="35"/>
      <c r="E33" s="132" t="s">
        <v>40</v>
      </c>
      <c r="F33" s="145">
        <f>ROUND((SUM(BG126:BG380)),  2)</f>
        <v>0</v>
      </c>
      <c r="G33" s="35"/>
      <c r="H33" s="35"/>
      <c r="I33" s="146">
        <v>0.20999999999999999</v>
      </c>
      <c r="J33" s="145">
        <f>0</f>
        <v>0</v>
      </c>
      <c r="K33" s="35"/>
      <c r="L33" s="60"/>
      <c r="S33" s="35"/>
      <c r="T33" s="35"/>
      <c r="U33" s="35"/>
      <c r="V33" s="35"/>
      <c r="W33" s="35"/>
      <c r="X33" s="35"/>
      <c r="Y33" s="35"/>
      <c r="Z33" s="35"/>
      <c r="AA33" s="35"/>
      <c r="AB33" s="35"/>
      <c r="AC33" s="35"/>
      <c r="AD33" s="35"/>
      <c r="AE33" s="35"/>
    </row>
    <row r="34" hidden="1" s="2" customFormat="1" ht="14.4" customHeight="1">
      <c r="A34" s="35"/>
      <c r="B34" s="41"/>
      <c r="C34" s="35"/>
      <c r="D34" s="35"/>
      <c r="E34" s="132" t="s">
        <v>41</v>
      </c>
      <c r="F34" s="145">
        <f>ROUND((SUM(BH126:BH380)),  2)</f>
        <v>0</v>
      </c>
      <c r="G34" s="35"/>
      <c r="H34" s="35"/>
      <c r="I34" s="146">
        <v>0.14999999999999999</v>
      </c>
      <c r="J34" s="145">
        <f>0</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32" t="s">
        <v>42</v>
      </c>
      <c r="F35" s="145">
        <f>ROUND((SUM(BI126:BI380)),  2)</f>
        <v>0</v>
      </c>
      <c r="G35" s="35"/>
      <c r="H35" s="35"/>
      <c r="I35" s="146">
        <v>0</v>
      </c>
      <c r="J35" s="145">
        <f>0</f>
        <v>0</v>
      </c>
      <c r="K35" s="35"/>
      <c r="L35" s="60"/>
      <c r="S35" s="35"/>
      <c r="T35" s="35"/>
      <c r="U35" s="35"/>
      <c r="V35" s="35"/>
      <c r="W35" s="35"/>
      <c r="X35" s="35"/>
      <c r="Y35" s="35"/>
      <c r="Z35" s="35"/>
      <c r="AA35" s="35"/>
      <c r="AB35" s="35"/>
      <c r="AC35" s="35"/>
      <c r="AD35" s="35"/>
      <c r="AE35" s="35"/>
    </row>
    <row r="36" s="2" customFormat="1" ht="6.96" customHeight="1">
      <c r="A36" s="35"/>
      <c r="B36" s="41"/>
      <c r="C36" s="35"/>
      <c r="D36" s="35"/>
      <c r="E36" s="35"/>
      <c r="F36" s="35"/>
      <c r="G36" s="35"/>
      <c r="H36" s="35"/>
      <c r="I36" s="35"/>
      <c r="J36" s="35"/>
      <c r="K36" s="35"/>
      <c r="L36" s="60"/>
      <c r="S36" s="35"/>
      <c r="T36" s="35"/>
      <c r="U36" s="35"/>
      <c r="V36" s="35"/>
      <c r="W36" s="35"/>
      <c r="X36" s="35"/>
      <c r="Y36" s="35"/>
      <c r="Z36" s="35"/>
      <c r="AA36" s="35"/>
      <c r="AB36" s="35"/>
      <c r="AC36" s="35"/>
      <c r="AD36" s="35"/>
      <c r="AE36" s="35"/>
    </row>
    <row r="37" s="2" customFormat="1" ht="25.44" customHeight="1">
      <c r="A37" s="35"/>
      <c r="B37" s="41"/>
      <c r="C37" s="147"/>
      <c r="D37" s="148" t="s">
        <v>43</v>
      </c>
      <c r="E37" s="149"/>
      <c r="F37" s="149"/>
      <c r="G37" s="150" t="s">
        <v>44</v>
      </c>
      <c r="H37" s="151" t="s">
        <v>45</v>
      </c>
      <c r="I37" s="149"/>
      <c r="J37" s="152">
        <f>SUM(J28:J35)</f>
        <v>0</v>
      </c>
      <c r="K37" s="153"/>
      <c r="L37" s="60"/>
      <c r="S37" s="35"/>
      <c r="T37" s="35"/>
      <c r="U37" s="35"/>
      <c r="V37" s="35"/>
      <c r="W37" s="35"/>
      <c r="X37" s="35"/>
      <c r="Y37" s="35"/>
      <c r="Z37" s="35"/>
      <c r="AA37" s="35"/>
      <c r="AB37" s="35"/>
      <c r="AC37" s="35"/>
      <c r="AD37" s="35"/>
      <c r="AE37" s="35"/>
    </row>
    <row r="38" s="2" customFormat="1" ht="14.4"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1" customFormat="1" ht="14.4" customHeight="1">
      <c r="B39" s="17"/>
      <c r="L39" s="17"/>
    </row>
    <row r="40" s="1" customFormat="1" ht="14.4" customHeight="1">
      <c r="B40" s="17"/>
      <c r="L40" s="17"/>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54" t="s">
        <v>46</v>
      </c>
      <c r="E50" s="155"/>
      <c r="F50" s="155"/>
      <c r="G50" s="154" t="s">
        <v>47</v>
      </c>
      <c r="H50" s="155"/>
      <c r="I50" s="155"/>
      <c r="J50" s="155"/>
      <c r="K50" s="155"/>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56" t="s">
        <v>48</v>
      </c>
      <c r="E61" s="157"/>
      <c r="F61" s="158" t="s">
        <v>49</v>
      </c>
      <c r="G61" s="156" t="s">
        <v>48</v>
      </c>
      <c r="H61" s="157"/>
      <c r="I61" s="157"/>
      <c r="J61" s="159" t="s">
        <v>49</v>
      </c>
      <c r="K61" s="157"/>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54" t="s">
        <v>50</v>
      </c>
      <c r="E65" s="160"/>
      <c r="F65" s="160"/>
      <c r="G65" s="154" t="s">
        <v>51</v>
      </c>
      <c r="H65" s="160"/>
      <c r="I65" s="160"/>
      <c r="J65" s="160"/>
      <c r="K65" s="160"/>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56" t="s">
        <v>48</v>
      </c>
      <c r="E76" s="157"/>
      <c r="F76" s="158" t="s">
        <v>49</v>
      </c>
      <c r="G76" s="156" t="s">
        <v>48</v>
      </c>
      <c r="H76" s="157"/>
      <c r="I76" s="157"/>
      <c r="J76" s="159" t="s">
        <v>49</v>
      </c>
      <c r="K76" s="157"/>
      <c r="L76" s="60"/>
      <c r="S76" s="35"/>
      <c r="T76" s="35"/>
      <c r="U76" s="35"/>
      <c r="V76" s="35"/>
      <c r="W76" s="35"/>
      <c r="X76" s="35"/>
      <c r="Y76" s="35"/>
      <c r="Z76" s="35"/>
      <c r="AA76" s="35"/>
      <c r="AB76" s="35"/>
      <c r="AC76" s="35"/>
      <c r="AD76" s="35"/>
      <c r="AE76" s="35"/>
    </row>
    <row r="77" s="2" customFormat="1" ht="14.4" customHeight="1">
      <c r="A77" s="35"/>
      <c r="B77" s="161"/>
      <c r="C77" s="162"/>
      <c r="D77" s="162"/>
      <c r="E77" s="162"/>
      <c r="F77" s="162"/>
      <c r="G77" s="162"/>
      <c r="H77" s="162"/>
      <c r="I77" s="162"/>
      <c r="J77" s="162"/>
      <c r="K77" s="162"/>
      <c r="L77" s="60"/>
      <c r="S77" s="35"/>
      <c r="T77" s="35"/>
      <c r="U77" s="35"/>
      <c r="V77" s="35"/>
      <c r="W77" s="35"/>
      <c r="X77" s="35"/>
      <c r="Y77" s="35"/>
      <c r="Z77" s="35"/>
      <c r="AA77" s="35"/>
      <c r="AB77" s="35"/>
      <c r="AC77" s="35"/>
      <c r="AD77" s="35"/>
      <c r="AE77" s="35"/>
    </row>
    <row r="81" s="2" customFormat="1" ht="6.96" customHeight="1">
      <c r="A81" s="35"/>
      <c r="B81" s="163"/>
      <c r="C81" s="164"/>
      <c r="D81" s="164"/>
      <c r="E81" s="164"/>
      <c r="F81" s="164"/>
      <c r="G81" s="164"/>
      <c r="H81" s="164"/>
      <c r="I81" s="164"/>
      <c r="J81" s="164"/>
      <c r="K81" s="164"/>
      <c r="L81" s="60"/>
      <c r="S81" s="35"/>
      <c r="T81" s="35"/>
      <c r="U81" s="35"/>
      <c r="V81" s="35"/>
      <c r="W81" s="35"/>
      <c r="X81" s="35"/>
      <c r="Y81" s="35"/>
      <c r="Z81" s="35"/>
      <c r="AA81" s="35"/>
      <c r="AB81" s="35"/>
      <c r="AC81" s="35"/>
      <c r="AD81" s="35"/>
      <c r="AE81" s="35"/>
    </row>
    <row r="82" s="2" customFormat="1" ht="24.96" customHeight="1">
      <c r="A82" s="35"/>
      <c r="B82" s="36"/>
      <c r="C82" s="20" t="s">
        <v>82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30" customHeight="1">
      <c r="A85" s="35"/>
      <c r="B85" s="36"/>
      <c r="C85" s="37"/>
      <c r="D85" s="37"/>
      <c r="E85" s="73" t="str">
        <f>E7</f>
        <v>ZŠ Buttulova č.p. 74, Chotěboř – vybudování strukturované datové sítě</v>
      </c>
      <c r="F85" s="37"/>
      <c r="G85" s="37"/>
      <c r="H85" s="37"/>
      <c r="I85" s="37"/>
      <c r="J85" s="37"/>
      <c r="K85" s="37"/>
      <c r="L85" s="60"/>
      <c r="S85" s="35"/>
      <c r="T85" s="35"/>
      <c r="U85" s="35"/>
      <c r="V85" s="35"/>
      <c r="W85" s="35"/>
      <c r="X85" s="35"/>
      <c r="Y85" s="35"/>
      <c r="Z85" s="35"/>
      <c r="AA85" s="35"/>
      <c r="AB85" s="35"/>
      <c r="AC85" s="35"/>
      <c r="AD85" s="35"/>
      <c r="AE85" s="35"/>
    </row>
    <row r="86" s="2" customFormat="1" ht="6.96" customHeight="1">
      <c r="A86" s="35"/>
      <c r="B86" s="36"/>
      <c r="C86" s="37"/>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2" customHeight="1">
      <c r="A87" s="35"/>
      <c r="B87" s="36"/>
      <c r="C87" s="29" t="s">
        <v>20</v>
      </c>
      <c r="D87" s="37"/>
      <c r="E87" s="37"/>
      <c r="F87" s="24" t="str">
        <f>F10</f>
        <v xml:space="preserve"> </v>
      </c>
      <c r="G87" s="37"/>
      <c r="H87" s="37"/>
      <c r="I87" s="29" t="s">
        <v>22</v>
      </c>
      <c r="J87" s="76" t="str">
        <f>IF(J10="","",J10)</f>
        <v>5. 9. 2022</v>
      </c>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5.15" customHeight="1">
      <c r="A89" s="35"/>
      <c r="B89" s="36"/>
      <c r="C89" s="29" t="s">
        <v>24</v>
      </c>
      <c r="D89" s="37"/>
      <c r="E89" s="37"/>
      <c r="F89" s="24" t="str">
        <f>E13</f>
        <v xml:space="preserve"> </v>
      </c>
      <c r="G89" s="37"/>
      <c r="H89" s="37"/>
      <c r="I89" s="29" t="s">
        <v>29</v>
      </c>
      <c r="J89" s="33" t="str">
        <f>E19</f>
        <v xml:space="preserve"> </v>
      </c>
      <c r="K89" s="37"/>
      <c r="L89" s="60"/>
      <c r="S89" s="35"/>
      <c r="T89" s="35"/>
      <c r="U89" s="35"/>
      <c r="V89" s="35"/>
      <c r="W89" s="35"/>
      <c r="X89" s="35"/>
      <c r="Y89" s="35"/>
      <c r="Z89" s="35"/>
      <c r="AA89" s="35"/>
      <c r="AB89" s="35"/>
      <c r="AC89" s="35"/>
      <c r="AD89" s="35"/>
      <c r="AE89" s="35"/>
    </row>
    <row r="90" s="2" customFormat="1" ht="15.15" customHeight="1">
      <c r="A90" s="35"/>
      <c r="B90" s="36"/>
      <c r="C90" s="29" t="s">
        <v>27</v>
      </c>
      <c r="D90" s="37"/>
      <c r="E90" s="37"/>
      <c r="F90" s="24" t="str">
        <f>IF(E16="","",E16)</f>
        <v>Vyplň údaj</v>
      </c>
      <c r="G90" s="37"/>
      <c r="H90" s="37"/>
      <c r="I90" s="29" t="s">
        <v>31</v>
      </c>
      <c r="J90" s="33" t="str">
        <f>E22</f>
        <v xml:space="preserve"> </v>
      </c>
      <c r="K90" s="37"/>
      <c r="L90" s="60"/>
      <c r="S90" s="35"/>
      <c r="T90" s="35"/>
      <c r="U90" s="35"/>
      <c r="V90" s="35"/>
      <c r="W90" s="35"/>
      <c r="X90" s="35"/>
      <c r="Y90" s="35"/>
      <c r="Z90" s="35"/>
      <c r="AA90" s="35"/>
      <c r="AB90" s="35"/>
      <c r="AC90" s="35"/>
      <c r="AD90" s="35"/>
      <c r="AE90" s="35"/>
    </row>
    <row r="91" s="2" customFormat="1" ht="10.32" customHeight="1">
      <c r="A91" s="35"/>
      <c r="B91" s="36"/>
      <c r="C91" s="37"/>
      <c r="D91" s="37"/>
      <c r="E91" s="37"/>
      <c r="F91" s="37"/>
      <c r="G91" s="37"/>
      <c r="H91" s="37"/>
      <c r="I91" s="37"/>
      <c r="J91" s="37"/>
      <c r="K91" s="37"/>
      <c r="L91" s="60"/>
      <c r="S91" s="35"/>
      <c r="T91" s="35"/>
      <c r="U91" s="35"/>
      <c r="V91" s="35"/>
      <c r="W91" s="35"/>
      <c r="X91" s="35"/>
      <c r="Y91" s="35"/>
      <c r="Z91" s="35"/>
      <c r="AA91" s="35"/>
      <c r="AB91" s="35"/>
      <c r="AC91" s="35"/>
      <c r="AD91" s="35"/>
      <c r="AE91" s="35"/>
    </row>
    <row r="92" s="2" customFormat="1" ht="29.28" customHeight="1">
      <c r="A92" s="35"/>
      <c r="B92" s="36"/>
      <c r="C92" s="165" t="s">
        <v>83</v>
      </c>
      <c r="D92" s="166"/>
      <c r="E92" s="166"/>
      <c r="F92" s="166"/>
      <c r="G92" s="166"/>
      <c r="H92" s="166"/>
      <c r="I92" s="166"/>
      <c r="J92" s="167" t="s">
        <v>84</v>
      </c>
      <c r="K92" s="166"/>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2.8" customHeight="1">
      <c r="A94" s="35"/>
      <c r="B94" s="36"/>
      <c r="C94" s="168" t="s">
        <v>85</v>
      </c>
      <c r="D94" s="37"/>
      <c r="E94" s="37"/>
      <c r="F94" s="37"/>
      <c r="G94" s="37"/>
      <c r="H94" s="37"/>
      <c r="I94" s="37"/>
      <c r="J94" s="107">
        <f>J126</f>
        <v>0</v>
      </c>
      <c r="K94" s="37"/>
      <c r="L94" s="60"/>
      <c r="S94" s="35"/>
      <c r="T94" s="35"/>
      <c r="U94" s="35"/>
      <c r="V94" s="35"/>
      <c r="W94" s="35"/>
      <c r="X94" s="35"/>
      <c r="Y94" s="35"/>
      <c r="Z94" s="35"/>
      <c r="AA94" s="35"/>
      <c r="AB94" s="35"/>
      <c r="AC94" s="35"/>
      <c r="AD94" s="35"/>
      <c r="AE94" s="35"/>
      <c r="AU94" s="14" t="s">
        <v>86</v>
      </c>
    </row>
    <row r="95" s="9" customFormat="1" ht="24.96" customHeight="1">
      <c r="A95" s="9"/>
      <c r="B95" s="169"/>
      <c r="C95" s="170"/>
      <c r="D95" s="171" t="s">
        <v>87</v>
      </c>
      <c r="E95" s="172"/>
      <c r="F95" s="172"/>
      <c r="G95" s="172"/>
      <c r="H95" s="172"/>
      <c r="I95" s="172"/>
      <c r="J95" s="173">
        <f>J127</f>
        <v>0</v>
      </c>
      <c r="K95" s="170"/>
      <c r="L95" s="174"/>
      <c r="S95" s="9"/>
      <c r="T95" s="9"/>
      <c r="U95" s="9"/>
      <c r="V95" s="9"/>
      <c r="W95" s="9"/>
      <c r="X95" s="9"/>
      <c r="Y95" s="9"/>
      <c r="Z95" s="9"/>
      <c r="AA95" s="9"/>
      <c r="AB95" s="9"/>
      <c r="AC95" s="9"/>
      <c r="AD95" s="9"/>
      <c r="AE95" s="9"/>
    </row>
    <row r="96" s="10" customFormat="1" ht="19.92" customHeight="1">
      <c r="A96" s="10"/>
      <c r="B96" s="175"/>
      <c r="C96" s="176"/>
      <c r="D96" s="177" t="s">
        <v>88</v>
      </c>
      <c r="E96" s="178"/>
      <c r="F96" s="178"/>
      <c r="G96" s="178"/>
      <c r="H96" s="178"/>
      <c r="I96" s="178"/>
      <c r="J96" s="179">
        <f>J128</f>
        <v>0</v>
      </c>
      <c r="K96" s="176"/>
      <c r="L96" s="180"/>
      <c r="S96" s="10"/>
      <c r="T96" s="10"/>
      <c r="U96" s="10"/>
      <c r="V96" s="10"/>
      <c r="W96" s="10"/>
      <c r="X96" s="10"/>
      <c r="Y96" s="10"/>
      <c r="Z96" s="10"/>
      <c r="AA96" s="10"/>
      <c r="AB96" s="10"/>
      <c r="AC96" s="10"/>
      <c r="AD96" s="10"/>
      <c r="AE96" s="10"/>
    </row>
    <row r="97" s="10" customFormat="1" ht="14.88" customHeight="1">
      <c r="A97" s="10"/>
      <c r="B97" s="175"/>
      <c r="C97" s="176"/>
      <c r="D97" s="177" t="s">
        <v>89</v>
      </c>
      <c r="E97" s="178"/>
      <c r="F97" s="178"/>
      <c r="G97" s="178"/>
      <c r="H97" s="178"/>
      <c r="I97" s="178"/>
      <c r="J97" s="179">
        <f>J129</f>
        <v>0</v>
      </c>
      <c r="K97" s="176"/>
      <c r="L97" s="180"/>
      <c r="S97" s="10"/>
      <c r="T97" s="10"/>
      <c r="U97" s="10"/>
      <c r="V97" s="10"/>
      <c r="W97" s="10"/>
      <c r="X97" s="10"/>
      <c r="Y97" s="10"/>
      <c r="Z97" s="10"/>
      <c r="AA97" s="10"/>
      <c r="AB97" s="10"/>
      <c r="AC97" s="10"/>
      <c r="AD97" s="10"/>
      <c r="AE97" s="10"/>
    </row>
    <row r="98" s="10" customFormat="1" ht="14.88" customHeight="1">
      <c r="A98" s="10"/>
      <c r="B98" s="175"/>
      <c r="C98" s="176"/>
      <c r="D98" s="177" t="s">
        <v>90</v>
      </c>
      <c r="E98" s="178"/>
      <c r="F98" s="178"/>
      <c r="G98" s="178"/>
      <c r="H98" s="178"/>
      <c r="I98" s="178"/>
      <c r="J98" s="179">
        <f>J135</f>
        <v>0</v>
      </c>
      <c r="K98" s="176"/>
      <c r="L98" s="180"/>
      <c r="S98" s="10"/>
      <c r="T98" s="10"/>
      <c r="U98" s="10"/>
      <c r="V98" s="10"/>
      <c r="W98" s="10"/>
      <c r="X98" s="10"/>
      <c r="Y98" s="10"/>
      <c r="Z98" s="10"/>
      <c r="AA98" s="10"/>
      <c r="AB98" s="10"/>
      <c r="AC98" s="10"/>
      <c r="AD98" s="10"/>
      <c r="AE98" s="10"/>
    </row>
    <row r="99" s="10" customFormat="1" ht="14.88" customHeight="1">
      <c r="A99" s="10"/>
      <c r="B99" s="175"/>
      <c r="C99" s="176"/>
      <c r="D99" s="177" t="s">
        <v>91</v>
      </c>
      <c r="E99" s="178"/>
      <c r="F99" s="178"/>
      <c r="G99" s="178"/>
      <c r="H99" s="178"/>
      <c r="I99" s="178"/>
      <c r="J99" s="179">
        <f>J166</f>
        <v>0</v>
      </c>
      <c r="K99" s="176"/>
      <c r="L99" s="180"/>
      <c r="S99" s="10"/>
      <c r="T99" s="10"/>
      <c r="U99" s="10"/>
      <c r="V99" s="10"/>
      <c r="W99" s="10"/>
      <c r="X99" s="10"/>
      <c r="Y99" s="10"/>
      <c r="Z99" s="10"/>
      <c r="AA99" s="10"/>
      <c r="AB99" s="10"/>
      <c r="AC99" s="10"/>
      <c r="AD99" s="10"/>
      <c r="AE99" s="10"/>
    </row>
    <row r="100" s="10" customFormat="1" ht="14.88" customHeight="1">
      <c r="A100" s="10"/>
      <c r="B100" s="175"/>
      <c r="C100" s="176"/>
      <c r="D100" s="177" t="s">
        <v>92</v>
      </c>
      <c r="E100" s="178"/>
      <c r="F100" s="178"/>
      <c r="G100" s="178"/>
      <c r="H100" s="178"/>
      <c r="I100" s="178"/>
      <c r="J100" s="179">
        <f>J185</f>
        <v>0</v>
      </c>
      <c r="K100" s="176"/>
      <c r="L100" s="180"/>
      <c r="S100" s="10"/>
      <c r="T100" s="10"/>
      <c r="U100" s="10"/>
      <c r="V100" s="10"/>
      <c r="W100" s="10"/>
      <c r="X100" s="10"/>
      <c r="Y100" s="10"/>
      <c r="Z100" s="10"/>
      <c r="AA100" s="10"/>
      <c r="AB100" s="10"/>
      <c r="AC100" s="10"/>
      <c r="AD100" s="10"/>
      <c r="AE100" s="10"/>
    </row>
    <row r="101" s="10" customFormat="1" ht="14.88" customHeight="1">
      <c r="A101" s="10"/>
      <c r="B101" s="175"/>
      <c r="C101" s="176"/>
      <c r="D101" s="177" t="s">
        <v>93</v>
      </c>
      <c r="E101" s="178"/>
      <c r="F101" s="178"/>
      <c r="G101" s="178"/>
      <c r="H101" s="178"/>
      <c r="I101" s="178"/>
      <c r="J101" s="179">
        <f>J227</f>
        <v>0</v>
      </c>
      <c r="K101" s="176"/>
      <c r="L101" s="180"/>
      <c r="S101" s="10"/>
      <c r="T101" s="10"/>
      <c r="U101" s="10"/>
      <c r="V101" s="10"/>
      <c r="W101" s="10"/>
      <c r="X101" s="10"/>
      <c r="Y101" s="10"/>
      <c r="Z101" s="10"/>
      <c r="AA101" s="10"/>
      <c r="AB101" s="10"/>
      <c r="AC101" s="10"/>
      <c r="AD101" s="10"/>
      <c r="AE101" s="10"/>
    </row>
    <row r="102" s="10" customFormat="1" ht="14.88" customHeight="1">
      <c r="A102" s="10"/>
      <c r="B102" s="175"/>
      <c r="C102" s="176"/>
      <c r="D102" s="177" t="s">
        <v>94</v>
      </c>
      <c r="E102" s="178"/>
      <c r="F102" s="178"/>
      <c r="G102" s="178"/>
      <c r="H102" s="178"/>
      <c r="I102" s="178"/>
      <c r="J102" s="179">
        <f>J234</f>
        <v>0</v>
      </c>
      <c r="K102" s="176"/>
      <c r="L102" s="180"/>
      <c r="S102" s="10"/>
      <c r="T102" s="10"/>
      <c r="U102" s="10"/>
      <c r="V102" s="10"/>
      <c r="W102" s="10"/>
      <c r="X102" s="10"/>
      <c r="Y102" s="10"/>
      <c r="Z102" s="10"/>
      <c r="AA102" s="10"/>
      <c r="AB102" s="10"/>
      <c r="AC102" s="10"/>
      <c r="AD102" s="10"/>
      <c r="AE102" s="10"/>
    </row>
    <row r="103" s="10" customFormat="1" ht="19.92" customHeight="1">
      <c r="A103" s="10"/>
      <c r="B103" s="175"/>
      <c r="C103" s="176"/>
      <c r="D103" s="177" t="s">
        <v>95</v>
      </c>
      <c r="E103" s="178"/>
      <c r="F103" s="178"/>
      <c r="G103" s="178"/>
      <c r="H103" s="178"/>
      <c r="I103" s="178"/>
      <c r="J103" s="179">
        <f>J258</f>
        <v>0</v>
      </c>
      <c r="K103" s="176"/>
      <c r="L103" s="180"/>
      <c r="S103" s="10"/>
      <c r="T103" s="10"/>
      <c r="U103" s="10"/>
      <c r="V103" s="10"/>
      <c r="W103" s="10"/>
      <c r="X103" s="10"/>
      <c r="Y103" s="10"/>
      <c r="Z103" s="10"/>
      <c r="AA103" s="10"/>
      <c r="AB103" s="10"/>
      <c r="AC103" s="10"/>
      <c r="AD103" s="10"/>
      <c r="AE103" s="10"/>
    </row>
    <row r="104" s="10" customFormat="1" ht="19.92" customHeight="1">
      <c r="A104" s="10"/>
      <c r="B104" s="175"/>
      <c r="C104" s="176"/>
      <c r="D104" s="177" t="s">
        <v>96</v>
      </c>
      <c r="E104" s="178"/>
      <c r="F104" s="178"/>
      <c r="G104" s="178"/>
      <c r="H104" s="178"/>
      <c r="I104" s="178"/>
      <c r="J104" s="179">
        <f>J298</f>
        <v>0</v>
      </c>
      <c r="K104" s="176"/>
      <c r="L104" s="180"/>
      <c r="S104" s="10"/>
      <c r="T104" s="10"/>
      <c r="U104" s="10"/>
      <c r="V104" s="10"/>
      <c r="W104" s="10"/>
      <c r="X104" s="10"/>
      <c r="Y104" s="10"/>
      <c r="Z104" s="10"/>
      <c r="AA104" s="10"/>
      <c r="AB104" s="10"/>
      <c r="AC104" s="10"/>
      <c r="AD104" s="10"/>
      <c r="AE104" s="10"/>
    </row>
    <row r="105" s="10" customFormat="1" ht="19.92" customHeight="1">
      <c r="A105" s="10"/>
      <c r="B105" s="175"/>
      <c r="C105" s="176"/>
      <c r="D105" s="177" t="s">
        <v>97</v>
      </c>
      <c r="E105" s="178"/>
      <c r="F105" s="178"/>
      <c r="G105" s="178"/>
      <c r="H105" s="178"/>
      <c r="I105" s="178"/>
      <c r="J105" s="179">
        <f>J305</f>
        <v>0</v>
      </c>
      <c r="K105" s="176"/>
      <c r="L105" s="180"/>
      <c r="S105" s="10"/>
      <c r="T105" s="10"/>
      <c r="U105" s="10"/>
      <c r="V105" s="10"/>
      <c r="W105" s="10"/>
      <c r="X105" s="10"/>
      <c r="Y105" s="10"/>
      <c r="Z105" s="10"/>
      <c r="AA105" s="10"/>
      <c r="AB105" s="10"/>
      <c r="AC105" s="10"/>
      <c r="AD105" s="10"/>
      <c r="AE105" s="10"/>
    </row>
    <row r="106" s="10" customFormat="1" ht="19.92" customHeight="1">
      <c r="A106" s="10"/>
      <c r="B106" s="175"/>
      <c r="C106" s="176"/>
      <c r="D106" s="177" t="s">
        <v>98</v>
      </c>
      <c r="E106" s="178"/>
      <c r="F106" s="178"/>
      <c r="G106" s="178"/>
      <c r="H106" s="178"/>
      <c r="I106" s="178"/>
      <c r="J106" s="179">
        <f>J330</f>
        <v>0</v>
      </c>
      <c r="K106" s="176"/>
      <c r="L106" s="180"/>
      <c r="S106" s="10"/>
      <c r="T106" s="10"/>
      <c r="U106" s="10"/>
      <c r="V106" s="10"/>
      <c r="W106" s="10"/>
      <c r="X106" s="10"/>
      <c r="Y106" s="10"/>
      <c r="Z106" s="10"/>
      <c r="AA106" s="10"/>
      <c r="AB106" s="10"/>
      <c r="AC106" s="10"/>
      <c r="AD106" s="10"/>
      <c r="AE106" s="10"/>
    </row>
    <row r="107" s="10" customFormat="1" ht="19.92" customHeight="1">
      <c r="A107" s="10"/>
      <c r="B107" s="175"/>
      <c r="C107" s="176"/>
      <c r="D107" s="177" t="s">
        <v>99</v>
      </c>
      <c r="E107" s="178"/>
      <c r="F107" s="178"/>
      <c r="G107" s="178"/>
      <c r="H107" s="178"/>
      <c r="I107" s="178"/>
      <c r="J107" s="179">
        <f>J344</f>
        <v>0</v>
      </c>
      <c r="K107" s="176"/>
      <c r="L107" s="180"/>
      <c r="S107" s="10"/>
      <c r="T107" s="10"/>
      <c r="U107" s="10"/>
      <c r="V107" s="10"/>
      <c r="W107" s="10"/>
      <c r="X107" s="10"/>
      <c r="Y107" s="10"/>
      <c r="Z107" s="10"/>
      <c r="AA107" s="10"/>
      <c r="AB107" s="10"/>
      <c r="AC107" s="10"/>
      <c r="AD107" s="10"/>
      <c r="AE107" s="10"/>
    </row>
    <row r="108" s="9" customFormat="1" ht="24.96" customHeight="1">
      <c r="A108" s="9"/>
      <c r="B108" s="169"/>
      <c r="C108" s="170"/>
      <c r="D108" s="171" t="s">
        <v>100</v>
      </c>
      <c r="E108" s="172"/>
      <c r="F108" s="172"/>
      <c r="G108" s="172"/>
      <c r="H108" s="172"/>
      <c r="I108" s="172"/>
      <c r="J108" s="173">
        <f>J378</f>
        <v>0</v>
      </c>
      <c r="K108" s="170"/>
      <c r="L108" s="174"/>
      <c r="S108" s="9"/>
      <c r="T108" s="9"/>
      <c r="U108" s="9"/>
      <c r="V108" s="9"/>
      <c r="W108" s="9"/>
      <c r="X108" s="9"/>
      <c r="Y108" s="9"/>
      <c r="Z108" s="9"/>
      <c r="AA108" s="9"/>
      <c r="AB108" s="9"/>
      <c r="AC108" s="9"/>
      <c r="AD108" s="9"/>
      <c r="AE108" s="9"/>
    </row>
    <row r="109" s="2" customFormat="1" ht="21.84"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63"/>
      <c r="C110" s="64"/>
      <c r="D110" s="64"/>
      <c r="E110" s="64"/>
      <c r="F110" s="64"/>
      <c r="G110" s="64"/>
      <c r="H110" s="64"/>
      <c r="I110" s="64"/>
      <c r="J110" s="64"/>
      <c r="K110" s="64"/>
      <c r="L110" s="60"/>
      <c r="S110" s="35"/>
      <c r="T110" s="35"/>
      <c r="U110" s="35"/>
      <c r="V110" s="35"/>
      <c r="W110" s="35"/>
      <c r="X110" s="35"/>
      <c r="Y110" s="35"/>
      <c r="Z110" s="35"/>
      <c r="AA110" s="35"/>
      <c r="AB110" s="35"/>
      <c r="AC110" s="35"/>
      <c r="AD110" s="35"/>
      <c r="AE110" s="35"/>
    </row>
    <row r="114" s="2" customFormat="1" ht="6.96" customHeight="1">
      <c r="A114" s="35"/>
      <c r="B114" s="65"/>
      <c r="C114" s="66"/>
      <c r="D114" s="66"/>
      <c r="E114" s="66"/>
      <c r="F114" s="66"/>
      <c r="G114" s="66"/>
      <c r="H114" s="66"/>
      <c r="I114" s="66"/>
      <c r="J114" s="66"/>
      <c r="K114" s="66"/>
      <c r="L114" s="60"/>
      <c r="S114" s="35"/>
      <c r="T114" s="35"/>
      <c r="U114" s="35"/>
      <c r="V114" s="35"/>
      <c r="W114" s="35"/>
      <c r="X114" s="35"/>
      <c r="Y114" s="35"/>
      <c r="Z114" s="35"/>
      <c r="AA114" s="35"/>
      <c r="AB114" s="35"/>
      <c r="AC114" s="35"/>
      <c r="AD114" s="35"/>
      <c r="AE114" s="35"/>
    </row>
    <row r="115" s="2" customFormat="1" ht="24.96" customHeight="1">
      <c r="A115" s="35"/>
      <c r="B115" s="36"/>
      <c r="C115" s="20" t="s">
        <v>101</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16</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30" customHeight="1">
      <c r="A118" s="35"/>
      <c r="B118" s="36"/>
      <c r="C118" s="37"/>
      <c r="D118" s="37"/>
      <c r="E118" s="73" t="str">
        <f>E7</f>
        <v>ZŠ Buttulova č.p. 74, Chotěboř – vybudování strukturované datové sítě</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F10</f>
        <v xml:space="preserve"> </v>
      </c>
      <c r="G120" s="37"/>
      <c r="H120" s="37"/>
      <c r="I120" s="29" t="s">
        <v>22</v>
      </c>
      <c r="J120" s="76" t="str">
        <f>IF(J10="","",J10)</f>
        <v>5. 9. 2022</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E13</f>
        <v xml:space="preserve"> </v>
      </c>
      <c r="G122" s="37"/>
      <c r="H122" s="37"/>
      <c r="I122" s="29" t="s">
        <v>29</v>
      </c>
      <c r="J122" s="33" t="str">
        <f>E19</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IF(E16="","",E16)</f>
        <v>Vyplň údaj</v>
      </c>
      <c r="G123" s="37"/>
      <c r="H123" s="37"/>
      <c r="I123" s="29" t="s">
        <v>31</v>
      </c>
      <c r="J123" s="33" t="str">
        <f>E22</f>
        <v xml:space="preserve"> </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81"/>
      <c r="B125" s="182"/>
      <c r="C125" s="183" t="s">
        <v>102</v>
      </c>
      <c r="D125" s="184" t="s">
        <v>58</v>
      </c>
      <c r="E125" s="184" t="s">
        <v>54</v>
      </c>
      <c r="F125" s="184" t="s">
        <v>55</v>
      </c>
      <c r="G125" s="184" t="s">
        <v>103</v>
      </c>
      <c r="H125" s="184" t="s">
        <v>104</v>
      </c>
      <c r="I125" s="184" t="s">
        <v>105</v>
      </c>
      <c r="J125" s="185" t="s">
        <v>84</v>
      </c>
      <c r="K125" s="186" t="s">
        <v>106</v>
      </c>
      <c r="L125" s="187"/>
      <c r="M125" s="97" t="s">
        <v>1</v>
      </c>
      <c r="N125" s="98" t="s">
        <v>37</v>
      </c>
      <c r="O125" s="98" t="s">
        <v>107</v>
      </c>
      <c r="P125" s="98" t="s">
        <v>108</v>
      </c>
      <c r="Q125" s="98" t="s">
        <v>109</v>
      </c>
      <c r="R125" s="98" t="s">
        <v>110</v>
      </c>
      <c r="S125" s="98" t="s">
        <v>111</v>
      </c>
      <c r="T125" s="99" t="s">
        <v>112</v>
      </c>
      <c r="U125" s="181"/>
      <c r="V125" s="181"/>
      <c r="W125" s="181"/>
      <c r="X125" s="181"/>
      <c r="Y125" s="181"/>
      <c r="Z125" s="181"/>
      <c r="AA125" s="181"/>
      <c r="AB125" s="181"/>
      <c r="AC125" s="181"/>
      <c r="AD125" s="181"/>
      <c r="AE125" s="181"/>
    </row>
    <row r="126" s="2" customFormat="1" ht="22.8" customHeight="1">
      <c r="A126" s="35"/>
      <c r="B126" s="36"/>
      <c r="C126" s="104" t="s">
        <v>113</v>
      </c>
      <c r="D126" s="37"/>
      <c r="E126" s="37"/>
      <c r="F126" s="37"/>
      <c r="G126" s="37"/>
      <c r="H126" s="37"/>
      <c r="I126" s="37"/>
      <c r="J126" s="188">
        <f>BK126</f>
        <v>0</v>
      </c>
      <c r="K126" s="37"/>
      <c r="L126" s="41"/>
      <c r="M126" s="100"/>
      <c r="N126" s="189"/>
      <c r="O126" s="101"/>
      <c r="P126" s="190">
        <f>P127+P378</f>
        <v>0</v>
      </c>
      <c r="Q126" s="101"/>
      <c r="R126" s="190">
        <f>R127+R378</f>
        <v>2.3549800000000003</v>
      </c>
      <c r="S126" s="101"/>
      <c r="T126" s="191">
        <f>T127+T378</f>
        <v>0.060399999999999995</v>
      </c>
      <c r="U126" s="35"/>
      <c r="V126" s="35"/>
      <c r="W126" s="35"/>
      <c r="X126" s="35"/>
      <c r="Y126" s="35"/>
      <c r="Z126" s="35"/>
      <c r="AA126" s="35"/>
      <c r="AB126" s="35"/>
      <c r="AC126" s="35"/>
      <c r="AD126" s="35"/>
      <c r="AE126" s="35"/>
      <c r="AT126" s="14" t="s">
        <v>72</v>
      </c>
      <c r="AU126" s="14" t="s">
        <v>86</v>
      </c>
      <c r="BK126" s="192">
        <f>BK127+BK378</f>
        <v>0</v>
      </c>
    </row>
    <row r="127" s="12" customFormat="1" ht="25.92" customHeight="1">
      <c r="A127" s="12"/>
      <c r="B127" s="193"/>
      <c r="C127" s="194"/>
      <c r="D127" s="195" t="s">
        <v>72</v>
      </c>
      <c r="E127" s="196" t="s">
        <v>114</v>
      </c>
      <c r="F127" s="196" t="s">
        <v>114</v>
      </c>
      <c r="G127" s="194"/>
      <c r="H127" s="194"/>
      <c r="I127" s="197"/>
      <c r="J127" s="198">
        <f>BK127</f>
        <v>0</v>
      </c>
      <c r="K127" s="194"/>
      <c r="L127" s="199"/>
      <c r="M127" s="200"/>
      <c r="N127" s="201"/>
      <c r="O127" s="201"/>
      <c r="P127" s="202">
        <f>P128+P258+P298+P305+P330+P344</f>
        <v>0</v>
      </c>
      <c r="Q127" s="201"/>
      <c r="R127" s="202">
        <f>R128+R258+R298+R305+R330+R344</f>
        <v>2.3549800000000003</v>
      </c>
      <c r="S127" s="201"/>
      <c r="T127" s="203">
        <f>T128+T258+T298+T305+T330+T344</f>
        <v>0.060399999999999995</v>
      </c>
      <c r="U127" s="12"/>
      <c r="V127" s="12"/>
      <c r="W127" s="12"/>
      <c r="X127" s="12"/>
      <c r="Y127" s="12"/>
      <c r="Z127" s="12"/>
      <c r="AA127" s="12"/>
      <c r="AB127" s="12"/>
      <c r="AC127" s="12"/>
      <c r="AD127" s="12"/>
      <c r="AE127" s="12"/>
      <c r="AR127" s="204" t="s">
        <v>80</v>
      </c>
      <c r="AT127" s="205" t="s">
        <v>72</v>
      </c>
      <c r="AU127" s="205" t="s">
        <v>73</v>
      </c>
      <c r="AY127" s="204" t="s">
        <v>115</v>
      </c>
      <c r="BK127" s="206">
        <f>BK128+BK258+BK298+BK305+BK330+BK344</f>
        <v>0</v>
      </c>
    </row>
    <row r="128" s="12" customFormat="1" ht="22.8" customHeight="1">
      <c r="A128" s="12"/>
      <c r="B128" s="193"/>
      <c r="C128" s="194"/>
      <c r="D128" s="195" t="s">
        <v>72</v>
      </c>
      <c r="E128" s="207" t="s">
        <v>116</v>
      </c>
      <c r="F128" s="207" t="s">
        <v>117</v>
      </c>
      <c r="G128" s="194"/>
      <c r="H128" s="194"/>
      <c r="I128" s="197"/>
      <c r="J128" s="208">
        <f>BK128</f>
        <v>0</v>
      </c>
      <c r="K128" s="194"/>
      <c r="L128" s="199"/>
      <c r="M128" s="200"/>
      <c r="N128" s="201"/>
      <c r="O128" s="201"/>
      <c r="P128" s="202">
        <f>P129+P135+P166+P185+P227+P234</f>
        <v>0</v>
      </c>
      <c r="Q128" s="201"/>
      <c r="R128" s="202">
        <f>R129+R135+R166+R185+R227+R234</f>
        <v>2.3549800000000003</v>
      </c>
      <c r="S128" s="201"/>
      <c r="T128" s="203">
        <f>T129+T135+T166+T185+T227+T234</f>
        <v>0</v>
      </c>
      <c r="U128" s="12"/>
      <c r="V128" s="12"/>
      <c r="W128" s="12"/>
      <c r="X128" s="12"/>
      <c r="Y128" s="12"/>
      <c r="Z128" s="12"/>
      <c r="AA128" s="12"/>
      <c r="AB128" s="12"/>
      <c r="AC128" s="12"/>
      <c r="AD128" s="12"/>
      <c r="AE128" s="12"/>
      <c r="AR128" s="204" t="s">
        <v>80</v>
      </c>
      <c r="AT128" s="205" t="s">
        <v>72</v>
      </c>
      <c r="AU128" s="205" t="s">
        <v>78</v>
      </c>
      <c r="AY128" s="204" t="s">
        <v>115</v>
      </c>
      <c r="BK128" s="206">
        <f>BK129+BK135+BK166+BK185+BK227+BK234</f>
        <v>0</v>
      </c>
    </row>
    <row r="129" s="12" customFormat="1" ht="20.88" customHeight="1">
      <c r="A129" s="12"/>
      <c r="B129" s="193"/>
      <c r="C129" s="194"/>
      <c r="D129" s="195" t="s">
        <v>72</v>
      </c>
      <c r="E129" s="207" t="s">
        <v>118</v>
      </c>
      <c r="F129" s="207" t="s">
        <v>119</v>
      </c>
      <c r="G129" s="194"/>
      <c r="H129" s="194"/>
      <c r="I129" s="197"/>
      <c r="J129" s="208">
        <f>BK129</f>
        <v>0</v>
      </c>
      <c r="K129" s="194"/>
      <c r="L129" s="199"/>
      <c r="M129" s="200"/>
      <c r="N129" s="201"/>
      <c r="O129" s="201"/>
      <c r="P129" s="202">
        <f>SUM(P130:P134)</f>
        <v>0</v>
      </c>
      <c r="Q129" s="201"/>
      <c r="R129" s="202">
        <f>SUM(R130:R134)</f>
        <v>0.03304</v>
      </c>
      <c r="S129" s="201"/>
      <c r="T129" s="203">
        <f>SUM(T130:T134)</f>
        <v>0</v>
      </c>
      <c r="U129" s="12"/>
      <c r="V129" s="12"/>
      <c r="W129" s="12"/>
      <c r="X129" s="12"/>
      <c r="Y129" s="12"/>
      <c r="Z129" s="12"/>
      <c r="AA129" s="12"/>
      <c r="AB129" s="12"/>
      <c r="AC129" s="12"/>
      <c r="AD129" s="12"/>
      <c r="AE129" s="12"/>
      <c r="AR129" s="204" t="s">
        <v>80</v>
      </c>
      <c r="AT129" s="205" t="s">
        <v>72</v>
      </c>
      <c r="AU129" s="205" t="s">
        <v>80</v>
      </c>
      <c r="AY129" s="204" t="s">
        <v>115</v>
      </c>
      <c r="BK129" s="206">
        <f>SUM(BK130:BK134)</f>
        <v>0</v>
      </c>
    </row>
    <row r="130" s="2" customFormat="1" ht="16.5" customHeight="1">
      <c r="A130" s="35"/>
      <c r="B130" s="36"/>
      <c r="C130" s="209" t="s">
        <v>78</v>
      </c>
      <c r="D130" s="209" t="s">
        <v>120</v>
      </c>
      <c r="E130" s="210" t="s">
        <v>121</v>
      </c>
      <c r="F130" s="211" t="s">
        <v>122</v>
      </c>
      <c r="G130" s="212" t="s">
        <v>123</v>
      </c>
      <c r="H130" s="213">
        <v>23450</v>
      </c>
      <c r="I130" s="214"/>
      <c r="J130" s="215">
        <f>ROUND(I130*H130,2)</f>
        <v>0</v>
      </c>
      <c r="K130" s="216"/>
      <c r="L130" s="217"/>
      <c r="M130" s="218" t="s">
        <v>1</v>
      </c>
      <c r="N130" s="219" t="s">
        <v>38</v>
      </c>
      <c r="O130" s="88"/>
      <c r="P130" s="220">
        <f>O130*H130</f>
        <v>0</v>
      </c>
      <c r="Q130" s="220">
        <v>0</v>
      </c>
      <c r="R130" s="220">
        <f>Q130*H130</f>
        <v>0</v>
      </c>
      <c r="S130" s="220">
        <v>0</v>
      </c>
      <c r="T130" s="221">
        <f>S130*H130</f>
        <v>0</v>
      </c>
      <c r="U130" s="35"/>
      <c r="V130" s="35"/>
      <c r="W130" s="35"/>
      <c r="X130" s="35"/>
      <c r="Y130" s="35"/>
      <c r="Z130" s="35"/>
      <c r="AA130" s="35"/>
      <c r="AB130" s="35"/>
      <c r="AC130" s="35"/>
      <c r="AD130" s="35"/>
      <c r="AE130" s="35"/>
      <c r="AR130" s="222" t="s">
        <v>124</v>
      </c>
      <c r="AT130" s="222" t="s">
        <v>120</v>
      </c>
      <c r="AU130" s="222" t="s">
        <v>125</v>
      </c>
      <c r="AY130" s="14" t="s">
        <v>115</v>
      </c>
      <c r="BE130" s="223">
        <f>IF(N130="základní",J130,0)</f>
        <v>0</v>
      </c>
      <c r="BF130" s="223">
        <f>IF(N130="snížená",J130,0)</f>
        <v>0</v>
      </c>
      <c r="BG130" s="223">
        <f>IF(N130="zákl. přenesená",J130,0)</f>
        <v>0</v>
      </c>
      <c r="BH130" s="223">
        <f>IF(N130="sníž. přenesená",J130,0)</f>
        <v>0</v>
      </c>
      <c r="BI130" s="223">
        <f>IF(N130="nulová",J130,0)</f>
        <v>0</v>
      </c>
      <c r="BJ130" s="14" t="s">
        <v>78</v>
      </c>
      <c r="BK130" s="223">
        <f>ROUND(I130*H130,2)</f>
        <v>0</v>
      </c>
      <c r="BL130" s="14" t="s">
        <v>126</v>
      </c>
      <c r="BM130" s="222" t="s">
        <v>127</v>
      </c>
    </row>
    <row r="131" s="2" customFormat="1" ht="37.8" customHeight="1">
      <c r="A131" s="35"/>
      <c r="B131" s="36"/>
      <c r="C131" s="209" t="s">
        <v>80</v>
      </c>
      <c r="D131" s="209" t="s">
        <v>120</v>
      </c>
      <c r="E131" s="210" t="s">
        <v>128</v>
      </c>
      <c r="F131" s="211" t="s">
        <v>129</v>
      </c>
      <c r="G131" s="212" t="s">
        <v>123</v>
      </c>
      <c r="H131" s="213">
        <v>46</v>
      </c>
      <c r="I131" s="214"/>
      <c r="J131" s="215">
        <f>ROUND(I131*H131,2)</f>
        <v>0</v>
      </c>
      <c r="K131" s="216"/>
      <c r="L131" s="217"/>
      <c r="M131" s="218" t="s">
        <v>1</v>
      </c>
      <c r="N131" s="219" t="s">
        <v>38</v>
      </c>
      <c r="O131" s="88"/>
      <c r="P131" s="220">
        <f>O131*H131</f>
        <v>0</v>
      </c>
      <c r="Q131" s="220">
        <v>0</v>
      </c>
      <c r="R131" s="220">
        <f>Q131*H131</f>
        <v>0</v>
      </c>
      <c r="S131" s="220">
        <v>0</v>
      </c>
      <c r="T131" s="221">
        <f>S131*H131</f>
        <v>0</v>
      </c>
      <c r="U131" s="35"/>
      <c r="V131" s="35"/>
      <c r="W131" s="35"/>
      <c r="X131" s="35"/>
      <c r="Y131" s="35"/>
      <c r="Z131" s="35"/>
      <c r="AA131" s="35"/>
      <c r="AB131" s="35"/>
      <c r="AC131" s="35"/>
      <c r="AD131" s="35"/>
      <c r="AE131" s="35"/>
      <c r="AR131" s="222" t="s">
        <v>124</v>
      </c>
      <c r="AT131" s="222" t="s">
        <v>120</v>
      </c>
      <c r="AU131" s="222" t="s">
        <v>125</v>
      </c>
      <c r="AY131" s="14" t="s">
        <v>115</v>
      </c>
      <c r="BE131" s="223">
        <f>IF(N131="základní",J131,0)</f>
        <v>0</v>
      </c>
      <c r="BF131" s="223">
        <f>IF(N131="snížená",J131,0)</f>
        <v>0</v>
      </c>
      <c r="BG131" s="223">
        <f>IF(N131="zákl. přenesená",J131,0)</f>
        <v>0</v>
      </c>
      <c r="BH131" s="223">
        <f>IF(N131="sníž. přenesená",J131,0)</f>
        <v>0</v>
      </c>
      <c r="BI131" s="223">
        <f>IF(N131="nulová",J131,0)</f>
        <v>0</v>
      </c>
      <c r="BJ131" s="14" t="s">
        <v>78</v>
      </c>
      <c r="BK131" s="223">
        <f>ROUND(I131*H131,2)</f>
        <v>0</v>
      </c>
      <c r="BL131" s="14" t="s">
        <v>126</v>
      </c>
      <c r="BM131" s="222" t="s">
        <v>130</v>
      </c>
    </row>
    <row r="132" s="2" customFormat="1" ht="16.5" customHeight="1">
      <c r="A132" s="35"/>
      <c r="B132" s="36"/>
      <c r="C132" s="209" t="s">
        <v>125</v>
      </c>
      <c r="D132" s="209" t="s">
        <v>120</v>
      </c>
      <c r="E132" s="210" t="s">
        <v>131</v>
      </c>
      <c r="F132" s="211" t="s">
        <v>132</v>
      </c>
      <c r="G132" s="212" t="s">
        <v>123</v>
      </c>
      <c r="H132" s="213">
        <v>120</v>
      </c>
      <c r="I132" s="214"/>
      <c r="J132" s="215">
        <f>ROUND(I132*H132,2)</f>
        <v>0</v>
      </c>
      <c r="K132" s="216"/>
      <c r="L132" s="217"/>
      <c r="M132" s="218" t="s">
        <v>1</v>
      </c>
      <c r="N132" s="219" t="s">
        <v>38</v>
      </c>
      <c r="O132" s="88"/>
      <c r="P132" s="220">
        <f>O132*H132</f>
        <v>0</v>
      </c>
      <c r="Q132" s="220">
        <v>0</v>
      </c>
      <c r="R132" s="220">
        <f>Q132*H132</f>
        <v>0</v>
      </c>
      <c r="S132" s="220">
        <v>0</v>
      </c>
      <c r="T132" s="221">
        <f>S132*H132</f>
        <v>0</v>
      </c>
      <c r="U132" s="35"/>
      <c r="V132" s="35"/>
      <c r="W132" s="35"/>
      <c r="X132" s="35"/>
      <c r="Y132" s="35"/>
      <c r="Z132" s="35"/>
      <c r="AA132" s="35"/>
      <c r="AB132" s="35"/>
      <c r="AC132" s="35"/>
      <c r="AD132" s="35"/>
      <c r="AE132" s="35"/>
      <c r="AR132" s="222" t="s">
        <v>124</v>
      </c>
      <c r="AT132" s="222" t="s">
        <v>120</v>
      </c>
      <c r="AU132" s="222" t="s">
        <v>125</v>
      </c>
      <c r="AY132" s="14" t="s">
        <v>115</v>
      </c>
      <c r="BE132" s="223">
        <f>IF(N132="základní",J132,0)</f>
        <v>0</v>
      </c>
      <c r="BF132" s="223">
        <f>IF(N132="snížená",J132,0)</f>
        <v>0</v>
      </c>
      <c r="BG132" s="223">
        <f>IF(N132="zákl. přenesená",J132,0)</f>
        <v>0</v>
      </c>
      <c r="BH132" s="223">
        <f>IF(N132="sníž. přenesená",J132,0)</f>
        <v>0</v>
      </c>
      <c r="BI132" s="223">
        <f>IF(N132="nulová",J132,0)</f>
        <v>0</v>
      </c>
      <c r="BJ132" s="14" t="s">
        <v>78</v>
      </c>
      <c r="BK132" s="223">
        <f>ROUND(I132*H132,2)</f>
        <v>0</v>
      </c>
      <c r="BL132" s="14" t="s">
        <v>126</v>
      </c>
      <c r="BM132" s="222" t="s">
        <v>133</v>
      </c>
    </row>
    <row r="133" s="2" customFormat="1" ht="24.15" customHeight="1">
      <c r="A133" s="35"/>
      <c r="B133" s="36"/>
      <c r="C133" s="209" t="s">
        <v>134</v>
      </c>
      <c r="D133" s="209" t="s">
        <v>120</v>
      </c>
      <c r="E133" s="210" t="s">
        <v>135</v>
      </c>
      <c r="F133" s="211" t="s">
        <v>136</v>
      </c>
      <c r="G133" s="212" t="s">
        <v>123</v>
      </c>
      <c r="H133" s="213">
        <v>472</v>
      </c>
      <c r="I133" s="214"/>
      <c r="J133" s="215">
        <f>ROUND(I133*H133,2)</f>
        <v>0</v>
      </c>
      <c r="K133" s="216"/>
      <c r="L133" s="217"/>
      <c r="M133" s="218" t="s">
        <v>1</v>
      </c>
      <c r="N133" s="219" t="s">
        <v>38</v>
      </c>
      <c r="O133" s="88"/>
      <c r="P133" s="220">
        <f>O133*H133</f>
        <v>0</v>
      </c>
      <c r="Q133" s="220">
        <v>6.9999999999999994E-05</v>
      </c>
      <c r="R133" s="220">
        <f>Q133*H133</f>
        <v>0.03304</v>
      </c>
      <c r="S133" s="220">
        <v>0</v>
      </c>
      <c r="T133" s="221">
        <f>S133*H133</f>
        <v>0</v>
      </c>
      <c r="U133" s="35"/>
      <c r="V133" s="35"/>
      <c r="W133" s="35"/>
      <c r="X133" s="35"/>
      <c r="Y133" s="35"/>
      <c r="Z133" s="35"/>
      <c r="AA133" s="35"/>
      <c r="AB133" s="35"/>
      <c r="AC133" s="35"/>
      <c r="AD133" s="35"/>
      <c r="AE133" s="35"/>
      <c r="AR133" s="222" t="s">
        <v>124</v>
      </c>
      <c r="AT133" s="222" t="s">
        <v>120</v>
      </c>
      <c r="AU133" s="222" t="s">
        <v>125</v>
      </c>
      <c r="AY133" s="14" t="s">
        <v>115</v>
      </c>
      <c r="BE133" s="223">
        <f>IF(N133="základní",J133,0)</f>
        <v>0</v>
      </c>
      <c r="BF133" s="223">
        <f>IF(N133="snížená",J133,0)</f>
        <v>0</v>
      </c>
      <c r="BG133" s="223">
        <f>IF(N133="zákl. přenesená",J133,0)</f>
        <v>0</v>
      </c>
      <c r="BH133" s="223">
        <f>IF(N133="sníž. přenesená",J133,0)</f>
        <v>0</v>
      </c>
      <c r="BI133" s="223">
        <f>IF(N133="nulová",J133,0)</f>
        <v>0</v>
      </c>
      <c r="BJ133" s="14" t="s">
        <v>78</v>
      </c>
      <c r="BK133" s="223">
        <f>ROUND(I133*H133,2)</f>
        <v>0</v>
      </c>
      <c r="BL133" s="14" t="s">
        <v>126</v>
      </c>
      <c r="BM133" s="222" t="s">
        <v>137</v>
      </c>
    </row>
    <row r="134" s="2" customFormat="1">
      <c r="A134" s="35"/>
      <c r="B134" s="36"/>
      <c r="C134" s="37"/>
      <c r="D134" s="224" t="s">
        <v>138</v>
      </c>
      <c r="E134" s="37"/>
      <c r="F134" s="225" t="s">
        <v>139</v>
      </c>
      <c r="G134" s="37"/>
      <c r="H134" s="37"/>
      <c r="I134" s="226"/>
      <c r="J134" s="37"/>
      <c r="K134" s="37"/>
      <c r="L134" s="41"/>
      <c r="M134" s="227"/>
      <c r="N134" s="228"/>
      <c r="O134" s="88"/>
      <c r="P134" s="88"/>
      <c r="Q134" s="88"/>
      <c r="R134" s="88"/>
      <c r="S134" s="88"/>
      <c r="T134" s="89"/>
      <c r="U134" s="35"/>
      <c r="V134" s="35"/>
      <c r="W134" s="35"/>
      <c r="X134" s="35"/>
      <c r="Y134" s="35"/>
      <c r="Z134" s="35"/>
      <c r="AA134" s="35"/>
      <c r="AB134" s="35"/>
      <c r="AC134" s="35"/>
      <c r="AD134" s="35"/>
      <c r="AE134" s="35"/>
      <c r="AT134" s="14" t="s">
        <v>138</v>
      </c>
      <c r="AU134" s="14" t="s">
        <v>125</v>
      </c>
    </row>
    <row r="135" s="12" customFormat="1" ht="20.88" customHeight="1">
      <c r="A135" s="12"/>
      <c r="B135" s="193"/>
      <c r="C135" s="194"/>
      <c r="D135" s="195" t="s">
        <v>72</v>
      </c>
      <c r="E135" s="207" t="s">
        <v>140</v>
      </c>
      <c r="F135" s="207" t="s">
        <v>141</v>
      </c>
      <c r="G135" s="194"/>
      <c r="H135" s="194"/>
      <c r="I135" s="197"/>
      <c r="J135" s="208">
        <f>BK135</f>
        <v>0</v>
      </c>
      <c r="K135" s="194"/>
      <c r="L135" s="199"/>
      <c r="M135" s="200"/>
      <c r="N135" s="201"/>
      <c r="O135" s="201"/>
      <c r="P135" s="202">
        <f>SUM(P136:P165)</f>
        <v>0</v>
      </c>
      <c r="Q135" s="201"/>
      <c r="R135" s="202">
        <f>SUM(R136:R165)</f>
        <v>2.2224900000000001</v>
      </c>
      <c r="S135" s="201"/>
      <c r="T135" s="203">
        <f>SUM(T136:T165)</f>
        <v>0</v>
      </c>
      <c r="U135" s="12"/>
      <c r="V135" s="12"/>
      <c r="W135" s="12"/>
      <c r="X135" s="12"/>
      <c r="Y135" s="12"/>
      <c r="Z135" s="12"/>
      <c r="AA135" s="12"/>
      <c r="AB135" s="12"/>
      <c r="AC135" s="12"/>
      <c r="AD135" s="12"/>
      <c r="AE135" s="12"/>
      <c r="AR135" s="204" t="s">
        <v>80</v>
      </c>
      <c r="AT135" s="205" t="s">
        <v>72</v>
      </c>
      <c r="AU135" s="205" t="s">
        <v>80</v>
      </c>
      <c r="AY135" s="204" t="s">
        <v>115</v>
      </c>
      <c r="BK135" s="206">
        <f>SUM(BK136:BK165)</f>
        <v>0</v>
      </c>
    </row>
    <row r="136" s="2" customFormat="1" ht="33" customHeight="1">
      <c r="A136" s="35"/>
      <c r="B136" s="36"/>
      <c r="C136" s="209" t="s">
        <v>142</v>
      </c>
      <c r="D136" s="209" t="s">
        <v>120</v>
      </c>
      <c r="E136" s="210" t="s">
        <v>143</v>
      </c>
      <c r="F136" s="211" t="s">
        <v>144</v>
      </c>
      <c r="G136" s="212" t="s">
        <v>145</v>
      </c>
      <c r="H136" s="213">
        <v>148</v>
      </c>
      <c r="I136" s="214"/>
      <c r="J136" s="215">
        <f>ROUND(I136*H136,2)</f>
        <v>0</v>
      </c>
      <c r="K136" s="216"/>
      <c r="L136" s="217"/>
      <c r="M136" s="218" t="s">
        <v>1</v>
      </c>
      <c r="N136" s="219" t="s">
        <v>38</v>
      </c>
      <c r="O136" s="88"/>
      <c r="P136" s="220">
        <f>O136*H136</f>
        <v>0</v>
      </c>
      <c r="Q136" s="220">
        <v>0</v>
      </c>
      <c r="R136" s="220">
        <f>Q136*H136</f>
        <v>0</v>
      </c>
      <c r="S136" s="220">
        <v>0</v>
      </c>
      <c r="T136" s="221">
        <f>S136*H136</f>
        <v>0</v>
      </c>
      <c r="U136" s="35"/>
      <c r="V136" s="35"/>
      <c r="W136" s="35"/>
      <c r="X136" s="35"/>
      <c r="Y136" s="35"/>
      <c r="Z136" s="35"/>
      <c r="AA136" s="35"/>
      <c r="AB136" s="35"/>
      <c r="AC136" s="35"/>
      <c r="AD136" s="35"/>
      <c r="AE136" s="35"/>
      <c r="AR136" s="222" t="s">
        <v>124</v>
      </c>
      <c r="AT136" s="222" t="s">
        <v>120</v>
      </c>
      <c r="AU136" s="222" t="s">
        <v>125</v>
      </c>
      <c r="AY136" s="14" t="s">
        <v>115</v>
      </c>
      <c r="BE136" s="223">
        <f>IF(N136="základní",J136,0)</f>
        <v>0</v>
      </c>
      <c r="BF136" s="223">
        <f>IF(N136="snížená",J136,0)</f>
        <v>0</v>
      </c>
      <c r="BG136" s="223">
        <f>IF(N136="zákl. přenesená",J136,0)</f>
        <v>0</v>
      </c>
      <c r="BH136" s="223">
        <f>IF(N136="sníž. přenesená",J136,0)</f>
        <v>0</v>
      </c>
      <c r="BI136" s="223">
        <f>IF(N136="nulová",J136,0)</f>
        <v>0</v>
      </c>
      <c r="BJ136" s="14" t="s">
        <v>78</v>
      </c>
      <c r="BK136" s="223">
        <f>ROUND(I136*H136,2)</f>
        <v>0</v>
      </c>
      <c r="BL136" s="14" t="s">
        <v>126</v>
      </c>
      <c r="BM136" s="222" t="s">
        <v>146</v>
      </c>
    </row>
    <row r="137" s="2" customFormat="1" ht="33" customHeight="1">
      <c r="A137" s="35"/>
      <c r="B137" s="36"/>
      <c r="C137" s="209" t="s">
        <v>147</v>
      </c>
      <c r="D137" s="209" t="s">
        <v>120</v>
      </c>
      <c r="E137" s="210" t="s">
        <v>148</v>
      </c>
      <c r="F137" s="211" t="s">
        <v>149</v>
      </c>
      <c r="G137" s="212" t="s">
        <v>145</v>
      </c>
      <c r="H137" s="213">
        <v>58</v>
      </c>
      <c r="I137" s="214"/>
      <c r="J137" s="215">
        <f>ROUND(I137*H137,2)</f>
        <v>0</v>
      </c>
      <c r="K137" s="216"/>
      <c r="L137" s="217"/>
      <c r="M137" s="218" t="s">
        <v>1</v>
      </c>
      <c r="N137" s="219" t="s">
        <v>38</v>
      </c>
      <c r="O137" s="88"/>
      <c r="P137" s="220">
        <f>O137*H137</f>
        <v>0</v>
      </c>
      <c r="Q137" s="220">
        <v>0</v>
      </c>
      <c r="R137" s="220">
        <f>Q137*H137</f>
        <v>0</v>
      </c>
      <c r="S137" s="220">
        <v>0</v>
      </c>
      <c r="T137" s="221">
        <f>S137*H137</f>
        <v>0</v>
      </c>
      <c r="U137" s="35"/>
      <c r="V137" s="35"/>
      <c r="W137" s="35"/>
      <c r="X137" s="35"/>
      <c r="Y137" s="35"/>
      <c r="Z137" s="35"/>
      <c r="AA137" s="35"/>
      <c r="AB137" s="35"/>
      <c r="AC137" s="35"/>
      <c r="AD137" s="35"/>
      <c r="AE137" s="35"/>
      <c r="AR137" s="222" t="s">
        <v>124</v>
      </c>
      <c r="AT137" s="222" t="s">
        <v>120</v>
      </c>
      <c r="AU137" s="222" t="s">
        <v>125</v>
      </c>
      <c r="AY137" s="14" t="s">
        <v>115</v>
      </c>
      <c r="BE137" s="223">
        <f>IF(N137="základní",J137,0)</f>
        <v>0</v>
      </c>
      <c r="BF137" s="223">
        <f>IF(N137="snížená",J137,0)</f>
        <v>0</v>
      </c>
      <c r="BG137" s="223">
        <f>IF(N137="zákl. přenesená",J137,0)</f>
        <v>0</v>
      </c>
      <c r="BH137" s="223">
        <f>IF(N137="sníž. přenesená",J137,0)</f>
        <v>0</v>
      </c>
      <c r="BI137" s="223">
        <f>IF(N137="nulová",J137,0)</f>
        <v>0</v>
      </c>
      <c r="BJ137" s="14" t="s">
        <v>78</v>
      </c>
      <c r="BK137" s="223">
        <f>ROUND(I137*H137,2)</f>
        <v>0</v>
      </c>
      <c r="BL137" s="14" t="s">
        <v>126</v>
      </c>
      <c r="BM137" s="222" t="s">
        <v>150</v>
      </c>
    </row>
    <row r="138" s="2" customFormat="1" ht="37.8" customHeight="1">
      <c r="A138" s="35"/>
      <c r="B138" s="36"/>
      <c r="C138" s="209" t="s">
        <v>151</v>
      </c>
      <c r="D138" s="209" t="s">
        <v>120</v>
      </c>
      <c r="E138" s="210" t="s">
        <v>152</v>
      </c>
      <c r="F138" s="211" t="s">
        <v>153</v>
      </c>
      <c r="G138" s="212" t="s">
        <v>145</v>
      </c>
      <c r="H138" s="213">
        <v>18</v>
      </c>
      <c r="I138" s="214"/>
      <c r="J138" s="215">
        <f>ROUND(I138*H138,2)</f>
        <v>0</v>
      </c>
      <c r="K138" s="216"/>
      <c r="L138" s="217"/>
      <c r="M138" s="218" t="s">
        <v>1</v>
      </c>
      <c r="N138" s="219" t="s">
        <v>38</v>
      </c>
      <c r="O138" s="88"/>
      <c r="P138" s="220">
        <f>O138*H138</f>
        <v>0</v>
      </c>
      <c r="Q138" s="220">
        <v>0</v>
      </c>
      <c r="R138" s="220">
        <f>Q138*H138</f>
        <v>0</v>
      </c>
      <c r="S138" s="220">
        <v>0</v>
      </c>
      <c r="T138" s="221">
        <f>S138*H138</f>
        <v>0</v>
      </c>
      <c r="U138" s="35"/>
      <c r="V138" s="35"/>
      <c r="W138" s="35"/>
      <c r="X138" s="35"/>
      <c r="Y138" s="35"/>
      <c r="Z138" s="35"/>
      <c r="AA138" s="35"/>
      <c r="AB138" s="35"/>
      <c r="AC138" s="35"/>
      <c r="AD138" s="35"/>
      <c r="AE138" s="35"/>
      <c r="AR138" s="222" t="s">
        <v>124</v>
      </c>
      <c r="AT138" s="222" t="s">
        <v>120</v>
      </c>
      <c r="AU138" s="222" t="s">
        <v>125</v>
      </c>
      <c r="AY138" s="14" t="s">
        <v>115</v>
      </c>
      <c r="BE138" s="223">
        <f>IF(N138="základní",J138,0)</f>
        <v>0</v>
      </c>
      <c r="BF138" s="223">
        <f>IF(N138="snížená",J138,0)</f>
        <v>0</v>
      </c>
      <c r="BG138" s="223">
        <f>IF(N138="zákl. přenesená",J138,0)</f>
        <v>0</v>
      </c>
      <c r="BH138" s="223">
        <f>IF(N138="sníž. přenesená",J138,0)</f>
        <v>0</v>
      </c>
      <c r="BI138" s="223">
        <f>IF(N138="nulová",J138,0)</f>
        <v>0</v>
      </c>
      <c r="BJ138" s="14" t="s">
        <v>78</v>
      </c>
      <c r="BK138" s="223">
        <f>ROUND(I138*H138,2)</f>
        <v>0</v>
      </c>
      <c r="BL138" s="14" t="s">
        <v>126</v>
      </c>
      <c r="BM138" s="222" t="s">
        <v>154</v>
      </c>
    </row>
    <row r="139" s="2" customFormat="1" ht="24.15" customHeight="1">
      <c r="A139" s="35"/>
      <c r="B139" s="36"/>
      <c r="C139" s="209" t="s">
        <v>155</v>
      </c>
      <c r="D139" s="209" t="s">
        <v>120</v>
      </c>
      <c r="E139" s="210" t="s">
        <v>156</v>
      </c>
      <c r="F139" s="211" t="s">
        <v>157</v>
      </c>
      <c r="G139" s="212" t="s">
        <v>145</v>
      </c>
      <c r="H139" s="213">
        <v>98</v>
      </c>
      <c r="I139" s="214"/>
      <c r="J139" s="215">
        <f>ROUND(I139*H139,2)</f>
        <v>0</v>
      </c>
      <c r="K139" s="216"/>
      <c r="L139" s="217"/>
      <c r="M139" s="218" t="s">
        <v>1</v>
      </c>
      <c r="N139" s="219" t="s">
        <v>38</v>
      </c>
      <c r="O139" s="88"/>
      <c r="P139" s="220">
        <f>O139*H139</f>
        <v>0</v>
      </c>
      <c r="Q139" s="220">
        <v>5.0000000000000002E-05</v>
      </c>
      <c r="R139" s="220">
        <f>Q139*H139</f>
        <v>0.0048999999999999998</v>
      </c>
      <c r="S139" s="220">
        <v>0</v>
      </c>
      <c r="T139" s="221">
        <f>S139*H139</f>
        <v>0</v>
      </c>
      <c r="U139" s="35"/>
      <c r="V139" s="35"/>
      <c r="W139" s="35"/>
      <c r="X139" s="35"/>
      <c r="Y139" s="35"/>
      <c r="Z139" s="35"/>
      <c r="AA139" s="35"/>
      <c r="AB139" s="35"/>
      <c r="AC139" s="35"/>
      <c r="AD139" s="35"/>
      <c r="AE139" s="35"/>
      <c r="AR139" s="222" t="s">
        <v>124</v>
      </c>
      <c r="AT139" s="222" t="s">
        <v>120</v>
      </c>
      <c r="AU139" s="222" t="s">
        <v>125</v>
      </c>
      <c r="AY139" s="14" t="s">
        <v>115</v>
      </c>
      <c r="BE139" s="223">
        <f>IF(N139="základní",J139,0)</f>
        <v>0</v>
      </c>
      <c r="BF139" s="223">
        <f>IF(N139="snížená",J139,0)</f>
        <v>0</v>
      </c>
      <c r="BG139" s="223">
        <f>IF(N139="zákl. přenesená",J139,0)</f>
        <v>0</v>
      </c>
      <c r="BH139" s="223">
        <f>IF(N139="sníž. přenesená",J139,0)</f>
        <v>0</v>
      </c>
      <c r="BI139" s="223">
        <f>IF(N139="nulová",J139,0)</f>
        <v>0</v>
      </c>
      <c r="BJ139" s="14" t="s">
        <v>78</v>
      </c>
      <c r="BK139" s="223">
        <f>ROUND(I139*H139,2)</f>
        <v>0</v>
      </c>
      <c r="BL139" s="14" t="s">
        <v>126</v>
      </c>
      <c r="BM139" s="222" t="s">
        <v>158</v>
      </c>
    </row>
    <row r="140" s="2" customFormat="1" ht="24.15" customHeight="1">
      <c r="A140" s="35"/>
      <c r="B140" s="36"/>
      <c r="C140" s="209" t="s">
        <v>159</v>
      </c>
      <c r="D140" s="209" t="s">
        <v>120</v>
      </c>
      <c r="E140" s="210" t="s">
        <v>160</v>
      </c>
      <c r="F140" s="211" t="s">
        <v>161</v>
      </c>
      <c r="G140" s="212" t="s">
        <v>145</v>
      </c>
      <c r="H140" s="213">
        <v>212</v>
      </c>
      <c r="I140" s="214"/>
      <c r="J140" s="215">
        <f>ROUND(I140*H140,2)</f>
        <v>0</v>
      </c>
      <c r="K140" s="216"/>
      <c r="L140" s="217"/>
      <c r="M140" s="218" t="s">
        <v>1</v>
      </c>
      <c r="N140" s="219" t="s">
        <v>38</v>
      </c>
      <c r="O140" s="88"/>
      <c r="P140" s="220">
        <f>O140*H140</f>
        <v>0</v>
      </c>
      <c r="Q140" s="220">
        <v>5.0000000000000002E-05</v>
      </c>
      <c r="R140" s="220">
        <f>Q140*H140</f>
        <v>0.0106</v>
      </c>
      <c r="S140" s="220">
        <v>0</v>
      </c>
      <c r="T140" s="221">
        <f>S140*H140</f>
        <v>0</v>
      </c>
      <c r="U140" s="35"/>
      <c r="V140" s="35"/>
      <c r="W140" s="35"/>
      <c r="X140" s="35"/>
      <c r="Y140" s="35"/>
      <c r="Z140" s="35"/>
      <c r="AA140" s="35"/>
      <c r="AB140" s="35"/>
      <c r="AC140" s="35"/>
      <c r="AD140" s="35"/>
      <c r="AE140" s="35"/>
      <c r="AR140" s="222" t="s">
        <v>124</v>
      </c>
      <c r="AT140" s="222" t="s">
        <v>120</v>
      </c>
      <c r="AU140" s="222" t="s">
        <v>125</v>
      </c>
      <c r="AY140" s="14" t="s">
        <v>115</v>
      </c>
      <c r="BE140" s="223">
        <f>IF(N140="základní",J140,0)</f>
        <v>0</v>
      </c>
      <c r="BF140" s="223">
        <f>IF(N140="snížená",J140,0)</f>
        <v>0</v>
      </c>
      <c r="BG140" s="223">
        <f>IF(N140="zákl. přenesená",J140,0)</f>
        <v>0</v>
      </c>
      <c r="BH140" s="223">
        <f>IF(N140="sníž. přenesená",J140,0)</f>
        <v>0</v>
      </c>
      <c r="BI140" s="223">
        <f>IF(N140="nulová",J140,0)</f>
        <v>0</v>
      </c>
      <c r="BJ140" s="14" t="s">
        <v>78</v>
      </c>
      <c r="BK140" s="223">
        <f>ROUND(I140*H140,2)</f>
        <v>0</v>
      </c>
      <c r="BL140" s="14" t="s">
        <v>126</v>
      </c>
      <c r="BM140" s="222" t="s">
        <v>162</v>
      </c>
    </row>
    <row r="141" s="2" customFormat="1" ht="16.5" customHeight="1">
      <c r="A141" s="35"/>
      <c r="B141" s="36"/>
      <c r="C141" s="209" t="s">
        <v>163</v>
      </c>
      <c r="D141" s="209" t="s">
        <v>120</v>
      </c>
      <c r="E141" s="210" t="s">
        <v>164</v>
      </c>
      <c r="F141" s="211" t="s">
        <v>165</v>
      </c>
      <c r="G141" s="212" t="s">
        <v>145</v>
      </c>
      <c r="H141" s="213">
        <v>4</v>
      </c>
      <c r="I141" s="214"/>
      <c r="J141" s="215">
        <f>ROUND(I141*H141,2)</f>
        <v>0</v>
      </c>
      <c r="K141" s="216"/>
      <c r="L141" s="217"/>
      <c r="M141" s="218" t="s">
        <v>1</v>
      </c>
      <c r="N141" s="219" t="s">
        <v>38</v>
      </c>
      <c r="O141" s="88"/>
      <c r="P141" s="220">
        <f>O141*H141</f>
        <v>0</v>
      </c>
      <c r="Q141" s="220">
        <v>0.00142</v>
      </c>
      <c r="R141" s="220">
        <f>Q141*H141</f>
        <v>0.0056800000000000002</v>
      </c>
      <c r="S141" s="220">
        <v>0</v>
      </c>
      <c r="T141" s="221">
        <f>S141*H141</f>
        <v>0</v>
      </c>
      <c r="U141" s="35"/>
      <c r="V141" s="35"/>
      <c r="W141" s="35"/>
      <c r="X141" s="35"/>
      <c r="Y141" s="35"/>
      <c r="Z141" s="35"/>
      <c r="AA141" s="35"/>
      <c r="AB141" s="35"/>
      <c r="AC141" s="35"/>
      <c r="AD141" s="35"/>
      <c r="AE141" s="35"/>
      <c r="AR141" s="222" t="s">
        <v>124</v>
      </c>
      <c r="AT141" s="222" t="s">
        <v>120</v>
      </c>
      <c r="AU141" s="222" t="s">
        <v>125</v>
      </c>
      <c r="AY141" s="14" t="s">
        <v>115</v>
      </c>
      <c r="BE141" s="223">
        <f>IF(N141="základní",J141,0)</f>
        <v>0</v>
      </c>
      <c r="BF141" s="223">
        <f>IF(N141="snížená",J141,0)</f>
        <v>0</v>
      </c>
      <c r="BG141" s="223">
        <f>IF(N141="zákl. přenesená",J141,0)</f>
        <v>0</v>
      </c>
      <c r="BH141" s="223">
        <f>IF(N141="sníž. přenesená",J141,0)</f>
        <v>0</v>
      </c>
      <c r="BI141" s="223">
        <f>IF(N141="nulová",J141,0)</f>
        <v>0</v>
      </c>
      <c r="BJ141" s="14" t="s">
        <v>78</v>
      </c>
      <c r="BK141" s="223">
        <f>ROUND(I141*H141,2)</f>
        <v>0</v>
      </c>
      <c r="BL141" s="14" t="s">
        <v>126</v>
      </c>
      <c r="BM141" s="222" t="s">
        <v>166</v>
      </c>
    </row>
    <row r="142" s="2" customFormat="1" ht="16.5" customHeight="1">
      <c r="A142" s="35"/>
      <c r="B142" s="36"/>
      <c r="C142" s="209" t="s">
        <v>167</v>
      </c>
      <c r="D142" s="209" t="s">
        <v>120</v>
      </c>
      <c r="E142" s="210" t="s">
        <v>168</v>
      </c>
      <c r="F142" s="211" t="s">
        <v>169</v>
      </c>
      <c r="G142" s="212" t="s">
        <v>145</v>
      </c>
      <c r="H142" s="213">
        <v>4</v>
      </c>
      <c r="I142" s="214"/>
      <c r="J142" s="215">
        <f>ROUND(I142*H142,2)</f>
        <v>0</v>
      </c>
      <c r="K142" s="216"/>
      <c r="L142" s="217"/>
      <c r="M142" s="218" t="s">
        <v>1</v>
      </c>
      <c r="N142" s="219" t="s">
        <v>38</v>
      </c>
      <c r="O142" s="88"/>
      <c r="P142" s="220">
        <f>O142*H142</f>
        <v>0</v>
      </c>
      <c r="Q142" s="220">
        <v>0.00132</v>
      </c>
      <c r="R142" s="220">
        <f>Q142*H142</f>
        <v>0.00528</v>
      </c>
      <c r="S142" s="220">
        <v>0</v>
      </c>
      <c r="T142" s="221">
        <f>S142*H142</f>
        <v>0</v>
      </c>
      <c r="U142" s="35"/>
      <c r="V142" s="35"/>
      <c r="W142" s="35"/>
      <c r="X142" s="35"/>
      <c r="Y142" s="35"/>
      <c r="Z142" s="35"/>
      <c r="AA142" s="35"/>
      <c r="AB142" s="35"/>
      <c r="AC142" s="35"/>
      <c r="AD142" s="35"/>
      <c r="AE142" s="35"/>
      <c r="AR142" s="222" t="s">
        <v>124</v>
      </c>
      <c r="AT142" s="222" t="s">
        <v>120</v>
      </c>
      <c r="AU142" s="222" t="s">
        <v>125</v>
      </c>
      <c r="AY142" s="14" t="s">
        <v>115</v>
      </c>
      <c r="BE142" s="223">
        <f>IF(N142="základní",J142,0)</f>
        <v>0</v>
      </c>
      <c r="BF142" s="223">
        <f>IF(N142="snížená",J142,0)</f>
        <v>0</v>
      </c>
      <c r="BG142" s="223">
        <f>IF(N142="zákl. přenesená",J142,0)</f>
        <v>0</v>
      </c>
      <c r="BH142" s="223">
        <f>IF(N142="sníž. přenesená",J142,0)</f>
        <v>0</v>
      </c>
      <c r="BI142" s="223">
        <f>IF(N142="nulová",J142,0)</f>
        <v>0</v>
      </c>
      <c r="BJ142" s="14" t="s">
        <v>78</v>
      </c>
      <c r="BK142" s="223">
        <f>ROUND(I142*H142,2)</f>
        <v>0</v>
      </c>
      <c r="BL142" s="14" t="s">
        <v>126</v>
      </c>
      <c r="BM142" s="222" t="s">
        <v>170</v>
      </c>
    </row>
    <row r="143" s="2" customFormat="1" ht="16.5" customHeight="1">
      <c r="A143" s="35"/>
      <c r="B143" s="36"/>
      <c r="C143" s="209" t="s">
        <v>171</v>
      </c>
      <c r="D143" s="209" t="s">
        <v>120</v>
      </c>
      <c r="E143" s="210" t="s">
        <v>172</v>
      </c>
      <c r="F143" s="211" t="s">
        <v>173</v>
      </c>
      <c r="G143" s="212" t="s">
        <v>145</v>
      </c>
      <c r="H143" s="213">
        <v>8</v>
      </c>
      <c r="I143" s="214"/>
      <c r="J143" s="215">
        <f>ROUND(I143*H143,2)</f>
        <v>0</v>
      </c>
      <c r="K143" s="216"/>
      <c r="L143" s="217"/>
      <c r="M143" s="218" t="s">
        <v>1</v>
      </c>
      <c r="N143" s="219" t="s">
        <v>38</v>
      </c>
      <c r="O143" s="88"/>
      <c r="P143" s="220">
        <f>O143*H143</f>
        <v>0</v>
      </c>
      <c r="Q143" s="220">
        <v>0</v>
      </c>
      <c r="R143" s="220">
        <f>Q143*H143</f>
        <v>0</v>
      </c>
      <c r="S143" s="220">
        <v>0</v>
      </c>
      <c r="T143" s="221">
        <f>S143*H143</f>
        <v>0</v>
      </c>
      <c r="U143" s="35"/>
      <c r="V143" s="35"/>
      <c r="W143" s="35"/>
      <c r="X143" s="35"/>
      <c r="Y143" s="35"/>
      <c r="Z143" s="35"/>
      <c r="AA143" s="35"/>
      <c r="AB143" s="35"/>
      <c r="AC143" s="35"/>
      <c r="AD143" s="35"/>
      <c r="AE143" s="35"/>
      <c r="AR143" s="222" t="s">
        <v>124</v>
      </c>
      <c r="AT143" s="222" t="s">
        <v>120</v>
      </c>
      <c r="AU143" s="222" t="s">
        <v>125</v>
      </c>
      <c r="AY143" s="14" t="s">
        <v>115</v>
      </c>
      <c r="BE143" s="223">
        <f>IF(N143="základní",J143,0)</f>
        <v>0</v>
      </c>
      <c r="BF143" s="223">
        <f>IF(N143="snížená",J143,0)</f>
        <v>0</v>
      </c>
      <c r="BG143" s="223">
        <f>IF(N143="zákl. přenesená",J143,0)</f>
        <v>0</v>
      </c>
      <c r="BH143" s="223">
        <f>IF(N143="sníž. přenesená",J143,0)</f>
        <v>0</v>
      </c>
      <c r="BI143" s="223">
        <f>IF(N143="nulová",J143,0)</f>
        <v>0</v>
      </c>
      <c r="BJ143" s="14" t="s">
        <v>78</v>
      </c>
      <c r="BK143" s="223">
        <f>ROUND(I143*H143,2)</f>
        <v>0</v>
      </c>
      <c r="BL143" s="14" t="s">
        <v>126</v>
      </c>
      <c r="BM143" s="222" t="s">
        <v>174</v>
      </c>
    </row>
    <row r="144" s="2" customFormat="1" ht="16.5" customHeight="1">
      <c r="A144" s="35"/>
      <c r="B144" s="36"/>
      <c r="C144" s="209" t="s">
        <v>175</v>
      </c>
      <c r="D144" s="209" t="s">
        <v>120</v>
      </c>
      <c r="E144" s="210" t="s">
        <v>176</v>
      </c>
      <c r="F144" s="211" t="s">
        <v>177</v>
      </c>
      <c r="G144" s="212" t="s">
        <v>145</v>
      </c>
      <c r="H144" s="213">
        <v>4</v>
      </c>
      <c r="I144" s="214"/>
      <c r="J144" s="215">
        <f>ROUND(I144*H144,2)</f>
        <v>0</v>
      </c>
      <c r="K144" s="216"/>
      <c r="L144" s="217"/>
      <c r="M144" s="218" t="s">
        <v>1</v>
      </c>
      <c r="N144" s="219" t="s">
        <v>38</v>
      </c>
      <c r="O144" s="88"/>
      <c r="P144" s="220">
        <f>O144*H144</f>
        <v>0</v>
      </c>
      <c r="Q144" s="220">
        <v>0</v>
      </c>
      <c r="R144" s="220">
        <f>Q144*H144</f>
        <v>0</v>
      </c>
      <c r="S144" s="220">
        <v>0</v>
      </c>
      <c r="T144" s="221">
        <f>S144*H144</f>
        <v>0</v>
      </c>
      <c r="U144" s="35"/>
      <c r="V144" s="35"/>
      <c r="W144" s="35"/>
      <c r="X144" s="35"/>
      <c r="Y144" s="35"/>
      <c r="Z144" s="35"/>
      <c r="AA144" s="35"/>
      <c r="AB144" s="35"/>
      <c r="AC144" s="35"/>
      <c r="AD144" s="35"/>
      <c r="AE144" s="35"/>
      <c r="AR144" s="222" t="s">
        <v>124</v>
      </c>
      <c r="AT144" s="222" t="s">
        <v>120</v>
      </c>
      <c r="AU144" s="222" t="s">
        <v>125</v>
      </c>
      <c r="AY144" s="14" t="s">
        <v>115</v>
      </c>
      <c r="BE144" s="223">
        <f>IF(N144="základní",J144,0)</f>
        <v>0</v>
      </c>
      <c r="BF144" s="223">
        <f>IF(N144="snížená",J144,0)</f>
        <v>0</v>
      </c>
      <c r="BG144" s="223">
        <f>IF(N144="zákl. přenesená",J144,0)</f>
        <v>0</v>
      </c>
      <c r="BH144" s="223">
        <f>IF(N144="sníž. přenesená",J144,0)</f>
        <v>0</v>
      </c>
      <c r="BI144" s="223">
        <f>IF(N144="nulová",J144,0)</f>
        <v>0</v>
      </c>
      <c r="BJ144" s="14" t="s">
        <v>78</v>
      </c>
      <c r="BK144" s="223">
        <f>ROUND(I144*H144,2)</f>
        <v>0</v>
      </c>
      <c r="BL144" s="14" t="s">
        <v>126</v>
      </c>
      <c r="BM144" s="222" t="s">
        <v>178</v>
      </c>
    </row>
    <row r="145" s="2" customFormat="1" ht="24.15" customHeight="1">
      <c r="A145" s="35"/>
      <c r="B145" s="36"/>
      <c r="C145" s="209" t="s">
        <v>179</v>
      </c>
      <c r="D145" s="209" t="s">
        <v>120</v>
      </c>
      <c r="E145" s="210" t="s">
        <v>180</v>
      </c>
      <c r="F145" s="211" t="s">
        <v>181</v>
      </c>
      <c r="G145" s="212" t="s">
        <v>123</v>
      </c>
      <c r="H145" s="213">
        <v>120</v>
      </c>
      <c r="I145" s="214"/>
      <c r="J145" s="215">
        <f>ROUND(I145*H145,2)</f>
        <v>0</v>
      </c>
      <c r="K145" s="216"/>
      <c r="L145" s="217"/>
      <c r="M145" s="218" t="s">
        <v>1</v>
      </c>
      <c r="N145" s="219" t="s">
        <v>38</v>
      </c>
      <c r="O145" s="88"/>
      <c r="P145" s="220">
        <f>O145*H145</f>
        <v>0</v>
      </c>
      <c r="Q145" s="220">
        <v>0</v>
      </c>
      <c r="R145" s="220">
        <f>Q145*H145</f>
        <v>0</v>
      </c>
      <c r="S145" s="220">
        <v>0</v>
      </c>
      <c r="T145" s="221">
        <f>S145*H145</f>
        <v>0</v>
      </c>
      <c r="U145" s="35"/>
      <c r="V145" s="35"/>
      <c r="W145" s="35"/>
      <c r="X145" s="35"/>
      <c r="Y145" s="35"/>
      <c r="Z145" s="35"/>
      <c r="AA145" s="35"/>
      <c r="AB145" s="35"/>
      <c r="AC145" s="35"/>
      <c r="AD145" s="35"/>
      <c r="AE145" s="35"/>
      <c r="AR145" s="222" t="s">
        <v>124</v>
      </c>
      <c r="AT145" s="222" t="s">
        <v>120</v>
      </c>
      <c r="AU145" s="222" t="s">
        <v>125</v>
      </c>
      <c r="AY145" s="14" t="s">
        <v>115</v>
      </c>
      <c r="BE145" s="223">
        <f>IF(N145="základní",J145,0)</f>
        <v>0</v>
      </c>
      <c r="BF145" s="223">
        <f>IF(N145="snížená",J145,0)</f>
        <v>0</v>
      </c>
      <c r="BG145" s="223">
        <f>IF(N145="zákl. přenesená",J145,0)</f>
        <v>0</v>
      </c>
      <c r="BH145" s="223">
        <f>IF(N145="sníž. přenesená",J145,0)</f>
        <v>0</v>
      </c>
      <c r="BI145" s="223">
        <f>IF(N145="nulová",J145,0)</f>
        <v>0</v>
      </c>
      <c r="BJ145" s="14" t="s">
        <v>78</v>
      </c>
      <c r="BK145" s="223">
        <f>ROUND(I145*H145,2)</f>
        <v>0</v>
      </c>
      <c r="BL145" s="14" t="s">
        <v>126</v>
      </c>
      <c r="BM145" s="222" t="s">
        <v>182</v>
      </c>
    </row>
    <row r="146" s="2" customFormat="1" ht="33" customHeight="1">
      <c r="A146" s="35"/>
      <c r="B146" s="36"/>
      <c r="C146" s="209" t="s">
        <v>8</v>
      </c>
      <c r="D146" s="209" t="s">
        <v>120</v>
      </c>
      <c r="E146" s="210" t="s">
        <v>183</v>
      </c>
      <c r="F146" s="211" t="s">
        <v>184</v>
      </c>
      <c r="G146" s="212" t="s">
        <v>123</v>
      </c>
      <c r="H146" s="213">
        <v>120</v>
      </c>
      <c r="I146" s="214"/>
      <c r="J146" s="215">
        <f>ROUND(I146*H146,2)</f>
        <v>0</v>
      </c>
      <c r="K146" s="216"/>
      <c r="L146" s="217"/>
      <c r="M146" s="218" t="s">
        <v>1</v>
      </c>
      <c r="N146" s="219" t="s">
        <v>38</v>
      </c>
      <c r="O146" s="88"/>
      <c r="P146" s="220">
        <f>O146*H146</f>
        <v>0</v>
      </c>
      <c r="Q146" s="220">
        <v>0</v>
      </c>
      <c r="R146" s="220">
        <f>Q146*H146</f>
        <v>0</v>
      </c>
      <c r="S146" s="220">
        <v>0</v>
      </c>
      <c r="T146" s="221">
        <f>S146*H146</f>
        <v>0</v>
      </c>
      <c r="U146" s="35"/>
      <c r="V146" s="35"/>
      <c r="W146" s="35"/>
      <c r="X146" s="35"/>
      <c r="Y146" s="35"/>
      <c r="Z146" s="35"/>
      <c r="AA146" s="35"/>
      <c r="AB146" s="35"/>
      <c r="AC146" s="35"/>
      <c r="AD146" s="35"/>
      <c r="AE146" s="35"/>
      <c r="AR146" s="222" t="s">
        <v>124</v>
      </c>
      <c r="AT146" s="222" t="s">
        <v>120</v>
      </c>
      <c r="AU146" s="222" t="s">
        <v>125</v>
      </c>
      <c r="AY146" s="14" t="s">
        <v>115</v>
      </c>
      <c r="BE146" s="223">
        <f>IF(N146="základní",J146,0)</f>
        <v>0</v>
      </c>
      <c r="BF146" s="223">
        <f>IF(N146="snížená",J146,0)</f>
        <v>0</v>
      </c>
      <c r="BG146" s="223">
        <f>IF(N146="zákl. přenesená",J146,0)</f>
        <v>0</v>
      </c>
      <c r="BH146" s="223">
        <f>IF(N146="sníž. přenesená",J146,0)</f>
        <v>0</v>
      </c>
      <c r="BI146" s="223">
        <f>IF(N146="nulová",J146,0)</f>
        <v>0</v>
      </c>
      <c r="BJ146" s="14" t="s">
        <v>78</v>
      </c>
      <c r="BK146" s="223">
        <f>ROUND(I146*H146,2)</f>
        <v>0</v>
      </c>
      <c r="BL146" s="14" t="s">
        <v>126</v>
      </c>
      <c r="BM146" s="222" t="s">
        <v>185</v>
      </c>
    </row>
    <row r="147" s="2" customFormat="1" ht="16.5" customHeight="1">
      <c r="A147" s="35"/>
      <c r="B147" s="36"/>
      <c r="C147" s="209" t="s">
        <v>126</v>
      </c>
      <c r="D147" s="209" t="s">
        <v>120</v>
      </c>
      <c r="E147" s="210" t="s">
        <v>186</v>
      </c>
      <c r="F147" s="211" t="s">
        <v>187</v>
      </c>
      <c r="G147" s="212" t="s">
        <v>123</v>
      </c>
      <c r="H147" s="213">
        <v>550</v>
      </c>
      <c r="I147" s="214"/>
      <c r="J147" s="215">
        <f>ROUND(I147*H147,2)</f>
        <v>0</v>
      </c>
      <c r="K147" s="216"/>
      <c r="L147" s="217"/>
      <c r="M147" s="218" t="s">
        <v>1</v>
      </c>
      <c r="N147" s="219" t="s">
        <v>38</v>
      </c>
      <c r="O147" s="88"/>
      <c r="P147" s="220">
        <f>O147*H147</f>
        <v>0</v>
      </c>
      <c r="Q147" s="220">
        <v>0.00012999999999999999</v>
      </c>
      <c r="R147" s="220">
        <f>Q147*H147</f>
        <v>0.071499999999999994</v>
      </c>
      <c r="S147" s="220">
        <v>0</v>
      </c>
      <c r="T147" s="221">
        <f>S147*H147</f>
        <v>0</v>
      </c>
      <c r="U147" s="35"/>
      <c r="V147" s="35"/>
      <c r="W147" s="35"/>
      <c r="X147" s="35"/>
      <c r="Y147" s="35"/>
      <c r="Z147" s="35"/>
      <c r="AA147" s="35"/>
      <c r="AB147" s="35"/>
      <c r="AC147" s="35"/>
      <c r="AD147" s="35"/>
      <c r="AE147" s="35"/>
      <c r="AR147" s="222" t="s">
        <v>124</v>
      </c>
      <c r="AT147" s="222" t="s">
        <v>120</v>
      </c>
      <c r="AU147" s="222" t="s">
        <v>125</v>
      </c>
      <c r="AY147" s="14" t="s">
        <v>115</v>
      </c>
      <c r="BE147" s="223">
        <f>IF(N147="základní",J147,0)</f>
        <v>0</v>
      </c>
      <c r="BF147" s="223">
        <f>IF(N147="snížená",J147,0)</f>
        <v>0</v>
      </c>
      <c r="BG147" s="223">
        <f>IF(N147="zákl. přenesená",J147,0)</f>
        <v>0</v>
      </c>
      <c r="BH147" s="223">
        <f>IF(N147="sníž. přenesená",J147,0)</f>
        <v>0</v>
      </c>
      <c r="BI147" s="223">
        <f>IF(N147="nulová",J147,0)</f>
        <v>0</v>
      </c>
      <c r="BJ147" s="14" t="s">
        <v>78</v>
      </c>
      <c r="BK147" s="223">
        <f>ROUND(I147*H147,2)</f>
        <v>0</v>
      </c>
      <c r="BL147" s="14" t="s">
        <v>126</v>
      </c>
      <c r="BM147" s="222" t="s">
        <v>188</v>
      </c>
    </row>
    <row r="148" s="2" customFormat="1" ht="16.5" customHeight="1">
      <c r="A148" s="35"/>
      <c r="B148" s="36"/>
      <c r="C148" s="209" t="s">
        <v>189</v>
      </c>
      <c r="D148" s="209" t="s">
        <v>120</v>
      </c>
      <c r="E148" s="210" t="s">
        <v>190</v>
      </c>
      <c r="F148" s="211" t="s">
        <v>191</v>
      </c>
      <c r="G148" s="212" t="s">
        <v>123</v>
      </c>
      <c r="H148" s="213">
        <v>160</v>
      </c>
      <c r="I148" s="214"/>
      <c r="J148" s="215">
        <f>ROUND(I148*H148,2)</f>
        <v>0</v>
      </c>
      <c r="K148" s="216"/>
      <c r="L148" s="217"/>
      <c r="M148" s="218" t="s">
        <v>1</v>
      </c>
      <c r="N148" s="219" t="s">
        <v>38</v>
      </c>
      <c r="O148" s="88"/>
      <c r="P148" s="220">
        <f>O148*H148</f>
        <v>0</v>
      </c>
      <c r="Q148" s="220">
        <v>0.00038999999999999999</v>
      </c>
      <c r="R148" s="220">
        <f>Q148*H148</f>
        <v>0.062399999999999997</v>
      </c>
      <c r="S148" s="220">
        <v>0</v>
      </c>
      <c r="T148" s="221">
        <f>S148*H148</f>
        <v>0</v>
      </c>
      <c r="U148" s="35"/>
      <c r="V148" s="35"/>
      <c r="W148" s="35"/>
      <c r="X148" s="35"/>
      <c r="Y148" s="35"/>
      <c r="Z148" s="35"/>
      <c r="AA148" s="35"/>
      <c r="AB148" s="35"/>
      <c r="AC148" s="35"/>
      <c r="AD148" s="35"/>
      <c r="AE148" s="35"/>
      <c r="AR148" s="222" t="s">
        <v>124</v>
      </c>
      <c r="AT148" s="222" t="s">
        <v>120</v>
      </c>
      <c r="AU148" s="222" t="s">
        <v>125</v>
      </c>
      <c r="AY148" s="14" t="s">
        <v>115</v>
      </c>
      <c r="BE148" s="223">
        <f>IF(N148="základní",J148,0)</f>
        <v>0</v>
      </c>
      <c r="BF148" s="223">
        <f>IF(N148="snížená",J148,0)</f>
        <v>0</v>
      </c>
      <c r="BG148" s="223">
        <f>IF(N148="zákl. přenesená",J148,0)</f>
        <v>0</v>
      </c>
      <c r="BH148" s="223">
        <f>IF(N148="sníž. přenesená",J148,0)</f>
        <v>0</v>
      </c>
      <c r="BI148" s="223">
        <f>IF(N148="nulová",J148,0)</f>
        <v>0</v>
      </c>
      <c r="BJ148" s="14" t="s">
        <v>78</v>
      </c>
      <c r="BK148" s="223">
        <f>ROUND(I148*H148,2)</f>
        <v>0</v>
      </c>
      <c r="BL148" s="14" t="s">
        <v>126</v>
      </c>
      <c r="BM148" s="222" t="s">
        <v>192</v>
      </c>
    </row>
    <row r="149" s="2" customFormat="1" ht="16.5" customHeight="1">
      <c r="A149" s="35"/>
      <c r="B149" s="36"/>
      <c r="C149" s="209" t="s">
        <v>193</v>
      </c>
      <c r="D149" s="209" t="s">
        <v>120</v>
      </c>
      <c r="E149" s="210" t="s">
        <v>194</v>
      </c>
      <c r="F149" s="211" t="s">
        <v>195</v>
      </c>
      <c r="G149" s="212" t="s">
        <v>123</v>
      </c>
      <c r="H149" s="213">
        <v>31</v>
      </c>
      <c r="I149" s="214"/>
      <c r="J149" s="215">
        <f>ROUND(I149*H149,2)</f>
        <v>0</v>
      </c>
      <c r="K149" s="216"/>
      <c r="L149" s="217"/>
      <c r="M149" s="218" t="s">
        <v>1</v>
      </c>
      <c r="N149" s="219" t="s">
        <v>38</v>
      </c>
      <c r="O149" s="88"/>
      <c r="P149" s="220">
        <f>O149*H149</f>
        <v>0</v>
      </c>
      <c r="Q149" s="220">
        <v>1.0000000000000001E-05</v>
      </c>
      <c r="R149" s="220">
        <f>Q149*H149</f>
        <v>0.00031</v>
      </c>
      <c r="S149" s="220">
        <v>0</v>
      </c>
      <c r="T149" s="221">
        <f>S149*H149</f>
        <v>0</v>
      </c>
      <c r="U149" s="35"/>
      <c r="V149" s="35"/>
      <c r="W149" s="35"/>
      <c r="X149" s="35"/>
      <c r="Y149" s="35"/>
      <c r="Z149" s="35"/>
      <c r="AA149" s="35"/>
      <c r="AB149" s="35"/>
      <c r="AC149" s="35"/>
      <c r="AD149" s="35"/>
      <c r="AE149" s="35"/>
      <c r="AR149" s="222" t="s">
        <v>124</v>
      </c>
      <c r="AT149" s="222" t="s">
        <v>120</v>
      </c>
      <c r="AU149" s="222" t="s">
        <v>125</v>
      </c>
      <c r="AY149" s="14" t="s">
        <v>115</v>
      </c>
      <c r="BE149" s="223">
        <f>IF(N149="základní",J149,0)</f>
        <v>0</v>
      </c>
      <c r="BF149" s="223">
        <f>IF(N149="snížená",J149,0)</f>
        <v>0</v>
      </c>
      <c r="BG149" s="223">
        <f>IF(N149="zákl. přenesená",J149,0)</f>
        <v>0</v>
      </c>
      <c r="BH149" s="223">
        <f>IF(N149="sníž. přenesená",J149,0)</f>
        <v>0</v>
      </c>
      <c r="BI149" s="223">
        <f>IF(N149="nulová",J149,0)</f>
        <v>0</v>
      </c>
      <c r="BJ149" s="14" t="s">
        <v>78</v>
      </c>
      <c r="BK149" s="223">
        <f>ROUND(I149*H149,2)</f>
        <v>0</v>
      </c>
      <c r="BL149" s="14" t="s">
        <v>126</v>
      </c>
      <c r="BM149" s="222" t="s">
        <v>196</v>
      </c>
    </row>
    <row r="150" s="2" customFormat="1" ht="24.15" customHeight="1">
      <c r="A150" s="35"/>
      <c r="B150" s="36"/>
      <c r="C150" s="209" t="s">
        <v>197</v>
      </c>
      <c r="D150" s="209" t="s">
        <v>120</v>
      </c>
      <c r="E150" s="210" t="s">
        <v>198</v>
      </c>
      <c r="F150" s="211" t="s">
        <v>199</v>
      </c>
      <c r="G150" s="212" t="s">
        <v>123</v>
      </c>
      <c r="H150" s="213">
        <v>10</v>
      </c>
      <c r="I150" s="214"/>
      <c r="J150" s="215">
        <f>ROUND(I150*H150,2)</f>
        <v>0</v>
      </c>
      <c r="K150" s="216"/>
      <c r="L150" s="217"/>
      <c r="M150" s="218" t="s">
        <v>1</v>
      </c>
      <c r="N150" s="219" t="s">
        <v>38</v>
      </c>
      <c r="O150" s="88"/>
      <c r="P150" s="220">
        <f>O150*H150</f>
        <v>0</v>
      </c>
      <c r="Q150" s="220">
        <v>0.00019000000000000001</v>
      </c>
      <c r="R150" s="220">
        <f>Q150*H150</f>
        <v>0.0019000000000000002</v>
      </c>
      <c r="S150" s="220">
        <v>0</v>
      </c>
      <c r="T150" s="221">
        <f>S150*H150</f>
        <v>0</v>
      </c>
      <c r="U150" s="35"/>
      <c r="V150" s="35"/>
      <c r="W150" s="35"/>
      <c r="X150" s="35"/>
      <c r="Y150" s="35"/>
      <c r="Z150" s="35"/>
      <c r="AA150" s="35"/>
      <c r="AB150" s="35"/>
      <c r="AC150" s="35"/>
      <c r="AD150" s="35"/>
      <c r="AE150" s="35"/>
      <c r="AR150" s="222" t="s">
        <v>124</v>
      </c>
      <c r="AT150" s="222" t="s">
        <v>120</v>
      </c>
      <c r="AU150" s="222" t="s">
        <v>125</v>
      </c>
      <c r="AY150" s="14" t="s">
        <v>115</v>
      </c>
      <c r="BE150" s="223">
        <f>IF(N150="základní",J150,0)</f>
        <v>0</v>
      </c>
      <c r="BF150" s="223">
        <f>IF(N150="snížená",J150,0)</f>
        <v>0</v>
      </c>
      <c r="BG150" s="223">
        <f>IF(N150="zákl. přenesená",J150,0)</f>
        <v>0</v>
      </c>
      <c r="BH150" s="223">
        <f>IF(N150="sníž. přenesená",J150,0)</f>
        <v>0</v>
      </c>
      <c r="BI150" s="223">
        <f>IF(N150="nulová",J150,0)</f>
        <v>0</v>
      </c>
      <c r="BJ150" s="14" t="s">
        <v>78</v>
      </c>
      <c r="BK150" s="223">
        <f>ROUND(I150*H150,2)</f>
        <v>0</v>
      </c>
      <c r="BL150" s="14" t="s">
        <v>126</v>
      </c>
      <c r="BM150" s="222" t="s">
        <v>200</v>
      </c>
    </row>
    <row r="151" s="2" customFormat="1" ht="24.15" customHeight="1">
      <c r="A151" s="35"/>
      <c r="B151" s="36"/>
      <c r="C151" s="209" t="s">
        <v>201</v>
      </c>
      <c r="D151" s="209" t="s">
        <v>120</v>
      </c>
      <c r="E151" s="210" t="s">
        <v>202</v>
      </c>
      <c r="F151" s="211" t="s">
        <v>203</v>
      </c>
      <c r="G151" s="212" t="s">
        <v>123</v>
      </c>
      <c r="H151" s="213">
        <v>1890</v>
      </c>
      <c r="I151" s="214"/>
      <c r="J151" s="215">
        <f>ROUND(I151*H151,2)</f>
        <v>0</v>
      </c>
      <c r="K151" s="216"/>
      <c r="L151" s="217"/>
      <c r="M151" s="218" t="s">
        <v>1</v>
      </c>
      <c r="N151" s="219" t="s">
        <v>38</v>
      </c>
      <c r="O151" s="88"/>
      <c r="P151" s="220">
        <f>O151*H151</f>
        <v>0</v>
      </c>
      <c r="Q151" s="220">
        <v>6.0000000000000002E-05</v>
      </c>
      <c r="R151" s="220">
        <f>Q151*H151</f>
        <v>0.1134</v>
      </c>
      <c r="S151" s="220">
        <v>0</v>
      </c>
      <c r="T151" s="221">
        <f>S151*H151</f>
        <v>0</v>
      </c>
      <c r="U151" s="35"/>
      <c r="V151" s="35"/>
      <c r="W151" s="35"/>
      <c r="X151" s="35"/>
      <c r="Y151" s="35"/>
      <c r="Z151" s="35"/>
      <c r="AA151" s="35"/>
      <c r="AB151" s="35"/>
      <c r="AC151" s="35"/>
      <c r="AD151" s="35"/>
      <c r="AE151" s="35"/>
      <c r="AR151" s="222" t="s">
        <v>124</v>
      </c>
      <c r="AT151" s="222" t="s">
        <v>120</v>
      </c>
      <c r="AU151" s="222" t="s">
        <v>125</v>
      </c>
      <c r="AY151" s="14" t="s">
        <v>115</v>
      </c>
      <c r="BE151" s="223">
        <f>IF(N151="základní",J151,0)</f>
        <v>0</v>
      </c>
      <c r="BF151" s="223">
        <f>IF(N151="snížená",J151,0)</f>
        <v>0</v>
      </c>
      <c r="BG151" s="223">
        <f>IF(N151="zákl. přenesená",J151,0)</f>
        <v>0</v>
      </c>
      <c r="BH151" s="223">
        <f>IF(N151="sníž. přenesená",J151,0)</f>
        <v>0</v>
      </c>
      <c r="BI151" s="223">
        <f>IF(N151="nulová",J151,0)</f>
        <v>0</v>
      </c>
      <c r="BJ151" s="14" t="s">
        <v>78</v>
      </c>
      <c r="BK151" s="223">
        <f>ROUND(I151*H151,2)</f>
        <v>0</v>
      </c>
      <c r="BL151" s="14" t="s">
        <v>126</v>
      </c>
      <c r="BM151" s="222" t="s">
        <v>204</v>
      </c>
    </row>
    <row r="152" s="2" customFormat="1" ht="24.15" customHeight="1">
      <c r="A152" s="35"/>
      <c r="B152" s="36"/>
      <c r="C152" s="209" t="s">
        <v>7</v>
      </c>
      <c r="D152" s="209" t="s">
        <v>120</v>
      </c>
      <c r="E152" s="210" t="s">
        <v>205</v>
      </c>
      <c r="F152" s="211" t="s">
        <v>206</v>
      </c>
      <c r="G152" s="212" t="s">
        <v>123</v>
      </c>
      <c r="H152" s="213">
        <v>980</v>
      </c>
      <c r="I152" s="214"/>
      <c r="J152" s="215">
        <f>ROUND(I152*H152,2)</f>
        <v>0</v>
      </c>
      <c r="K152" s="216"/>
      <c r="L152" s="217"/>
      <c r="M152" s="218" t="s">
        <v>1</v>
      </c>
      <c r="N152" s="219" t="s">
        <v>38</v>
      </c>
      <c r="O152" s="88"/>
      <c r="P152" s="220">
        <f>O152*H152</f>
        <v>0</v>
      </c>
      <c r="Q152" s="220">
        <v>6.9999999999999994E-05</v>
      </c>
      <c r="R152" s="220">
        <f>Q152*H152</f>
        <v>0.068599999999999994</v>
      </c>
      <c r="S152" s="220">
        <v>0</v>
      </c>
      <c r="T152" s="221">
        <f>S152*H152</f>
        <v>0</v>
      </c>
      <c r="U152" s="35"/>
      <c r="V152" s="35"/>
      <c r="W152" s="35"/>
      <c r="X152" s="35"/>
      <c r="Y152" s="35"/>
      <c r="Z152" s="35"/>
      <c r="AA152" s="35"/>
      <c r="AB152" s="35"/>
      <c r="AC152" s="35"/>
      <c r="AD152" s="35"/>
      <c r="AE152" s="35"/>
      <c r="AR152" s="222" t="s">
        <v>124</v>
      </c>
      <c r="AT152" s="222" t="s">
        <v>120</v>
      </c>
      <c r="AU152" s="222" t="s">
        <v>125</v>
      </c>
      <c r="AY152" s="14" t="s">
        <v>115</v>
      </c>
      <c r="BE152" s="223">
        <f>IF(N152="základní",J152,0)</f>
        <v>0</v>
      </c>
      <c r="BF152" s="223">
        <f>IF(N152="snížená",J152,0)</f>
        <v>0</v>
      </c>
      <c r="BG152" s="223">
        <f>IF(N152="zákl. přenesená",J152,0)</f>
        <v>0</v>
      </c>
      <c r="BH152" s="223">
        <f>IF(N152="sníž. přenesená",J152,0)</f>
        <v>0</v>
      </c>
      <c r="BI152" s="223">
        <f>IF(N152="nulová",J152,0)</f>
        <v>0</v>
      </c>
      <c r="BJ152" s="14" t="s">
        <v>78</v>
      </c>
      <c r="BK152" s="223">
        <f>ROUND(I152*H152,2)</f>
        <v>0</v>
      </c>
      <c r="BL152" s="14" t="s">
        <v>126</v>
      </c>
      <c r="BM152" s="222" t="s">
        <v>207</v>
      </c>
    </row>
    <row r="153" s="2" customFormat="1" ht="24.15" customHeight="1">
      <c r="A153" s="35"/>
      <c r="B153" s="36"/>
      <c r="C153" s="209" t="s">
        <v>208</v>
      </c>
      <c r="D153" s="209" t="s">
        <v>120</v>
      </c>
      <c r="E153" s="210" t="s">
        <v>209</v>
      </c>
      <c r="F153" s="211" t="s">
        <v>210</v>
      </c>
      <c r="G153" s="212" t="s">
        <v>145</v>
      </c>
      <c r="H153" s="213">
        <v>1</v>
      </c>
      <c r="I153" s="214"/>
      <c r="J153" s="215">
        <f>ROUND(I153*H153,2)</f>
        <v>0</v>
      </c>
      <c r="K153" s="216"/>
      <c r="L153" s="217"/>
      <c r="M153" s="218" t="s">
        <v>1</v>
      </c>
      <c r="N153" s="219" t="s">
        <v>38</v>
      </c>
      <c r="O153" s="88"/>
      <c r="P153" s="220">
        <f>O153*H153</f>
        <v>0</v>
      </c>
      <c r="Q153" s="220">
        <v>0.00056999999999999998</v>
      </c>
      <c r="R153" s="220">
        <f>Q153*H153</f>
        <v>0.00056999999999999998</v>
      </c>
      <c r="S153" s="220">
        <v>0</v>
      </c>
      <c r="T153" s="221">
        <f>S153*H153</f>
        <v>0</v>
      </c>
      <c r="U153" s="35"/>
      <c r="V153" s="35"/>
      <c r="W153" s="35"/>
      <c r="X153" s="35"/>
      <c r="Y153" s="35"/>
      <c r="Z153" s="35"/>
      <c r="AA153" s="35"/>
      <c r="AB153" s="35"/>
      <c r="AC153" s="35"/>
      <c r="AD153" s="35"/>
      <c r="AE153" s="35"/>
      <c r="AR153" s="222" t="s">
        <v>124</v>
      </c>
      <c r="AT153" s="222" t="s">
        <v>120</v>
      </c>
      <c r="AU153" s="222" t="s">
        <v>125</v>
      </c>
      <c r="AY153" s="14" t="s">
        <v>115</v>
      </c>
      <c r="BE153" s="223">
        <f>IF(N153="základní",J153,0)</f>
        <v>0</v>
      </c>
      <c r="BF153" s="223">
        <f>IF(N153="snížená",J153,0)</f>
        <v>0</v>
      </c>
      <c r="BG153" s="223">
        <f>IF(N153="zákl. přenesená",J153,0)</f>
        <v>0</v>
      </c>
      <c r="BH153" s="223">
        <f>IF(N153="sníž. přenesená",J153,0)</f>
        <v>0</v>
      </c>
      <c r="BI153" s="223">
        <f>IF(N153="nulová",J153,0)</f>
        <v>0</v>
      </c>
      <c r="BJ153" s="14" t="s">
        <v>78</v>
      </c>
      <c r="BK153" s="223">
        <f>ROUND(I153*H153,2)</f>
        <v>0</v>
      </c>
      <c r="BL153" s="14" t="s">
        <v>126</v>
      </c>
      <c r="BM153" s="222" t="s">
        <v>211</v>
      </c>
    </row>
    <row r="154" s="2" customFormat="1" ht="16.5" customHeight="1">
      <c r="A154" s="35"/>
      <c r="B154" s="36"/>
      <c r="C154" s="209" t="s">
        <v>212</v>
      </c>
      <c r="D154" s="209" t="s">
        <v>120</v>
      </c>
      <c r="E154" s="210" t="s">
        <v>213</v>
      </c>
      <c r="F154" s="211" t="s">
        <v>214</v>
      </c>
      <c r="G154" s="212" t="s">
        <v>123</v>
      </c>
      <c r="H154" s="213">
        <v>8</v>
      </c>
      <c r="I154" s="214"/>
      <c r="J154" s="215">
        <f>ROUND(I154*H154,2)</f>
        <v>0</v>
      </c>
      <c r="K154" s="216"/>
      <c r="L154" s="217"/>
      <c r="M154" s="218" t="s">
        <v>1</v>
      </c>
      <c r="N154" s="219" t="s">
        <v>38</v>
      </c>
      <c r="O154" s="88"/>
      <c r="P154" s="220">
        <f>O154*H154</f>
        <v>0</v>
      </c>
      <c r="Q154" s="220">
        <v>0.0035000000000000001</v>
      </c>
      <c r="R154" s="220">
        <f>Q154*H154</f>
        <v>0.028000000000000001</v>
      </c>
      <c r="S154" s="220">
        <v>0</v>
      </c>
      <c r="T154" s="221">
        <f>S154*H154</f>
        <v>0</v>
      </c>
      <c r="U154" s="35"/>
      <c r="V154" s="35"/>
      <c r="W154" s="35"/>
      <c r="X154" s="35"/>
      <c r="Y154" s="35"/>
      <c r="Z154" s="35"/>
      <c r="AA154" s="35"/>
      <c r="AB154" s="35"/>
      <c r="AC154" s="35"/>
      <c r="AD154" s="35"/>
      <c r="AE154" s="35"/>
      <c r="AR154" s="222" t="s">
        <v>124</v>
      </c>
      <c r="AT154" s="222" t="s">
        <v>120</v>
      </c>
      <c r="AU154" s="222" t="s">
        <v>125</v>
      </c>
      <c r="AY154" s="14" t="s">
        <v>115</v>
      </c>
      <c r="BE154" s="223">
        <f>IF(N154="základní",J154,0)</f>
        <v>0</v>
      </c>
      <c r="BF154" s="223">
        <f>IF(N154="snížená",J154,0)</f>
        <v>0</v>
      </c>
      <c r="BG154" s="223">
        <f>IF(N154="zákl. přenesená",J154,0)</f>
        <v>0</v>
      </c>
      <c r="BH154" s="223">
        <f>IF(N154="sníž. přenesená",J154,0)</f>
        <v>0</v>
      </c>
      <c r="BI154" s="223">
        <f>IF(N154="nulová",J154,0)</f>
        <v>0</v>
      </c>
      <c r="BJ154" s="14" t="s">
        <v>78</v>
      </c>
      <c r="BK154" s="223">
        <f>ROUND(I154*H154,2)</f>
        <v>0</v>
      </c>
      <c r="BL154" s="14" t="s">
        <v>126</v>
      </c>
      <c r="BM154" s="222" t="s">
        <v>215</v>
      </c>
    </row>
    <row r="155" s="2" customFormat="1" ht="16.5" customHeight="1">
      <c r="A155" s="35"/>
      <c r="B155" s="36"/>
      <c r="C155" s="209" t="s">
        <v>216</v>
      </c>
      <c r="D155" s="209" t="s">
        <v>120</v>
      </c>
      <c r="E155" s="210" t="s">
        <v>217</v>
      </c>
      <c r="F155" s="211" t="s">
        <v>218</v>
      </c>
      <c r="G155" s="212" t="s">
        <v>123</v>
      </c>
      <c r="H155" s="213">
        <v>384</v>
      </c>
      <c r="I155" s="214"/>
      <c r="J155" s="215">
        <f>ROUND(I155*H155,2)</f>
        <v>0</v>
      </c>
      <c r="K155" s="216"/>
      <c r="L155" s="217"/>
      <c r="M155" s="218" t="s">
        <v>1</v>
      </c>
      <c r="N155" s="219" t="s">
        <v>38</v>
      </c>
      <c r="O155" s="88"/>
      <c r="P155" s="220">
        <f>O155*H155</f>
        <v>0</v>
      </c>
      <c r="Q155" s="220">
        <v>0.0022499999999999998</v>
      </c>
      <c r="R155" s="220">
        <f>Q155*H155</f>
        <v>0.86399999999999988</v>
      </c>
      <c r="S155" s="220">
        <v>0</v>
      </c>
      <c r="T155" s="221">
        <f>S155*H155</f>
        <v>0</v>
      </c>
      <c r="U155" s="35"/>
      <c r="V155" s="35"/>
      <c r="W155" s="35"/>
      <c r="X155" s="35"/>
      <c r="Y155" s="35"/>
      <c r="Z155" s="35"/>
      <c r="AA155" s="35"/>
      <c r="AB155" s="35"/>
      <c r="AC155" s="35"/>
      <c r="AD155" s="35"/>
      <c r="AE155" s="35"/>
      <c r="AR155" s="222" t="s">
        <v>124</v>
      </c>
      <c r="AT155" s="222" t="s">
        <v>120</v>
      </c>
      <c r="AU155" s="222" t="s">
        <v>125</v>
      </c>
      <c r="AY155" s="14" t="s">
        <v>115</v>
      </c>
      <c r="BE155" s="223">
        <f>IF(N155="základní",J155,0)</f>
        <v>0</v>
      </c>
      <c r="BF155" s="223">
        <f>IF(N155="snížená",J155,0)</f>
        <v>0</v>
      </c>
      <c r="BG155" s="223">
        <f>IF(N155="zákl. přenesená",J155,0)</f>
        <v>0</v>
      </c>
      <c r="BH155" s="223">
        <f>IF(N155="sníž. přenesená",J155,0)</f>
        <v>0</v>
      </c>
      <c r="BI155" s="223">
        <f>IF(N155="nulová",J155,0)</f>
        <v>0</v>
      </c>
      <c r="BJ155" s="14" t="s">
        <v>78</v>
      </c>
      <c r="BK155" s="223">
        <f>ROUND(I155*H155,2)</f>
        <v>0</v>
      </c>
      <c r="BL155" s="14" t="s">
        <v>126</v>
      </c>
      <c r="BM155" s="222" t="s">
        <v>219</v>
      </c>
    </row>
    <row r="156" s="2" customFormat="1" ht="16.5" customHeight="1">
      <c r="A156" s="35"/>
      <c r="B156" s="36"/>
      <c r="C156" s="209" t="s">
        <v>220</v>
      </c>
      <c r="D156" s="209" t="s">
        <v>120</v>
      </c>
      <c r="E156" s="210" t="s">
        <v>221</v>
      </c>
      <c r="F156" s="211" t="s">
        <v>222</v>
      </c>
      <c r="G156" s="212" t="s">
        <v>123</v>
      </c>
      <c r="H156" s="213">
        <v>13</v>
      </c>
      <c r="I156" s="214"/>
      <c r="J156" s="215">
        <f>ROUND(I156*H156,2)</f>
        <v>0</v>
      </c>
      <c r="K156" s="216"/>
      <c r="L156" s="217"/>
      <c r="M156" s="218" t="s">
        <v>1</v>
      </c>
      <c r="N156" s="219" t="s">
        <v>38</v>
      </c>
      <c r="O156" s="88"/>
      <c r="P156" s="220">
        <f>O156*H156</f>
        <v>0</v>
      </c>
      <c r="Q156" s="220">
        <v>0.0064999999999999997</v>
      </c>
      <c r="R156" s="220">
        <f>Q156*H156</f>
        <v>0.084499999999999992</v>
      </c>
      <c r="S156" s="220">
        <v>0</v>
      </c>
      <c r="T156" s="221">
        <f>S156*H156</f>
        <v>0</v>
      </c>
      <c r="U156" s="35"/>
      <c r="V156" s="35"/>
      <c r="W156" s="35"/>
      <c r="X156" s="35"/>
      <c r="Y156" s="35"/>
      <c r="Z156" s="35"/>
      <c r="AA156" s="35"/>
      <c r="AB156" s="35"/>
      <c r="AC156" s="35"/>
      <c r="AD156" s="35"/>
      <c r="AE156" s="35"/>
      <c r="AR156" s="222" t="s">
        <v>124</v>
      </c>
      <c r="AT156" s="222" t="s">
        <v>120</v>
      </c>
      <c r="AU156" s="222" t="s">
        <v>125</v>
      </c>
      <c r="AY156" s="14" t="s">
        <v>115</v>
      </c>
      <c r="BE156" s="223">
        <f>IF(N156="základní",J156,0)</f>
        <v>0</v>
      </c>
      <c r="BF156" s="223">
        <f>IF(N156="snížená",J156,0)</f>
        <v>0</v>
      </c>
      <c r="BG156" s="223">
        <f>IF(N156="zákl. přenesená",J156,0)</f>
        <v>0</v>
      </c>
      <c r="BH156" s="223">
        <f>IF(N156="sníž. přenesená",J156,0)</f>
        <v>0</v>
      </c>
      <c r="BI156" s="223">
        <f>IF(N156="nulová",J156,0)</f>
        <v>0</v>
      </c>
      <c r="BJ156" s="14" t="s">
        <v>78</v>
      </c>
      <c r="BK156" s="223">
        <f>ROUND(I156*H156,2)</f>
        <v>0</v>
      </c>
      <c r="BL156" s="14" t="s">
        <v>126</v>
      </c>
      <c r="BM156" s="222" t="s">
        <v>223</v>
      </c>
    </row>
    <row r="157" s="2" customFormat="1" ht="16.5" customHeight="1">
      <c r="A157" s="35"/>
      <c r="B157" s="36"/>
      <c r="C157" s="209" t="s">
        <v>224</v>
      </c>
      <c r="D157" s="209" t="s">
        <v>120</v>
      </c>
      <c r="E157" s="210" t="s">
        <v>225</v>
      </c>
      <c r="F157" s="211" t="s">
        <v>226</v>
      </c>
      <c r="G157" s="212" t="s">
        <v>123</v>
      </c>
      <c r="H157" s="213">
        <v>50</v>
      </c>
      <c r="I157" s="214"/>
      <c r="J157" s="215">
        <f>ROUND(I157*H157,2)</f>
        <v>0</v>
      </c>
      <c r="K157" s="216"/>
      <c r="L157" s="217"/>
      <c r="M157" s="218" t="s">
        <v>1</v>
      </c>
      <c r="N157" s="219" t="s">
        <v>38</v>
      </c>
      <c r="O157" s="88"/>
      <c r="P157" s="220">
        <f>O157*H157</f>
        <v>0</v>
      </c>
      <c r="Q157" s="220">
        <v>0.012</v>
      </c>
      <c r="R157" s="220">
        <f>Q157*H157</f>
        <v>0.59999999999999998</v>
      </c>
      <c r="S157" s="220">
        <v>0</v>
      </c>
      <c r="T157" s="221">
        <f>S157*H157</f>
        <v>0</v>
      </c>
      <c r="U157" s="35"/>
      <c r="V157" s="35"/>
      <c r="W157" s="35"/>
      <c r="X157" s="35"/>
      <c r="Y157" s="35"/>
      <c r="Z157" s="35"/>
      <c r="AA157" s="35"/>
      <c r="AB157" s="35"/>
      <c r="AC157" s="35"/>
      <c r="AD157" s="35"/>
      <c r="AE157" s="35"/>
      <c r="AR157" s="222" t="s">
        <v>124</v>
      </c>
      <c r="AT157" s="222" t="s">
        <v>120</v>
      </c>
      <c r="AU157" s="222" t="s">
        <v>125</v>
      </c>
      <c r="AY157" s="14" t="s">
        <v>115</v>
      </c>
      <c r="BE157" s="223">
        <f>IF(N157="základní",J157,0)</f>
        <v>0</v>
      </c>
      <c r="BF157" s="223">
        <f>IF(N157="snížená",J157,0)</f>
        <v>0</v>
      </c>
      <c r="BG157" s="223">
        <f>IF(N157="zákl. přenesená",J157,0)</f>
        <v>0</v>
      </c>
      <c r="BH157" s="223">
        <f>IF(N157="sníž. přenesená",J157,0)</f>
        <v>0</v>
      </c>
      <c r="BI157" s="223">
        <f>IF(N157="nulová",J157,0)</f>
        <v>0</v>
      </c>
      <c r="BJ157" s="14" t="s">
        <v>78</v>
      </c>
      <c r="BK157" s="223">
        <f>ROUND(I157*H157,2)</f>
        <v>0</v>
      </c>
      <c r="BL157" s="14" t="s">
        <v>126</v>
      </c>
      <c r="BM157" s="222" t="s">
        <v>227</v>
      </c>
    </row>
    <row r="158" s="2" customFormat="1" ht="16.5" customHeight="1">
      <c r="A158" s="35"/>
      <c r="B158" s="36"/>
      <c r="C158" s="209" t="s">
        <v>228</v>
      </c>
      <c r="D158" s="209" t="s">
        <v>120</v>
      </c>
      <c r="E158" s="210" t="s">
        <v>229</v>
      </c>
      <c r="F158" s="211" t="s">
        <v>230</v>
      </c>
      <c r="G158" s="212" t="s">
        <v>123</v>
      </c>
      <c r="H158" s="213">
        <v>384</v>
      </c>
      <c r="I158" s="214"/>
      <c r="J158" s="215">
        <f>ROUND(I158*H158,2)</f>
        <v>0</v>
      </c>
      <c r="K158" s="216"/>
      <c r="L158" s="217"/>
      <c r="M158" s="218" t="s">
        <v>1</v>
      </c>
      <c r="N158" s="219" t="s">
        <v>38</v>
      </c>
      <c r="O158" s="88"/>
      <c r="P158" s="220">
        <f>O158*H158</f>
        <v>0</v>
      </c>
      <c r="Q158" s="220">
        <v>0.00044999999999999999</v>
      </c>
      <c r="R158" s="220">
        <f>Q158*H158</f>
        <v>0.17280000000000001</v>
      </c>
      <c r="S158" s="220">
        <v>0</v>
      </c>
      <c r="T158" s="221">
        <f>S158*H158</f>
        <v>0</v>
      </c>
      <c r="U158" s="35"/>
      <c r="V158" s="35"/>
      <c r="W158" s="35"/>
      <c r="X158" s="35"/>
      <c r="Y158" s="35"/>
      <c r="Z158" s="35"/>
      <c r="AA158" s="35"/>
      <c r="AB158" s="35"/>
      <c r="AC158" s="35"/>
      <c r="AD158" s="35"/>
      <c r="AE158" s="35"/>
      <c r="AR158" s="222" t="s">
        <v>124</v>
      </c>
      <c r="AT158" s="222" t="s">
        <v>120</v>
      </c>
      <c r="AU158" s="222" t="s">
        <v>125</v>
      </c>
      <c r="AY158" s="14" t="s">
        <v>115</v>
      </c>
      <c r="BE158" s="223">
        <f>IF(N158="základní",J158,0)</f>
        <v>0</v>
      </c>
      <c r="BF158" s="223">
        <f>IF(N158="snížená",J158,0)</f>
        <v>0</v>
      </c>
      <c r="BG158" s="223">
        <f>IF(N158="zákl. přenesená",J158,0)</f>
        <v>0</v>
      </c>
      <c r="BH158" s="223">
        <f>IF(N158="sníž. přenesená",J158,0)</f>
        <v>0</v>
      </c>
      <c r="BI158" s="223">
        <f>IF(N158="nulová",J158,0)</f>
        <v>0</v>
      </c>
      <c r="BJ158" s="14" t="s">
        <v>78</v>
      </c>
      <c r="BK158" s="223">
        <f>ROUND(I158*H158,2)</f>
        <v>0</v>
      </c>
      <c r="BL158" s="14" t="s">
        <v>126</v>
      </c>
      <c r="BM158" s="222" t="s">
        <v>231</v>
      </c>
    </row>
    <row r="159" s="2" customFormat="1" ht="16.5" customHeight="1">
      <c r="A159" s="35"/>
      <c r="B159" s="36"/>
      <c r="C159" s="209" t="s">
        <v>232</v>
      </c>
      <c r="D159" s="209" t="s">
        <v>120</v>
      </c>
      <c r="E159" s="210" t="s">
        <v>233</v>
      </c>
      <c r="F159" s="211" t="s">
        <v>234</v>
      </c>
      <c r="G159" s="212" t="s">
        <v>123</v>
      </c>
      <c r="H159" s="213">
        <v>8</v>
      </c>
      <c r="I159" s="214"/>
      <c r="J159" s="215">
        <f>ROUND(I159*H159,2)</f>
        <v>0</v>
      </c>
      <c r="K159" s="216"/>
      <c r="L159" s="217"/>
      <c r="M159" s="218" t="s">
        <v>1</v>
      </c>
      <c r="N159" s="219" t="s">
        <v>38</v>
      </c>
      <c r="O159" s="88"/>
      <c r="P159" s="220">
        <f>O159*H159</f>
        <v>0</v>
      </c>
      <c r="Q159" s="220">
        <v>0.00064999999999999997</v>
      </c>
      <c r="R159" s="220">
        <f>Q159*H159</f>
        <v>0.0051999999999999998</v>
      </c>
      <c r="S159" s="220">
        <v>0</v>
      </c>
      <c r="T159" s="221">
        <f>S159*H159</f>
        <v>0</v>
      </c>
      <c r="U159" s="35"/>
      <c r="V159" s="35"/>
      <c r="W159" s="35"/>
      <c r="X159" s="35"/>
      <c r="Y159" s="35"/>
      <c r="Z159" s="35"/>
      <c r="AA159" s="35"/>
      <c r="AB159" s="35"/>
      <c r="AC159" s="35"/>
      <c r="AD159" s="35"/>
      <c r="AE159" s="35"/>
      <c r="AR159" s="222" t="s">
        <v>124</v>
      </c>
      <c r="AT159" s="222" t="s">
        <v>120</v>
      </c>
      <c r="AU159" s="222" t="s">
        <v>125</v>
      </c>
      <c r="AY159" s="14" t="s">
        <v>115</v>
      </c>
      <c r="BE159" s="223">
        <f>IF(N159="základní",J159,0)</f>
        <v>0</v>
      </c>
      <c r="BF159" s="223">
        <f>IF(N159="snížená",J159,0)</f>
        <v>0</v>
      </c>
      <c r="BG159" s="223">
        <f>IF(N159="zákl. přenesená",J159,0)</f>
        <v>0</v>
      </c>
      <c r="BH159" s="223">
        <f>IF(N159="sníž. přenesená",J159,0)</f>
        <v>0</v>
      </c>
      <c r="BI159" s="223">
        <f>IF(N159="nulová",J159,0)</f>
        <v>0</v>
      </c>
      <c r="BJ159" s="14" t="s">
        <v>78</v>
      </c>
      <c r="BK159" s="223">
        <f>ROUND(I159*H159,2)</f>
        <v>0</v>
      </c>
      <c r="BL159" s="14" t="s">
        <v>126</v>
      </c>
      <c r="BM159" s="222" t="s">
        <v>235</v>
      </c>
    </row>
    <row r="160" s="2" customFormat="1" ht="16.5" customHeight="1">
      <c r="A160" s="35"/>
      <c r="B160" s="36"/>
      <c r="C160" s="209" t="s">
        <v>236</v>
      </c>
      <c r="D160" s="209" t="s">
        <v>120</v>
      </c>
      <c r="E160" s="210" t="s">
        <v>237</v>
      </c>
      <c r="F160" s="211" t="s">
        <v>238</v>
      </c>
      <c r="G160" s="212" t="s">
        <v>123</v>
      </c>
      <c r="H160" s="213">
        <v>63</v>
      </c>
      <c r="I160" s="214"/>
      <c r="J160" s="215">
        <f>ROUND(I160*H160,2)</f>
        <v>0</v>
      </c>
      <c r="K160" s="216"/>
      <c r="L160" s="217"/>
      <c r="M160" s="218" t="s">
        <v>1</v>
      </c>
      <c r="N160" s="219" t="s">
        <v>38</v>
      </c>
      <c r="O160" s="88"/>
      <c r="P160" s="220">
        <f>O160*H160</f>
        <v>0</v>
      </c>
      <c r="Q160" s="220">
        <v>0.0019499999999999999</v>
      </c>
      <c r="R160" s="220">
        <f>Q160*H160</f>
        <v>0.12285</v>
      </c>
      <c r="S160" s="220">
        <v>0</v>
      </c>
      <c r="T160" s="221">
        <f>S160*H160</f>
        <v>0</v>
      </c>
      <c r="U160" s="35"/>
      <c r="V160" s="35"/>
      <c r="W160" s="35"/>
      <c r="X160" s="35"/>
      <c r="Y160" s="35"/>
      <c r="Z160" s="35"/>
      <c r="AA160" s="35"/>
      <c r="AB160" s="35"/>
      <c r="AC160" s="35"/>
      <c r="AD160" s="35"/>
      <c r="AE160" s="35"/>
      <c r="AR160" s="222" t="s">
        <v>124</v>
      </c>
      <c r="AT160" s="222" t="s">
        <v>120</v>
      </c>
      <c r="AU160" s="222" t="s">
        <v>125</v>
      </c>
      <c r="AY160" s="14" t="s">
        <v>115</v>
      </c>
      <c r="BE160" s="223">
        <f>IF(N160="základní",J160,0)</f>
        <v>0</v>
      </c>
      <c r="BF160" s="223">
        <f>IF(N160="snížená",J160,0)</f>
        <v>0</v>
      </c>
      <c r="BG160" s="223">
        <f>IF(N160="zákl. přenesená",J160,0)</f>
        <v>0</v>
      </c>
      <c r="BH160" s="223">
        <f>IF(N160="sníž. přenesená",J160,0)</f>
        <v>0</v>
      </c>
      <c r="BI160" s="223">
        <f>IF(N160="nulová",J160,0)</f>
        <v>0</v>
      </c>
      <c r="BJ160" s="14" t="s">
        <v>78</v>
      </c>
      <c r="BK160" s="223">
        <f>ROUND(I160*H160,2)</f>
        <v>0</v>
      </c>
      <c r="BL160" s="14" t="s">
        <v>126</v>
      </c>
      <c r="BM160" s="222" t="s">
        <v>239</v>
      </c>
    </row>
    <row r="161" s="2" customFormat="1" ht="24.15" customHeight="1">
      <c r="A161" s="35"/>
      <c r="B161" s="36"/>
      <c r="C161" s="209" t="s">
        <v>240</v>
      </c>
      <c r="D161" s="209" t="s">
        <v>120</v>
      </c>
      <c r="E161" s="210" t="s">
        <v>241</v>
      </c>
      <c r="F161" s="211" t="s">
        <v>242</v>
      </c>
      <c r="G161" s="212" t="s">
        <v>145</v>
      </c>
      <c r="H161" s="213">
        <v>1</v>
      </c>
      <c r="I161" s="214"/>
      <c r="J161" s="215">
        <f>ROUND(I161*H161,2)</f>
        <v>0</v>
      </c>
      <c r="K161" s="216"/>
      <c r="L161" s="217"/>
      <c r="M161" s="218" t="s">
        <v>1</v>
      </c>
      <c r="N161" s="219" t="s">
        <v>38</v>
      </c>
      <c r="O161" s="88"/>
      <c r="P161" s="220">
        <f>O161*H161</f>
        <v>0</v>
      </c>
      <c r="Q161" s="220">
        <v>0</v>
      </c>
      <c r="R161" s="220">
        <f>Q161*H161</f>
        <v>0</v>
      </c>
      <c r="S161" s="220">
        <v>0</v>
      </c>
      <c r="T161" s="221">
        <f>S161*H161</f>
        <v>0</v>
      </c>
      <c r="U161" s="35"/>
      <c r="V161" s="35"/>
      <c r="W161" s="35"/>
      <c r="X161" s="35"/>
      <c r="Y161" s="35"/>
      <c r="Z161" s="35"/>
      <c r="AA161" s="35"/>
      <c r="AB161" s="35"/>
      <c r="AC161" s="35"/>
      <c r="AD161" s="35"/>
      <c r="AE161" s="35"/>
      <c r="AR161" s="222" t="s">
        <v>124</v>
      </c>
      <c r="AT161" s="222" t="s">
        <v>120</v>
      </c>
      <c r="AU161" s="222" t="s">
        <v>125</v>
      </c>
      <c r="AY161" s="14" t="s">
        <v>115</v>
      </c>
      <c r="BE161" s="223">
        <f>IF(N161="základní",J161,0)</f>
        <v>0</v>
      </c>
      <c r="BF161" s="223">
        <f>IF(N161="snížená",J161,0)</f>
        <v>0</v>
      </c>
      <c r="BG161" s="223">
        <f>IF(N161="zákl. přenesená",J161,0)</f>
        <v>0</v>
      </c>
      <c r="BH161" s="223">
        <f>IF(N161="sníž. přenesená",J161,0)</f>
        <v>0</v>
      </c>
      <c r="BI161" s="223">
        <f>IF(N161="nulová",J161,0)</f>
        <v>0</v>
      </c>
      <c r="BJ161" s="14" t="s">
        <v>78</v>
      </c>
      <c r="BK161" s="223">
        <f>ROUND(I161*H161,2)</f>
        <v>0</v>
      </c>
      <c r="BL161" s="14" t="s">
        <v>126</v>
      </c>
      <c r="BM161" s="222" t="s">
        <v>243</v>
      </c>
    </row>
    <row r="162" s="2" customFormat="1" ht="24.15" customHeight="1">
      <c r="A162" s="35"/>
      <c r="B162" s="36"/>
      <c r="C162" s="209" t="s">
        <v>244</v>
      </c>
      <c r="D162" s="209" t="s">
        <v>120</v>
      </c>
      <c r="E162" s="210" t="s">
        <v>245</v>
      </c>
      <c r="F162" s="211" t="s">
        <v>246</v>
      </c>
      <c r="G162" s="212" t="s">
        <v>145</v>
      </c>
      <c r="H162" s="213">
        <v>1</v>
      </c>
      <c r="I162" s="214"/>
      <c r="J162" s="215">
        <f>ROUND(I162*H162,2)</f>
        <v>0</v>
      </c>
      <c r="K162" s="216"/>
      <c r="L162" s="217"/>
      <c r="M162" s="218" t="s">
        <v>1</v>
      </c>
      <c r="N162" s="219" t="s">
        <v>38</v>
      </c>
      <c r="O162" s="88"/>
      <c r="P162" s="220">
        <f>O162*H162</f>
        <v>0</v>
      </c>
      <c r="Q162" s="220">
        <v>0</v>
      </c>
      <c r="R162" s="220">
        <f>Q162*H162</f>
        <v>0</v>
      </c>
      <c r="S162" s="220">
        <v>0</v>
      </c>
      <c r="T162" s="221">
        <f>S162*H162</f>
        <v>0</v>
      </c>
      <c r="U162" s="35"/>
      <c r="V162" s="35"/>
      <c r="W162" s="35"/>
      <c r="X162" s="35"/>
      <c r="Y162" s="35"/>
      <c r="Z162" s="35"/>
      <c r="AA162" s="35"/>
      <c r="AB162" s="35"/>
      <c r="AC162" s="35"/>
      <c r="AD162" s="35"/>
      <c r="AE162" s="35"/>
      <c r="AR162" s="222" t="s">
        <v>124</v>
      </c>
      <c r="AT162" s="222" t="s">
        <v>120</v>
      </c>
      <c r="AU162" s="222" t="s">
        <v>125</v>
      </c>
      <c r="AY162" s="14" t="s">
        <v>115</v>
      </c>
      <c r="BE162" s="223">
        <f>IF(N162="základní",J162,0)</f>
        <v>0</v>
      </c>
      <c r="BF162" s="223">
        <f>IF(N162="snížená",J162,0)</f>
        <v>0</v>
      </c>
      <c r="BG162" s="223">
        <f>IF(N162="zákl. přenesená",J162,0)</f>
        <v>0</v>
      </c>
      <c r="BH162" s="223">
        <f>IF(N162="sníž. přenesená",J162,0)</f>
        <v>0</v>
      </c>
      <c r="BI162" s="223">
        <f>IF(N162="nulová",J162,0)</f>
        <v>0</v>
      </c>
      <c r="BJ162" s="14" t="s">
        <v>78</v>
      </c>
      <c r="BK162" s="223">
        <f>ROUND(I162*H162,2)</f>
        <v>0</v>
      </c>
      <c r="BL162" s="14" t="s">
        <v>126</v>
      </c>
      <c r="BM162" s="222" t="s">
        <v>247</v>
      </c>
    </row>
    <row r="163" s="2" customFormat="1" ht="16.5" customHeight="1">
      <c r="A163" s="35"/>
      <c r="B163" s="36"/>
      <c r="C163" s="209" t="s">
        <v>124</v>
      </c>
      <c r="D163" s="209" t="s">
        <v>120</v>
      </c>
      <c r="E163" s="210" t="s">
        <v>248</v>
      </c>
      <c r="F163" s="211" t="s">
        <v>249</v>
      </c>
      <c r="G163" s="212" t="s">
        <v>123</v>
      </c>
      <c r="H163" s="213">
        <v>42</v>
      </c>
      <c r="I163" s="214"/>
      <c r="J163" s="215">
        <f>ROUND(I163*H163,2)</f>
        <v>0</v>
      </c>
      <c r="K163" s="216"/>
      <c r="L163" s="217"/>
      <c r="M163" s="218" t="s">
        <v>1</v>
      </c>
      <c r="N163" s="219" t="s">
        <v>38</v>
      </c>
      <c r="O163" s="88"/>
      <c r="P163" s="220">
        <f>O163*H163</f>
        <v>0</v>
      </c>
      <c r="Q163" s="220">
        <v>0</v>
      </c>
      <c r="R163" s="220">
        <f>Q163*H163</f>
        <v>0</v>
      </c>
      <c r="S163" s="220">
        <v>0</v>
      </c>
      <c r="T163" s="221">
        <f>S163*H163</f>
        <v>0</v>
      </c>
      <c r="U163" s="35"/>
      <c r="V163" s="35"/>
      <c r="W163" s="35"/>
      <c r="X163" s="35"/>
      <c r="Y163" s="35"/>
      <c r="Z163" s="35"/>
      <c r="AA163" s="35"/>
      <c r="AB163" s="35"/>
      <c r="AC163" s="35"/>
      <c r="AD163" s="35"/>
      <c r="AE163" s="35"/>
      <c r="AR163" s="222" t="s">
        <v>124</v>
      </c>
      <c r="AT163" s="222" t="s">
        <v>120</v>
      </c>
      <c r="AU163" s="222" t="s">
        <v>125</v>
      </c>
      <c r="AY163" s="14" t="s">
        <v>115</v>
      </c>
      <c r="BE163" s="223">
        <f>IF(N163="základní",J163,0)</f>
        <v>0</v>
      </c>
      <c r="BF163" s="223">
        <f>IF(N163="snížená",J163,0)</f>
        <v>0</v>
      </c>
      <c r="BG163" s="223">
        <f>IF(N163="zákl. přenesená",J163,0)</f>
        <v>0</v>
      </c>
      <c r="BH163" s="223">
        <f>IF(N163="sníž. přenesená",J163,0)</f>
        <v>0</v>
      </c>
      <c r="BI163" s="223">
        <f>IF(N163="nulová",J163,0)</f>
        <v>0</v>
      </c>
      <c r="BJ163" s="14" t="s">
        <v>78</v>
      </c>
      <c r="BK163" s="223">
        <f>ROUND(I163*H163,2)</f>
        <v>0</v>
      </c>
      <c r="BL163" s="14" t="s">
        <v>126</v>
      </c>
      <c r="BM163" s="222" t="s">
        <v>250</v>
      </c>
    </row>
    <row r="164" s="2" customFormat="1" ht="24.15" customHeight="1">
      <c r="A164" s="35"/>
      <c r="B164" s="36"/>
      <c r="C164" s="209" t="s">
        <v>251</v>
      </c>
      <c r="D164" s="209" t="s">
        <v>120</v>
      </c>
      <c r="E164" s="210" t="s">
        <v>252</v>
      </c>
      <c r="F164" s="211" t="s">
        <v>253</v>
      </c>
      <c r="G164" s="212" t="s">
        <v>145</v>
      </c>
      <c r="H164" s="213">
        <v>1</v>
      </c>
      <c r="I164" s="214"/>
      <c r="J164" s="215">
        <f>ROUND(I164*H164,2)</f>
        <v>0</v>
      </c>
      <c r="K164" s="216"/>
      <c r="L164" s="217"/>
      <c r="M164" s="218" t="s">
        <v>1</v>
      </c>
      <c r="N164" s="219" t="s">
        <v>38</v>
      </c>
      <c r="O164" s="88"/>
      <c r="P164" s="220">
        <f>O164*H164</f>
        <v>0</v>
      </c>
      <c r="Q164" s="220">
        <v>0</v>
      </c>
      <c r="R164" s="220">
        <f>Q164*H164</f>
        <v>0</v>
      </c>
      <c r="S164" s="220">
        <v>0</v>
      </c>
      <c r="T164" s="221">
        <f>S164*H164</f>
        <v>0</v>
      </c>
      <c r="U164" s="35"/>
      <c r="V164" s="35"/>
      <c r="W164" s="35"/>
      <c r="X164" s="35"/>
      <c r="Y164" s="35"/>
      <c r="Z164" s="35"/>
      <c r="AA164" s="35"/>
      <c r="AB164" s="35"/>
      <c r="AC164" s="35"/>
      <c r="AD164" s="35"/>
      <c r="AE164" s="35"/>
      <c r="AR164" s="222" t="s">
        <v>124</v>
      </c>
      <c r="AT164" s="222" t="s">
        <v>120</v>
      </c>
      <c r="AU164" s="222" t="s">
        <v>125</v>
      </c>
      <c r="AY164" s="14" t="s">
        <v>115</v>
      </c>
      <c r="BE164" s="223">
        <f>IF(N164="základní",J164,0)</f>
        <v>0</v>
      </c>
      <c r="BF164" s="223">
        <f>IF(N164="snížená",J164,0)</f>
        <v>0</v>
      </c>
      <c r="BG164" s="223">
        <f>IF(N164="zákl. přenesená",J164,0)</f>
        <v>0</v>
      </c>
      <c r="BH164" s="223">
        <f>IF(N164="sníž. přenesená",J164,0)</f>
        <v>0</v>
      </c>
      <c r="BI164" s="223">
        <f>IF(N164="nulová",J164,0)</f>
        <v>0</v>
      </c>
      <c r="BJ164" s="14" t="s">
        <v>78</v>
      </c>
      <c r="BK164" s="223">
        <f>ROUND(I164*H164,2)</f>
        <v>0</v>
      </c>
      <c r="BL164" s="14" t="s">
        <v>126</v>
      </c>
      <c r="BM164" s="222" t="s">
        <v>254</v>
      </c>
    </row>
    <row r="165" s="2" customFormat="1" ht="16.5" customHeight="1">
      <c r="A165" s="35"/>
      <c r="B165" s="36"/>
      <c r="C165" s="209" t="s">
        <v>255</v>
      </c>
      <c r="D165" s="209" t="s">
        <v>120</v>
      </c>
      <c r="E165" s="210" t="s">
        <v>256</v>
      </c>
      <c r="F165" s="211" t="s">
        <v>257</v>
      </c>
      <c r="G165" s="212" t="s">
        <v>145</v>
      </c>
      <c r="H165" s="213">
        <v>1</v>
      </c>
      <c r="I165" s="214"/>
      <c r="J165" s="215">
        <f>ROUND(I165*H165,2)</f>
        <v>0</v>
      </c>
      <c r="K165" s="216"/>
      <c r="L165" s="217"/>
      <c r="M165" s="218" t="s">
        <v>1</v>
      </c>
      <c r="N165" s="219" t="s">
        <v>38</v>
      </c>
      <c r="O165" s="88"/>
      <c r="P165" s="220">
        <f>O165*H165</f>
        <v>0</v>
      </c>
      <c r="Q165" s="220">
        <v>0</v>
      </c>
      <c r="R165" s="220">
        <f>Q165*H165</f>
        <v>0</v>
      </c>
      <c r="S165" s="220">
        <v>0</v>
      </c>
      <c r="T165" s="221">
        <f>S165*H165</f>
        <v>0</v>
      </c>
      <c r="U165" s="35"/>
      <c r="V165" s="35"/>
      <c r="W165" s="35"/>
      <c r="X165" s="35"/>
      <c r="Y165" s="35"/>
      <c r="Z165" s="35"/>
      <c r="AA165" s="35"/>
      <c r="AB165" s="35"/>
      <c r="AC165" s="35"/>
      <c r="AD165" s="35"/>
      <c r="AE165" s="35"/>
      <c r="AR165" s="222" t="s">
        <v>124</v>
      </c>
      <c r="AT165" s="222" t="s">
        <v>120</v>
      </c>
      <c r="AU165" s="222" t="s">
        <v>125</v>
      </c>
      <c r="AY165" s="14" t="s">
        <v>115</v>
      </c>
      <c r="BE165" s="223">
        <f>IF(N165="základní",J165,0)</f>
        <v>0</v>
      </c>
      <c r="BF165" s="223">
        <f>IF(N165="snížená",J165,0)</f>
        <v>0</v>
      </c>
      <c r="BG165" s="223">
        <f>IF(N165="zákl. přenesená",J165,0)</f>
        <v>0</v>
      </c>
      <c r="BH165" s="223">
        <f>IF(N165="sníž. přenesená",J165,0)</f>
        <v>0</v>
      </c>
      <c r="BI165" s="223">
        <f>IF(N165="nulová",J165,0)</f>
        <v>0</v>
      </c>
      <c r="BJ165" s="14" t="s">
        <v>78</v>
      </c>
      <c r="BK165" s="223">
        <f>ROUND(I165*H165,2)</f>
        <v>0</v>
      </c>
      <c r="BL165" s="14" t="s">
        <v>126</v>
      </c>
      <c r="BM165" s="222" t="s">
        <v>258</v>
      </c>
    </row>
    <row r="166" s="12" customFormat="1" ht="20.88" customHeight="1">
      <c r="A166" s="12"/>
      <c r="B166" s="193"/>
      <c r="C166" s="194"/>
      <c r="D166" s="195" t="s">
        <v>72</v>
      </c>
      <c r="E166" s="207" t="s">
        <v>259</v>
      </c>
      <c r="F166" s="207" t="s">
        <v>260</v>
      </c>
      <c r="G166" s="194"/>
      <c r="H166" s="194"/>
      <c r="I166" s="197"/>
      <c r="J166" s="208">
        <f>BK166</f>
        <v>0</v>
      </c>
      <c r="K166" s="194"/>
      <c r="L166" s="199"/>
      <c r="M166" s="200"/>
      <c r="N166" s="201"/>
      <c r="O166" s="201"/>
      <c r="P166" s="202">
        <f>SUM(P167:P184)</f>
        <v>0</v>
      </c>
      <c r="Q166" s="201"/>
      <c r="R166" s="202">
        <f>SUM(R167:R184)</f>
        <v>0</v>
      </c>
      <c r="S166" s="201"/>
      <c r="T166" s="203">
        <f>SUM(T167:T184)</f>
        <v>0</v>
      </c>
      <c r="U166" s="12"/>
      <c r="V166" s="12"/>
      <c r="W166" s="12"/>
      <c r="X166" s="12"/>
      <c r="Y166" s="12"/>
      <c r="Z166" s="12"/>
      <c r="AA166" s="12"/>
      <c r="AB166" s="12"/>
      <c r="AC166" s="12"/>
      <c r="AD166" s="12"/>
      <c r="AE166" s="12"/>
      <c r="AR166" s="204" t="s">
        <v>80</v>
      </c>
      <c r="AT166" s="205" t="s">
        <v>72</v>
      </c>
      <c r="AU166" s="205" t="s">
        <v>80</v>
      </c>
      <c r="AY166" s="204" t="s">
        <v>115</v>
      </c>
      <c r="BK166" s="206">
        <f>SUM(BK167:BK184)</f>
        <v>0</v>
      </c>
    </row>
    <row r="167" s="2" customFormat="1" ht="44.25" customHeight="1">
      <c r="A167" s="35"/>
      <c r="B167" s="36"/>
      <c r="C167" s="209" t="s">
        <v>261</v>
      </c>
      <c r="D167" s="209" t="s">
        <v>120</v>
      </c>
      <c r="E167" s="210" t="s">
        <v>262</v>
      </c>
      <c r="F167" s="211" t="s">
        <v>263</v>
      </c>
      <c r="G167" s="212" t="s">
        <v>145</v>
      </c>
      <c r="H167" s="213">
        <v>3</v>
      </c>
      <c r="I167" s="214"/>
      <c r="J167" s="215">
        <f>ROUND(I167*H167,2)</f>
        <v>0</v>
      </c>
      <c r="K167" s="216"/>
      <c r="L167" s="217"/>
      <c r="M167" s="218" t="s">
        <v>1</v>
      </c>
      <c r="N167" s="219" t="s">
        <v>38</v>
      </c>
      <c r="O167" s="88"/>
      <c r="P167" s="220">
        <f>O167*H167</f>
        <v>0</v>
      </c>
      <c r="Q167" s="220">
        <v>0</v>
      </c>
      <c r="R167" s="220">
        <f>Q167*H167</f>
        <v>0</v>
      </c>
      <c r="S167" s="220">
        <v>0</v>
      </c>
      <c r="T167" s="221">
        <f>S167*H167</f>
        <v>0</v>
      </c>
      <c r="U167" s="35"/>
      <c r="V167" s="35"/>
      <c r="W167" s="35"/>
      <c r="X167" s="35"/>
      <c r="Y167" s="35"/>
      <c r="Z167" s="35"/>
      <c r="AA167" s="35"/>
      <c r="AB167" s="35"/>
      <c r="AC167" s="35"/>
      <c r="AD167" s="35"/>
      <c r="AE167" s="35"/>
      <c r="AR167" s="222" t="s">
        <v>124</v>
      </c>
      <c r="AT167" s="222" t="s">
        <v>120</v>
      </c>
      <c r="AU167" s="222" t="s">
        <v>125</v>
      </c>
      <c r="AY167" s="14" t="s">
        <v>115</v>
      </c>
      <c r="BE167" s="223">
        <f>IF(N167="základní",J167,0)</f>
        <v>0</v>
      </c>
      <c r="BF167" s="223">
        <f>IF(N167="snížená",J167,0)</f>
        <v>0</v>
      </c>
      <c r="BG167" s="223">
        <f>IF(N167="zákl. přenesená",J167,0)</f>
        <v>0</v>
      </c>
      <c r="BH167" s="223">
        <f>IF(N167="sníž. přenesená",J167,0)</f>
        <v>0</v>
      </c>
      <c r="BI167" s="223">
        <f>IF(N167="nulová",J167,0)</f>
        <v>0</v>
      </c>
      <c r="BJ167" s="14" t="s">
        <v>78</v>
      </c>
      <c r="BK167" s="223">
        <f>ROUND(I167*H167,2)</f>
        <v>0</v>
      </c>
      <c r="BL167" s="14" t="s">
        <v>126</v>
      </c>
      <c r="BM167" s="222" t="s">
        <v>264</v>
      </c>
    </row>
    <row r="168" s="2" customFormat="1" ht="49.05" customHeight="1">
      <c r="A168" s="35"/>
      <c r="B168" s="36"/>
      <c r="C168" s="209" t="s">
        <v>265</v>
      </c>
      <c r="D168" s="209" t="s">
        <v>120</v>
      </c>
      <c r="E168" s="210" t="s">
        <v>266</v>
      </c>
      <c r="F168" s="211" t="s">
        <v>267</v>
      </c>
      <c r="G168" s="212" t="s">
        <v>145</v>
      </c>
      <c r="H168" s="213">
        <v>1</v>
      </c>
      <c r="I168" s="214"/>
      <c r="J168" s="215">
        <f>ROUND(I168*H168,2)</f>
        <v>0</v>
      </c>
      <c r="K168" s="216"/>
      <c r="L168" s="217"/>
      <c r="M168" s="218" t="s">
        <v>1</v>
      </c>
      <c r="N168" s="219" t="s">
        <v>38</v>
      </c>
      <c r="O168" s="88"/>
      <c r="P168" s="220">
        <f>O168*H168</f>
        <v>0</v>
      </c>
      <c r="Q168" s="220">
        <v>0</v>
      </c>
      <c r="R168" s="220">
        <f>Q168*H168</f>
        <v>0</v>
      </c>
      <c r="S168" s="220">
        <v>0</v>
      </c>
      <c r="T168" s="221">
        <f>S168*H168</f>
        <v>0</v>
      </c>
      <c r="U168" s="35"/>
      <c r="V168" s="35"/>
      <c r="W168" s="35"/>
      <c r="X168" s="35"/>
      <c r="Y168" s="35"/>
      <c r="Z168" s="35"/>
      <c r="AA168" s="35"/>
      <c r="AB168" s="35"/>
      <c r="AC168" s="35"/>
      <c r="AD168" s="35"/>
      <c r="AE168" s="35"/>
      <c r="AR168" s="222" t="s">
        <v>124</v>
      </c>
      <c r="AT168" s="222" t="s">
        <v>120</v>
      </c>
      <c r="AU168" s="222" t="s">
        <v>125</v>
      </c>
      <c r="AY168" s="14" t="s">
        <v>115</v>
      </c>
      <c r="BE168" s="223">
        <f>IF(N168="základní",J168,0)</f>
        <v>0</v>
      </c>
      <c r="BF168" s="223">
        <f>IF(N168="snížená",J168,0)</f>
        <v>0</v>
      </c>
      <c r="BG168" s="223">
        <f>IF(N168="zákl. přenesená",J168,0)</f>
        <v>0</v>
      </c>
      <c r="BH168" s="223">
        <f>IF(N168="sníž. přenesená",J168,0)</f>
        <v>0</v>
      </c>
      <c r="BI168" s="223">
        <f>IF(N168="nulová",J168,0)</f>
        <v>0</v>
      </c>
      <c r="BJ168" s="14" t="s">
        <v>78</v>
      </c>
      <c r="BK168" s="223">
        <f>ROUND(I168*H168,2)</f>
        <v>0</v>
      </c>
      <c r="BL168" s="14" t="s">
        <v>126</v>
      </c>
      <c r="BM168" s="222" t="s">
        <v>268</v>
      </c>
    </row>
    <row r="169" s="2" customFormat="1" ht="24.15" customHeight="1">
      <c r="A169" s="35"/>
      <c r="B169" s="36"/>
      <c r="C169" s="209" t="s">
        <v>269</v>
      </c>
      <c r="D169" s="209" t="s">
        <v>120</v>
      </c>
      <c r="E169" s="210" t="s">
        <v>270</v>
      </c>
      <c r="F169" s="211" t="s">
        <v>271</v>
      </c>
      <c r="G169" s="212" t="s">
        <v>145</v>
      </c>
      <c r="H169" s="213">
        <v>4</v>
      </c>
      <c r="I169" s="214"/>
      <c r="J169" s="215">
        <f>ROUND(I169*H169,2)</f>
        <v>0</v>
      </c>
      <c r="K169" s="216"/>
      <c r="L169" s="217"/>
      <c r="M169" s="218" t="s">
        <v>1</v>
      </c>
      <c r="N169" s="219" t="s">
        <v>38</v>
      </c>
      <c r="O169" s="88"/>
      <c r="P169" s="220">
        <f>O169*H169</f>
        <v>0</v>
      </c>
      <c r="Q169" s="220">
        <v>0</v>
      </c>
      <c r="R169" s="220">
        <f>Q169*H169</f>
        <v>0</v>
      </c>
      <c r="S169" s="220">
        <v>0</v>
      </c>
      <c r="T169" s="221">
        <f>S169*H169</f>
        <v>0</v>
      </c>
      <c r="U169" s="35"/>
      <c r="V169" s="35"/>
      <c r="W169" s="35"/>
      <c r="X169" s="35"/>
      <c r="Y169" s="35"/>
      <c r="Z169" s="35"/>
      <c r="AA169" s="35"/>
      <c r="AB169" s="35"/>
      <c r="AC169" s="35"/>
      <c r="AD169" s="35"/>
      <c r="AE169" s="35"/>
      <c r="AR169" s="222" t="s">
        <v>124</v>
      </c>
      <c r="AT169" s="222" t="s">
        <v>120</v>
      </c>
      <c r="AU169" s="222" t="s">
        <v>125</v>
      </c>
      <c r="AY169" s="14" t="s">
        <v>115</v>
      </c>
      <c r="BE169" s="223">
        <f>IF(N169="základní",J169,0)</f>
        <v>0</v>
      </c>
      <c r="BF169" s="223">
        <f>IF(N169="snížená",J169,0)</f>
        <v>0</v>
      </c>
      <c r="BG169" s="223">
        <f>IF(N169="zákl. přenesená",J169,0)</f>
        <v>0</v>
      </c>
      <c r="BH169" s="223">
        <f>IF(N169="sníž. přenesená",J169,0)</f>
        <v>0</v>
      </c>
      <c r="BI169" s="223">
        <f>IF(N169="nulová",J169,0)</f>
        <v>0</v>
      </c>
      <c r="BJ169" s="14" t="s">
        <v>78</v>
      </c>
      <c r="BK169" s="223">
        <f>ROUND(I169*H169,2)</f>
        <v>0</v>
      </c>
      <c r="BL169" s="14" t="s">
        <v>126</v>
      </c>
      <c r="BM169" s="222" t="s">
        <v>272</v>
      </c>
    </row>
    <row r="170" s="2" customFormat="1" ht="24.15" customHeight="1">
      <c r="A170" s="35"/>
      <c r="B170" s="36"/>
      <c r="C170" s="209" t="s">
        <v>273</v>
      </c>
      <c r="D170" s="209" t="s">
        <v>120</v>
      </c>
      <c r="E170" s="210" t="s">
        <v>274</v>
      </c>
      <c r="F170" s="211" t="s">
        <v>275</v>
      </c>
      <c r="G170" s="212" t="s">
        <v>145</v>
      </c>
      <c r="H170" s="213">
        <v>21</v>
      </c>
      <c r="I170" s="214"/>
      <c r="J170" s="215">
        <f>ROUND(I170*H170,2)</f>
        <v>0</v>
      </c>
      <c r="K170" s="216"/>
      <c r="L170" s="217"/>
      <c r="M170" s="218" t="s">
        <v>1</v>
      </c>
      <c r="N170" s="219" t="s">
        <v>38</v>
      </c>
      <c r="O170" s="88"/>
      <c r="P170" s="220">
        <f>O170*H170</f>
        <v>0</v>
      </c>
      <c r="Q170" s="220">
        <v>0</v>
      </c>
      <c r="R170" s="220">
        <f>Q170*H170</f>
        <v>0</v>
      </c>
      <c r="S170" s="220">
        <v>0</v>
      </c>
      <c r="T170" s="221">
        <f>S170*H170</f>
        <v>0</v>
      </c>
      <c r="U170" s="35"/>
      <c r="V170" s="35"/>
      <c r="W170" s="35"/>
      <c r="X170" s="35"/>
      <c r="Y170" s="35"/>
      <c r="Z170" s="35"/>
      <c r="AA170" s="35"/>
      <c r="AB170" s="35"/>
      <c r="AC170" s="35"/>
      <c r="AD170" s="35"/>
      <c r="AE170" s="35"/>
      <c r="AR170" s="222" t="s">
        <v>124</v>
      </c>
      <c r="AT170" s="222" t="s">
        <v>120</v>
      </c>
      <c r="AU170" s="222" t="s">
        <v>125</v>
      </c>
      <c r="AY170" s="14" t="s">
        <v>115</v>
      </c>
      <c r="BE170" s="223">
        <f>IF(N170="základní",J170,0)</f>
        <v>0</v>
      </c>
      <c r="BF170" s="223">
        <f>IF(N170="snížená",J170,0)</f>
        <v>0</v>
      </c>
      <c r="BG170" s="223">
        <f>IF(N170="zákl. přenesená",J170,0)</f>
        <v>0</v>
      </c>
      <c r="BH170" s="223">
        <f>IF(N170="sníž. přenesená",J170,0)</f>
        <v>0</v>
      </c>
      <c r="BI170" s="223">
        <f>IF(N170="nulová",J170,0)</f>
        <v>0</v>
      </c>
      <c r="BJ170" s="14" t="s">
        <v>78</v>
      </c>
      <c r="BK170" s="223">
        <f>ROUND(I170*H170,2)</f>
        <v>0</v>
      </c>
      <c r="BL170" s="14" t="s">
        <v>126</v>
      </c>
      <c r="BM170" s="222" t="s">
        <v>276</v>
      </c>
    </row>
    <row r="171" s="2" customFormat="1" ht="24.15" customHeight="1">
      <c r="A171" s="35"/>
      <c r="B171" s="36"/>
      <c r="C171" s="209" t="s">
        <v>277</v>
      </c>
      <c r="D171" s="209" t="s">
        <v>120</v>
      </c>
      <c r="E171" s="210" t="s">
        <v>278</v>
      </c>
      <c r="F171" s="211" t="s">
        <v>279</v>
      </c>
      <c r="G171" s="212" t="s">
        <v>145</v>
      </c>
      <c r="H171" s="213">
        <v>6</v>
      </c>
      <c r="I171" s="214"/>
      <c r="J171" s="215">
        <f>ROUND(I171*H171,2)</f>
        <v>0</v>
      </c>
      <c r="K171" s="216"/>
      <c r="L171" s="217"/>
      <c r="M171" s="218" t="s">
        <v>1</v>
      </c>
      <c r="N171" s="219" t="s">
        <v>38</v>
      </c>
      <c r="O171" s="88"/>
      <c r="P171" s="220">
        <f>O171*H171</f>
        <v>0</v>
      </c>
      <c r="Q171" s="220">
        <v>0</v>
      </c>
      <c r="R171" s="220">
        <f>Q171*H171</f>
        <v>0</v>
      </c>
      <c r="S171" s="220">
        <v>0</v>
      </c>
      <c r="T171" s="221">
        <f>S171*H171</f>
        <v>0</v>
      </c>
      <c r="U171" s="35"/>
      <c r="V171" s="35"/>
      <c r="W171" s="35"/>
      <c r="X171" s="35"/>
      <c r="Y171" s="35"/>
      <c r="Z171" s="35"/>
      <c r="AA171" s="35"/>
      <c r="AB171" s="35"/>
      <c r="AC171" s="35"/>
      <c r="AD171" s="35"/>
      <c r="AE171" s="35"/>
      <c r="AR171" s="222" t="s">
        <v>124</v>
      </c>
      <c r="AT171" s="222" t="s">
        <v>120</v>
      </c>
      <c r="AU171" s="222" t="s">
        <v>125</v>
      </c>
      <c r="AY171" s="14" t="s">
        <v>115</v>
      </c>
      <c r="BE171" s="223">
        <f>IF(N171="základní",J171,0)</f>
        <v>0</v>
      </c>
      <c r="BF171" s="223">
        <f>IF(N171="snížená",J171,0)</f>
        <v>0</v>
      </c>
      <c r="BG171" s="223">
        <f>IF(N171="zákl. přenesená",J171,0)</f>
        <v>0</v>
      </c>
      <c r="BH171" s="223">
        <f>IF(N171="sníž. přenesená",J171,0)</f>
        <v>0</v>
      </c>
      <c r="BI171" s="223">
        <f>IF(N171="nulová",J171,0)</f>
        <v>0</v>
      </c>
      <c r="BJ171" s="14" t="s">
        <v>78</v>
      </c>
      <c r="BK171" s="223">
        <f>ROUND(I171*H171,2)</f>
        <v>0</v>
      </c>
      <c r="BL171" s="14" t="s">
        <v>126</v>
      </c>
      <c r="BM171" s="222" t="s">
        <v>280</v>
      </c>
    </row>
    <row r="172" s="2" customFormat="1" ht="49.05" customHeight="1">
      <c r="A172" s="35"/>
      <c r="B172" s="36"/>
      <c r="C172" s="209" t="s">
        <v>281</v>
      </c>
      <c r="D172" s="209" t="s">
        <v>120</v>
      </c>
      <c r="E172" s="210" t="s">
        <v>282</v>
      </c>
      <c r="F172" s="211" t="s">
        <v>283</v>
      </c>
      <c r="G172" s="212" t="s">
        <v>145</v>
      </c>
      <c r="H172" s="213">
        <v>7</v>
      </c>
      <c r="I172" s="214"/>
      <c r="J172" s="215">
        <f>ROUND(I172*H172,2)</f>
        <v>0</v>
      </c>
      <c r="K172" s="216"/>
      <c r="L172" s="217"/>
      <c r="M172" s="218" t="s">
        <v>1</v>
      </c>
      <c r="N172" s="219" t="s">
        <v>38</v>
      </c>
      <c r="O172" s="88"/>
      <c r="P172" s="220">
        <f>O172*H172</f>
        <v>0</v>
      </c>
      <c r="Q172" s="220">
        <v>0</v>
      </c>
      <c r="R172" s="220">
        <f>Q172*H172</f>
        <v>0</v>
      </c>
      <c r="S172" s="220">
        <v>0</v>
      </c>
      <c r="T172" s="221">
        <f>S172*H172</f>
        <v>0</v>
      </c>
      <c r="U172" s="35"/>
      <c r="V172" s="35"/>
      <c r="W172" s="35"/>
      <c r="X172" s="35"/>
      <c r="Y172" s="35"/>
      <c r="Z172" s="35"/>
      <c r="AA172" s="35"/>
      <c r="AB172" s="35"/>
      <c r="AC172" s="35"/>
      <c r="AD172" s="35"/>
      <c r="AE172" s="35"/>
      <c r="AR172" s="222" t="s">
        <v>124</v>
      </c>
      <c r="AT172" s="222" t="s">
        <v>120</v>
      </c>
      <c r="AU172" s="222" t="s">
        <v>125</v>
      </c>
      <c r="AY172" s="14" t="s">
        <v>115</v>
      </c>
      <c r="BE172" s="223">
        <f>IF(N172="základní",J172,0)</f>
        <v>0</v>
      </c>
      <c r="BF172" s="223">
        <f>IF(N172="snížená",J172,0)</f>
        <v>0</v>
      </c>
      <c r="BG172" s="223">
        <f>IF(N172="zákl. přenesená",J172,0)</f>
        <v>0</v>
      </c>
      <c r="BH172" s="223">
        <f>IF(N172="sníž. přenesená",J172,0)</f>
        <v>0</v>
      </c>
      <c r="BI172" s="223">
        <f>IF(N172="nulová",J172,0)</f>
        <v>0</v>
      </c>
      <c r="BJ172" s="14" t="s">
        <v>78</v>
      </c>
      <c r="BK172" s="223">
        <f>ROUND(I172*H172,2)</f>
        <v>0</v>
      </c>
      <c r="BL172" s="14" t="s">
        <v>126</v>
      </c>
      <c r="BM172" s="222" t="s">
        <v>284</v>
      </c>
    </row>
    <row r="173" s="2" customFormat="1" ht="24.15" customHeight="1">
      <c r="A173" s="35"/>
      <c r="B173" s="36"/>
      <c r="C173" s="209" t="s">
        <v>285</v>
      </c>
      <c r="D173" s="209" t="s">
        <v>120</v>
      </c>
      <c r="E173" s="210" t="s">
        <v>286</v>
      </c>
      <c r="F173" s="211" t="s">
        <v>287</v>
      </c>
      <c r="G173" s="212" t="s">
        <v>145</v>
      </c>
      <c r="H173" s="213">
        <v>21</v>
      </c>
      <c r="I173" s="214"/>
      <c r="J173" s="215">
        <f>ROUND(I173*H173,2)</f>
        <v>0</v>
      </c>
      <c r="K173" s="216"/>
      <c r="L173" s="217"/>
      <c r="M173" s="218" t="s">
        <v>1</v>
      </c>
      <c r="N173" s="219" t="s">
        <v>38</v>
      </c>
      <c r="O173" s="88"/>
      <c r="P173" s="220">
        <f>O173*H173</f>
        <v>0</v>
      </c>
      <c r="Q173" s="220">
        <v>0</v>
      </c>
      <c r="R173" s="220">
        <f>Q173*H173</f>
        <v>0</v>
      </c>
      <c r="S173" s="220">
        <v>0</v>
      </c>
      <c r="T173" s="221">
        <f>S173*H173</f>
        <v>0</v>
      </c>
      <c r="U173" s="35"/>
      <c r="V173" s="35"/>
      <c r="W173" s="35"/>
      <c r="X173" s="35"/>
      <c r="Y173" s="35"/>
      <c r="Z173" s="35"/>
      <c r="AA173" s="35"/>
      <c r="AB173" s="35"/>
      <c r="AC173" s="35"/>
      <c r="AD173" s="35"/>
      <c r="AE173" s="35"/>
      <c r="AR173" s="222" t="s">
        <v>124</v>
      </c>
      <c r="AT173" s="222" t="s">
        <v>120</v>
      </c>
      <c r="AU173" s="222" t="s">
        <v>125</v>
      </c>
      <c r="AY173" s="14" t="s">
        <v>115</v>
      </c>
      <c r="BE173" s="223">
        <f>IF(N173="základní",J173,0)</f>
        <v>0</v>
      </c>
      <c r="BF173" s="223">
        <f>IF(N173="snížená",J173,0)</f>
        <v>0</v>
      </c>
      <c r="BG173" s="223">
        <f>IF(N173="zákl. přenesená",J173,0)</f>
        <v>0</v>
      </c>
      <c r="BH173" s="223">
        <f>IF(N173="sníž. přenesená",J173,0)</f>
        <v>0</v>
      </c>
      <c r="BI173" s="223">
        <f>IF(N173="nulová",J173,0)</f>
        <v>0</v>
      </c>
      <c r="BJ173" s="14" t="s">
        <v>78</v>
      </c>
      <c r="BK173" s="223">
        <f>ROUND(I173*H173,2)</f>
        <v>0</v>
      </c>
      <c r="BL173" s="14" t="s">
        <v>126</v>
      </c>
      <c r="BM173" s="222" t="s">
        <v>288</v>
      </c>
    </row>
    <row r="174" s="2" customFormat="1" ht="24.9" customHeight="1">
      <c r="A174" s="35"/>
      <c r="B174" s="36"/>
      <c r="C174" s="209" t="s">
        <v>289</v>
      </c>
      <c r="D174" s="209" t="s">
        <v>120</v>
      </c>
      <c r="E174" s="210" t="s">
        <v>290</v>
      </c>
      <c r="F174" s="211" t="s">
        <v>291</v>
      </c>
      <c r="G174" s="212" t="s">
        <v>145</v>
      </c>
      <c r="H174" s="213">
        <v>21</v>
      </c>
      <c r="I174" s="214"/>
      <c r="J174" s="215">
        <f>ROUND(I174*H174,2)</f>
        <v>0</v>
      </c>
      <c r="K174" s="216"/>
      <c r="L174" s="217"/>
      <c r="M174" s="218" t="s">
        <v>1</v>
      </c>
      <c r="N174" s="219" t="s">
        <v>38</v>
      </c>
      <c r="O174" s="88"/>
      <c r="P174" s="220">
        <f>O174*H174</f>
        <v>0</v>
      </c>
      <c r="Q174" s="220">
        <v>0</v>
      </c>
      <c r="R174" s="220">
        <f>Q174*H174</f>
        <v>0</v>
      </c>
      <c r="S174" s="220">
        <v>0</v>
      </c>
      <c r="T174" s="221">
        <f>S174*H174</f>
        <v>0</v>
      </c>
      <c r="U174" s="35"/>
      <c r="V174" s="35"/>
      <c r="W174" s="35"/>
      <c r="X174" s="35"/>
      <c r="Y174" s="35"/>
      <c r="Z174" s="35"/>
      <c r="AA174" s="35"/>
      <c r="AB174" s="35"/>
      <c r="AC174" s="35"/>
      <c r="AD174" s="35"/>
      <c r="AE174" s="35"/>
      <c r="AR174" s="222" t="s">
        <v>124</v>
      </c>
      <c r="AT174" s="222" t="s">
        <v>120</v>
      </c>
      <c r="AU174" s="222" t="s">
        <v>125</v>
      </c>
      <c r="AY174" s="14" t="s">
        <v>115</v>
      </c>
      <c r="BE174" s="223">
        <f>IF(N174="základní",J174,0)</f>
        <v>0</v>
      </c>
      <c r="BF174" s="223">
        <f>IF(N174="snížená",J174,0)</f>
        <v>0</v>
      </c>
      <c r="BG174" s="223">
        <f>IF(N174="zákl. přenesená",J174,0)</f>
        <v>0</v>
      </c>
      <c r="BH174" s="223">
        <f>IF(N174="sníž. přenesená",J174,0)</f>
        <v>0</v>
      </c>
      <c r="BI174" s="223">
        <f>IF(N174="nulová",J174,0)</f>
        <v>0</v>
      </c>
      <c r="BJ174" s="14" t="s">
        <v>78</v>
      </c>
      <c r="BK174" s="223">
        <f>ROUND(I174*H174,2)</f>
        <v>0</v>
      </c>
      <c r="BL174" s="14" t="s">
        <v>126</v>
      </c>
      <c r="BM174" s="222" t="s">
        <v>292</v>
      </c>
    </row>
    <row r="175" s="2" customFormat="1">
      <c r="A175" s="35"/>
      <c r="B175" s="36"/>
      <c r="C175" s="37"/>
      <c r="D175" s="224" t="s">
        <v>138</v>
      </c>
      <c r="E175" s="37"/>
      <c r="F175" s="225" t="s">
        <v>293</v>
      </c>
      <c r="G175" s="37"/>
      <c r="H175" s="37"/>
      <c r="I175" s="226"/>
      <c r="J175" s="37"/>
      <c r="K175" s="37"/>
      <c r="L175" s="41"/>
      <c r="M175" s="227"/>
      <c r="N175" s="228"/>
      <c r="O175" s="88"/>
      <c r="P175" s="88"/>
      <c r="Q175" s="88"/>
      <c r="R175" s="88"/>
      <c r="S175" s="88"/>
      <c r="T175" s="89"/>
      <c r="U175" s="35"/>
      <c r="V175" s="35"/>
      <c r="W175" s="35"/>
      <c r="X175" s="35"/>
      <c r="Y175" s="35"/>
      <c r="Z175" s="35"/>
      <c r="AA175" s="35"/>
      <c r="AB175" s="35"/>
      <c r="AC175" s="35"/>
      <c r="AD175" s="35"/>
      <c r="AE175" s="35"/>
      <c r="AT175" s="14" t="s">
        <v>138</v>
      </c>
      <c r="AU175" s="14" t="s">
        <v>125</v>
      </c>
    </row>
    <row r="176" s="2" customFormat="1" ht="44.25" customHeight="1">
      <c r="A176" s="35"/>
      <c r="B176" s="36"/>
      <c r="C176" s="209" t="s">
        <v>294</v>
      </c>
      <c r="D176" s="209" t="s">
        <v>120</v>
      </c>
      <c r="E176" s="210" t="s">
        <v>295</v>
      </c>
      <c r="F176" s="211" t="s">
        <v>296</v>
      </c>
      <c r="G176" s="212" t="s">
        <v>145</v>
      </c>
      <c r="H176" s="213">
        <v>6</v>
      </c>
      <c r="I176" s="214"/>
      <c r="J176" s="215">
        <f>ROUND(I176*H176,2)</f>
        <v>0</v>
      </c>
      <c r="K176" s="216"/>
      <c r="L176" s="217"/>
      <c r="M176" s="218" t="s">
        <v>1</v>
      </c>
      <c r="N176" s="219" t="s">
        <v>38</v>
      </c>
      <c r="O176" s="88"/>
      <c r="P176" s="220">
        <f>O176*H176</f>
        <v>0</v>
      </c>
      <c r="Q176" s="220">
        <v>0</v>
      </c>
      <c r="R176" s="220">
        <f>Q176*H176</f>
        <v>0</v>
      </c>
      <c r="S176" s="220">
        <v>0</v>
      </c>
      <c r="T176" s="221">
        <f>S176*H176</f>
        <v>0</v>
      </c>
      <c r="U176" s="35"/>
      <c r="V176" s="35"/>
      <c r="W176" s="35"/>
      <c r="X176" s="35"/>
      <c r="Y176" s="35"/>
      <c r="Z176" s="35"/>
      <c r="AA176" s="35"/>
      <c r="AB176" s="35"/>
      <c r="AC176" s="35"/>
      <c r="AD176" s="35"/>
      <c r="AE176" s="35"/>
      <c r="AR176" s="222" t="s">
        <v>124</v>
      </c>
      <c r="AT176" s="222" t="s">
        <v>120</v>
      </c>
      <c r="AU176" s="222" t="s">
        <v>125</v>
      </c>
      <c r="AY176" s="14" t="s">
        <v>115</v>
      </c>
      <c r="BE176" s="223">
        <f>IF(N176="základní",J176,0)</f>
        <v>0</v>
      </c>
      <c r="BF176" s="223">
        <f>IF(N176="snížená",J176,0)</f>
        <v>0</v>
      </c>
      <c r="BG176" s="223">
        <f>IF(N176="zákl. přenesená",J176,0)</f>
        <v>0</v>
      </c>
      <c r="BH176" s="223">
        <f>IF(N176="sníž. přenesená",J176,0)</f>
        <v>0</v>
      </c>
      <c r="BI176" s="223">
        <f>IF(N176="nulová",J176,0)</f>
        <v>0</v>
      </c>
      <c r="BJ176" s="14" t="s">
        <v>78</v>
      </c>
      <c r="BK176" s="223">
        <f>ROUND(I176*H176,2)</f>
        <v>0</v>
      </c>
      <c r="BL176" s="14" t="s">
        <v>126</v>
      </c>
      <c r="BM176" s="222" t="s">
        <v>297</v>
      </c>
    </row>
    <row r="177" s="2" customFormat="1" ht="38.55" customHeight="1">
      <c r="A177" s="35"/>
      <c r="B177" s="36"/>
      <c r="C177" s="209" t="s">
        <v>298</v>
      </c>
      <c r="D177" s="209" t="s">
        <v>120</v>
      </c>
      <c r="E177" s="210" t="s">
        <v>299</v>
      </c>
      <c r="F177" s="211" t="s">
        <v>300</v>
      </c>
      <c r="G177" s="212" t="s">
        <v>145</v>
      </c>
      <c r="H177" s="213">
        <v>2</v>
      </c>
      <c r="I177" s="214"/>
      <c r="J177" s="215">
        <f>ROUND(I177*H177,2)</f>
        <v>0</v>
      </c>
      <c r="K177" s="216"/>
      <c r="L177" s="217"/>
      <c r="M177" s="218" t="s">
        <v>1</v>
      </c>
      <c r="N177" s="219" t="s">
        <v>38</v>
      </c>
      <c r="O177" s="88"/>
      <c r="P177" s="220">
        <f>O177*H177</f>
        <v>0</v>
      </c>
      <c r="Q177" s="220">
        <v>0</v>
      </c>
      <c r="R177" s="220">
        <f>Q177*H177</f>
        <v>0</v>
      </c>
      <c r="S177" s="220">
        <v>0</v>
      </c>
      <c r="T177" s="221">
        <f>S177*H177</f>
        <v>0</v>
      </c>
      <c r="U177" s="35"/>
      <c r="V177" s="35"/>
      <c r="W177" s="35"/>
      <c r="X177" s="35"/>
      <c r="Y177" s="35"/>
      <c r="Z177" s="35"/>
      <c r="AA177" s="35"/>
      <c r="AB177" s="35"/>
      <c r="AC177" s="35"/>
      <c r="AD177" s="35"/>
      <c r="AE177" s="35"/>
      <c r="AR177" s="222" t="s">
        <v>124</v>
      </c>
      <c r="AT177" s="222" t="s">
        <v>120</v>
      </c>
      <c r="AU177" s="222" t="s">
        <v>125</v>
      </c>
      <c r="AY177" s="14" t="s">
        <v>115</v>
      </c>
      <c r="BE177" s="223">
        <f>IF(N177="základní",J177,0)</f>
        <v>0</v>
      </c>
      <c r="BF177" s="223">
        <f>IF(N177="snížená",J177,0)</f>
        <v>0</v>
      </c>
      <c r="BG177" s="223">
        <f>IF(N177="zákl. přenesená",J177,0)</f>
        <v>0</v>
      </c>
      <c r="BH177" s="223">
        <f>IF(N177="sníž. přenesená",J177,0)</f>
        <v>0</v>
      </c>
      <c r="BI177" s="223">
        <f>IF(N177="nulová",J177,0)</f>
        <v>0</v>
      </c>
      <c r="BJ177" s="14" t="s">
        <v>78</v>
      </c>
      <c r="BK177" s="223">
        <f>ROUND(I177*H177,2)</f>
        <v>0</v>
      </c>
      <c r="BL177" s="14" t="s">
        <v>126</v>
      </c>
      <c r="BM177" s="222" t="s">
        <v>301</v>
      </c>
    </row>
    <row r="178" s="2" customFormat="1">
      <c r="A178" s="35"/>
      <c r="B178" s="36"/>
      <c r="C178" s="37"/>
      <c r="D178" s="224" t="s">
        <v>138</v>
      </c>
      <c r="E178" s="37"/>
      <c r="F178" s="225" t="s">
        <v>302</v>
      </c>
      <c r="G178" s="37"/>
      <c r="H178" s="37"/>
      <c r="I178" s="226"/>
      <c r="J178" s="37"/>
      <c r="K178" s="37"/>
      <c r="L178" s="41"/>
      <c r="M178" s="227"/>
      <c r="N178" s="228"/>
      <c r="O178" s="88"/>
      <c r="P178" s="88"/>
      <c r="Q178" s="88"/>
      <c r="R178" s="88"/>
      <c r="S178" s="88"/>
      <c r="T178" s="89"/>
      <c r="U178" s="35"/>
      <c r="V178" s="35"/>
      <c r="W178" s="35"/>
      <c r="X178" s="35"/>
      <c r="Y178" s="35"/>
      <c r="Z178" s="35"/>
      <c r="AA178" s="35"/>
      <c r="AB178" s="35"/>
      <c r="AC178" s="35"/>
      <c r="AD178" s="35"/>
      <c r="AE178" s="35"/>
      <c r="AT178" s="14" t="s">
        <v>138</v>
      </c>
      <c r="AU178" s="14" t="s">
        <v>125</v>
      </c>
    </row>
    <row r="179" s="2" customFormat="1" ht="24.15" customHeight="1">
      <c r="A179" s="35"/>
      <c r="B179" s="36"/>
      <c r="C179" s="209" t="s">
        <v>303</v>
      </c>
      <c r="D179" s="209" t="s">
        <v>120</v>
      </c>
      <c r="E179" s="210" t="s">
        <v>304</v>
      </c>
      <c r="F179" s="211" t="s">
        <v>305</v>
      </c>
      <c r="G179" s="212" t="s">
        <v>145</v>
      </c>
      <c r="H179" s="213">
        <v>2</v>
      </c>
      <c r="I179" s="214"/>
      <c r="J179" s="215">
        <f>ROUND(I179*H179,2)</f>
        <v>0</v>
      </c>
      <c r="K179" s="216"/>
      <c r="L179" s="217"/>
      <c r="M179" s="218" t="s">
        <v>1</v>
      </c>
      <c r="N179" s="219" t="s">
        <v>38</v>
      </c>
      <c r="O179" s="88"/>
      <c r="P179" s="220">
        <f>O179*H179</f>
        <v>0</v>
      </c>
      <c r="Q179" s="220">
        <v>0</v>
      </c>
      <c r="R179" s="220">
        <f>Q179*H179</f>
        <v>0</v>
      </c>
      <c r="S179" s="220">
        <v>0</v>
      </c>
      <c r="T179" s="221">
        <f>S179*H179</f>
        <v>0</v>
      </c>
      <c r="U179" s="35"/>
      <c r="V179" s="35"/>
      <c r="W179" s="35"/>
      <c r="X179" s="35"/>
      <c r="Y179" s="35"/>
      <c r="Z179" s="35"/>
      <c r="AA179" s="35"/>
      <c r="AB179" s="35"/>
      <c r="AC179" s="35"/>
      <c r="AD179" s="35"/>
      <c r="AE179" s="35"/>
      <c r="AR179" s="222" t="s">
        <v>124</v>
      </c>
      <c r="AT179" s="222" t="s">
        <v>120</v>
      </c>
      <c r="AU179" s="222" t="s">
        <v>125</v>
      </c>
      <c r="AY179" s="14" t="s">
        <v>115</v>
      </c>
      <c r="BE179" s="223">
        <f>IF(N179="základní",J179,0)</f>
        <v>0</v>
      </c>
      <c r="BF179" s="223">
        <f>IF(N179="snížená",J179,0)</f>
        <v>0</v>
      </c>
      <c r="BG179" s="223">
        <f>IF(N179="zákl. přenesená",J179,0)</f>
        <v>0</v>
      </c>
      <c r="BH179" s="223">
        <f>IF(N179="sníž. přenesená",J179,0)</f>
        <v>0</v>
      </c>
      <c r="BI179" s="223">
        <f>IF(N179="nulová",J179,0)</f>
        <v>0</v>
      </c>
      <c r="BJ179" s="14" t="s">
        <v>78</v>
      </c>
      <c r="BK179" s="223">
        <f>ROUND(I179*H179,2)</f>
        <v>0</v>
      </c>
      <c r="BL179" s="14" t="s">
        <v>126</v>
      </c>
      <c r="BM179" s="222" t="s">
        <v>306</v>
      </c>
    </row>
    <row r="180" s="2" customFormat="1" ht="16.5" customHeight="1">
      <c r="A180" s="35"/>
      <c r="B180" s="36"/>
      <c r="C180" s="209" t="s">
        <v>307</v>
      </c>
      <c r="D180" s="209" t="s">
        <v>120</v>
      </c>
      <c r="E180" s="210" t="s">
        <v>308</v>
      </c>
      <c r="F180" s="211" t="s">
        <v>309</v>
      </c>
      <c r="G180" s="212" t="s">
        <v>145</v>
      </c>
      <c r="H180" s="213">
        <v>60</v>
      </c>
      <c r="I180" s="214"/>
      <c r="J180" s="215">
        <f>ROUND(I180*H180,2)</f>
        <v>0</v>
      </c>
      <c r="K180" s="216"/>
      <c r="L180" s="217"/>
      <c r="M180" s="218" t="s">
        <v>1</v>
      </c>
      <c r="N180" s="219" t="s">
        <v>38</v>
      </c>
      <c r="O180" s="88"/>
      <c r="P180" s="220">
        <f>O180*H180</f>
        <v>0</v>
      </c>
      <c r="Q180" s="220">
        <v>0</v>
      </c>
      <c r="R180" s="220">
        <f>Q180*H180</f>
        <v>0</v>
      </c>
      <c r="S180" s="220">
        <v>0</v>
      </c>
      <c r="T180" s="221">
        <f>S180*H180</f>
        <v>0</v>
      </c>
      <c r="U180" s="35"/>
      <c r="V180" s="35"/>
      <c r="W180" s="35"/>
      <c r="X180" s="35"/>
      <c r="Y180" s="35"/>
      <c r="Z180" s="35"/>
      <c r="AA180" s="35"/>
      <c r="AB180" s="35"/>
      <c r="AC180" s="35"/>
      <c r="AD180" s="35"/>
      <c r="AE180" s="35"/>
      <c r="AR180" s="222" t="s">
        <v>124</v>
      </c>
      <c r="AT180" s="222" t="s">
        <v>120</v>
      </c>
      <c r="AU180" s="222" t="s">
        <v>125</v>
      </c>
      <c r="AY180" s="14" t="s">
        <v>115</v>
      </c>
      <c r="BE180" s="223">
        <f>IF(N180="základní",J180,0)</f>
        <v>0</v>
      </c>
      <c r="BF180" s="223">
        <f>IF(N180="snížená",J180,0)</f>
        <v>0</v>
      </c>
      <c r="BG180" s="223">
        <f>IF(N180="zákl. přenesená",J180,0)</f>
        <v>0</v>
      </c>
      <c r="BH180" s="223">
        <f>IF(N180="sníž. přenesená",J180,0)</f>
        <v>0</v>
      </c>
      <c r="BI180" s="223">
        <f>IF(N180="nulová",J180,0)</f>
        <v>0</v>
      </c>
      <c r="BJ180" s="14" t="s">
        <v>78</v>
      </c>
      <c r="BK180" s="223">
        <f>ROUND(I180*H180,2)</f>
        <v>0</v>
      </c>
      <c r="BL180" s="14" t="s">
        <v>126</v>
      </c>
      <c r="BM180" s="222" t="s">
        <v>310</v>
      </c>
    </row>
    <row r="181" s="2" customFormat="1" ht="24.15" customHeight="1">
      <c r="A181" s="35"/>
      <c r="B181" s="36"/>
      <c r="C181" s="209" t="s">
        <v>311</v>
      </c>
      <c r="D181" s="209" t="s">
        <v>120</v>
      </c>
      <c r="E181" s="210" t="s">
        <v>312</v>
      </c>
      <c r="F181" s="211" t="s">
        <v>313</v>
      </c>
      <c r="G181" s="212" t="s">
        <v>145</v>
      </c>
      <c r="H181" s="213">
        <v>1</v>
      </c>
      <c r="I181" s="214"/>
      <c r="J181" s="215">
        <f>ROUND(I181*H181,2)</f>
        <v>0</v>
      </c>
      <c r="K181" s="216"/>
      <c r="L181" s="217"/>
      <c r="M181" s="218" t="s">
        <v>1</v>
      </c>
      <c r="N181" s="219" t="s">
        <v>38</v>
      </c>
      <c r="O181" s="88"/>
      <c r="P181" s="220">
        <f>O181*H181</f>
        <v>0</v>
      </c>
      <c r="Q181" s="220">
        <v>0</v>
      </c>
      <c r="R181" s="220">
        <f>Q181*H181</f>
        <v>0</v>
      </c>
      <c r="S181" s="220">
        <v>0</v>
      </c>
      <c r="T181" s="221">
        <f>S181*H181</f>
        <v>0</v>
      </c>
      <c r="U181" s="35"/>
      <c r="V181" s="35"/>
      <c r="W181" s="35"/>
      <c r="X181" s="35"/>
      <c r="Y181" s="35"/>
      <c r="Z181" s="35"/>
      <c r="AA181" s="35"/>
      <c r="AB181" s="35"/>
      <c r="AC181" s="35"/>
      <c r="AD181" s="35"/>
      <c r="AE181" s="35"/>
      <c r="AR181" s="222" t="s">
        <v>124</v>
      </c>
      <c r="AT181" s="222" t="s">
        <v>120</v>
      </c>
      <c r="AU181" s="222" t="s">
        <v>125</v>
      </c>
      <c r="AY181" s="14" t="s">
        <v>115</v>
      </c>
      <c r="BE181" s="223">
        <f>IF(N181="základní",J181,0)</f>
        <v>0</v>
      </c>
      <c r="BF181" s="223">
        <f>IF(N181="snížená",J181,0)</f>
        <v>0</v>
      </c>
      <c r="BG181" s="223">
        <f>IF(N181="zákl. přenesená",J181,0)</f>
        <v>0</v>
      </c>
      <c r="BH181" s="223">
        <f>IF(N181="sníž. přenesená",J181,0)</f>
        <v>0</v>
      </c>
      <c r="BI181" s="223">
        <f>IF(N181="nulová",J181,0)</f>
        <v>0</v>
      </c>
      <c r="BJ181" s="14" t="s">
        <v>78</v>
      </c>
      <c r="BK181" s="223">
        <f>ROUND(I181*H181,2)</f>
        <v>0</v>
      </c>
      <c r="BL181" s="14" t="s">
        <v>126</v>
      </c>
      <c r="BM181" s="222" t="s">
        <v>314</v>
      </c>
    </row>
    <row r="182" s="2" customFormat="1" ht="24.15" customHeight="1">
      <c r="A182" s="35"/>
      <c r="B182" s="36"/>
      <c r="C182" s="209" t="s">
        <v>315</v>
      </c>
      <c r="D182" s="209" t="s">
        <v>120</v>
      </c>
      <c r="E182" s="210" t="s">
        <v>316</v>
      </c>
      <c r="F182" s="211" t="s">
        <v>317</v>
      </c>
      <c r="G182" s="212" t="s">
        <v>145</v>
      </c>
      <c r="H182" s="213">
        <v>1</v>
      </c>
      <c r="I182" s="214"/>
      <c r="J182" s="215">
        <f>ROUND(I182*H182,2)</f>
        <v>0</v>
      </c>
      <c r="K182" s="216"/>
      <c r="L182" s="217"/>
      <c r="M182" s="218" t="s">
        <v>1</v>
      </c>
      <c r="N182" s="219" t="s">
        <v>38</v>
      </c>
      <c r="O182" s="88"/>
      <c r="P182" s="220">
        <f>O182*H182</f>
        <v>0</v>
      </c>
      <c r="Q182" s="220">
        <v>0</v>
      </c>
      <c r="R182" s="220">
        <f>Q182*H182</f>
        <v>0</v>
      </c>
      <c r="S182" s="220">
        <v>0</v>
      </c>
      <c r="T182" s="221">
        <f>S182*H182</f>
        <v>0</v>
      </c>
      <c r="U182" s="35"/>
      <c r="V182" s="35"/>
      <c r="W182" s="35"/>
      <c r="X182" s="35"/>
      <c r="Y182" s="35"/>
      <c r="Z182" s="35"/>
      <c r="AA182" s="35"/>
      <c r="AB182" s="35"/>
      <c r="AC182" s="35"/>
      <c r="AD182" s="35"/>
      <c r="AE182" s="35"/>
      <c r="AR182" s="222" t="s">
        <v>124</v>
      </c>
      <c r="AT182" s="222" t="s">
        <v>120</v>
      </c>
      <c r="AU182" s="222" t="s">
        <v>125</v>
      </c>
      <c r="AY182" s="14" t="s">
        <v>115</v>
      </c>
      <c r="BE182" s="223">
        <f>IF(N182="základní",J182,0)</f>
        <v>0</v>
      </c>
      <c r="BF182" s="223">
        <f>IF(N182="snížená",J182,0)</f>
        <v>0</v>
      </c>
      <c r="BG182" s="223">
        <f>IF(N182="zákl. přenesená",J182,0)</f>
        <v>0</v>
      </c>
      <c r="BH182" s="223">
        <f>IF(N182="sníž. přenesená",J182,0)</f>
        <v>0</v>
      </c>
      <c r="BI182" s="223">
        <f>IF(N182="nulová",J182,0)</f>
        <v>0</v>
      </c>
      <c r="BJ182" s="14" t="s">
        <v>78</v>
      </c>
      <c r="BK182" s="223">
        <f>ROUND(I182*H182,2)</f>
        <v>0</v>
      </c>
      <c r="BL182" s="14" t="s">
        <v>126</v>
      </c>
      <c r="BM182" s="222" t="s">
        <v>318</v>
      </c>
    </row>
    <row r="183" s="2" customFormat="1" ht="16.5" customHeight="1">
      <c r="A183" s="35"/>
      <c r="B183" s="36"/>
      <c r="C183" s="209" t="s">
        <v>319</v>
      </c>
      <c r="D183" s="209" t="s">
        <v>120</v>
      </c>
      <c r="E183" s="210" t="s">
        <v>320</v>
      </c>
      <c r="F183" s="211" t="s">
        <v>321</v>
      </c>
      <c r="G183" s="212" t="s">
        <v>145</v>
      </c>
      <c r="H183" s="213">
        <v>4</v>
      </c>
      <c r="I183" s="214"/>
      <c r="J183" s="215">
        <f>ROUND(I183*H183,2)</f>
        <v>0</v>
      </c>
      <c r="K183" s="216"/>
      <c r="L183" s="217"/>
      <c r="M183" s="218" t="s">
        <v>1</v>
      </c>
      <c r="N183" s="219" t="s">
        <v>38</v>
      </c>
      <c r="O183" s="88"/>
      <c r="P183" s="220">
        <f>O183*H183</f>
        <v>0</v>
      </c>
      <c r="Q183" s="220">
        <v>0</v>
      </c>
      <c r="R183" s="220">
        <f>Q183*H183</f>
        <v>0</v>
      </c>
      <c r="S183" s="220">
        <v>0</v>
      </c>
      <c r="T183" s="221">
        <f>S183*H183</f>
        <v>0</v>
      </c>
      <c r="U183" s="35"/>
      <c r="V183" s="35"/>
      <c r="W183" s="35"/>
      <c r="X183" s="35"/>
      <c r="Y183" s="35"/>
      <c r="Z183" s="35"/>
      <c r="AA183" s="35"/>
      <c r="AB183" s="35"/>
      <c r="AC183" s="35"/>
      <c r="AD183" s="35"/>
      <c r="AE183" s="35"/>
      <c r="AR183" s="222" t="s">
        <v>124</v>
      </c>
      <c r="AT183" s="222" t="s">
        <v>120</v>
      </c>
      <c r="AU183" s="222" t="s">
        <v>125</v>
      </c>
      <c r="AY183" s="14" t="s">
        <v>115</v>
      </c>
      <c r="BE183" s="223">
        <f>IF(N183="základní",J183,0)</f>
        <v>0</v>
      </c>
      <c r="BF183" s="223">
        <f>IF(N183="snížená",J183,0)</f>
        <v>0</v>
      </c>
      <c r="BG183" s="223">
        <f>IF(N183="zákl. přenesená",J183,0)</f>
        <v>0</v>
      </c>
      <c r="BH183" s="223">
        <f>IF(N183="sníž. přenesená",J183,0)</f>
        <v>0</v>
      </c>
      <c r="BI183" s="223">
        <f>IF(N183="nulová",J183,0)</f>
        <v>0</v>
      </c>
      <c r="BJ183" s="14" t="s">
        <v>78</v>
      </c>
      <c r="BK183" s="223">
        <f>ROUND(I183*H183,2)</f>
        <v>0</v>
      </c>
      <c r="BL183" s="14" t="s">
        <v>126</v>
      </c>
      <c r="BM183" s="222" t="s">
        <v>322</v>
      </c>
    </row>
    <row r="184" s="2" customFormat="1" ht="16.5" customHeight="1">
      <c r="A184" s="35"/>
      <c r="B184" s="36"/>
      <c r="C184" s="209" t="s">
        <v>323</v>
      </c>
      <c r="D184" s="209" t="s">
        <v>120</v>
      </c>
      <c r="E184" s="210" t="s">
        <v>324</v>
      </c>
      <c r="F184" s="211" t="s">
        <v>257</v>
      </c>
      <c r="G184" s="212" t="s">
        <v>145</v>
      </c>
      <c r="H184" s="213">
        <v>1</v>
      </c>
      <c r="I184" s="214"/>
      <c r="J184" s="215">
        <f>ROUND(I184*H184,2)</f>
        <v>0</v>
      </c>
      <c r="K184" s="216"/>
      <c r="L184" s="217"/>
      <c r="M184" s="218" t="s">
        <v>1</v>
      </c>
      <c r="N184" s="219" t="s">
        <v>38</v>
      </c>
      <c r="O184" s="88"/>
      <c r="P184" s="220">
        <f>O184*H184</f>
        <v>0</v>
      </c>
      <c r="Q184" s="220">
        <v>0</v>
      </c>
      <c r="R184" s="220">
        <f>Q184*H184</f>
        <v>0</v>
      </c>
      <c r="S184" s="220">
        <v>0</v>
      </c>
      <c r="T184" s="221">
        <f>S184*H184</f>
        <v>0</v>
      </c>
      <c r="U184" s="35"/>
      <c r="V184" s="35"/>
      <c r="W184" s="35"/>
      <c r="X184" s="35"/>
      <c r="Y184" s="35"/>
      <c r="Z184" s="35"/>
      <c r="AA184" s="35"/>
      <c r="AB184" s="35"/>
      <c r="AC184" s="35"/>
      <c r="AD184" s="35"/>
      <c r="AE184" s="35"/>
      <c r="AR184" s="222" t="s">
        <v>124</v>
      </c>
      <c r="AT184" s="222" t="s">
        <v>120</v>
      </c>
      <c r="AU184" s="222" t="s">
        <v>125</v>
      </c>
      <c r="AY184" s="14" t="s">
        <v>115</v>
      </c>
      <c r="BE184" s="223">
        <f>IF(N184="základní",J184,0)</f>
        <v>0</v>
      </c>
      <c r="BF184" s="223">
        <f>IF(N184="snížená",J184,0)</f>
        <v>0</v>
      </c>
      <c r="BG184" s="223">
        <f>IF(N184="zákl. přenesená",J184,0)</f>
        <v>0</v>
      </c>
      <c r="BH184" s="223">
        <f>IF(N184="sníž. přenesená",J184,0)</f>
        <v>0</v>
      </c>
      <c r="BI184" s="223">
        <f>IF(N184="nulová",J184,0)</f>
        <v>0</v>
      </c>
      <c r="BJ184" s="14" t="s">
        <v>78</v>
      </c>
      <c r="BK184" s="223">
        <f>ROUND(I184*H184,2)</f>
        <v>0</v>
      </c>
      <c r="BL184" s="14" t="s">
        <v>126</v>
      </c>
      <c r="BM184" s="222" t="s">
        <v>325</v>
      </c>
    </row>
    <row r="185" s="12" customFormat="1" ht="20.88" customHeight="1">
      <c r="A185" s="12"/>
      <c r="B185" s="193"/>
      <c r="C185" s="194"/>
      <c r="D185" s="195" t="s">
        <v>72</v>
      </c>
      <c r="E185" s="207" t="s">
        <v>326</v>
      </c>
      <c r="F185" s="207" t="s">
        <v>327</v>
      </c>
      <c r="G185" s="194"/>
      <c r="H185" s="194"/>
      <c r="I185" s="197"/>
      <c r="J185" s="208">
        <f>BK185</f>
        <v>0</v>
      </c>
      <c r="K185" s="194"/>
      <c r="L185" s="199"/>
      <c r="M185" s="200"/>
      <c r="N185" s="201"/>
      <c r="O185" s="201"/>
      <c r="P185" s="202">
        <f>SUM(P186:P226)</f>
        <v>0</v>
      </c>
      <c r="Q185" s="201"/>
      <c r="R185" s="202">
        <f>SUM(R186:R226)</f>
        <v>0.09824999999999999</v>
      </c>
      <c r="S185" s="201"/>
      <c r="T185" s="203">
        <f>SUM(T186:T226)</f>
        <v>0</v>
      </c>
      <c r="U185" s="12"/>
      <c r="V185" s="12"/>
      <c r="W185" s="12"/>
      <c r="X185" s="12"/>
      <c r="Y185" s="12"/>
      <c r="Z185" s="12"/>
      <c r="AA185" s="12"/>
      <c r="AB185" s="12"/>
      <c r="AC185" s="12"/>
      <c r="AD185" s="12"/>
      <c r="AE185" s="12"/>
      <c r="AR185" s="204" t="s">
        <v>80</v>
      </c>
      <c r="AT185" s="205" t="s">
        <v>72</v>
      </c>
      <c r="AU185" s="205" t="s">
        <v>80</v>
      </c>
      <c r="AY185" s="204" t="s">
        <v>115</v>
      </c>
      <c r="BK185" s="206">
        <f>SUM(BK186:BK226)</f>
        <v>0</v>
      </c>
    </row>
    <row r="186" s="2" customFormat="1" ht="44.25" customHeight="1">
      <c r="A186" s="35"/>
      <c r="B186" s="36"/>
      <c r="C186" s="209" t="s">
        <v>328</v>
      </c>
      <c r="D186" s="209" t="s">
        <v>120</v>
      </c>
      <c r="E186" s="210" t="s">
        <v>329</v>
      </c>
      <c r="F186" s="211" t="s">
        <v>330</v>
      </c>
      <c r="G186" s="212" t="s">
        <v>145</v>
      </c>
      <c r="H186" s="213">
        <v>1</v>
      </c>
      <c r="I186" s="214"/>
      <c r="J186" s="215">
        <f>ROUND(I186*H186,2)</f>
        <v>0</v>
      </c>
      <c r="K186" s="216"/>
      <c r="L186" s="217"/>
      <c r="M186" s="218" t="s">
        <v>1</v>
      </c>
      <c r="N186" s="219" t="s">
        <v>38</v>
      </c>
      <c r="O186" s="88"/>
      <c r="P186" s="220">
        <f>O186*H186</f>
        <v>0</v>
      </c>
      <c r="Q186" s="220">
        <v>0</v>
      </c>
      <c r="R186" s="220">
        <f>Q186*H186</f>
        <v>0</v>
      </c>
      <c r="S186" s="220">
        <v>0</v>
      </c>
      <c r="T186" s="221">
        <f>S186*H186</f>
        <v>0</v>
      </c>
      <c r="U186" s="35"/>
      <c r="V186" s="35"/>
      <c r="W186" s="35"/>
      <c r="X186" s="35"/>
      <c r="Y186" s="35"/>
      <c r="Z186" s="35"/>
      <c r="AA186" s="35"/>
      <c r="AB186" s="35"/>
      <c r="AC186" s="35"/>
      <c r="AD186" s="35"/>
      <c r="AE186" s="35"/>
      <c r="AR186" s="222" t="s">
        <v>124</v>
      </c>
      <c r="AT186" s="222" t="s">
        <v>120</v>
      </c>
      <c r="AU186" s="222" t="s">
        <v>125</v>
      </c>
      <c r="AY186" s="14" t="s">
        <v>115</v>
      </c>
      <c r="BE186" s="223">
        <f>IF(N186="základní",J186,0)</f>
        <v>0</v>
      </c>
      <c r="BF186" s="223">
        <f>IF(N186="snížená",J186,0)</f>
        <v>0</v>
      </c>
      <c r="BG186" s="223">
        <f>IF(N186="zákl. přenesená",J186,0)</f>
        <v>0</v>
      </c>
      <c r="BH186" s="223">
        <f>IF(N186="sníž. přenesená",J186,0)</f>
        <v>0</v>
      </c>
      <c r="BI186" s="223">
        <f>IF(N186="nulová",J186,0)</f>
        <v>0</v>
      </c>
      <c r="BJ186" s="14" t="s">
        <v>78</v>
      </c>
      <c r="BK186" s="223">
        <f>ROUND(I186*H186,2)</f>
        <v>0</v>
      </c>
      <c r="BL186" s="14" t="s">
        <v>126</v>
      </c>
      <c r="BM186" s="222" t="s">
        <v>331</v>
      </c>
    </row>
    <row r="187" s="2" customFormat="1" ht="24.15" customHeight="1">
      <c r="A187" s="35"/>
      <c r="B187" s="36"/>
      <c r="C187" s="209" t="s">
        <v>332</v>
      </c>
      <c r="D187" s="209" t="s">
        <v>120</v>
      </c>
      <c r="E187" s="210" t="s">
        <v>333</v>
      </c>
      <c r="F187" s="211" t="s">
        <v>334</v>
      </c>
      <c r="G187" s="212" t="s">
        <v>145</v>
      </c>
      <c r="H187" s="213">
        <v>1</v>
      </c>
      <c r="I187" s="214"/>
      <c r="J187" s="215">
        <f>ROUND(I187*H187,2)</f>
        <v>0</v>
      </c>
      <c r="K187" s="216"/>
      <c r="L187" s="217"/>
      <c r="M187" s="218" t="s">
        <v>1</v>
      </c>
      <c r="N187" s="219" t="s">
        <v>38</v>
      </c>
      <c r="O187" s="88"/>
      <c r="P187" s="220">
        <f>O187*H187</f>
        <v>0</v>
      </c>
      <c r="Q187" s="220">
        <v>0.0010499999999999999</v>
      </c>
      <c r="R187" s="220">
        <f>Q187*H187</f>
        <v>0.0010499999999999999</v>
      </c>
      <c r="S187" s="220">
        <v>0</v>
      </c>
      <c r="T187" s="221">
        <f>S187*H187</f>
        <v>0</v>
      </c>
      <c r="U187" s="35"/>
      <c r="V187" s="35"/>
      <c r="W187" s="35"/>
      <c r="X187" s="35"/>
      <c r="Y187" s="35"/>
      <c r="Z187" s="35"/>
      <c r="AA187" s="35"/>
      <c r="AB187" s="35"/>
      <c r="AC187" s="35"/>
      <c r="AD187" s="35"/>
      <c r="AE187" s="35"/>
      <c r="AR187" s="222" t="s">
        <v>124</v>
      </c>
      <c r="AT187" s="222" t="s">
        <v>120</v>
      </c>
      <c r="AU187" s="222" t="s">
        <v>125</v>
      </c>
      <c r="AY187" s="14" t="s">
        <v>115</v>
      </c>
      <c r="BE187" s="223">
        <f>IF(N187="základní",J187,0)</f>
        <v>0</v>
      </c>
      <c r="BF187" s="223">
        <f>IF(N187="snížená",J187,0)</f>
        <v>0</v>
      </c>
      <c r="BG187" s="223">
        <f>IF(N187="zákl. přenesená",J187,0)</f>
        <v>0</v>
      </c>
      <c r="BH187" s="223">
        <f>IF(N187="sníž. přenesená",J187,0)</f>
        <v>0</v>
      </c>
      <c r="BI187" s="223">
        <f>IF(N187="nulová",J187,0)</f>
        <v>0</v>
      </c>
      <c r="BJ187" s="14" t="s">
        <v>78</v>
      </c>
      <c r="BK187" s="223">
        <f>ROUND(I187*H187,2)</f>
        <v>0</v>
      </c>
      <c r="BL187" s="14" t="s">
        <v>126</v>
      </c>
      <c r="BM187" s="222" t="s">
        <v>335</v>
      </c>
    </row>
    <row r="188" s="2" customFormat="1" ht="24.15" customHeight="1">
      <c r="A188" s="35"/>
      <c r="B188" s="36"/>
      <c r="C188" s="209" t="s">
        <v>336</v>
      </c>
      <c r="D188" s="209" t="s">
        <v>120</v>
      </c>
      <c r="E188" s="210" t="s">
        <v>337</v>
      </c>
      <c r="F188" s="211" t="s">
        <v>338</v>
      </c>
      <c r="G188" s="212" t="s">
        <v>123</v>
      </c>
      <c r="H188" s="213">
        <v>86</v>
      </c>
      <c r="I188" s="214"/>
      <c r="J188" s="215">
        <f>ROUND(I188*H188,2)</f>
        <v>0</v>
      </c>
      <c r="K188" s="216"/>
      <c r="L188" s="217"/>
      <c r="M188" s="218" t="s">
        <v>1</v>
      </c>
      <c r="N188" s="219" t="s">
        <v>38</v>
      </c>
      <c r="O188" s="88"/>
      <c r="P188" s="220">
        <f>O188*H188</f>
        <v>0</v>
      </c>
      <c r="Q188" s="220">
        <v>0.00017000000000000001</v>
      </c>
      <c r="R188" s="220">
        <f>Q188*H188</f>
        <v>0.014620000000000001</v>
      </c>
      <c r="S188" s="220">
        <v>0</v>
      </c>
      <c r="T188" s="221">
        <f>S188*H188</f>
        <v>0</v>
      </c>
      <c r="U188" s="35"/>
      <c r="V188" s="35"/>
      <c r="W188" s="35"/>
      <c r="X188" s="35"/>
      <c r="Y188" s="35"/>
      <c r="Z188" s="35"/>
      <c r="AA188" s="35"/>
      <c r="AB188" s="35"/>
      <c r="AC188" s="35"/>
      <c r="AD188" s="35"/>
      <c r="AE188" s="35"/>
      <c r="AR188" s="222" t="s">
        <v>124</v>
      </c>
      <c r="AT188" s="222" t="s">
        <v>120</v>
      </c>
      <c r="AU188" s="222" t="s">
        <v>125</v>
      </c>
      <c r="AY188" s="14" t="s">
        <v>115</v>
      </c>
      <c r="BE188" s="223">
        <f>IF(N188="základní",J188,0)</f>
        <v>0</v>
      </c>
      <c r="BF188" s="223">
        <f>IF(N188="snížená",J188,0)</f>
        <v>0</v>
      </c>
      <c r="BG188" s="223">
        <f>IF(N188="zákl. přenesená",J188,0)</f>
        <v>0</v>
      </c>
      <c r="BH188" s="223">
        <f>IF(N188="sníž. přenesená",J188,0)</f>
        <v>0</v>
      </c>
      <c r="BI188" s="223">
        <f>IF(N188="nulová",J188,0)</f>
        <v>0</v>
      </c>
      <c r="BJ188" s="14" t="s">
        <v>78</v>
      </c>
      <c r="BK188" s="223">
        <f>ROUND(I188*H188,2)</f>
        <v>0</v>
      </c>
      <c r="BL188" s="14" t="s">
        <v>126</v>
      </c>
      <c r="BM188" s="222" t="s">
        <v>339</v>
      </c>
    </row>
    <row r="189" s="2" customFormat="1">
      <c r="A189" s="35"/>
      <c r="B189" s="36"/>
      <c r="C189" s="37"/>
      <c r="D189" s="224" t="s">
        <v>138</v>
      </c>
      <c r="E189" s="37"/>
      <c r="F189" s="225" t="s">
        <v>340</v>
      </c>
      <c r="G189" s="37"/>
      <c r="H189" s="37"/>
      <c r="I189" s="226"/>
      <c r="J189" s="37"/>
      <c r="K189" s="37"/>
      <c r="L189" s="41"/>
      <c r="M189" s="227"/>
      <c r="N189" s="228"/>
      <c r="O189" s="88"/>
      <c r="P189" s="88"/>
      <c r="Q189" s="88"/>
      <c r="R189" s="88"/>
      <c r="S189" s="88"/>
      <c r="T189" s="89"/>
      <c r="U189" s="35"/>
      <c r="V189" s="35"/>
      <c r="W189" s="35"/>
      <c r="X189" s="35"/>
      <c r="Y189" s="35"/>
      <c r="Z189" s="35"/>
      <c r="AA189" s="35"/>
      <c r="AB189" s="35"/>
      <c r="AC189" s="35"/>
      <c r="AD189" s="35"/>
      <c r="AE189" s="35"/>
      <c r="AT189" s="14" t="s">
        <v>138</v>
      </c>
      <c r="AU189" s="14" t="s">
        <v>125</v>
      </c>
    </row>
    <row r="190" s="2" customFormat="1" ht="24.15" customHeight="1">
      <c r="A190" s="35"/>
      <c r="B190" s="36"/>
      <c r="C190" s="209" t="s">
        <v>341</v>
      </c>
      <c r="D190" s="209" t="s">
        <v>120</v>
      </c>
      <c r="E190" s="210" t="s">
        <v>342</v>
      </c>
      <c r="F190" s="211" t="s">
        <v>343</v>
      </c>
      <c r="G190" s="212" t="s">
        <v>123</v>
      </c>
      <c r="H190" s="213">
        <v>12</v>
      </c>
      <c r="I190" s="214"/>
      <c r="J190" s="215">
        <f>ROUND(I190*H190,2)</f>
        <v>0</v>
      </c>
      <c r="K190" s="216"/>
      <c r="L190" s="217"/>
      <c r="M190" s="218" t="s">
        <v>1</v>
      </c>
      <c r="N190" s="219" t="s">
        <v>38</v>
      </c>
      <c r="O190" s="88"/>
      <c r="P190" s="220">
        <f>O190*H190</f>
        <v>0</v>
      </c>
      <c r="Q190" s="220">
        <v>0.00023000000000000001</v>
      </c>
      <c r="R190" s="220">
        <f>Q190*H190</f>
        <v>0.0027600000000000003</v>
      </c>
      <c r="S190" s="220">
        <v>0</v>
      </c>
      <c r="T190" s="221">
        <f>S190*H190</f>
        <v>0</v>
      </c>
      <c r="U190" s="35"/>
      <c r="V190" s="35"/>
      <c r="W190" s="35"/>
      <c r="X190" s="35"/>
      <c r="Y190" s="35"/>
      <c r="Z190" s="35"/>
      <c r="AA190" s="35"/>
      <c r="AB190" s="35"/>
      <c r="AC190" s="35"/>
      <c r="AD190" s="35"/>
      <c r="AE190" s="35"/>
      <c r="AR190" s="222" t="s">
        <v>124</v>
      </c>
      <c r="AT190" s="222" t="s">
        <v>120</v>
      </c>
      <c r="AU190" s="222" t="s">
        <v>125</v>
      </c>
      <c r="AY190" s="14" t="s">
        <v>115</v>
      </c>
      <c r="BE190" s="223">
        <f>IF(N190="základní",J190,0)</f>
        <v>0</v>
      </c>
      <c r="BF190" s="223">
        <f>IF(N190="snížená",J190,0)</f>
        <v>0</v>
      </c>
      <c r="BG190" s="223">
        <f>IF(N190="zákl. přenesená",J190,0)</f>
        <v>0</v>
      </c>
      <c r="BH190" s="223">
        <f>IF(N190="sníž. přenesená",J190,0)</f>
        <v>0</v>
      </c>
      <c r="BI190" s="223">
        <f>IF(N190="nulová",J190,0)</f>
        <v>0</v>
      </c>
      <c r="BJ190" s="14" t="s">
        <v>78</v>
      </c>
      <c r="BK190" s="223">
        <f>ROUND(I190*H190,2)</f>
        <v>0</v>
      </c>
      <c r="BL190" s="14" t="s">
        <v>126</v>
      </c>
      <c r="BM190" s="222" t="s">
        <v>344</v>
      </c>
    </row>
    <row r="191" s="2" customFormat="1">
      <c r="A191" s="35"/>
      <c r="B191" s="36"/>
      <c r="C191" s="37"/>
      <c r="D191" s="224" t="s">
        <v>138</v>
      </c>
      <c r="E191" s="37"/>
      <c r="F191" s="225" t="s">
        <v>345</v>
      </c>
      <c r="G191" s="37"/>
      <c r="H191" s="37"/>
      <c r="I191" s="226"/>
      <c r="J191" s="37"/>
      <c r="K191" s="37"/>
      <c r="L191" s="41"/>
      <c r="M191" s="227"/>
      <c r="N191" s="228"/>
      <c r="O191" s="88"/>
      <c r="P191" s="88"/>
      <c r="Q191" s="88"/>
      <c r="R191" s="88"/>
      <c r="S191" s="88"/>
      <c r="T191" s="89"/>
      <c r="U191" s="35"/>
      <c r="V191" s="35"/>
      <c r="W191" s="35"/>
      <c r="X191" s="35"/>
      <c r="Y191" s="35"/>
      <c r="Z191" s="35"/>
      <c r="AA191" s="35"/>
      <c r="AB191" s="35"/>
      <c r="AC191" s="35"/>
      <c r="AD191" s="35"/>
      <c r="AE191" s="35"/>
      <c r="AT191" s="14" t="s">
        <v>138</v>
      </c>
      <c r="AU191" s="14" t="s">
        <v>125</v>
      </c>
    </row>
    <row r="192" s="2" customFormat="1" ht="37.8" customHeight="1">
      <c r="A192" s="35"/>
      <c r="B192" s="36"/>
      <c r="C192" s="209" t="s">
        <v>346</v>
      </c>
      <c r="D192" s="209" t="s">
        <v>120</v>
      </c>
      <c r="E192" s="210" t="s">
        <v>347</v>
      </c>
      <c r="F192" s="211" t="s">
        <v>348</v>
      </c>
      <c r="G192" s="212" t="s">
        <v>123</v>
      </c>
      <c r="H192" s="213">
        <v>18</v>
      </c>
      <c r="I192" s="214"/>
      <c r="J192" s="215">
        <f>ROUND(I192*H192,2)</f>
        <v>0</v>
      </c>
      <c r="K192" s="216"/>
      <c r="L192" s="217"/>
      <c r="M192" s="218" t="s">
        <v>1</v>
      </c>
      <c r="N192" s="219" t="s">
        <v>38</v>
      </c>
      <c r="O192" s="88"/>
      <c r="P192" s="220">
        <f>O192*H192</f>
        <v>0</v>
      </c>
      <c r="Q192" s="220">
        <v>0.00022000000000000001</v>
      </c>
      <c r="R192" s="220">
        <f>Q192*H192</f>
        <v>0.00396</v>
      </c>
      <c r="S192" s="220">
        <v>0</v>
      </c>
      <c r="T192" s="221">
        <f>S192*H192</f>
        <v>0</v>
      </c>
      <c r="U192" s="35"/>
      <c r="V192" s="35"/>
      <c r="W192" s="35"/>
      <c r="X192" s="35"/>
      <c r="Y192" s="35"/>
      <c r="Z192" s="35"/>
      <c r="AA192" s="35"/>
      <c r="AB192" s="35"/>
      <c r="AC192" s="35"/>
      <c r="AD192" s="35"/>
      <c r="AE192" s="35"/>
      <c r="AR192" s="222" t="s">
        <v>124</v>
      </c>
      <c r="AT192" s="222" t="s">
        <v>120</v>
      </c>
      <c r="AU192" s="222" t="s">
        <v>125</v>
      </c>
      <c r="AY192" s="14" t="s">
        <v>115</v>
      </c>
      <c r="BE192" s="223">
        <f>IF(N192="základní",J192,0)</f>
        <v>0</v>
      </c>
      <c r="BF192" s="223">
        <f>IF(N192="snížená",J192,0)</f>
        <v>0</v>
      </c>
      <c r="BG192" s="223">
        <f>IF(N192="zákl. přenesená",J192,0)</f>
        <v>0</v>
      </c>
      <c r="BH192" s="223">
        <f>IF(N192="sníž. přenesená",J192,0)</f>
        <v>0</v>
      </c>
      <c r="BI192" s="223">
        <f>IF(N192="nulová",J192,0)</f>
        <v>0</v>
      </c>
      <c r="BJ192" s="14" t="s">
        <v>78</v>
      </c>
      <c r="BK192" s="223">
        <f>ROUND(I192*H192,2)</f>
        <v>0</v>
      </c>
      <c r="BL192" s="14" t="s">
        <v>126</v>
      </c>
      <c r="BM192" s="222" t="s">
        <v>349</v>
      </c>
    </row>
    <row r="193" s="2" customFormat="1">
      <c r="A193" s="35"/>
      <c r="B193" s="36"/>
      <c r="C193" s="37"/>
      <c r="D193" s="224" t="s">
        <v>138</v>
      </c>
      <c r="E193" s="37"/>
      <c r="F193" s="225" t="s">
        <v>350</v>
      </c>
      <c r="G193" s="37"/>
      <c r="H193" s="37"/>
      <c r="I193" s="226"/>
      <c r="J193" s="37"/>
      <c r="K193" s="37"/>
      <c r="L193" s="41"/>
      <c r="M193" s="227"/>
      <c r="N193" s="228"/>
      <c r="O193" s="88"/>
      <c r="P193" s="88"/>
      <c r="Q193" s="88"/>
      <c r="R193" s="88"/>
      <c r="S193" s="88"/>
      <c r="T193" s="89"/>
      <c r="U193" s="35"/>
      <c r="V193" s="35"/>
      <c r="W193" s="35"/>
      <c r="X193" s="35"/>
      <c r="Y193" s="35"/>
      <c r="Z193" s="35"/>
      <c r="AA193" s="35"/>
      <c r="AB193" s="35"/>
      <c r="AC193" s="35"/>
      <c r="AD193" s="35"/>
      <c r="AE193" s="35"/>
      <c r="AT193" s="14" t="s">
        <v>138</v>
      </c>
      <c r="AU193" s="14" t="s">
        <v>125</v>
      </c>
    </row>
    <row r="194" s="2" customFormat="1" ht="37.8" customHeight="1">
      <c r="A194" s="35"/>
      <c r="B194" s="36"/>
      <c r="C194" s="209" t="s">
        <v>351</v>
      </c>
      <c r="D194" s="209" t="s">
        <v>120</v>
      </c>
      <c r="E194" s="210" t="s">
        <v>352</v>
      </c>
      <c r="F194" s="211" t="s">
        <v>353</v>
      </c>
      <c r="G194" s="212" t="s">
        <v>123</v>
      </c>
      <c r="H194" s="213">
        <v>38</v>
      </c>
      <c r="I194" s="214"/>
      <c r="J194" s="215">
        <f>ROUND(I194*H194,2)</f>
        <v>0</v>
      </c>
      <c r="K194" s="216"/>
      <c r="L194" s="217"/>
      <c r="M194" s="218" t="s">
        <v>1</v>
      </c>
      <c r="N194" s="219" t="s">
        <v>38</v>
      </c>
      <c r="O194" s="88"/>
      <c r="P194" s="220">
        <f>O194*H194</f>
        <v>0</v>
      </c>
      <c r="Q194" s="220">
        <v>0.00059999999999999995</v>
      </c>
      <c r="R194" s="220">
        <f>Q194*H194</f>
        <v>0.022799999999999997</v>
      </c>
      <c r="S194" s="220">
        <v>0</v>
      </c>
      <c r="T194" s="221">
        <f>S194*H194</f>
        <v>0</v>
      </c>
      <c r="U194" s="35"/>
      <c r="V194" s="35"/>
      <c r="W194" s="35"/>
      <c r="X194" s="35"/>
      <c r="Y194" s="35"/>
      <c r="Z194" s="35"/>
      <c r="AA194" s="35"/>
      <c r="AB194" s="35"/>
      <c r="AC194" s="35"/>
      <c r="AD194" s="35"/>
      <c r="AE194" s="35"/>
      <c r="AR194" s="222" t="s">
        <v>124</v>
      </c>
      <c r="AT194" s="222" t="s">
        <v>120</v>
      </c>
      <c r="AU194" s="222" t="s">
        <v>125</v>
      </c>
      <c r="AY194" s="14" t="s">
        <v>115</v>
      </c>
      <c r="BE194" s="223">
        <f>IF(N194="základní",J194,0)</f>
        <v>0</v>
      </c>
      <c r="BF194" s="223">
        <f>IF(N194="snížená",J194,0)</f>
        <v>0</v>
      </c>
      <c r="BG194" s="223">
        <f>IF(N194="zákl. přenesená",J194,0)</f>
        <v>0</v>
      </c>
      <c r="BH194" s="223">
        <f>IF(N194="sníž. přenesená",J194,0)</f>
        <v>0</v>
      </c>
      <c r="BI194" s="223">
        <f>IF(N194="nulová",J194,0)</f>
        <v>0</v>
      </c>
      <c r="BJ194" s="14" t="s">
        <v>78</v>
      </c>
      <c r="BK194" s="223">
        <f>ROUND(I194*H194,2)</f>
        <v>0</v>
      </c>
      <c r="BL194" s="14" t="s">
        <v>126</v>
      </c>
      <c r="BM194" s="222" t="s">
        <v>354</v>
      </c>
    </row>
    <row r="195" s="2" customFormat="1">
      <c r="A195" s="35"/>
      <c r="B195" s="36"/>
      <c r="C195" s="37"/>
      <c r="D195" s="224" t="s">
        <v>138</v>
      </c>
      <c r="E195" s="37"/>
      <c r="F195" s="225" t="s">
        <v>355</v>
      </c>
      <c r="G195" s="37"/>
      <c r="H195" s="37"/>
      <c r="I195" s="226"/>
      <c r="J195" s="37"/>
      <c r="K195" s="37"/>
      <c r="L195" s="41"/>
      <c r="M195" s="227"/>
      <c r="N195" s="228"/>
      <c r="O195" s="88"/>
      <c r="P195" s="88"/>
      <c r="Q195" s="88"/>
      <c r="R195" s="88"/>
      <c r="S195" s="88"/>
      <c r="T195" s="89"/>
      <c r="U195" s="35"/>
      <c r="V195" s="35"/>
      <c r="W195" s="35"/>
      <c r="X195" s="35"/>
      <c r="Y195" s="35"/>
      <c r="Z195" s="35"/>
      <c r="AA195" s="35"/>
      <c r="AB195" s="35"/>
      <c r="AC195" s="35"/>
      <c r="AD195" s="35"/>
      <c r="AE195" s="35"/>
      <c r="AT195" s="14" t="s">
        <v>138</v>
      </c>
      <c r="AU195" s="14" t="s">
        <v>125</v>
      </c>
    </row>
    <row r="196" s="2" customFormat="1" ht="24.15" customHeight="1">
      <c r="A196" s="35"/>
      <c r="B196" s="36"/>
      <c r="C196" s="209" t="s">
        <v>356</v>
      </c>
      <c r="D196" s="209" t="s">
        <v>120</v>
      </c>
      <c r="E196" s="210" t="s">
        <v>357</v>
      </c>
      <c r="F196" s="211" t="s">
        <v>358</v>
      </c>
      <c r="G196" s="212" t="s">
        <v>123</v>
      </c>
      <c r="H196" s="213">
        <v>54</v>
      </c>
      <c r="I196" s="214"/>
      <c r="J196" s="215">
        <f>ROUND(I196*H196,2)</f>
        <v>0</v>
      </c>
      <c r="K196" s="216"/>
      <c r="L196" s="217"/>
      <c r="M196" s="218" t="s">
        <v>1</v>
      </c>
      <c r="N196" s="219" t="s">
        <v>38</v>
      </c>
      <c r="O196" s="88"/>
      <c r="P196" s="220">
        <f>O196*H196</f>
        <v>0</v>
      </c>
      <c r="Q196" s="220">
        <v>9.0000000000000006E-05</v>
      </c>
      <c r="R196" s="220">
        <f>Q196*H196</f>
        <v>0.0048600000000000006</v>
      </c>
      <c r="S196" s="220">
        <v>0</v>
      </c>
      <c r="T196" s="221">
        <f>S196*H196</f>
        <v>0</v>
      </c>
      <c r="U196" s="35"/>
      <c r="V196" s="35"/>
      <c r="W196" s="35"/>
      <c r="X196" s="35"/>
      <c r="Y196" s="35"/>
      <c r="Z196" s="35"/>
      <c r="AA196" s="35"/>
      <c r="AB196" s="35"/>
      <c r="AC196" s="35"/>
      <c r="AD196" s="35"/>
      <c r="AE196" s="35"/>
      <c r="AR196" s="222" t="s">
        <v>124</v>
      </c>
      <c r="AT196" s="222" t="s">
        <v>120</v>
      </c>
      <c r="AU196" s="222" t="s">
        <v>125</v>
      </c>
      <c r="AY196" s="14" t="s">
        <v>115</v>
      </c>
      <c r="BE196" s="223">
        <f>IF(N196="základní",J196,0)</f>
        <v>0</v>
      </c>
      <c r="BF196" s="223">
        <f>IF(N196="snížená",J196,0)</f>
        <v>0</v>
      </c>
      <c r="BG196" s="223">
        <f>IF(N196="zákl. přenesená",J196,0)</f>
        <v>0</v>
      </c>
      <c r="BH196" s="223">
        <f>IF(N196="sníž. přenesená",J196,0)</f>
        <v>0</v>
      </c>
      <c r="BI196" s="223">
        <f>IF(N196="nulová",J196,0)</f>
        <v>0</v>
      </c>
      <c r="BJ196" s="14" t="s">
        <v>78</v>
      </c>
      <c r="BK196" s="223">
        <f>ROUND(I196*H196,2)</f>
        <v>0</v>
      </c>
      <c r="BL196" s="14" t="s">
        <v>126</v>
      </c>
      <c r="BM196" s="222" t="s">
        <v>359</v>
      </c>
    </row>
    <row r="197" s="2" customFormat="1">
      <c r="A197" s="35"/>
      <c r="B197" s="36"/>
      <c r="C197" s="37"/>
      <c r="D197" s="224" t="s">
        <v>138</v>
      </c>
      <c r="E197" s="37"/>
      <c r="F197" s="225" t="s">
        <v>360</v>
      </c>
      <c r="G197" s="37"/>
      <c r="H197" s="37"/>
      <c r="I197" s="226"/>
      <c r="J197" s="37"/>
      <c r="K197" s="37"/>
      <c r="L197" s="41"/>
      <c r="M197" s="227"/>
      <c r="N197" s="228"/>
      <c r="O197" s="88"/>
      <c r="P197" s="88"/>
      <c r="Q197" s="88"/>
      <c r="R197" s="88"/>
      <c r="S197" s="88"/>
      <c r="T197" s="89"/>
      <c r="U197" s="35"/>
      <c r="V197" s="35"/>
      <c r="W197" s="35"/>
      <c r="X197" s="35"/>
      <c r="Y197" s="35"/>
      <c r="Z197" s="35"/>
      <c r="AA197" s="35"/>
      <c r="AB197" s="35"/>
      <c r="AC197" s="35"/>
      <c r="AD197" s="35"/>
      <c r="AE197" s="35"/>
      <c r="AT197" s="14" t="s">
        <v>138</v>
      </c>
      <c r="AU197" s="14" t="s">
        <v>125</v>
      </c>
    </row>
    <row r="198" s="2" customFormat="1" ht="24.15" customHeight="1">
      <c r="A198" s="35"/>
      <c r="B198" s="36"/>
      <c r="C198" s="209" t="s">
        <v>361</v>
      </c>
      <c r="D198" s="209" t="s">
        <v>120</v>
      </c>
      <c r="E198" s="210" t="s">
        <v>362</v>
      </c>
      <c r="F198" s="211" t="s">
        <v>363</v>
      </c>
      <c r="G198" s="212" t="s">
        <v>123</v>
      </c>
      <c r="H198" s="213">
        <v>22</v>
      </c>
      <c r="I198" s="214"/>
      <c r="J198" s="215">
        <f>ROUND(I198*H198,2)</f>
        <v>0</v>
      </c>
      <c r="K198" s="216"/>
      <c r="L198" s="217"/>
      <c r="M198" s="218" t="s">
        <v>1</v>
      </c>
      <c r="N198" s="219" t="s">
        <v>38</v>
      </c>
      <c r="O198" s="88"/>
      <c r="P198" s="220">
        <f>O198*H198</f>
        <v>0</v>
      </c>
      <c r="Q198" s="220">
        <v>0.00014999999999999999</v>
      </c>
      <c r="R198" s="220">
        <f>Q198*H198</f>
        <v>0.0032999999999999995</v>
      </c>
      <c r="S198" s="220">
        <v>0</v>
      </c>
      <c r="T198" s="221">
        <f>S198*H198</f>
        <v>0</v>
      </c>
      <c r="U198" s="35"/>
      <c r="V198" s="35"/>
      <c r="W198" s="35"/>
      <c r="X198" s="35"/>
      <c r="Y198" s="35"/>
      <c r="Z198" s="35"/>
      <c r="AA198" s="35"/>
      <c r="AB198" s="35"/>
      <c r="AC198" s="35"/>
      <c r="AD198" s="35"/>
      <c r="AE198" s="35"/>
      <c r="AR198" s="222" t="s">
        <v>124</v>
      </c>
      <c r="AT198" s="222" t="s">
        <v>120</v>
      </c>
      <c r="AU198" s="222" t="s">
        <v>125</v>
      </c>
      <c r="AY198" s="14" t="s">
        <v>115</v>
      </c>
      <c r="BE198" s="223">
        <f>IF(N198="základní",J198,0)</f>
        <v>0</v>
      </c>
      <c r="BF198" s="223">
        <f>IF(N198="snížená",J198,0)</f>
        <v>0</v>
      </c>
      <c r="BG198" s="223">
        <f>IF(N198="zákl. přenesená",J198,0)</f>
        <v>0</v>
      </c>
      <c r="BH198" s="223">
        <f>IF(N198="sníž. přenesená",J198,0)</f>
        <v>0</v>
      </c>
      <c r="BI198" s="223">
        <f>IF(N198="nulová",J198,0)</f>
        <v>0</v>
      </c>
      <c r="BJ198" s="14" t="s">
        <v>78</v>
      </c>
      <c r="BK198" s="223">
        <f>ROUND(I198*H198,2)</f>
        <v>0</v>
      </c>
      <c r="BL198" s="14" t="s">
        <v>126</v>
      </c>
      <c r="BM198" s="222" t="s">
        <v>364</v>
      </c>
    </row>
    <row r="199" s="2" customFormat="1">
      <c r="A199" s="35"/>
      <c r="B199" s="36"/>
      <c r="C199" s="37"/>
      <c r="D199" s="224" t="s">
        <v>138</v>
      </c>
      <c r="E199" s="37"/>
      <c r="F199" s="225" t="s">
        <v>365</v>
      </c>
      <c r="G199" s="37"/>
      <c r="H199" s="37"/>
      <c r="I199" s="226"/>
      <c r="J199" s="37"/>
      <c r="K199" s="37"/>
      <c r="L199" s="41"/>
      <c r="M199" s="227"/>
      <c r="N199" s="228"/>
      <c r="O199" s="88"/>
      <c r="P199" s="88"/>
      <c r="Q199" s="88"/>
      <c r="R199" s="88"/>
      <c r="S199" s="88"/>
      <c r="T199" s="89"/>
      <c r="U199" s="35"/>
      <c r="V199" s="35"/>
      <c r="W199" s="35"/>
      <c r="X199" s="35"/>
      <c r="Y199" s="35"/>
      <c r="Z199" s="35"/>
      <c r="AA199" s="35"/>
      <c r="AB199" s="35"/>
      <c r="AC199" s="35"/>
      <c r="AD199" s="35"/>
      <c r="AE199" s="35"/>
      <c r="AT199" s="14" t="s">
        <v>138</v>
      </c>
      <c r="AU199" s="14" t="s">
        <v>125</v>
      </c>
    </row>
    <row r="200" s="2" customFormat="1" ht="37.8" customHeight="1">
      <c r="A200" s="35"/>
      <c r="B200" s="36"/>
      <c r="C200" s="209" t="s">
        <v>366</v>
      </c>
      <c r="D200" s="209" t="s">
        <v>120</v>
      </c>
      <c r="E200" s="210" t="s">
        <v>367</v>
      </c>
      <c r="F200" s="211" t="s">
        <v>368</v>
      </c>
      <c r="G200" s="212" t="s">
        <v>123</v>
      </c>
      <c r="H200" s="213">
        <v>38</v>
      </c>
      <c r="I200" s="214"/>
      <c r="J200" s="215">
        <f>ROUND(I200*H200,2)</f>
        <v>0</v>
      </c>
      <c r="K200" s="216"/>
      <c r="L200" s="217"/>
      <c r="M200" s="218" t="s">
        <v>1</v>
      </c>
      <c r="N200" s="219" t="s">
        <v>38</v>
      </c>
      <c r="O200" s="88"/>
      <c r="P200" s="220">
        <f>O200*H200</f>
        <v>0</v>
      </c>
      <c r="Q200" s="220">
        <v>0.00032000000000000003</v>
      </c>
      <c r="R200" s="220">
        <f>Q200*H200</f>
        <v>0.012160000000000001</v>
      </c>
      <c r="S200" s="220">
        <v>0</v>
      </c>
      <c r="T200" s="221">
        <f>S200*H200</f>
        <v>0</v>
      </c>
      <c r="U200" s="35"/>
      <c r="V200" s="35"/>
      <c r="W200" s="35"/>
      <c r="X200" s="35"/>
      <c r="Y200" s="35"/>
      <c r="Z200" s="35"/>
      <c r="AA200" s="35"/>
      <c r="AB200" s="35"/>
      <c r="AC200" s="35"/>
      <c r="AD200" s="35"/>
      <c r="AE200" s="35"/>
      <c r="AR200" s="222" t="s">
        <v>124</v>
      </c>
      <c r="AT200" s="222" t="s">
        <v>120</v>
      </c>
      <c r="AU200" s="222" t="s">
        <v>125</v>
      </c>
      <c r="AY200" s="14" t="s">
        <v>115</v>
      </c>
      <c r="BE200" s="223">
        <f>IF(N200="základní",J200,0)</f>
        <v>0</v>
      </c>
      <c r="BF200" s="223">
        <f>IF(N200="snížená",J200,0)</f>
        <v>0</v>
      </c>
      <c r="BG200" s="223">
        <f>IF(N200="zákl. přenesená",J200,0)</f>
        <v>0</v>
      </c>
      <c r="BH200" s="223">
        <f>IF(N200="sníž. přenesená",J200,0)</f>
        <v>0</v>
      </c>
      <c r="BI200" s="223">
        <f>IF(N200="nulová",J200,0)</f>
        <v>0</v>
      </c>
      <c r="BJ200" s="14" t="s">
        <v>78</v>
      </c>
      <c r="BK200" s="223">
        <f>ROUND(I200*H200,2)</f>
        <v>0</v>
      </c>
      <c r="BL200" s="14" t="s">
        <v>126</v>
      </c>
      <c r="BM200" s="222" t="s">
        <v>369</v>
      </c>
    </row>
    <row r="201" s="2" customFormat="1">
      <c r="A201" s="35"/>
      <c r="B201" s="36"/>
      <c r="C201" s="37"/>
      <c r="D201" s="224" t="s">
        <v>138</v>
      </c>
      <c r="E201" s="37"/>
      <c r="F201" s="225" t="s">
        <v>370</v>
      </c>
      <c r="G201" s="37"/>
      <c r="H201" s="37"/>
      <c r="I201" s="226"/>
      <c r="J201" s="37"/>
      <c r="K201" s="37"/>
      <c r="L201" s="41"/>
      <c r="M201" s="227"/>
      <c r="N201" s="228"/>
      <c r="O201" s="88"/>
      <c r="P201" s="88"/>
      <c r="Q201" s="88"/>
      <c r="R201" s="88"/>
      <c r="S201" s="88"/>
      <c r="T201" s="89"/>
      <c r="U201" s="35"/>
      <c r="V201" s="35"/>
      <c r="W201" s="35"/>
      <c r="X201" s="35"/>
      <c r="Y201" s="35"/>
      <c r="Z201" s="35"/>
      <c r="AA201" s="35"/>
      <c r="AB201" s="35"/>
      <c r="AC201" s="35"/>
      <c r="AD201" s="35"/>
      <c r="AE201" s="35"/>
      <c r="AT201" s="14" t="s">
        <v>138</v>
      </c>
      <c r="AU201" s="14" t="s">
        <v>125</v>
      </c>
    </row>
    <row r="202" s="2" customFormat="1" ht="16.5" customHeight="1">
      <c r="A202" s="35"/>
      <c r="B202" s="36"/>
      <c r="C202" s="209" t="s">
        <v>371</v>
      </c>
      <c r="D202" s="209" t="s">
        <v>120</v>
      </c>
      <c r="E202" s="210" t="s">
        <v>186</v>
      </c>
      <c r="F202" s="211" t="s">
        <v>187</v>
      </c>
      <c r="G202" s="212" t="s">
        <v>123</v>
      </c>
      <c r="H202" s="213">
        <v>28</v>
      </c>
      <c r="I202" s="214"/>
      <c r="J202" s="215">
        <f>ROUND(I202*H202,2)</f>
        <v>0</v>
      </c>
      <c r="K202" s="216"/>
      <c r="L202" s="217"/>
      <c r="M202" s="218" t="s">
        <v>1</v>
      </c>
      <c r="N202" s="219" t="s">
        <v>38</v>
      </c>
      <c r="O202" s="88"/>
      <c r="P202" s="220">
        <f>O202*H202</f>
        <v>0</v>
      </c>
      <c r="Q202" s="220">
        <v>0.00012999999999999999</v>
      </c>
      <c r="R202" s="220">
        <f>Q202*H202</f>
        <v>0.0036399999999999996</v>
      </c>
      <c r="S202" s="220">
        <v>0</v>
      </c>
      <c r="T202" s="221">
        <f>S202*H202</f>
        <v>0</v>
      </c>
      <c r="U202" s="35"/>
      <c r="V202" s="35"/>
      <c r="W202" s="35"/>
      <c r="X202" s="35"/>
      <c r="Y202" s="35"/>
      <c r="Z202" s="35"/>
      <c r="AA202" s="35"/>
      <c r="AB202" s="35"/>
      <c r="AC202" s="35"/>
      <c r="AD202" s="35"/>
      <c r="AE202" s="35"/>
      <c r="AR202" s="222" t="s">
        <v>124</v>
      </c>
      <c r="AT202" s="222" t="s">
        <v>120</v>
      </c>
      <c r="AU202" s="222" t="s">
        <v>125</v>
      </c>
      <c r="AY202" s="14" t="s">
        <v>115</v>
      </c>
      <c r="BE202" s="223">
        <f>IF(N202="základní",J202,0)</f>
        <v>0</v>
      </c>
      <c r="BF202" s="223">
        <f>IF(N202="snížená",J202,0)</f>
        <v>0</v>
      </c>
      <c r="BG202" s="223">
        <f>IF(N202="zákl. přenesená",J202,0)</f>
        <v>0</v>
      </c>
      <c r="BH202" s="223">
        <f>IF(N202="sníž. přenesená",J202,0)</f>
        <v>0</v>
      </c>
      <c r="BI202" s="223">
        <f>IF(N202="nulová",J202,0)</f>
        <v>0</v>
      </c>
      <c r="BJ202" s="14" t="s">
        <v>78</v>
      </c>
      <c r="BK202" s="223">
        <f>ROUND(I202*H202,2)</f>
        <v>0</v>
      </c>
      <c r="BL202" s="14" t="s">
        <v>126</v>
      </c>
      <c r="BM202" s="222" t="s">
        <v>372</v>
      </c>
    </row>
    <row r="203" s="2" customFormat="1" ht="16.5" customHeight="1">
      <c r="A203" s="35"/>
      <c r="B203" s="36"/>
      <c r="C203" s="209" t="s">
        <v>373</v>
      </c>
      <c r="D203" s="209" t="s">
        <v>120</v>
      </c>
      <c r="E203" s="210" t="s">
        <v>374</v>
      </c>
      <c r="F203" s="211" t="s">
        <v>375</v>
      </c>
      <c r="G203" s="212" t="s">
        <v>123</v>
      </c>
      <c r="H203" s="213">
        <v>12</v>
      </c>
      <c r="I203" s="214"/>
      <c r="J203" s="215">
        <f>ROUND(I203*H203,2)</f>
        <v>0</v>
      </c>
      <c r="K203" s="216"/>
      <c r="L203" s="217"/>
      <c r="M203" s="218" t="s">
        <v>1</v>
      </c>
      <c r="N203" s="219" t="s">
        <v>38</v>
      </c>
      <c r="O203" s="88"/>
      <c r="P203" s="220">
        <f>O203*H203</f>
        <v>0</v>
      </c>
      <c r="Q203" s="220">
        <v>0.00054000000000000001</v>
      </c>
      <c r="R203" s="220">
        <f>Q203*H203</f>
        <v>0.0064799999999999996</v>
      </c>
      <c r="S203" s="220">
        <v>0</v>
      </c>
      <c r="T203" s="221">
        <f>S203*H203</f>
        <v>0</v>
      </c>
      <c r="U203" s="35"/>
      <c r="V203" s="35"/>
      <c r="W203" s="35"/>
      <c r="X203" s="35"/>
      <c r="Y203" s="35"/>
      <c r="Z203" s="35"/>
      <c r="AA203" s="35"/>
      <c r="AB203" s="35"/>
      <c r="AC203" s="35"/>
      <c r="AD203" s="35"/>
      <c r="AE203" s="35"/>
      <c r="AR203" s="222" t="s">
        <v>124</v>
      </c>
      <c r="AT203" s="222" t="s">
        <v>120</v>
      </c>
      <c r="AU203" s="222" t="s">
        <v>125</v>
      </c>
      <c r="AY203" s="14" t="s">
        <v>115</v>
      </c>
      <c r="BE203" s="223">
        <f>IF(N203="základní",J203,0)</f>
        <v>0</v>
      </c>
      <c r="BF203" s="223">
        <f>IF(N203="snížená",J203,0)</f>
        <v>0</v>
      </c>
      <c r="BG203" s="223">
        <f>IF(N203="zákl. přenesená",J203,0)</f>
        <v>0</v>
      </c>
      <c r="BH203" s="223">
        <f>IF(N203="sníž. přenesená",J203,0)</f>
        <v>0</v>
      </c>
      <c r="BI203" s="223">
        <f>IF(N203="nulová",J203,0)</f>
        <v>0</v>
      </c>
      <c r="BJ203" s="14" t="s">
        <v>78</v>
      </c>
      <c r="BK203" s="223">
        <f>ROUND(I203*H203,2)</f>
        <v>0</v>
      </c>
      <c r="BL203" s="14" t="s">
        <v>126</v>
      </c>
      <c r="BM203" s="222" t="s">
        <v>376</v>
      </c>
    </row>
    <row r="204" s="2" customFormat="1" ht="24.15" customHeight="1">
      <c r="A204" s="35"/>
      <c r="B204" s="36"/>
      <c r="C204" s="209" t="s">
        <v>377</v>
      </c>
      <c r="D204" s="209" t="s">
        <v>120</v>
      </c>
      <c r="E204" s="210" t="s">
        <v>198</v>
      </c>
      <c r="F204" s="211" t="s">
        <v>199</v>
      </c>
      <c r="G204" s="212" t="s">
        <v>123</v>
      </c>
      <c r="H204" s="213">
        <v>12</v>
      </c>
      <c r="I204" s="214"/>
      <c r="J204" s="215">
        <f>ROUND(I204*H204,2)</f>
        <v>0</v>
      </c>
      <c r="K204" s="216"/>
      <c r="L204" s="217"/>
      <c r="M204" s="218" t="s">
        <v>1</v>
      </c>
      <c r="N204" s="219" t="s">
        <v>38</v>
      </c>
      <c r="O204" s="88"/>
      <c r="P204" s="220">
        <f>O204*H204</f>
        <v>0</v>
      </c>
      <c r="Q204" s="220">
        <v>0.00019000000000000001</v>
      </c>
      <c r="R204" s="220">
        <f>Q204*H204</f>
        <v>0.0022799999999999999</v>
      </c>
      <c r="S204" s="220">
        <v>0</v>
      </c>
      <c r="T204" s="221">
        <f>S204*H204</f>
        <v>0</v>
      </c>
      <c r="U204" s="35"/>
      <c r="V204" s="35"/>
      <c r="W204" s="35"/>
      <c r="X204" s="35"/>
      <c r="Y204" s="35"/>
      <c r="Z204" s="35"/>
      <c r="AA204" s="35"/>
      <c r="AB204" s="35"/>
      <c r="AC204" s="35"/>
      <c r="AD204" s="35"/>
      <c r="AE204" s="35"/>
      <c r="AR204" s="222" t="s">
        <v>124</v>
      </c>
      <c r="AT204" s="222" t="s">
        <v>120</v>
      </c>
      <c r="AU204" s="222" t="s">
        <v>125</v>
      </c>
      <c r="AY204" s="14" t="s">
        <v>115</v>
      </c>
      <c r="BE204" s="223">
        <f>IF(N204="základní",J204,0)</f>
        <v>0</v>
      </c>
      <c r="BF204" s="223">
        <f>IF(N204="snížená",J204,0)</f>
        <v>0</v>
      </c>
      <c r="BG204" s="223">
        <f>IF(N204="zákl. přenesená",J204,0)</f>
        <v>0</v>
      </c>
      <c r="BH204" s="223">
        <f>IF(N204="sníž. přenesená",J204,0)</f>
        <v>0</v>
      </c>
      <c r="BI204" s="223">
        <f>IF(N204="nulová",J204,0)</f>
        <v>0</v>
      </c>
      <c r="BJ204" s="14" t="s">
        <v>78</v>
      </c>
      <c r="BK204" s="223">
        <f>ROUND(I204*H204,2)</f>
        <v>0</v>
      </c>
      <c r="BL204" s="14" t="s">
        <v>126</v>
      </c>
      <c r="BM204" s="222" t="s">
        <v>378</v>
      </c>
    </row>
    <row r="205" s="2" customFormat="1" ht="24.15" customHeight="1">
      <c r="A205" s="35"/>
      <c r="B205" s="36"/>
      <c r="C205" s="209" t="s">
        <v>379</v>
      </c>
      <c r="D205" s="209" t="s">
        <v>120</v>
      </c>
      <c r="E205" s="210" t="s">
        <v>380</v>
      </c>
      <c r="F205" s="211" t="s">
        <v>381</v>
      </c>
      <c r="G205" s="212" t="s">
        <v>145</v>
      </c>
      <c r="H205" s="213">
        <v>1</v>
      </c>
      <c r="I205" s="214"/>
      <c r="J205" s="215">
        <f>ROUND(I205*H205,2)</f>
        <v>0</v>
      </c>
      <c r="K205" s="216"/>
      <c r="L205" s="217"/>
      <c r="M205" s="218" t="s">
        <v>1</v>
      </c>
      <c r="N205" s="219" t="s">
        <v>38</v>
      </c>
      <c r="O205" s="88"/>
      <c r="P205" s="220">
        <f>O205*H205</f>
        <v>0</v>
      </c>
      <c r="Q205" s="220">
        <v>0.0021800000000000001</v>
      </c>
      <c r="R205" s="220">
        <f>Q205*H205</f>
        <v>0.0021800000000000001</v>
      </c>
      <c r="S205" s="220">
        <v>0</v>
      </c>
      <c r="T205" s="221">
        <f>S205*H205</f>
        <v>0</v>
      </c>
      <c r="U205" s="35"/>
      <c r="V205" s="35"/>
      <c r="W205" s="35"/>
      <c r="X205" s="35"/>
      <c r="Y205" s="35"/>
      <c r="Z205" s="35"/>
      <c r="AA205" s="35"/>
      <c r="AB205" s="35"/>
      <c r="AC205" s="35"/>
      <c r="AD205" s="35"/>
      <c r="AE205" s="35"/>
      <c r="AR205" s="222" t="s">
        <v>124</v>
      </c>
      <c r="AT205" s="222" t="s">
        <v>120</v>
      </c>
      <c r="AU205" s="222" t="s">
        <v>125</v>
      </c>
      <c r="AY205" s="14" t="s">
        <v>115</v>
      </c>
      <c r="BE205" s="223">
        <f>IF(N205="základní",J205,0)</f>
        <v>0</v>
      </c>
      <c r="BF205" s="223">
        <f>IF(N205="snížená",J205,0)</f>
        <v>0</v>
      </c>
      <c r="BG205" s="223">
        <f>IF(N205="zákl. přenesená",J205,0)</f>
        <v>0</v>
      </c>
      <c r="BH205" s="223">
        <f>IF(N205="sníž. přenesená",J205,0)</f>
        <v>0</v>
      </c>
      <c r="BI205" s="223">
        <f>IF(N205="nulová",J205,0)</f>
        <v>0</v>
      </c>
      <c r="BJ205" s="14" t="s">
        <v>78</v>
      </c>
      <c r="BK205" s="223">
        <f>ROUND(I205*H205,2)</f>
        <v>0</v>
      </c>
      <c r="BL205" s="14" t="s">
        <v>126</v>
      </c>
      <c r="BM205" s="222" t="s">
        <v>382</v>
      </c>
    </row>
    <row r="206" s="2" customFormat="1" ht="16.5" customHeight="1">
      <c r="A206" s="35"/>
      <c r="B206" s="36"/>
      <c r="C206" s="209" t="s">
        <v>383</v>
      </c>
      <c r="D206" s="209" t="s">
        <v>120</v>
      </c>
      <c r="E206" s="210" t="s">
        <v>384</v>
      </c>
      <c r="F206" s="211" t="s">
        <v>385</v>
      </c>
      <c r="G206" s="212" t="s">
        <v>145</v>
      </c>
      <c r="H206" s="213">
        <v>1</v>
      </c>
      <c r="I206" s="214"/>
      <c r="J206" s="215">
        <f>ROUND(I206*H206,2)</f>
        <v>0</v>
      </c>
      <c r="K206" s="216"/>
      <c r="L206" s="217"/>
      <c r="M206" s="218" t="s">
        <v>1</v>
      </c>
      <c r="N206" s="219" t="s">
        <v>38</v>
      </c>
      <c r="O206" s="88"/>
      <c r="P206" s="220">
        <f>O206*H206</f>
        <v>0</v>
      </c>
      <c r="Q206" s="220">
        <v>0</v>
      </c>
      <c r="R206" s="220">
        <f>Q206*H206</f>
        <v>0</v>
      </c>
      <c r="S206" s="220">
        <v>0</v>
      </c>
      <c r="T206" s="221">
        <f>S206*H206</f>
        <v>0</v>
      </c>
      <c r="U206" s="35"/>
      <c r="V206" s="35"/>
      <c r="W206" s="35"/>
      <c r="X206" s="35"/>
      <c r="Y206" s="35"/>
      <c r="Z206" s="35"/>
      <c r="AA206" s="35"/>
      <c r="AB206" s="35"/>
      <c r="AC206" s="35"/>
      <c r="AD206" s="35"/>
      <c r="AE206" s="35"/>
      <c r="AR206" s="222" t="s">
        <v>124</v>
      </c>
      <c r="AT206" s="222" t="s">
        <v>120</v>
      </c>
      <c r="AU206" s="222" t="s">
        <v>125</v>
      </c>
      <c r="AY206" s="14" t="s">
        <v>115</v>
      </c>
      <c r="BE206" s="223">
        <f>IF(N206="základní",J206,0)</f>
        <v>0</v>
      </c>
      <c r="BF206" s="223">
        <f>IF(N206="snížená",J206,0)</f>
        <v>0</v>
      </c>
      <c r="BG206" s="223">
        <f>IF(N206="zákl. přenesená",J206,0)</f>
        <v>0</v>
      </c>
      <c r="BH206" s="223">
        <f>IF(N206="sníž. přenesená",J206,0)</f>
        <v>0</v>
      </c>
      <c r="BI206" s="223">
        <f>IF(N206="nulová",J206,0)</f>
        <v>0</v>
      </c>
      <c r="BJ206" s="14" t="s">
        <v>78</v>
      </c>
      <c r="BK206" s="223">
        <f>ROUND(I206*H206,2)</f>
        <v>0</v>
      </c>
      <c r="BL206" s="14" t="s">
        <v>126</v>
      </c>
      <c r="BM206" s="222" t="s">
        <v>386</v>
      </c>
    </row>
    <row r="207" s="2" customFormat="1" ht="16.5" customHeight="1">
      <c r="A207" s="35"/>
      <c r="B207" s="36"/>
      <c r="C207" s="209" t="s">
        <v>387</v>
      </c>
      <c r="D207" s="209" t="s">
        <v>120</v>
      </c>
      <c r="E207" s="210" t="s">
        <v>388</v>
      </c>
      <c r="F207" s="211" t="s">
        <v>389</v>
      </c>
      <c r="G207" s="212" t="s">
        <v>145</v>
      </c>
      <c r="H207" s="213">
        <v>1</v>
      </c>
      <c r="I207" s="214"/>
      <c r="J207" s="215">
        <f>ROUND(I207*H207,2)</f>
        <v>0</v>
      </c>
      <c r="K207" s="216"/>
      <c r="L207" s="217"/>
      <c r="M207" s="218" t="s">
        <v>1</v>
      </c>
      <c r="N207" s="219" t="s">
        <v>38</v>
      </c>
      <c r="O207" s="88"/>
      <c r="P207" s="220">
        <f>O207*H207</f>
        <v>0</v>
      </c>
      <c r="Q207" s="220">
        <v>0</v>
      </c>
      <c r="R207" s="220">
        <f>Q207*H207</f>
        <v>0</v>
      </c>
      <c r="S207" s="220">
        <v>0</v>
      </c>
      <c r="T207" s="221">
        <f>S207*H207</f>
        <v>0</v>
      </c>
      <c r="U207" s="35"/>
      <c r="V207" s="35"/>
      <c r="W207" s="35"/>
      <c r="X207" s="35"/>
      <c r="Y207" s="35"/>
      <c r="Z207" s="35"/>
      <c r="AA207" s="35"/>
      <c r="AB207" s="35"/>
      <c r="AC207" s="35"/>
      <c r="AD207" s="35"/>
      <c r="AE207" s="35"/>
      <c r="AR207" s="222" t="s">
        <v>124</v>
      </c>
      <c r="AT207" s="222" t="s">
        <v>120</v>
      </c>
      <c r="AU207" s="222" t="s">
        <v>125</v>
      </c>
      <c r="AY207" s="14" t="s">
        <v>115</v>
      </c>
      <c r="BE207" s="223">
        <f>IF(N207="základní",J207,0)</f>
        <v>0</v>
      </c>
      <c r="BF207" s="223">
        <f>IF(N207="snížená",J207,0)</f>
        <v>0</v>
      </c>
      <c r="BG207" s="223">
        <f>IF(N207="zákl. přenesená",J207,0)</f>
        <v>0</v>
      </c>
      <c r="BH207" s="223">
        <f>IF(N207="sníž. přenesená",J207,0)</f>
        <v>0</v>
      </c>
      <c r="BI207" s="223">
        <f>IF(N207="nulová",J207,0)</f>
        <v>0</v>
      </c>
      <c r="BJ207" s="14" t="s">
        <v>78</v>
      </c>
      <c r="BK207" s="223">
        <f>ROUND(I207*H207,2)</f>
        <v>0</v>
      </c>
      <c r="BL207" s="14" t="s">
        <v>126</v>
      </c>
      <c r="BM207" s="222" t="s">
        <v>390</v>
      </c>
    </row>
    <row r="208" s="2" customFormat="1" ht="24.15" customHeight="1">
      <c r="A208" s="35"/>
      <c r="B208" s="36"/>
      <c r="C208" s="209" t="s">
        <v>391</v>
      </c>
      <c r="D208" s="209" t="s">
        <v>120</v>
      </c>
      <c r="E208" s="210" t="s">
        <v>392</v>
      </c>
      <c r="F208" s="211" t="s">
        <v>393</v>
      </c>
      <c r="G208" s="212" t="s">
        <v>145</v>
      </c>
      <c r="H208" s="213">
        <v>1</v>
      </c>
      <c r="I208" s="214"/>
      <c r="J208" s="215">
        <f>ROUND(I208*H208,2)</f>
        <v>0</v>
      </c>
      <c r="K208" s="216"/>
      <c r="L208" s="217"/>
      <c r="M208" s="218" t="s">
        <v>1</v>
      </c>
      <c r="N208" s="219" t="s">
        <v>38</v>
      </c>
      <c r="O208" s="88"/>
      <c r="P208" s="220">
        <f>O208*H208</f>
        <v>0</v>
      </c>
      <c r="Q208" s="220">
        <v>0</v>
      </c>
      <c r="R208" s="220">
        <f>Q208*H208</f>
        <v>0</v>
      </c>
      <c r="S208" s="220">
        <v>0</v>
      </c>
      <c r="T208" s="221">
        <f>S208*H208</f>
        <v>0</v>
      </c>
      <c r="U208" s="35"/>
      <c r="V208" s="35"/>
      <c r="W208" s="35"/>
      <c r="X208" s="35"/>
      <c r="Y208" s="35"/>
      <c r="Z208" s="35"/>
      <c r="AA208" s="35"/>
      <c r="AB208" s="35"/>
      <c r="AC208" s="35"/>
      <c r="AD208" s="35"/>
      <c r="AE208" s="35"/>
      <c r="AR208" s="222" t="s">
        <v>124</v>
      </c>
      <c r="AT208" s="222" t="s">
        <v>120</v>
      </c>
      <c r="AU208" s="222" t="s">
        <v>125</v>
      </c>
      <c r="AY208" s="14" t="s">
        <v>115</v>
      </c>
      <c r="BE208" s="223">
        <f>IF(N208="základní",J208,0)</f>
        <v>0</v>
      </c>
      <c r="BF208" s="223">
        <f>IF(N208="snížená",J208,0)</f>
        <v>0</v>
      </c>
      <c r="BG208" s="223">
        <f>IF(N208="zákl. přenesená",J208,0)</f>
        <v>0</v>
      </c>
      <c r="BH208" s="223">
        <f>IF(N208="sníž. přenesená",J208,0)</f>
        <v>0</v>
      </c>
      <c r="BI208" s="223">
        <f>IF(N208="nulová",J208,0)</f>
        <v>0</v>
      </c>
      <c r="BJ208" s="14" t="s">
        <v>78</v>
      </c>
      <c r="BK208" s="223">
        <f>ROUND(I208*H208,2)</f>
        <v>0</v>
      </c>
      <c r="BL208" s="14" t="s">
        <v>126</v>
      </c>
      <c r="BM208" s="222" t="s">
        <v>394</v>
      </c>
    </row>
    <row r="209" s="2" customFormat="1" ht="24.15" customHeight="1">
      <c r="A209" s="35"/>
      <c r="B209" s="36"/>
      <c r="C209" s="209" t="s">
        <v>395</v>
      </c>
      <c r="D209" s="209" t="s">
        <v>120</v>
      </c>
      <c r="E209" s="210" t="s">
        <v>396</v>
      </c>
      <c r="F209" s="211" t="s">
        <v>397</v>
      </c>
      <c r="G209" s="212" t="s">
        <v>145</v>
      </c>
      <c r="H209" s="213">
        <v>3</v>
      </c>
      <c r="I209" s="214"/>
      <c r="J209" s="215">
        <f>ROUND(I209*H209,2)</f>
        <v>0</v>
      </c>
      <c r="K209" s="216"/>
      <c r="L209" s="217"/>
      <c r="M209" s="218" t="s">
        <v>1</v>
      </c>
      <c r="N209" s="219" t="s">
        <v>38</v>
      </c>
      <c r="O209" s="88"/>
      <c r="P209" s="220">
        <f>O209*H209</f>
        <v>0</v>
      </c>
      <c r="Q209" s="220">
        <v>0.00040000000000000002</v>
      </c>
      <c r="R209" s="220">
        <f>Q209*H209</f>
        <v>0.0012000000000000001</v>
      </c>
      <c r="S209" s="220">
        <v>0</v>
      </c>
      <c r="T209" s="221">
        <f>S209*H209</f>
        <v>0</v>
      </c>
      <c r="U209" s="35"/>
      <c r="V209" s="35"/>
      <c r="W209" s="35"/>
      <c r="X209" s="35"/>
      <c r="Y209" s="35"/>
      <c r="Z209" s="35"/>
      <c r="AA209" s="35"/>
      <c r="AB209" s="35"/>
      <c r="AC209" s="35"/>
      <c r="AD209" s="35"/>
      <c r="AE209" s="35"/>
      <c r="AR209" s="222" t="s">
        <v>124</v>
      </c>
      <c r="AT209" s="222" t="s">
        <v>120</v>
      </c>
      <c r="AU209" s="222" t="s">
        <v>125</v>
      </c>
      <c r="AY209" s="14" t="s">
        <v>115</v>
      </c>
      <c r="BE209" s="223">
        <f>IF(N209="základní",J209,0)</f>
        <v>0</v>
      </c>
      <c r="BF209" s="223">
        <f>IF(N209="snížená",J209,0)</f>
        <v>0</v>
      </c>
      <c r="BG209" s="223">
        <f>IF(N209="zákl. přenesená",J209,0)</f>
        <v>0</v>
      </c>
      <c r="BH209" s="223">
        <f>IF(N209="sníž. přenesená",J209,0)</f>
        <v>0</v>
      </c>
      <c r="BI209" s="223">
        <f>IF(N209="nulová",J209,0)</f>
        <v>0</v>
      </c>
      <c r="BJ209" s="14" t="s">
        <v>78</v>
      </c>
      <c r="BK209" s="223">
        <f>ROUND(I209*H209,2)</f>
        <v>0</v>
      </c>
      <c r="BL209" s="14" t="s">
        <v>126</v>
      </c>
      <c r="BM209" s="222" t="s">
        <v>398</v>
      </c>
    </row>
    <row r="210" s="2" customFormat="1" ht="24.15" customHeight="1">
      <c r="A210" s="35"/>
      <c r="B210" s="36"/>
      <c r="C210" s="209" t="s">
        <v>399</v>
      </c>
      <c r="D210" s="209" t="s">
        <v>120</v>
      </c>
      <c r="E210" s="210" t="s">
        <v>400</v>
      </c>
      <c r="F210" s="211" t="s">
        <v>401</v>
      </c>
      <c r="G210" s="212" t="s">
        <v>145</v>
      </c>
      <c r="H210" s="213">
        <v>3</v>
      </c>
      <c r="I210" s="214"/>
      <c r="J210" s="215">
        <f>ROUND(I210*H210,2)</f>
        <v>0</v>
      </c>
      <c r="K210" s="216"/>
      <c r="L210" s="217"/>
      <c r="M210" s="218" t="s">
        <v>1</v>
      </c>
      <c r="N210" s="219" t="s">
        <v>38</v>
      </c>
      <c r="O210" s="88"/>
      <c r="P210" s="220">
        <f>O210*H210</f>
        <v>0</v>
      </c>
      <c r="Q210" s="220">
        <v>0.00040000000000000002</v>
      </c>
      <c r="R210" s="220">
        <f>Q210*H210</f>
        <v>0.0012000000000000001</v>
      </c>
      <c r="S210" s="220">
        <v>0</v>
      </c>
      <c r="T210" s="221">
        <f>S210*H210</f>
        <v>0</v>
      </c>
      <c r="U210" s="35"/>
      <c r="V210" s="35"/>
      <c r="W210" s="35"/>
      <c r="X210" s="35"/>
      <c r="Y210" s="35"/>
      <c r="Z210" s="35"/>
      <c r="AA210" s="35"/>
      <c r="AB210" s="35"/>
      <c r="AC210" s="35"/>
      <c r="AD210" s="35"/>
      <c r="AE210" s="35"/>
      <c r="AR210" s="222" t="s">
        <v>124</v>
      </c>
      <c r="AT210" s="222" t="s">
        <v>120</v>
      </c>
      <c r="AU210" s="222" t="s">
        <v>125</v>
      </c>
      <c r="AY210" s="14" t="s">
        <v>115</v>
      </c>
      <c r="BE210" s="223">
        <f>IF(N210="základní",J210,0)</f>
        <v>0</v>
      </c>
      <c r="BF210" s="223">
        <f>IF(N210="snížená",J210,0)</f>
        <v>0</v>
      </c>
      <c r="BG210" s="223">
        <f>IF(N210="zákl. přenesená",J210,0)</f>
        <v>0</v>
      </c>
      <c r="BH210" s="223">
        <f>IF(N210="sníž. přenesená",J210,0)</f>
        <v>0</v>
      </c>
      <c r="BI210" s="223">
        <f>IF(N210="nulová",J210,0)</f>
        <v>0</v>
      </c>
      <c r="BJ210" s="14" t="s">
        <v>78</v>
      </c>
      <c r="BK210" s="223">
        <f>ROUND(I210*H210,2)</f>
        <v>0</v>
      </c>
      <c r="BL210" s="14" t="s">
        <v>126</v>
      </c>
      <c r="BM210" s="222" t="s">
        <v>402</v>
      </c>
    </row>
    <row r="211" s="2" customFormat="1" ht="24.15" customHeight="1">
      <c r="A211" s="35"/>
      <c r="B211" s="36"/>
      <c r="C211" s="209" t="s">
        <v>403</v>
      </c>
      <c r="D211" s="209" t="s">
        <v>120</v>
      </c>
      <c r="E211" s="210" t="s">
        <v>404</v>
      </c>
      <c r="F211" s="211" t="s">
        <v>405</v>
      </c>
      <c r="G211" s="212" t="s">
        <v>145</v>
      </c>
      <c r="H211" s="213">
        <v>1</v>
      </c>
      <c r="I211" s="214"/>
      <c r="J211" s="215">
        <f>ROUND(I211*H211,2)</f>
        <v>0</v>
      </c>
      <c r="K211" s="216"/>
      <c r="L211" s="217"/>
      <c r="M211" s="218" t="s">
        <v>1</v>
      </c>
      <c r="N211" s="219" t="s">
        <v>38</v>
      </c>
      <c r="O211" s="88"/>
      <c r="P211" s="220">
        <f>O211*H211</f>
        <v>0</v>
      </c>
      <c r="Q211" s="220">
        <v>0.00040000000000000002</v>
      </c>
      <c r="R211" s="220">
        <f>Q211*H211</f>
        <v>0.00040000000000000002</v>
      </c>
      <c r="S211" s="220">
        <v>0</v>
      </c>
      <c r="T211" s="221">
        <f>S211*H211</f>
        <v>0</v>
      </c>
      <c r="U211" s="35"/>
      <c r="V211" s="35"/>
      <c r="W211" s="35"/>
      <c r="X211" s="35"/>
      <c r="Y211" s="35"/>
      <c r="Z211" s="35"/>
      <c r="AA211" s="35"/>
      <c r="AB211" s="35"/>
      <c r="AC211" s="35"/>
      <c r="AD211" s="35"/>
      <c r="AE211" s="35"/>
      <c r="AR211" s="222" t="s">
        <v>124</v>
      </c>
      <c r="AT211" s="222" t="s">
        <v>120</v>
      </c>
      <c r="AU211" s="222" t="s">
        <v>125</v>
      </c>
      <c r="AY211" s="14" t="s">
        <v>115</v>
      </c>
      <c r="BE211" s="223">
        <f>IF(N211="základní",J211,0)</f>
        <v>0</v>
      </c>
      <c r="BF211" s="223">
        <f>IF(N211="snížená",J211,0)</f>
        <v>0</v>
      </c>
      <c r="BG211" s="223">
        <f>IF(N211="zákl. přenesená",J211,0)</f>
        <v>0</v>
      </c>
      <c r="BH211" s="223">
        <f>IF(N211="sníž. přenesená",J211,0)</f>
        <v>0</v>
      </c>
      <c r="BI211" s="223">
        <f>IF(N211="nulová",J211,0)</f>
        <v>0</v>
      </c>
      <c r="BJ211" s="14" t="s">
        <v>78</v>
      </c>
      <c r="BK211" s="223">
        <f>ROUND(I211*H211,2)</f>
        <v>0</v>
      </c>
      <c r="BL211" s="14" t="s">
        <v>126</v>
      </c>
      <c r="BM211" s="222" t="s">
        <v>406</v>
      </c>
    </row>
    <row r="212" s="2" customFormat="1" ht="24.15" customHeight="1">
      <c r="A212" s="35"/>
      <c r="B212" s="36"/>
      <c r="C212" s="209" t="s">
        <v>407</v>
      </c>
      <c r="D212" s="209" t="s">
        <v>120</v>
      </c>
      <c r="E212" s="210" t="s">
        <v>408</v>
      </c>
      <c r="F212" s="211" t="s">
        <v>409</v>
      </c>
      <c r="G212" s="212" t="s">
        <v>145</v>
      </c>
      <c r="H212" s="213">
        <v>6</v>
      </c>
      <c r="I212" s="214"/>
      <c r="J212" s="215">
        <f>ROUND(I212*H212,2)</f>
        <v>0</v>
      </c>
      <c r="K212" s="216"/>
      <c r="L212" s="217"/>
      <c r="M212" s="218" t="s">
        <v>1</v>
      </c>
      <c r="N212" s="219" t="s">
        <v>38</v>
      </c>
      <c r="O212" s="88"/>
      <c r="P212" s="220">
        <f>O212*H212</f>
        <v>0</v>
      </c>
      <c r="Q212" s="220">
        <v>0.00040000000000000002</v>
      </c>
      <c r="R212" s="220">
        <f>Q212*H212</f>
        <v>0.0024000000000000002</v>
      </c>
      <c r="S212" s="220">
        <v>0</v>
      </c>
      <c r="T212" s="221">
        <f>S212*H212</f>
        <v>0</v>
      </c>
      <c r="U212" s="35"/>
      <c r="V212" s="35"/>
      <c r="W212" s="35"/>
      <c r="X212" s="35"/>
      <c r="Y212" s="35"/>
      <c r="Z212" s="35"/>
      <c r="AA212" s="35"/>
      <c r="AB212" s="35"/>
      <c r="AC212" s="35"/>
      <c r="AD212" s="35"/>
      <c r="AE212" s="35"/>
      <c r="AR212" s="222" t="s">
        <v>124</v>
      </c>
      <c r="AT212" s="222" t="s">
        <v>120</v>
      </c>
      <c r="AU212" s="222" t="s">
        <v>125</v>
      </c>
      <c r="AY212" s="14" t="s">
        <v>115</v>
      </c>
      <c r="BE212" s="223">
        <f>IF(N212="základní",J212,0)</f>
        <v>0</v>
      </c>
      <c r="BF212" s="223">
        <f>IF(N212="snížená",J212,0)</f>
        <v>0</v>
      </c>
      <c r="BG212" s="223">
        <f>IF(N212="zákl. přenesená",J212,0)</f>
        <v>0</v>
      </c>
      <c r="BH212" s="223">
        <f>IF(N212="sníž. přenesená",J212,0)</f>
        <v>0</v>
      </c>
      <c r="BI212" s="223">
        <f>IF(N212="nulová",J212,0)</f>
        <v>0</v>
      </c>
      <c r="BJ212" s="14" t="s">
        <v>78</v>
      </c>
      <c r="BK212" s="223">
        <f>ROUND(I212*H212,2)</f>
        <v>0</v>
      </c>
      <c r="BL212" s="14" t="s">
        <v>126</v>
      </c>
      <c r="BM212" s="222" t="s">
        <v>410</v>
      </c>
    </row>
    <row r="213" s="2" customFormat="1" ht="24.15" customHeight="1">
      <c r="A213" s="35"/>
      <c r="B213" s="36"/>
      <c r="C213" s="209" t="s">
        <v>411</v>
      </c>
      <c r="D213" s="209" t="s">
        <v>120</v>
      </c>
      <c r="E213" s="210" t="s">
        <v>412</v>
      </c>
      <c r="F213" s="211" t="s">
        <v>413</v>
      </c>
      <c r="G213" s="212" t="s">
        <v>145</v>
      </c>
      <c r="H213" s="213">
        <v>1</v>
      </c>
      <c r="I213" s="214"/>
      <c r="J213" s="215">
        <f>ROUND(I213*H213,2)</f>
        <v>0</v>
      </c>
      <c r="K213" s="216"/>
      <c r="L213" s="217"/>
      <c r="M213" s="218" t="s">
        <v>1</v>
      </c>
      <c r="N213" s="219" t="s">
        <v>38</v>
      </c>
      <c r="O213" s="88"/>
      <c r="P213" s="220">
        <f>O213*H213</f>
        <v>0</v>
      </c>
      <c r="Q213" s="220">
        <v>0</v>
      </c>
      <c r="R213" s="220">
        <f>Q213*H213</f>
        <v>0</v>
      </c>
      <c r="S213" s="220">
        <v>0</v>
      </c>
      <c r="T213" s="221">
        <f>S213*H213</f>
        <v>0</v>
      </c>
      <c r="U213" s="35"/>
      <c r="V213" s="35"/>
      <c r="W213" s="35"/>
      <c r="X213" s="35"/>
      <c r="Y213" s="35"/>
      <c r="Z213" s="35"/>
      <c r="AA213" s="35"/>
      <c r="AB213" s="35"/>
      <c r="AC213" s="35"/>
      <c r="AD213" s="35"/>
      <c r="AE213" s="35"/>
      <c r="AR213" s="222" t="s">
        <v>124</v>
      </c>
      <c r="AT213" s="222" t="s">
        <v>120</v>
      </c>
      <c r="AU213" s="222" t="s">
        <v>125</v>
      </c>
      <c r="AY213" s="14" t="s">
        <v>115</v>
      </c>
      <c r="BE213" s="223">
        <f>IF(N213="základní",J213,0)</f>
        <v>0</v>
      </c>
      <c r="BF213" s="223">
        <f>IF(N213="snížená",J213,0)</f>
        <v>0</v>
      </c>
      <c r="BG213" s="223">
        <f>IF(N213="zákl. přenesená",J213,0)</f>
        <v>0</v>
      </c>
      <c r="BH213" s="223">
        <f>IF(N213="sníž. přenesená",J213,0)</f>
        <v>0</v>
      </c>
      <c r="BI213" s="223">
        <f>IF(N213="nulová",J213,0)</f>
        <v>0</v>
      </c>
      <c r="BJ213" s="14" t="s">
        <v>78</v>
      </c>
      <c r="BK213" s="223">
        <f>ROUND(I213*H213,2)</f>
        <v>0</v>
      </c>
      <c r="BL213" s="14" t="s">
        <v>126</v>
      </c>
      <c r="BM213" s="222" t="s">
        <v>414</v>
      </c>
    </row>
    <row r="214" s="2" customFormat="1" ht="37.8" customHeight="1">
      <c r="A214" s="35"/>
      <c r="B214" s="36"/>
      <c r="C214" s="209" t="s">
        <v>415</v>
      </c>
      <c r="D214" s="209" t="s">
        <v>120</v>
      </c>
      <c r="E214" s="210" t="s">
        <v>416</v>
      </c>
      <c r="F214" s="211" t="s">
        <v>417</v>
      </c>
      <c r="G214" s="212" t="s">
        <v>145</v>
      </c>
      <c r="H214" s="213">
        <v>1</v>
      </c>
      <c r="I214" s="214"/>
      <c r="J214" s="215">
        <f>ROUND(I214*H214,2)</f>
        <v>0</v>
      </c>
      <c r="K214" s="216"/>
      <c r="L214" s="217"/>
      <c r="M214" s="218" t="s">
        <v>1</v>
      </c>
      <c r="N214" s="219" t="s">
        <v>38</v>
      </c>
      <c r="O214" s="88"/>
      <c r="P214" s="220">
        <f>O214*H214</f>
        <v>0</v>
      </c>
      <c r="Q214" s="220">
        <v>0</v>
      </c>
      <c r="R214" s="220">
        <f>Q214*H214</f>
        <v>0</v>
      </c>
      <c r="S214" s="220">
        <v>0</v>
      </c>
      <c r="T214" s="221">
        <f>S214*H214</f>
        <v>0</v>
      </c>
      <c r="U214" s="35"/>
      <c r="V214" s="35"/>
      <c r="W214" s="35"/>
      <c r="X214" s="35"/>
      <c r="Y214" s="35"/>
      <c r="Z214" s="35"/>
      <c r="AA214" s="35"/>
      <c r="AB214" s="35"/>
      <c r="AC214" s="35"/>
      <c r="AD214" s="35"/>
      <c r="AE214" s="35"/>
      <c r="AR214" s="222" t="s">
        <v>124</v>
      </c>
      <c r="AT214" s="222" t="s">
        <v>120</v>
      </c>
      <c r="AU214" s="222" t="s">
        <v>125</v>
      </c>
      <c r="AY214" s="14" t="s">
        <v>115</v>
      </c>
      <c r="BE214" s="223">
        <f>IF(N214="základní",J214,0)</f>
        <v>0</v>
      </c>
      <c r="BF214" s="223">
        <f>IF(N214="snížená",J214,0)</f>
        <v>0</v>
      </c>
      <c r="BG214" s="223">
        <f>IF(N214="zákl. přenesená",J214,0)</f>
        <v>0</v>
      </c>
      <c r="BH214" s="223">
        <f>IF(N214="sníž. přenesená",J214,0)</f>
        <v>0</v>
      </c>
      <c r="BI214" s="223">
        <f>IF(N214="nulová",J214,0)</f>
        <v>0</v>
      </c>
      <c r="BJ214" s="14" t="s">
        <v>78</v>
      </c>
      <c r="BK214" s="223">
        <f>ROUND(I214*H214,2)</f>
        <v>0</v>
      </c>
      <c r="BL214" s="14" t="s">
        <v>126</v>
      </c>
      <c r="BM214" s="222" t="s">
        <v>418</v>
      </c>
    </row>
    <row r="215" s="2" customFormat="1" ht="33" customHeight="1">
      <c r="A215" s="35"/>
      <c r="B215" s="36"/>
      <c r="C215" s="209" t="s">
        <v>419</v>
      </c>
      <c r="D215" s="209" t="s">
        <v>120</v>
      </c>
      <c r="E215" s="210" t="s">
        <v>420</v>
      </c>
      <c r="F215" s="211" t="s">
        <v>421</v>
      </c>
      <c r="G215" s="212" t="s">
        <v>145</v>
      </c>
      <c r="H215" s="213">
        <v>1</v>
      </c>
      <c r="I215" s="214"/>
      <c r="J215" s="215">
        <f>ROUND(I215*H215,2)</f>
        <v>0</v>
      </c>
      <c r="K215" s="216"/>
      <c r="L215" s="217"/>
      <c r="M215" s="218" t="s">
        <v>1</v>
      </c>
      <c r="N215" s="219" t="s">
        <v>38</v>
      </c>
      <c r="O215" s="88"/>
      <c r="P215" s="220">
        <f>O215*H215</f>
        <v>0</v>
      </c>
      <c r="Q215" s="220">
        <v>0</v>
      </c>
      <c r="R215" s="220">
        <f>Q215*H215</f>
        <v>0</v>
      </c>
      <c r="S215" s="220">
        <v>0</v>
      </c>
      <c r="T215" s="221">
        <f>S215*H215</f>
        <v>0</v>
      </c>
      <c r="U215" s="35"/>
      <c r="V215" s="35"/>
      <c r="W215" s="35"/>
      <c r="X215" s="35"/>
      <c r="Y215" s="35"/>
      <c r="Z215" s="35"/>
      <c r="AA215" s="35"/>
      <c r="AB215" s="35"/>
      <c r="AC215" s="35"/>
      <c r="AD215" s="35"/>
      <c r="AE215" s="35"/>
      <c r="AR215" s="222" t="s">
        <v>124</v>
      </c>
      <c r="AT215" s="222" t="s">
        <v>120</v>
      </c>
      <c r="AU215" s="222" t="s">
        <v>125</v>
      </c>
      <c r="AY215" s="14" t="s">
        <v>115</v>
      </c>
      <c r="BE215" s="223">
        <f>IF(N215="základní",J215,0)</f>
        <v>0</v>
      </c>
      <c r="BF215" s="223">
        <f>IF(N215="snížená",J215,0)</f>
        <v>0</v>
      </c>
      <c r="BG215" s="223">
        <f>IF(N215="zákl. přenesená",J215,0)</f>
        <v>0</v>
      </c>
      <c r="BH215" s="223">
        <f>IF(N215="sníž. přenesená",J215,0)</f>
        <v>0</v>
      </c>
      <c r="BI215" s="223">
        <f>IF(N215="nulová",J215,0)</f>
        <v>0</v>
      </c>
      <c r="BJ215" s="14" t="s">
        <v>78</v>
      </c>
      <c r="BK215" s="223">
        <f>ROUND(I215*H215,2)</f>
        <v>0</v>
      </c>
      <c r="BL215" s="14" t="s">
        <v>126</v>
      </c>
      <c r="BM215" s="222" t="s">
        <v>422</v>
      </c>
    </row>
    <row r="216" s="2" customFormat="1" ht="24.15" customHeight="1">
      <c r="A216" s="35"/>
      <c r="B216" s="36"/>
      <c r="C216" s="209" t="s">
        <v>423</v>
      </c>
      <c r="D216" s="209" t="s">
        <v>120</v>
      </c>
      <c r="E216" s="210" t="s">
        <v>424</v>
      </c>
      <c r="F216" s="211" t="s">
        <v>425</v>
      </c>
      <c r="G216" s="212" t="s">
        <v>145</v>
      </c>
      <c r="H216" s="213">
        <v>1</v>
      </c>
      <c r="I216" s="214"/>
      <c r="J216" s="215">
        <f>ROUND(I216*H216,2)</f>
        <v>0</v>
      </c>
      <c r="K216" s="216"/>
      <c r="L216" s="217"/>
      <c r="M216" s="218" t="s">
        <v>1</v>
      </c>
      <c r="N216" s="219" t="s">
        <v>38</v>
      </c>
      <c r="O216" s="88"/>
      <c r="P216" s="220">
        <f>O216*H216</f>
        <v>0</v>
      </c>
      <c r="Q216" s="220">
        <v>0.00010000000000000001</v>
      </c>
      <c r="R216" s="220">
        <f>Q216*H216</f>
        <v>0.00010000000000000001</v>
      </c>
      <c r="S216" s="220">
        <v>0</v>
      </c>
      <c r="T216" s="221">
        <f>S216*H216</f>
        <v>0</v>
      </c>
      <c r="U216" s="35"/>
      <c r="V216" s="35"/>
      <c r="W216" s="35"/>
      <c r="X216" s="35"/>
      <c r="Y216" s="35"/>
      <c r="Z216" s="35"/>
      <c r="AA216" s="35"/>
      <c r="AB216" s="35"/>
      <c r="AC216" s="35"/>
      <c r="AD216" s="35"/>
      <c r="AE216" s="35"/>
      <c r="AR216" s="222" t="s">
        <v>124</v>
      </c>
      <c r="AT216" s="222" t="s">
        <v>120</v>
      </c>
      <c r="AU216" s="222" t="s">
        <v>125</v>
      </c>
      <c r="AY216" s="14" t="s">
        <v>115</v>
      </c>
      <c r="BE216" s="223">
        <f>IF(N216="základní",J216,0)</f>
        <v>0</v>
      </c>
      <c r="BF216" s="223">
        <f>IF(N216="snížená",J216,0)</f>
        <v>0</v>
      </c>
      <c r="BG216" s="223">
        <f>IF(N216="zákl. přenesená",J216,0)</f>
        <v>0</v>
      </c>
      <c r="BH216" s="223">
        <f>IF(N216="sníž. přenesená",J216,0)</f>
        <v>0</v>
      </c>
      <c r="BI216" s="223">
        <f>IF(N216="nulová",J216,0)</f>
        <v>0</v>
      </c>
      <c r="BJ216" s="14" t="s">
        <v>78</v>
      </c>
      <c r="BK216" s="223">
        <f>ROUND(I216*H216,2)</f>
        <v>0</v>
      </c>
      <c r="BL216" s="14" t="s">
        <v>126</v>
      </c>
      <c r="BM216" s="222" t="s">
        <v>426</v>
      </c>
    </row>
    <row r="217" s="2" customFormat="1" ht="16.5" customHeight="1">
      <c r="A217" s="35"/>
      <c r="B217" s="36"/>
      <c r="C217" s="209" t="s">
        <v>427</v>
      </c>
      <c r="D217" s="209" t="s">
        <v>120</v>
      </c>
      <c r="E217" s="210" t="s">
        <v>428</v>
      </c>
      <c r="F217" s="211" t="s">
        <v>429</v>
      </c>
      <c r="G217" s="212" t="s">
        <v>430</v>
      </c>
      <c r="H217" s="213">
        <v>5.7999999999999998</v>
      </c>
      <c r="I217" s="214"/>
      <c r="J217" s="215">
        <f>ROUND(I217*H217,2)</f>
        <v>0</v>
      </c>
      <c r="K217" s="216"/>
      <c r="L217" s="217"/>
      <c r="M217" s="218" t="s">
        <v>1</v>
      </c>
      <c r="N217" s="219" t="s">
        <v>38</v>
      </c>
      <c r="O217" s="88"/>
      <c r="P217" s="220">
        <f>O217*H217</f>
        <v>0</v>
      </c>
      <c r="Q217" s="220">
        <v>0.001</v>
      </c>
      <c r="R217" s="220">
        <f>Q217*H217</f>
        <v>0.0057999999999999996</v>
      </c>
      <c r="S217" s="220">
        <v>0</v>
      </c>
      <c r="T217" s="221">
        <f>S217*H217</f>
        <v>0</v>
      </c>
      <c r="U217" s="35"/>
      <c r="V217" s="35"/>
      <c r="W217" s="35"/>
      <c r="X217" s="35"/>
      <c r="Y217" s="35"/>
      <c r="Z217" s="35"/>
      <c r="AA217" s="35"/>
      <c r="AB217" s="35"/>
      <c r="AC217" s="35"/>
      <c r="AD217" s="35"/>
      <c r="AE217" s="35"/>
      <c r="AR217" s="222" t="s">
        <v>124</v>
      </c>
      <c r="AT217" s="222" t="s">
        <v>120</v>
      </c>
      <c r="AU217" s="222" t="s">
        <v>125</v>
      </c>
      <c r="AY217" s="14" t="s">
        <v>115</v>
      </c>
      <c r="BE217" s="223">
        <f>IF(N217="základní",J217,0)</f>
        <v>0</v>
      </c>
      <c r="BF217" s="223">
        <f>IF(N217="snížená",J217,0)</f>
        <v>0</v>
      </c>
      <c r="BG217" s="223">
        <f>IF(N217="zákl. přenesená",J217,0)</f>
        <v>0</v>
      </c>
      <c r="BH217" s="223">
        <f>IF(N217="sníž. přenesená",J217,0)</f>
        <v>0</v>
      </c>
      <c r="BI217" s="223">
        <f>IF(N217="nulová",J217,0)</f>
        <v>0</v>
      </c>
      <c r="BJ217" s="14" t="s">
        <v>78</v>
      </c>
      <c r="BK217" s="223">
        <f>ROUND(I217*H217,2)</f>
        <v>0</v>
      </c>
      <c r="BL217" s="14" t="s">
        <v>126</v>
      </c>
      <c r="BM217" s="222" t="s">
        <v>431</v>
      </c>
    </row>
    <row r="218" s="2" customFormat="1" ht="16.5" customHeight="1">
      <c r="A218" s="35"/>
      <c r="B218" s="36"/>
      <c r="C218" s="209" t="s">
        <v>432</v>
      </c>
      <c r="D218" s="209" t="s">
        <v>120</v>
      </c>
      <c r="E218" s="210" t="s">
        <v>433</v>
      </c>
      <c r="F218" s="211" t="s">
        <v>434</v>
      </c>
      <c r="G218" s="212" t="s">
        <v>145</v>
      </c>
      <c r="H218" s="213">
        <v>14</v>
      </c>
      <c r="I218" s="214"/>
      <c r="J218" s="215">
        <f>ROUND(I218*H218,2)</f>
        <v>0</v>
      </c>
      <c r="K218" s="216"/>
      <c r="L218" s="217"/>
      <c r="M218" s="218" t="s">
        <v>1</v>
      </c>
      <c r="N218" s="219" t="s">
        <v>38</v>
      </c>
      <c r="O218" s="88"/>
      <c r="P218" s="220">
        <f>O218*H218</f>
        <v>0</v>
      </c>
      <c r="Q218" s="220">
        <v>0.00013999999999999999</v>
      </c>
      <c r="R218" s="220">
        <f>Q218*H218</f>
        <v>0.0019599999999999999</v>
      </c>
      <c r="S218" s="220">
        <v>0</v>
      </c>
      <c r="T218" s="221">
        <f>S218*H218</f>
        <v>0</v>
      </c>
      <c r="U218" s="35"/>
      <c r="V218" s="35"/>
      <c r="W218" s="35"/>
      <c r="X218" s="35"/>
      <c r="Y218" s="35"/>
      <c r="Z218" s="35"/>
      <c r="AA218" s="35"/>
      <c r="AB218" s="35"/>
      <c r="AC218" s="35"/>
      <c r="AD218" s="35"/>
      <c r="AE218" s="35"/>
      <c r="AR218" s="222" t="s">
        <v>124</v>
      </c>
      <c r="AT218" s="222" t="s">
        <v>120</v>
      </c>
      <c r="AU218" s="222" t="s">
        <v>125</v>
      </c>
      <c r="AY218" s="14" t="s">
        <v>115</v>
      </c>
      <c r="BE218" s="223">
        <f>IF(N218="základní",J218,0)</f>
        <v>0</v>
      </c>
      <c r="BF218" s="223">
        <f>IF(N218="snížená",J218,0)</f>
        <v>0</v>
      </c>
      <c r="BG218" s="223">
        <f>IF(N218="zákl. přenesená",J218,0)</f>
        <v>0</v>
      </c>
      <c r="BH218" s="223">
        <f>IF(N218="sníž. přenesená",J218,0)</f>
        <v>0</v>
      </c>
      <c r="BI218" s="223">
        <f>IF(N218="nulová",J218,0)</f>
        <v>0</v>
      </c>
      <c r="BJ218" s="14" t="s">
        <v>78</v>
      </c>
      <c r="BK218" s="223">
        <f>ROUND(I218*H218,2)</f>
        <v>0</v>
      </c>
      <c r="BL218" s="14" t="s">
        <v>126</v>
      </c>
      <c r="BM218" s="222" t="s">
        <v>435</v>
      </c>
    </row>
    <row r="219" s="2" customFormat="1" ht="16.5" customHeight="1">
      <c r="A219" s="35"/>
      <c r="B219" s="36"/>
      <c r="C219" s="209" t="s">
        <v>436</v>
      </c>
      <c r="D219" s="209" t="s">
        <v>120</v>
      </c>
      <c r="E219" s="210" t="s">
        <v>437</v>
      </c>
      <c r="F219" s="211" t="s">
        <v>438</v>
      </c>
      <c r="G219" s="212" t="s">
        <v>145</v>
      </c>
      <c r="H219" s="213">
        <v>2</v>
      </c>
      <c r="I219" s="214"/>
      <c r="J219" s="215">
        <f>ROUND(I219*H219,2)</f>
        <v>0</v>
      </c>
      <c r="K219" s="216"/>
      <c r="L219" s="217"/>
      <c r="M219" s="218" t="s">
        <v>1</v>
      </c>
      <c r="N219" s="219" t="s">
        <v>38</v>
      </c>
      <c r="O219" s="88"/>
      <c r="P219" s="220">
        <f>O219*H219</f>
        <v>0</v>
      </c>
      <c r="Q219" s="220">
        <v>0.00013999999999999999</v>
      </c>
      <c r="R219" s="220">
        <f>Q219*H219</f>
        <v>0.00027999999999999998</v>
      </c>
      <c r="S219" s="220">
        <v>0</v>
      </c>
      <c r="T219" s="221">
        <f>S219*H219</f>
        <v>0</v>
      </c>
      <c r="U219" s="35"/>
      <c r="V219" s="35"/>
      <c r="W219" s="35"/>
      <c r="X219" s="35"/>
      <c r="Y219" s="35"/>
      <c r="Z219" s="35"/>
      <c r="AA219" s="35"/>
      <c r="AB219" s="35"/>
      <c r="AC219" s="35"/>
      <c r="AD219" s="35"/>
      <c r="AE219" s="35"/>
      <c r="AR219" s="222" t="s">
        <v>124</v>
      </c>
      <c r="AT219" s="222" t="s">
        <v>120</v>
      </c>
      <c r="AU219" s="222" t="s">
        <v>125</v>
      </c>
      <c r="AY219" s="14" t="s">
        <v>115</v>
      </c>
      <c r="BE219" s="223">
        <f>IF(N219="základní",J219,0)</f>
        <v>0</v>
      </c>
      <c r="BF219" s="223">
        <f>IF(N219="snížená",J219,0)</f>
        <v>0</v>
      </c>
      <c r="BG219" s="223">
        <f>IF(N219="zákl. přenesená",J219,0)</f>
        <v>0</v>
      </c>
      <c r="BH219" s="223">
        <f>IF(N219="sníž. přenesená",J219,0)</f>
        <v>0</v>
      </c>
      <c r="BI219" s="223">
        <f>IF(N219="nulová",J219,0)</f>
        <v>0</v>
      </c>
      <c r="BJ219" s="14" t="s">
        <v>78</v>
      </c>
      <c r="BK219" s="223">
        <f>ROUND(I219*H219,2)</f>
        <v>0</v>
      </c>
      <c r="BL219" s="14" t="s">
        <v>126</v>
      </c>
      <c r="BM219" s="222" t="s">
        <v>439</v>
      </c>
    </row>
    <row r="220" s="2" customFormat="1" ht="16.5" customHeight="1">
      <c r="A220" s="35"/>
      <c r="B220" s="36"/>
      <c r="C220" s="209" t="s">
        <v>440</v>
      </c>
      <c r="D220" s="209" t="s">
        <v>120</v>
      </c>
      <c r="E220" s="210" t="s">
        <v>441</v>
      </c>
      <c r="F220" s="211" t="s">
        <v>442</v>
      </c>
      <c r="G220" s="212" t="s">
        <v>145</v>
      </c>
      <c r="H220" s="213">
        <v>2</v>
      </c>
      <c r="I220" s="214"/>
      <c r="J220" s="215">
        <f>ROUND(I220*H220,2)</f>
        <v>0</v>
      </c>
      <c r="K220" s="216"/>
      <c r="L220" s="217"/>
      <c r="M220" s="218" t="s">
        <v>1</v>
      </c>
      <c r="N220" s="219" t="s">
        <v>38</v>
      </c>
      <c r="O220" s="88"/>
      <c r="P220" s="220">
        <f>O220*H220</f>
        <v>0</v>
      </c>
      <c r="Q220" s="220">
        <v>0.00022000000000000001</v>
      </c>
      <c r="R220" s="220">
        <f>Q220*H220</f>
        <v>0.00044000000000000002</v>
      </c>
      <c r="S220" s="220">
        <v>0</v>
      </c>
      <c r="T220" s="221">
        <f>S220*H220</f>
        <v>0</v>
      </c>
      <c r="U220" s="35"/>
      <c r="V220" s="35"/>
      <c r="W220" s="35"/>
      <c r="X220" s="35"/>
      <c r="Y220" s="35"/>
      <c r="Z220" s="35"/>
      <c r="AA220" s="35"/>
      <c r="AB220" s="35"/>
      <c r="AC220" s="35"/>
      <c r="AD220" s="35"/>
      <c r="AE220" s="35"/>
      <c r="AR220" s="222" t="s">
        <v>124</v>
      </c>
      <c r="AT220" s="222" t="s">
        <v>120</v>
      </c>
      <c r="AU220" s="222" t="s">
        <v>125</v>
      </c>
      <c r="AY220" s="14" t="s">
        <v>115</v>
      </c>
      <c r="BE220" s="223">
        <f>IF(N220="základní",J220,0)</f>
        <v>0</v>
      </c>
      <c r="BF220" s="223">
        <f>IF(N220="snížená",J220,0)</f>
        <v>0</v>
      </c>
      <c r="BG220" s="223">
        <f>IF(N220="zákl. přenesená",J220,0)</f>
        <v>0</v>
      </c>
      <c r="BH220" s="223">
        <f>IF(N220="sníž. přenesená",J220,0)</f>
        <v>0</v>
      </c>
      <c r="BI220" s="223">
        <f>IF(N220="nulová",J220,0)</f>
        <v>0</v>
      </c>
      <c r="BJ220" s="14" t="s">
        <v>78</v>
      </c>
      <c r="BK220" s="223">
        <f>ROUND(I220*H220,2)</f>
        <v>0</v>
      </c>
      <c r="BL220" s="14" t="s">
        <v>126</v>
      </c>
      <c r="BM220" s="222" t="s">
        <v>443</v>
      </c>
    </row>
    <row r="221" s="2" customFormat="1" ht="24.15" customHeight="1">
      <c r="A221" s="35"/>
      <c r="B221" s="36"/>
      <c r="C221" s="209" t="s">
        <v>444</v>
      </c>
      <c r="D221" s="209" t="s">
        <v>120</v>
      </c>
      <c r="E221" s="210" t="s">
        <v>445</v>
      </c>
      <c r="F221" s="211" t="s">
        <v>446</v>
      </c>
      <c r="G221" s="212" t="s">
        <v>145</v>
      </c>
      <c r="H221" s="213">
        <v>2</v>
      </c>
      <c r="I221" s="214"/>
      <c r="J221" s="215">
        <f>ROUND(I221*H221,2)</f>
        <v>0</v>
      </c>
      <c r="K221" s="216"/>
      <c r="L221" s="217"/>
      <c r="M221" s="218" t="s">
        <v>1</v>
      </c>
      <c r="N221" s="219" t="s">
        <v>38</v>
      </c>
      <c r="O221" s="88"/>
      <c r="P221" s="220">
        <f>O221*H221</f>
        <v>0</v>
      </c>
      <c r="Q221" s="220">
        <v>0.00025000000000000001</v>
      </c>
      <c r="R221" s="220">
        <f>Q221*H221</f>
        <v>0.00050000000000000001</v>
      </c>
      <c r="S221" s="220">
        <v>0</v>
      </c>
      <c r="T221" s="221">
        <f>S221*H221</f>
        <v>0</v>
      </c>
      <c r="U221" s="35"/>
      <c r="V221" s="35"/>
      <c r="W221" s="35"/>
      <c r="X221" s="35"/>
      <c r="Y221" s="35"/>
      <c r="Z221" s="35"/>
      <c r="AA221" s="35"/>
      <c r="AB221" s="35"/>
      <c r="AC221" s="35"/>
      <c r="AD221" s="35"/>
      <c r="AE221" s="35"/>
      <c r="AR221" s="222" t="s">
        <v>124</v>
      </c>
      <c r="AT221" s="222" t="s">
        <v>120</v>
      </c>
      <c r="AU221" s="222" t="s">
        <v>125</v>
      </c>
      <c r="AY221" s="14" t="s">
        <v>115</v>
      </c>
      <c r="BE221" s="223">
        <f>IF(N221="základní",J221,0)</f>
        <v>0</v>
      </c>
      <c r="BF221" s="223">
        <f>IF(N221="snížená",J221,0)</f>
        <v>0</v>
      </c>
      <c r="BG221" s="223">
        <f>IF(N221="zákl. přenesená",J221,0)</f>
        <v>0</v>
      </c>
      <c r="BH221" s="223">
        <f>IF(N221="sníž. přenesená",J221,0)</f>
        <v>0</v>
      </c>
      <c r="BI221" s="223">
        <f>IF(N221="nulová",J221,0)</f>
        <v>0</v>
      </c>
      <c r="BJ221" s="14" t="s">
        <v>78</v>
      </c>
      <c r="BK221" s="223">
        <f>ROUND(I221*H221,2)</f>
        <v>0</v>
      </c>
      <c r="BL221" s="14" t="s">
        <v>126</v>
      </c>
      <c r="BM221" s="222" t="s">
        <v>447</v>
      </c>
    </row>
    <row r="222" s="2" customFormat="1" ht="16.5" customHeight="1">
      <c r="A222" s="35"/>
      <c r="B222" s="36"/>
      <c r="C222" s="209" t="s">
        <v>448</v>
      </c>
      <c r="D222" s="209" t="s">
        <v>120</v>
      </c>
      <c r="E222" s="210" t="s">
        <v>449</v>
      </c>
      <c r="F222" s="211" t="s">
        <v>450</v>
      </c>
      <c r="G222" s="212" t="s">
        <v>145</v>
      </c>
      <c r="H222" s="213">
        <v>1</v>
      </c>
      <c r="I222" s="214"/>
      <c r="J222" s="215">
        <f>ROUND(I222*H222,2)</f>
        <v>0</v>
      </c>
      <c r="K222" s="216"/>
      <c r="L222" s="217"/>
      <c r="M222" s="218" t="s">
        <v>1</v>
      </c>
      <c r="N222" s="219" t="s">
        <v>38</v>
      </c>
      <c r="O222" s="88"/>
      <c r="P222" s="220">
        <f>O222*H222</f>
        <v>0</v>
      </c>
      <c r="Q222" s="220">
        <v>0</v>
      </c>
      <c r="R222" s="220">
        <f>Q222*H222</f>
        <v>0</v>
      </c>
      <c r="S222" s="220">
        <v>0</v>
      </c>
      <c r="T222" s="221">
        <f>S222*H222</f>
        <v>0</v>
      </c>
      <c r="U222" s="35"/>
      <c r="V222" s="35"/>
      <c r="W222" s="35"/>
      <c r="X222" s="35"/>
      <c r="Y222" s="35"/>
      <c r="Z222" s="35"/>
      <c r="AA222" s="35"/>
      <c r="AB222" s="35"/>
      <c r="AC222" s="35"/>
      <c r="AD222" s="35"/>
      <c r="AE222" s="35"/>
      <c r="AR222" s="222" t="s">
        <v>124</v>
      </c>
      <c r="AT222" s="222" t="s">
        <v>120</v>
      </c>
      <c r="AU222" s="222" t="s">
        <v>125</v>
      </c>
      <c r="AY222" s="14" t="s">
        <v>115</v>
      </c>
      <c r="BE222" s="223">
        <f>IF(N222="základní",J222,0)</f>
        <v>0</v>
      </c>
      <c r="BF222" s="223">
        <f>IF(N222="snížená",J222,0)</f>
        <v>0</v>
      </c>
      <c r="BG222" s="223">
        <f>IF(N222="zákl. přenesená",J222,0)</f>
        <v>0</v>
      </c>
      <c r="BH222" s="223">
        <f>IF(N222="sníž. přenesená",J222,0)</f>
        <v>0</v>
      </c>
      <c r="BI222" s="223">
        <f>IF(N222="nulová",J222,0)</f>
        <v>0</v>
      </c>
      <c r="BJ222" s="14" t="s">
        <v>78</v>
      </c>
      <c r="BK222" s="223">
        <f>ROUND(I222*H222,2)</f>
        <v>0</v>
      </c>
      <c r="BL222" s="14" t="s">
        <v>126</v>
      </c>
      <c r="BM222" s="222" t="s">
        <v>451</v>
      </c>
    </row>
    <row r="223" s="2" customFormat="1" ht="16.5" customHeight="1">
      <c r="A223" s="35"/>
      <c r="B223" s="36"/>
      <c r="C223" s="209" t="s">
        <v>452</v>
      </c>
      <c r="D223" s="209" t="s">
        <v>120</v>
      </c>
      <c r="E223" s="210" t="s">
        <v>453</v>
      </c>
      <c r="F223" s="211" t="s">
        <v>454</v>
      </c>
      <c r="G223" s="212" t="s">
        <v>145</v>
      </c>
      <c r="H223" s="213">
        <v>2</v>
      </c>
      <c r="I223" s="214"/>
      <c r="J223" s="215">
        <f>ROUND(I223*H223,2)</f>
        <v>0</v>
      </c>
      <c r="K223" s="216"/>
      <c r="L223" s="217"/>
      <c r="M223" s="218" t="s">
        <v>1</v>
      </c>
      <c r="N223" s="219" t="s">
        <v>38</v>
      </c>
      <c r="O223" s="88"/>
      <c r="P223" s="220">
        <f>O223*H223</f>
        <v>0</v>
      </c>
      <c r="Q223" s="220">
        <v>0</v>
      </c>
      <c r="R223" s="220">
        <f>Q223*H223</f>
        <v>0</v>
      </c>
      <c r="S223" s="220">
        <v>0</v>
      </c>
      <c r="T223" s="221">
        <f>S223*H223</f>
        <v>0</v>
      </c>
      <c r="U223" s="35"/>
      <c r="V223" s="35"/>
      <c r="W223" s="35"/>
      <c r="X223" s="35"/>
      <c r="Y223" s="35"/>
      <c r="Z223" s="35"/>
      <c r="AA223" s="35"/>
      <c r="AB223" s="35"/>
      <c r="AC223" s="35"/>
      <c r="AD223" s="35"/>
      <c r="AE223" s="35"/>
      <c r="AR223" s="222" t="s">
        <v>124</v>
      </c>
      <c r="AT223" s="222" t="s">
        <v>120</v>
      </c>
      <c r="AU223" s="222" t="s">
        <v>125</v>
      </c>
      <c r="AY223" s="14" t="s">
        <v>115</v>
      </c>
      <c r="BE223" s="223">
        <f>IF(N223="základní",J223,0)</f>
        <v>0</v>
      </c>
      <c r="BF223" s="223">
        <f>IF(N223="snížená",J223,0)</f>
        <v>0</v>
      </c>
      <c r="BG223" s="223">
        <f>IF(N223="zákl. přenesená",J223,0)</f>
        <v>0</v>
      </c>
      <c r="BH223" s="223">
        <f>IF(N223="sníž. přenesená",J223,0)</f>
        <v>0</v>
      </c>
      <c r="BI223" s="223">
        <f>IF(N223="nulová",J223,0)</f>
        <v>0</v>
      </c>
      <c r="BJ223" s="14" t="s">
        <v>78</v>
      </c>
      <c r="BK223" s="223">
        <f>ROUND(I223*H223,2)</f>
        <v>0</v>
      </c>
      <c r="BL223" s="14" t="s">
        <v>126</v>
      </c>
      <c r="BM223" s="222" t="s">
        <v>455</v>
      </c>
    </row>
    <row r="224" s="2" customFormat="1" ht="24.15" customHeight="1">
      <c r="A224" s="35"/>
      <c r="B224" s="36"/>
      <c r="C224" s="209" t="s">
        <v>456</v>
      </c>
      <c r="D224" s="209" t="s">
        <v>120</v>
      </c>
      <c r="E224" s="210" t="s">
        <v>457</v>
      </c>
      <c r="F224" s="211" t="s">
        <v>458</v>
      </c>
      <c r="G224" s="212" t="s">
        <v>145</v>
      </c>
      <c r="H224" s="213">
        <v>120</v>
      </c>
      <c r="I224" s="214"/>
      <c r="J224" s="215">
        <f>ROUND(I224*H224,2)</f>
        <v>0</v>
      </c>
      <c r="K224" s="216"/>
      <c r="L224" s="217"/>
      <c r="M224" s="218" t="s">
        <v>1</v>
      </c>
      <c r="N224" s="219" t="s">
        <v>38</v>
      </c>
      <c r="O224" s="88"/>
      <c r="P224" s="220">
        <f>O224*H224</f>
        <v>0</v>
      </c>
      <c r="Q224" s="220">
        <v>2.0000000000000002E-05</v>
      </c>
      <c r="R224" s="220">
        <f>Q224*H224</f>
        <v>0.0024000000000000002</v>
      </c>
      <c r="S224" s="220">
        <v>0</v>
      </c>
      <c r="T224" s="221">
        <f>S224*H224</f>
        <v>0</v>
      </c>
      <c r="U224" s="35"/>
      <c r="V224" s="35"/>
      <c r="W224" s="35"/>
      <c r="X224" s="35"/>
      <c r="Y224" s="35"/>
      <c r="Z224" s="35"/>
      <c r="AA224" s="35"/>
      <c r="AB224" s="35"/>
      <c r="AC224" s="35"/>
      <c r="AD224" s="35"/>
      <c r="AE224" s="35"/>
      <c r="AR224" s="222" t="s">
        <v>124</v>
      </c>
      <c r="AT224" s="222" t="s">
        <v>120</v>
      </c>
      <c r="AU224" s="222" t="s">
        <v>125</v>
      </c>
      <c r="AY224" s="14" t="s">
        <v>115</v>
      </c>
      <c r="BE224" s="223">
        <f>IF(N224="základní",J224,0)</f>
        <v>0</v>
      </c>
      <c r="BF224" s="223">
        <f>IF(N224="snížená",J224,0)</f>
        <v>0</v>
      </c>
      <c r="BG224" s="223">
        <f>IF(N224="zákl. přenesená",J224,0)</f>
        <v>0</v>
      </c>
      <c r="BH224" s="223">
        <f>IF(N224="sníž. přenesená",J224,0)</f>
        <v>0</v>
      </c>
      <c r="BI224" s="223">
        <f>IF(N224="nulová",J224,0)</f>
        <v>0</v>
      </c>
      <c r="BJ224" s="14" t="s">
        <v>78</v>
      </c>
      <c r="BK224" s="223">
        <f>ROUND(I224*H224,2)</f>
        <v>0</v>
      </c>
      <c r="BL224" s="14" t="s">
        <v>126</v>
      </c>
      <c r="BM224" s="222" t="s">
        <v>459</v>
      </c>
    </row>
    <row r="225" s="2" customFormat="1" ht="24.15" customHeight="1">
      <c r="A225" s="35"/>
      <c r="B225" s="36"/>
      <c r="C225" s="209" t="s">
        <v>460</v>
      </c>
      <c r="D225" s="209" t="s">
        <v>120</v>
      </c>
      <c r="E225" s="210" t="s">
        <v>461</v>
      </c>
      <c r="F225" s="211" t="s">
        <v>462</v>
      </c>
      <c r="G225" s="212" t="s">
        <v>145</v>
      </c>
      <c r="H225" s="213">
        <v>74</v>
      </c>
      <c r="I225" s="214"/>
      <c r="J225" s="215">
        <f>ROUND(I225*H225,2)</f>
        <v>0</v>
      </c>
      <c r="K225" s="216"/>
      <c r="L225" s="217"/>
      <c r="M225" s="218" t="s">
        <v>1</v>
      </c>
      <c r="N225" s="219" t="s">
        <v>38</v>
      </c>
      <c r="O225" s="88"/>
      <c r="P225" s="220">
        <f>O225*H225</f>
        <v>0</v>
      </c>
      <c r="Q225" s="220">
        <v>2.0000000000000002E-05</v>
      </c>
      <c r="R225" s="220">
        <f>Q225*H225</f>
        <v>0.0014800000000000002</v>
      </c>
      <c r="S225" s="220">
        <v>0</v>
      </c>
      <c r="T225" s="221">
        <f>S225*H225</f>
        <v>0</v>
      </c>
      <c r="U225" s="35"/>
      <c r="V225" s="35"/>
      <c r="W225" s="35"/>
      <c r="X225" s="35"/>
      <c r="Y225" s="35"/>
      <c r="Z225" s="35"/>
      <c r="AA225" s="35"/>
      <c r="AB225" s="35"/>
      <c r="AC225" s="35"/>
      <c r="AD225" s="35"/>
      <c r="AE225" s="35"/>
      <c r="AR225" s="222" t="s">
        <v>124</v>
      </c>
      <c r="AT225" s="222" t="s">
        <v>120</v>
      </c>
      <c r="AU225" s="222" t="s">
        <v>125</v>
      </c>
      <c r="AY225" s="14" t="s">
        <v>115</v>
      </c>
      <c r="BE225" s="223">
        <f>IF(N225="základní",J225,0)</f>
        <v>0</v>
      </c>
      <c r="BF225" s="223">
        <f>IF(N225="snížená",J225,0)</f>
        <v>0</v>
      </c>
      <c r="BG225" s="223">
        <f>IF(N225="zákl. přenesená",J225,0)</f>
        <v>0</v>
      </c>
      <c r="BH225" s="223">
        <f>IF(N225="sníž. přenesená",J225,0)</f>
        <v>0</v>
      </c>
      <c r="BI225" s="223">
        <f>IF(N225="nulová",J225,0)</f>
        <v>0</v>
      </c>
      <c r="BJ225" s="14" t="s">
        <v>78</v>
      </c>
      <c r="BK225" s="223">
        <f>ROUND(I225*H225,2)</f>
        <v>0</v>
      </c>
      <c r="BL225" s="14" t="s">
        <v>126</v>
      </c>
      <c r="BM225" s="222" t="s">
        <v>463</v>
      </c>
    </row>
    <row r="226" s="2" customFormat="1" ht="16.5" customHeight="1">
      <c r="A226" s="35"/>
      <c r="B226" s="36"/>
      <c r="C226" s="209" t="s">
        <v>464</v>
      </c>
      <c r="D226" s="209" t="s">
        <v>120</v>
      </c>
      <c r="E226" s="210" t="s">
        <v>465</v>
      </c>
      <c r="F226" s="211" t="s">
        <v>466</v>
      </c>
      <c r="G226" s="212" t="s">
        <v>145</v>
      </c>
      <c r="H226" s="213">
        <v>1</v>
      </c>
      <c r="I226" s="214"/>
      <c r="J226" s="215">
        <f>ROUND(I226*H226,2)</f>
        <v>0</v>
      </c>
      <c r="K226" s="216"/>
      <c r="L226" s="217"/>
      <c r="M226" s="218" t="s">
        <v>1</v>
      </c>
      <c r="N226" s="219" t="s">
        <v>38</v>
      </c>
      <c r="O226" s="88"/>
      <c r="P226" s="220">
        <f>O226*H226</f>
        <v>0</v>
      </c>
      <c r="Q226" s="220">
        <v>0</v>
      </c>
      <c r="R226" s="220">
        <f>Q226*H226</f>
        <v>0</v>
      </c>
      <c r="S226" s="220">
        <v>0</v>
      </c>
      <c r="T226" s="221">
        <f>S226*H226</f>
        <v>0</v>
      </c>
      <c r="U226" s="35"/>
      <c r="V226" s="35"/>
      <c r="W226" s="35"/>
      <c r="X226" s="35"/>
      <c r="Y226" s="35"/>
      <c r="Z226" s="35"/>
      <c r="AA226" s="35"/>
      <c r="AB226" s="35"/>
      <c r="AC226" s="35"/>
      <c r="AD226" s="35"/>
      <c r="AE226" s="35"/>
      <c r="AR226" s="222" t="s">
        <v>124</v>
      </c>
      <c r="AT226" s="222" t="s">
        <v>120</v>
      </c>
      <c r="AU226" s="222" t="s">
        <v>125</v>
      </c>
      <c r="AY226" s="14" t="s">
        <v>115</v>
      </c>
      <c r="BE226" s="223">
        <f>IF(N226="základní",J226,0)</f>
        <v>0</v>
      </c>
      <c r="BF226" s="223">
        <f>IF(N226="snížená",J226,0)</f>
        <v>0</v>
      </c>
      <c r="BG226" s="223">
        <f>IF(N226="zákl. přenesená",J226,0)</f>
        <v>0</v>
      </c>
      <c r="BH226" s="223">
        <f>IF(N226="sníž. přenesená",J226,0)</f>
        <v>0</v>
      </c>
      <c r="BI226" s="223">
        <f>IF(N226="nulová",J226,0)</f>
        <v>0</v>
      </c>
      <c r="BJ226" s="14" t="s">
        <v>78</v>
      </c>
      <c r="BK226" s="223">
        <f>ROUND(I226*H226,2)</f>
        <v>0</v>
      </c>
      <c r="BL226" s="14" t="s">
        <v>126</v>
      </c>
      <c r="BM226" s="222" t="s">
        <v>467</v>
      </c>
    </row>
    <row r="227" s="12" customFormat="1" ht="20.88" customHeight="1">
      <c r="A227" s="12"/>
      <c r="B227" s="193"/>
      <c r="C227" s="194"/>
      <c r="D227" s="195" t="s">
        <v>72</v>
      </c>
      <c r="E227" s="207" t="s">
        <v>468</v>
      </c>
      <c r="F227" s="207" t="s">
        <v>469</v>
      </c>
      <c r="G227" s="194"/>
      <c r="H227" s="194"/>
      <c r="I227" s="197"/>
      <c r="J227" s="208">
        <f>BK227</f>
        <v>0</v>
      </c>
      <c r="K227" s="194"/>
      <c r="L227" s="199"/>
      <c r="M227" s="200"/>
      <c r="N227" s="201"/>
      <c r="O227" s="201"/>
      <c r="P227" s="202">
        <f>SUM(P228:P233)</f>
        <v>0</v>
      </c>
      <c r="Q227" s="201"/>
      <c r="R227" s="202">
        <f>SUM(R228:R233)</f>
        <v>0.0012000000000000001</v>
      </c>
      <c r="S227" s="201"/>
      <c r="T227" s="203">
        <f>SUM(T228:T233)</f>
        <v>0</v>
      </c>
      <c r="U227" s="12"/>
      <c r="V227" s="12"/>
      <c r="W227" s="12"/>
      <c r="X227" s="12"/>
      <c r="Y227" s="12"/>
      <c r="Z227" s="12"/>
      <c r="AA227" s="12"/>
      <c r="AB227" s="12"/>
      <c r="AC227" s="12"/>
      <c r="AD227" s="12"/>
      <c r="AE227" s="12"/>
      <c r="AR227" s="204" t="s">
        <v>80</v>
      </c>
      <c r="AT227" s="205" t="s">
        <v>72</v>
      </c>
      <c r="AU227" s="205" t="s">
        <v>80</v>
      </c>
      <c r="AY227" s="204" t="s">
        <v>115</v>
      </c>
      <c r="BK227" s="206">
        <f>SUM(BK228:BK233)</f>
        <v>0</v>
      </c>
    </row>
    <row r="228" s="2" customFormat="1" ht="37.8" customHeight="1">
      <c r="A228" s="35"/>
      <c r="B228" s="36"/>
      <c r="C228" s="209" t="s">
        <v>470</v>
      </c>
      <c r="D228" s="209" t="s">
        <v>120</v>
      </c>
      <c r="E228" s="210" t="s">
        <v>471</v>
      </c>
      <c r="F228" s="211" t="s">
        <v>472</v>
      </c>
      <c r="G228" s="212" t="s">
        <v>145</v>
      </c>
      <c r="H228" s="213">
        <v>1</v>
      </c>
      <c r="I228" s="214"/>
      <c r="J228" s="215">
        <f>ROUND(I228*H228,2)</f>
        <v>0</v>
      </c>
      <c r="K228" s="216"/>
      <c r="L228" s="217"/>
      <c r="M228" s="218" t="s">
        <v>1</v>
      </c>
      <c r="N228" s="219" t="s">
        <v>38</v>
      </c>
      <c r="O228" s="88"/>
      <c r="P228" s="220">
        <f>O228*H228</f>
        <v>0</v>
      </c>
      <c r="Q228" s="220">
        <v>0</v>
      </c>
      <c r="R228" s="220">
        <f>Q228*H228</f>
        <v>0</v>
      </c>
      <c r="S228" s="220">
        <v>0</v>
      </c>
      <c r="T228" s="221">
        <f>S228*H228</f>
        <v>0</v>
      </c>
      <c r="U228" s="35"/>
      <c r="V228" s="35"/>
      <c r="W228" s="35"/>
      <c r="X228" s="35"/>
      <c r="Y228" s="35"/>
      <c r="Z228" s="35"/>
      <c r="AA228" s="35"/>
      <c r="AB228" s="35"/>
      <c r="AC228" s="35"/>
      <c r="AD228" s="35"/>
      <c r="AE228" s="35"/>
      <c r="AR228" s="222" t="s">
        <v>124</v>
      </c>
      <c r="AT228" s="222" t="s">
        <v>120</v>
      </c>
      <c r="AU228" s="222" t="s">
        <v>125</v>
      </c>
      <c r="AY228" s="14" t="s">
        <v>115</v>
      </c>
      <c r="BE228" s="223">
        <f>IF(N228="základní",J228,0)</f>
        <v>0</v>
      </c>
      <c r="BF228" s="223">
        <f>IF(N228="snížená",J228,0)</f>
        <v>0</v>
      </c>
      <c r="BG228" s="223">
        <f>IF(N228="zákl. přenesená",J228,0)</f>
        <v>0</v>
      </c>
      <c r="BH228" s="223">
        <f>IF(N228="sníž. přenesená",J228,0)</f>
        <v>0</v>
      </c>
      <c r="BI228" s="223">
        <f>IF(N228="nulová",J228,0)</f>
        <v>0</v>
      </c>
      <c r="BJ228" s="14" t="s">
        <v>78</v>
      </c>
      <c r="BK228" s="223">
        <f>ROUND(I228*H228,2)</f>
        <v>0</v>
      </c>
      <c r="BL228" s="14" t="s">
        <v>126</v>
      </c>
      <c r="BM228" s="222" t="s">
        <v>473</v>
      </c>
    </row>
    <row r="229" s="2" customFormat="1" ht="24.15" customHeight="1">
      <c r="A229" s="35"/>
      <c r="B229" s="36"/>
      <c r="C229" s="209" t="s">
        <v>474</v>
      </c>
      <c r="D229" s="209" t="s">
        <v>120</v>
      </c>
      <c r="E229" s="210" t="s">
        <v>475</v>
      </c>
      <c r="F229" s="211" t="s">
        <v>476</v>
      </c>
      <c r="G229" s="212" t="s">
        <v>123</v>
      </c>
      <c r="H229" s="213">
        <v>15</v>
      </c>
      <c r="I229" s="214"/>
      <c r="J229" s="215">
        <f>ROUND(I229*H229,2)</f>
        <v>0</v>
      </c>
      <c r="K229" s="216"/>
      <c r="L229" s="217"/>
      <c r="M229" s="218" t="s">
        <v>1</v>
      </c>
      <c r="N229" s="219" t="s">
        <v>38</v>
      </c>
      <c r="O229" s="88"/>
      <c r="P229" s="220">
        <f>O229*H229</f>
        <v>0</v>
      </c>
      <c r="Q229" s="220">
        <v>0</v>
      </c>
      <c r="R229" s="220">
        <f>Q229*H229</f>
        <v>0</v>
      </c>
      <c r="S229" s="220">
        <v>0</v>
      </c>
      <c r="T229" s="221">
        <f>S229*H229</f>
        <v>0</v>
      </c>
      <c r="U229" s="35"/>
      <c r="V229" s="35"/>
      <c r="W229" s="35"/>
      <c r="X229" s="35"/>
      <c r="Y229" s="35"/>
      <c r="Z229" s="35"/>
      <c r="AA229" s="35"/>
      <c r="AB229" s="35"/>
      <c r="AC229" s="35"/>
      <c r="AD229" s="35"/>
      <c r="AE229" s="35"/>
      <c r="AR229" s="222" t="s">
        <v>124</v>
      </c>
      <c r="AT229" s="222" t="s">
        <v>120</v>
      </c>
      <c r="AU229" s="222" t="s">
        <v>125</v>
      </c>
      <c r="AY229" s="14" t="s">
        <v>115</v>
      </c>
      <c r="BE229" s="223">
        <f>IF(N229="základní",J229,0)</f>
        <v>0</v>
      </c>
      <c r="BF229" s="223">
        <f>IF(N229="snížená",J229,0)</f>
        <v>0</v>
      </c>
      <c r="BG229" s="223">
        <f>IF(N229="zákl. přenesená",J229,0)</f>
        <v>0</v>
      </c>
      <c r="BH229" s="223">
        <f>IF(N229="sníž. přenesená",J229,0)</f>
        <v>0</v>
      </c>
      <c r="BI229" s="223">
        <f>IF(N229="nulová",J229,0)</f>
        <v>0</v>
      </c>
      <c r="BJ229" s="14" t="s">
        <v>78</v>
      </c>
      <c r="BK229" s="223">
        <f>ROUND(I229*H229,2)</f>
        <v>0</v>
      </c>
      <c r="BL229" s="14" t="s">
        <v>126</v>
      </c>
      <c r="BM229" s="222" t="s">
        <v>477</v>
      </c>
    </row>
    <row r="230" s="2" customFormat="1" ht="24.15" customHeight="1">
      <c r="A230" s="35"/>
      <c r="B230" s="36"/>
      <c r="C230" s="209" t="s">
        <v>478</v>
      </c>
      <c r="D230" s="209" t="s">
        <v>120</v>
      </c>
      <c r="E230" s="210" t="s">
        <v>479</v>
      </c>
      <c r="F230" s="211" t="s">
        <v>480</v>
      </c>
      <c r="G230" s="212" t="s">
        <v>123</v>
      </c>
      <c r="H230" s="213">
        <v>6</v>
      </c>
      <c r="I230" s="214"/>
      <c r="J230" s="215">
        <f>ROUND(I230*H230,2)</f>
        <v>0</v>
      </c>
      <c r="K230" s="216"/>
      <c r="L230" s="217"/>
      <c r="M230" s="218" t="s">
        <v>1</v>
      </c>
      <c r="N230" s="219" t="s">
        <v>38</v>
      </c>
      <c r="O230" s="88"/>
      <c r="P230" s="220">
        <f>O230*H230</f>
        <v>0</v>
      </c>
      <c r="Q230" s="220">
        <v>0.00020000000000000001</v>
      </c>
      <c r="R230" s="220">
        <f>Q230*H230</f>
        <v>0.0012000000000000001</v>
      </c>
      <c r="S230" s="220">
        <v>0</v>
      </c>
      <c r="T230" s="221">
        <f>S230*H230</f>
        <v>0</v>
      </c>
      <c r="U230" s="35"/>
      <c r="V230" s="35"/>
      <c r="W230" s="35"/>
      <c r="X230" s="35"/>
      <c r="Y230" s="35"/>
      <c r="Z230" s="35"/>
      <c r="AA230" s="35"/>
      <c r="AB230" s="35"/>
      <c r="AC230" s="35"/>
      <c r="AD230" s="35"/>
      <c r="AE230" s="35"/>
      <c r="AR230" s="222" t="s">
        <v>124</v>
      </c>
      <c r="AT230" s="222" t="s">
        <v>120</v>
      </c>
      <c r="AU230" s="222" t="s">
        <v>125</v>
      </c>
      <c r="AY230" s="14" t="s">
        <v>115</v>
      </c>
      <c r="BE230" s="223">
        <f>IF(N230="základní",J230,0)</f>
        <v>0</v>
      </c>
      <c r="BF230" s="223">
        <f>IF(N230="snížená",J230,0)</f>
        <v>0</v>
      </c>
      <c r="BG230" s="223">
        <f>IF(N230="zákl. přenesená",J230,0)</f>
        <v>0</v>
      </c>
      <c r="BH230" s="223">
        <f>IF(N230="sníž. přenesená",J230,0)</f>
        <v>0</v>
      </c>
      <c r="BI230" s="223">
        <f>IF(N230="nulová",J230,0)</f>
        <v>0</v>
      </c>
      <c r="BJ230" s="14" t="s">
        <v>78</v>
      </c>
      <c r="BK230" s="223">
        <f>ROUND(I230*H230,2)</f>
        <v>0</v>
      </c>
      <c r="BL230" s="14" t="s">
        <v>126</v>
      </c>
      <c r="BM230" s="222" t="s">
        <v>481</v>
      </c>
    </row>
    <row r="231" s="2" customFormat="1" ht="21.75" customHeight="1">
      <c r="A231" s="35"/>
      <c r="B231" s="36"/>
      <c r="C231" s="209" t="s">
        <v>482</v>
      </c>
      <c r="D231" s="209" t="s">
        <v>120</v>
      </c>
      <c r="E231" s="210" t="s">
        <v>483</v>
      </c>
      <c r="F231" s="211" t="s">
        <v>484</v>
      </c>
      <c r="G231" s="212" t="s">
        <v>145</v>
      </c>
      <c r="H231" s="213">
        <v>11</v>
      </c>
      <c r="I231" s="214"/>
      <c r="J231" s="215">
        <f>ROUND(I231*H231,2)</f>
        <v>0</v>
      </c>
      <c r="K231" s="216"/>
      <c r="L231" s="217"/>
      <c r="M231" s="218" t="s">
        <v>1</v>
      </c>
      <c r="N231" s="219" t="s">
        <v>38</v>
      </c>
      <c r="O231" s="88"/>
      <c r="P231" s="220">
        <f>O231*H231</f>
        <v>0</v>
      </c>
      <c r="Q231" s="220">
        <v>0</v>
      </c>
      <c r="R231" s="220">
        <f>Q231*H231</f>
        <v>0</v>
      </c>
      <c r="S231" s="220">
        <v>0</v>
      </c>
      <c r="T231" s="221">
        <f>S231*H231</f>
        <v>0</v>
      </c>
      <c r="U231" s="35"/>
      <c r="V231" s="35"/>
      <c r="W231" s="35"/>
      <c r="X231" s="35"/>
      <c r="Y231" s="35"/>
      <c r="Z231" s="35"/>
      <c r="AA231" s="35"/>
      <c r="AB231" s="35"/>
      <c r="AC231" s="35"/>
      <c r="AD231" s="35"/>
      <c r="AE231" s="35"/>
      <c r="AR231" s="222" t="s">
        <v>124</v>
      </c>
      <c r="AT231" s="222" t="s">
        <v>120</v>
      </c>
      <c r="AU231" s="222" t="s">
        <v>125</v>
      </c>
      <c r="AY231" s="14" t="s">
        <v>115</v>
      </c>
      <c r="BE231" s="223">
        <f>IF(N231="základní",J231,0)</f>
        <v>0</v>
      </c>
      <c r="BF231" s="223">
        <f>IF(N231="snížená",J231,0)</f>
        <v>0</v>
      </c>
      <c r="BG231" s="223">
        <f>IF(N231="zákl. přenesená",J231,0)</f>
        <v>0</v>
      </c>
      <c r="BH231" s="223">
        <f>IF(N231="sníž. přenesená",J231,0)</f>
        <v>0</v>
      </c>
      <c r="BI231" s="223">
        <f>IF(N231="nulová",J231,0)</f>
        <v>0</v>
      </c>
      <c r="BJ231" s="14" t="s">
        <v>78</v>
      </c>
      <c r="BK231" s="223">
        <f>ROUND(I231*H231,2)</f>
        <v>0</v>
      </c>
      <c r="BL231" s="14" t="s">
        <v>126</v>
      </c>
      <c r="BM231" s="222" t="s">
        <v>485</v>
      </c>
    </row>
    <row r="232" s="2" customFormat="1" ht="21.75" customHeight="1">
      <c r="A232" s="35"/>
      <c r="B232" s="36"/>
      <c r="C232" s="209" t="s">
        <v>486</v>
      </c>
      <c r="D232" s="209" t="s">
        <v>120</v>
      </c>
      <c r="E232" s="210" t="s">
        <v>487</v>
      </c>
      <c r="F232" s="211" t="s">
        <v>488</v>
      </c>
      <c r="G232" s="212" t="s">
        <v>123</v>
      </c>
      <c r="H232" s="213">
        <v>15</v>
      </c>
      <c r="I232" s="214"/>
      <c r="J232" s="215">
        <f>ROUND(I232*H232,2)</f>
        <v>0</v>
      </c>
      <c r="K232" s="216"/>
      <c r="L232" s="217"/>
      <c r="M232" s="218" t="s">
        <v>1</v>
      </c>
      <c r="N232" s="219" t="s">
        <v>38</v>
      </c>
      <c r="O232" s="88"/>
      <c r="P232" s="220">
        <f>O232*H232</f>
        <v>0</v>
      </c>
      <c r="Q232" s="220">
        <v>0</v>
      </c>
      <c r="R232" s="220">
        <f>Q232*H232</f>
        <v>0</v>
      </c>
      <c r="S232" s="220">
        <v>0</v>
      </c>
      <c r="T232" s="221">
        <f>S232*H232</f>
        <v>0</v>
      </c>
      <c r="U232" s="35"/>
      <c r="V232" s="35"/>
      <c r="W232" s="35"/>
      <c r="X232" s="35"/>
      <c r="Y232" s="35"/>
      <c r="Z232" s="35"/>
      <c r="AA232" s="35"/>
      <c r="AB232" s="35"/>
      <c r="AC232" s="35"/>
      <c r="AD232" s="35"/>
      <c r="AE232" s="35"/>
      <c r="AR232" s="222" t="s">
        <v>124</v>
      </c>
      <c r="AT232" s="222" t="s">
        <v>120</v>
      </c>
      <c r="AU232" s="222" t="s">
        <v>125</v>
      </c>
      <c r="AY232" s="14" t="s">
        <v>115</v>
      </c>
      <c r="BE232" s="223">
        <f>IF(N232="základní",J232,0)</f>
        <v>0</v>
      </c>
      <c r="BF232" s="223">
        <f>IF(N232="snížená",J232,0)</f>
        <v>0</v>
      </c>
      <c r="BG232" s="223">
        <f>IF(N232="zákl. přenesená",J232,0)</f>
        <v>0</v>
      </c>
      <c r="BH232" s="223">
        <f>IF(N232="sníž. přenesená",J232,0)</f>
        <v>0</v>
      </c>
      <c r="BI232" s="223">
        <f>IF(N232="nulová",J232,0)</f>
        <v>0</v>
      </c>
      <c r="BJ232" s="14" t="s">
        <v>78</v>
      </c>
      <c r="BK232" s="223">
        <f>ROUND(I232*H232,2)</f>
        <v>0</v>
      </c>
      <c r="BL232" s="14" t="s">
        <v>126</v>
      </c>
      <c r="BM232" s="222" t="s">
        <v>489</v>
      </c>
    </row>
    <row r="233" s="2" customFormat="1" ht="16.5" customHeight="1">
      <c r="A233" s="35"/>
      <c r="B233" s="36"/>
      <c r="C233" s="209" t="s">
        <v>490</v>
      </c>
      <c r="D233" s="209" t="s">
        <v>120</v>
      </c>
      <c r="E233" s="210" t="s">
        <v>491</v>
      </c>
      <c r="F233" s="211" t="s">
        <v>466</v>
      </c>
      <c r="G233" s="212" t="s">
        <v>145</v>
      </c>
      <c r="H233" s="213">
        <v>1</v>
      </c>
      <c r="I233" s="214"/>
      <c r="J233" s="215">
        <f>ROUND(I233*H233,2)</f>
        <v>0</v>
      </c>
      <c r="K233" s="216"/>
      <c r="L233" s="217"/>
      <c r="M233" s="218" t="s">
        <v>1</v>
      </c>
      <c r="N233" s="219" t="s">
        <v>38</v>
      </c>
      <c r="O233" s="88"/>
      <c r="P233" s="220">
        <f>O233*H233</f>
        <v>0</v>
      </c>
      <c r="Q233" s="220">
        <v>0</v>
      </c>
      <c r="R233" s="220">
        <f>Q233*H233</f>
        <v>0</v>
      </c>
      <c r="S233" s="220">
        <v>0</v>
      </c>
      <c r="T233" s="221">
        <f>S233*H233</f>
        <v>0</v>
      </c>
      <c r="U233" s="35"/>
      <c r="V233" s="35"/>
      <c r="W233" s="35"/>
      <c r="X233" s="35"/>
      <c r="Y233" s="35"/>
      <c r="Z233" s="35"/>
      <c r="AA233" s="35"/>
      <c r="AB233" s="35"/>
      <c r="AC233" s="35"/>
      <c r="AD233" s="35"/>
      <c r="AE233" s="35"/>
      <c r="AR233" s="222" t="s">
        <v>124</v>
      </c>
      <c r="AT233" s="222" t="s">
        <v>120</v>
      </c>
      <c r="AU233" s="222" t="s">
        <v>125</v>
      </c>
      <c r="AY233" s="14" t="s">
        <v>115</v>
      </c>
      <c r="BE233" s="223">
        <f>IF(N233="základní",J233,0)</f>
        <v>0</v>
      </c>
      <c r="BF233" s="223">
        <f>IF(N233="snížená",J233,0)</f>
        <v>0</v>
      </c>
      <c r="BG233" s="223">
        <f>IF(N233="zákl. přenesená",J233,0)</f>
        <v>0</v>
      </c>
      <c r="BH233" s="223">
        <f>IF(N233="sníž. přenesená",J233,0)</f>
        <v>0</v>
      </c>
      <c r="BI233" s="223">
        <f>IF(N233="nulová",J233,0)</f>
        <v>0</v>
      </c>
      <c r="BJ233" s="14" t="s">
        <v>78</v>
      </c>
      <c r="BK233" s="223">
        <f>ROUND(I233*H233,2)</f>
        <v>0</v>
      </c>
      <c r="BL233" s="14" t="s">
        <v>126</v>
      </c>
      <c r="BM233" s="222" t="s">
        <v>492</v>
      </c>
    </row>
    <row r="234" s="12" customFormat="1" ht="20.88" customHeight="1">
      <c r="A234" s="12"/>
      <c r="B234" s="193"/>
      <c r="C234" s="194"/>
      <c r="D234" s="195" t="s">
        <v>72</v>
      </c>
      <c r="E234" s="207" t="s">
        <v>493</v>
      </c>
      <c r="F234" s="207" t="s">
        <v>494</v>
      </c>
      <c r="G234" s="194"/>
      <c r="H234" s="194"/>
      <c r="I234" s="197"/>
      <c r="J234" s="208">
        <f>BK234</f>
        <v>0</v>
      </c>
      <c r="K234" s="194"/>
      <c r="L234" s="199"/>
      <c r="M234" s="200"/>
      <c r="N234" s="201"/>
      <c r="O234" s="201"/>
      <c r="P234" s="202">
        <f>SUM(P235:P257)</f>
        <v>0</v>
      </c>
      <c r="Q234" s="201"/>
      <c r="R234" s="202">
        <f>SUM(R235:R257)</f>
        <v>0</v>
      </c>
      <c r="S234" s="201"/>
      <c r="T234" s="203">
        <f>SUM(T235:T257)</f>
        <v>0</v>
      </c>
      <c r="U234" s="12"/>
      <c r="V234" s="12"/>
      <c r="W234" s="12"/>
      <c r="X234" s="12"/>
      <c r="Y234" s="12"/>
      <c r="Z234" s="12"/>
      <c r="AA234" s="12"/>
      <c r="AB234" s="12"/>
      <c r="AC234" s="12"/>
      <c r="AD234" s="12"/>
      <c r="AE234" s="12"/>
      <c r="AR234" s="204" t="s">
        <v>80</v>
      </c>
      <c r="AT234" s="205" t="s">
        <v>72</v>
      </c>
      <c r="AU234" s="205" t="s">
        <v>80</v>
      </c>
      <c r="AY234" s="204" t="s">
        <v>115</v>
      </c>
      <c r="BK234" s="206">
        <f>SUM(BK235:BK257)</f>
        <v>0</v>
      </c>
    </row>
    <row r="235" s="2" customFormat="1" ht="101.25" customHeight="1">
      <c r="A235" s="35"/>
      <c r="B235" s="36"/>
      <c r="C235" s="209" t="s">
        <v>495</v>
      </c>
      <c r="D235" s="209" t="s">
        <v>120</v>
      </c>
      <c r="E235" s="210" t="s">
        <v>496</v>
      </c>
      <c r="F235" s="211" t="s">
        <v>497</v>
      </c>
      <c r="G235" s="212" t="s">
        <v>145</v>
      </c>
      <c r="H235" s="213">
        <v>1</v>
      </c>
      <c r="I235" s="214"/>
      <c r="J235" s="215">
        <f>ROUND(I235*H235,2)</f>
        <v>0</v>
      </c>
      <c r="K235" s="216"/>
      <c r="L235" s="217"/>
      <c r="M235" s="218" t="s">
        <v>1</v>
      </c>
      <c r="N235" s="219" t="s">
        <v>38</v>
      </c>
      <c r="O235" s="88"/>
      <c r="P235" s="220">
        <f>O235*H235</f>
        <v>0</v>
      </c>
      <c r="Q235" s="220">
        <v>0</v>
      </c>
      <c r="R235" s="220">
        <f>Q235*H235</f>
        <v>0</v>
      </c>
      <c r="S235" s="220">
        <v>0</v>
      </c>
      <c r="T235" s="221">
        <f>S235*H235</f>
        <v>0</v>
      </c>
      <c r="U235" s="35"/>
      <c r="V235" s="35"/>
      <c r="W235" s="35"/>
      <c r="X235" s="35"/>
      <c r="Y235" s="35"/>
      <c r="Z235" s="35"/>
      <c r="AA235" s="35"/>
      <c r="AB235" s="35"/>
      <c r="AC235" s="35"/>
      <c r="AD235" s="35"/>
      <c r="AE235" s="35"/>
      <c r="AR235" s="222" t="s">
        <v>124</v>
      </c>
      <c r="AT235" s="222" t="s">
        <v>120</v>
      </c>
      <c r="AU235" s="222" t="s">
        <v>125</v>
      </c>
      <c r="AY235" s="14" t="s">
        <v>115</v>
      </c>
      <c r="BE235" s="223">
        <f>IF(N235="základní",J235,0)</f>
        <v>0</v>
      </c>
      <c r="BF235" s="223">
        <f>IF(N235="snížená",J235,0)</f>
        <v>0</v>
      </c>
      <c r="BG235" s="223">
        <f>IF(N235="zákl. přenesená",J235,0)</f>
        <v>0</v>
      </c>
      <c r="BH235" s="223">
        <f>IF(N235="sníž. přenesená",J235,0)</f>
        <v>0</v>
      </c>
      <c r="BI235" s="223">
        <f>IF(N235="nulová",J235,0)</f>
        <v>0</v>
      </c>
      <c r="BJ235" s="14" t="s">
        <v>78</v>
      </c>
      <c r="BK235" s="223">
        <f>ROUND(I235*H235,2)</f>
        <v>0</v>
      </c>
      <c r="BL235" s="14" t="s">
        <v>126</v>
      </c>
      <c r="BM235" s="222" t="s">
        <v>498</v>
      </c>
    </row>
    <row r="236" s="2" customFormat="1" ht="44.25" customHeight="1">
      <c r="A236" s="35"/>
      <c r="B236" s="36"/>
      <c r="C236" s="209" t="s">
        <v>499</v>
      </c>
      <c r="D236" s="209" t="s">
        <v>120</v>
      </c>
      <c r="E236" s="210" t="s">
        <v>500</v>
      </c>
      <c r="F236" s="211" t="s">
        <v>501</v>
      </c>
      <c r="G236" s="212" t="s">
        <v>145</v>
      </c>
      <c r="H236" s="213">
        <v>1</v>
      </c>
      <c r="I236" s="214"/>
      <c r="J236" s="215">
        <f>ROUND(I236*H236,2)</f>
        <v>0</v>
      </c>
      <c r="K236" s="216"/>
      <c r="L236" s="217"/>
      <c r="M236" s="218" t="s">
        <v>1</v>
      </c>
      <c r="N236" s="219" t="s">
        <v>38</v>
      </c>
      <c r="O236" s="88"/>
      <c r="P236" s="220">
        <f>O236*H236</f>
        <v>0</v>
      </c>
      <c r="Q236" s="220">
        <v>0</v>
      </c>
      <c r="R236" s="220">
        <f>Q236*H236</f>
        <v>0</v>
      </c>
      <c r="S236" s="220">
        <v>0</v>
      </c>
      <c r="T236" s="221">
        <f>S236*H236</f>
        <v>0</v>
      </c>
      <c r="U236" s="35"/>
      <c r="V236" s="35"/>
      <c r="W236" s="35"/>
      <c r="X236" s="35"/>
      <c r="Y236" s="35"/>
      <c r="Z236" s="35"/>
      <c r="AA236" s="35"/>
      <c r="AB236" s="35"/>
      <c r="AC236" s="35"/>
      <c r="AD236" s="35"/>
      <c r="AE236" s="35"/>
      <c r="AR236" s="222" t="s">
        <v>124</v>
      </c>
      <c r="AT236" s="222" t="s">
        <v>120</v>
      </c>
      <c r="AU236" s="222" t="s">
        <v>125</v>
      </c>
      <c r="AY236" s="14" t="s">
        <v>115</v>
      </c>
      <c r="BE236" s="223">
        <f>IF(N236="základní",J236,0)</f>
        <v>0</v>
      </c>
      <c r="BF236" s="223">
        <f>IF(N236="snížená",J236,0)</f>
        <v>0</v>
      </c>
      <c r="BG236" s="223">
        <f>IF(N236="zákl. přenesená",J236,0)</f>
        <v>0</v>
      </c>
      <c r="BH236" s="223">
        <f>IF(N236="sníž. přenesená",J236,0)</f>
        <v>0</v>
      </c>
      <c r="BI236" s="223">
        <f>IF(N236="nulová",J236,0)</f>
        <v>0</v>
      </c>
      <c r="BJ236" s="14" t="s">
        <v>78</v>
      </c>
      <c r="BK236" s="223">
        <f>ROUND(I236*H236,2)</f>
        <v>0</v>
      </c>
      <c r="BL236" s="14" t="s">
        <v>126</v>
      </c>
      <c r="BM236" s="222" t="s">
        <v>502</v>
      </c>
    </row>
    <row r="237" s="2" customFormat="1" ht="24.15" customHeight="1">
      <c r="A237" s="35"/>
      <c r="B237" s="36"/>
      <c r="C237" s="229" t="s">
        <v>503</v>
      </c>
      <c r="D237" s="229" t="s">
        <v>504</v>
      </c>
      <c r="E237" s="230" t="s">
        <v>505</v>
      </c>
      <c r="F237" s="231" t="s">
        <v>506</v>
      </c>
      <c r="G237" s="232" t="s">
        <v>145</v>
      </c>
      <c r="H237" s="233">
        <v>411</v>
      </c>
      <c r="I237" s="234"/>
      <c r="J237" s="235">
        <f>ROUND(I237*H237,2)</f>
        <v>0</v>
      </c>
      <c r="K237" s="236"/>
      <c r="L237" s="41"/>
      <c r="M237" s="237" t="s">
        <v>1</v>
      </c>
      <c r="N237" s="238" t="s">
        <v>38</v>
      </c>
      <c r="O237" s="88"/>
      <c r="P237" s="220">
        <f>O237*H237</f>
        <v>0</v>
      </c>
      <c r="Q237" s="220">
        <v>0</v>
      </c>
      <c r="R237" s="220">
        <f>Q237*H237</f>
        <v>0</v>
      </c>
      <c r="S237" s="220">
        <v>0</v>
      </c>
      <c r="T237" s="221">
        <f>S237*H237</f>
        <v>0</v>
      </c>
      <c r="U237" s="35"/>
      <c r="V237" s="35"/>
      <c r="W237" s="35"/>
      <c r="X237" s="35"/>
      <c r="Y237" s="35"/>
      <c r="Z237" s="35"/>
      <c r="AA237" s="35"/>
      <c r="AB237" s="35"/>
      <c r="AC237" s="35"/>
      <c r="AD237" s="35"/>
      <c r="AE237" s="35"/>
      <c r="AR237" s="222" t="s">
        <v>126</v>
      </c>
      <c r="AT237" s="222" t="s">
        <v>504</v>
      </c>
      <c r="AU237" s="222" t="s">
        <v>125</v>
      </c>
      <c r="AY237" s="14" t="s">
        <v>115</v>
      </c>
      <c r="BE237" s="223">
        <f>IF(N237="základní",J237,0)</f>
        <v>0</v>
      </c>
      <c r="BF237" s="223">
        <f>IF(N237="snížená",J237,0)</f>
        <v>0</v>
      </c>
      <c r="BG237" s="223">
        <f>IF(N237="zákl. přenesená",J237,0)</f>
        <v>0</v>
      </c>
      <c r="BH237" s="223">
        <f>IF(N237="sníž. přenesená",J237,0)</f>
        <v>0</v>
      </c>
      <c r="BI237" s="223">
        <f>IF(N237="nulová",J237,0)</f>
        <v>0</v>
      </c>
      <c r="BJ237" s="14" t="s">
        <v>78</v>
      </c>
      <c r="BK237" s="223">
        <f>ROUND(I237*H237,2)</f>
        <v>0</v>
      </c>
      <c r="BL237" s="14" t="s">
        <v>126</v>
      </c>
      <c r="BM237" s="222" t="s">
        <v>507</v>
      </c>
    </row>
    <row r="238" s="2" customFormat="1" ht="24.15" customHeight="1">
      <c r="A238" s="35"/>
      <c r="B238" s="36"/>
      <c r="C238" s="229" t="s">
        <v>508</v>
      </c>
      <c r="D238" s="229" t="s">
        <v>504</v>
      </c>
      <c r="E238" s="230" t="s">
        <v>509</v>
      </c>
      <c r="F238" s="231" t="s">
        <v>510</v>
      </c>
      <c r="G238" s="232" t="s">
        <v>145</v>
      </c>
      <c r="H238" s="233">
        <v>60</v>
      </c>
      <c r="I238" s="234"/>
      <c r="J238" s="235">
        <f>ROUND(I238*H238,2)</f>
        <v>0</v>
      </c>
      <c r="K238" s="236"/>
      <c r="L238" s="41"/>
      <c r="M238" s="237" t="s">
        <v>1</v>
      </c>
      <c r="N238" s="238" t="s">
        <v>38</v>
      </c>
      <c r="O238" s="88"/>
      <c r="P238" s="220">
        <f>O238*H238</f>
        <v>0</v>
      </c>
      <c r="Q238" s="220">
        <v>0</v>
      </c>
      <c r="R238" s="220">
        <f>Q238*H238</f>
        <v>0</v>
      </c>
      <c r="S238" s="220">
        <v>0</v>
      </c>
      <c r="T238" s="221">
        <f>S238*H238</f>
        <v>0</v>
      </c>
      <c r="U238" s="35"/>
      <c r="V238" s="35"/>
      <c r="W238" s="35"/>
      <c r="X238" s="35"/>
      <c r="Y238" s="35"/>
      <c r="Z238" s="35"/>
      <c r="AA238" s="35"/>
      <c r="AB238" s="35"/>
      <c r="AC238" s="35"/>
      <c r="AD238" s="35"/>
      <c r="AE238" s="35"/>
      <c r="AR238" s="222" t="s">
        <v>126</v>
      </c>
      <c r="AT238" s="222" t="s">
        <v>504</v>
      </c>
      <c r="AU238" s="222" t="s">
        <v>125</v>
      </c>
      <c r="AY238" s="14" t="s">
        <v>115</v>
      </c>
      <c r="BE238" s="223">
        <f>IF(N238="základní",J238,0)</f>
        <v>0</v>
      </c>
      <c r="BF238" s="223">
        <f>IF(N238="snížená",J238,0)</f>
        <v>0</v>
      </c>
      <c r="BG238" s="223">
        <f>IF(N238="zákl. přenesená",J238,0)</f>
        <v>0</v>
      </c>
      <c r="BH238" s="223">
        <f>IF(N238="sníž. přenesená",J238,0)</f>
        <v>0</v>
      </c>
      <c r="BI238" s="223">
        <f>IF(N238="nulová",J238,0)</f>
        <v>0</v>
      </c>
      <c r="BJ238" s="14" t="s">
        <v>78</v>
      </c>
      <c r="BK238" s="223">
        <f>ROUND(I238*H238,2)</f>
        <v>0</v>
      </c>
      <c r="BL238" s="14" t="s">
        <v>126</v>
      </c>
      <c r="BM238" s="222" t="s">
        <v>511</v>
      </c>
    </row>
    <row r="239" s="2" customFormat="1" ht="44.25" customHeight="1">
      <c r="A239" s="35"/>
      <c r="B239" s="36"/>
      <c r="C239" s="229" t="s">
        <v>512</v>
      </c>
      <c r="D239" s="229" t="s">
        <v>504</v>
      </c>
      <c r="E239" s="230" t="s">
        <v>513</v>
      </c>
      <c r="F239" s="231" t="s">
        <v>514</v>
      </c>
      <c r="G239" s="232" t="s">
        <v>145</v>
      </c>
      <c r="H239" s="233">
        <v>1</v>
      </c>
      <c r="I239" s="234"/>
      <c r="J239" s="235">
        <f>ROUND(I239*H239,2)</f>
        <v>0</v>
      </c>
      <c r="K239" s="236"/>
      <c r="L239" s="41"/>
      <c r="M239" s="237" t="s">
        <v>1</v>
      </c>
      <c r="N239" s="238" t="s">
        <v>38</v>
      </c>
      <c r="O239" s="88"/>
      <c r="P239" s="220">
        <f>O239*H239</f>
        <v>0</v>
      </c>
      <c r="Q239" s="220">
        <v>0</v>
      </c>
      <c r="R239" s="220">
        <f>Q239*H239</f>
        <v>0</v>
      </c>
      <c r="S239" s="220">
        <v>0</v>
      </c>
      <c r="T239" s="221">
        <f>S239*H239</f>
        <v>0</v>
      </c>
      <c r="U239" s="35"/>
      <c r="V239" s="35"/>
      <c r="W239" s="35"/>
      <c r="X239" s="35"/>
      <c r="Y239" s="35"/>
      <c r="Z239" s="35"/>
      <c r="AA239" s="35"/>
      <c r="AB239" s="35"/>
      <c r="AC239" s="35"/>
      <c r="AD239" s="35"/>
      <c r="AE239" s="35"/>
      <c r="AR239" s="222" t="s">
        <v>126</v>
      </c>
      <c r="AT239" s="222" t="s">
        <v>504</v>
      </c>
      <c r="AU239" s="222" t="s">
        <v>125</v>
      </c>
      <c r="AY239" s="14" t="s">
        <v>115</v>
      </c>
      <c r="BE239" s="223">
        <f>IF(N239="základní",J239,0)</f>
        <v>0</v>
      </c>
      <c r="BF239" s="223">
        <f>IF(N239="snížená",J239,0)</f>
        <v>0</v>
      </c>
      <c r="BG239" s="223">
        <f>IF(N239="zákl. přenesená",J239,0)</f>
        <v>0</v>
      </c>
      <c r="BH239" s="223">
        <f>IF(N239="sníž. přenesená",J239,0)</f>
        <v>0</v>
      </c>
      <c r="BI239" s="223">
        <f>IF(N239="nulová",J239,0)</f>
        <v>0</v>
      </c>
      <c r="BJ239" s="14" t="s">
        <v>78</v>
      </c>
      <c r="BK239" s="223">
        <f>ROUND(I239*H239,2)</f>
        <v>0</v>
      </c>
      <c r="BL239" s="14" t="s">
        <v>126</v>
      </c>
      <c r="BM239" s="222" t="s">
        <v>515</v>
      </c>
    </row>
    <row r="240" s="2" customFormat="1" ht="33" customHeight="1">
      <c r="A240" s="35"/>
      <c r="B240" s="36"/>
      <c r="C240" s="209" t="s">
        <v>516</v>
      </c>
      <c r="D240" s="209" t="s">
        <v>120</v>
      </c>
      <c r="E240" s="210" t="s">
        <v>517</v>
      </c>
      <c r="F240" s="211" t="s">
        <v>518</v>
      </c>
      <c r="G240" s="212" t="s">
        <v>145</v>
      </c>
      <c r="H240" s="213">
        <v>1</v>
      </c>
      <c r="I240" s="214"/>
      <c r="J240" s="215">
        <f>ROUND(I240*H240,2)</f>
        <v>0</v>
      </c>
      <c r="K240" s="216"/>
      <c r="L240" s="217"/>
      <c r="M240" s="218" t="s">
        <v>1</v>
      </c>
      <c r="N240" s="219" t="s">
        <v>38</v>
      </c>
      <c r="O240" s="88"/>
      <c r="P240" s="220">
        <f>O240*H240</f>
        <v>0</v>
      </c>
      <c r="Q240" s="220">
        <v>0</v>
      </c>
      <c r="R240" s="220">
        <f>Q240*H240</f>
        <v>0</v>
      </c>
      <c r="S240" s="220">
        <v>0</v>
      </c>
      <c r="T240" s="221">
        <f>S240*H240</f>
        <v>0</v>
      </c>
      <c r="U240" s="35"/>
      <c r="V240" s="35"/>
      <c r="W240" s="35"/>
      <c r="X240" s="35"/>
      <c r="Y240" s="35"/>
      <c r="Z240" s="35"/>
      <c r="AA240" s="35"/>
      <c r="AB240" s="35"/>
      <c r="AC240" s="35"/>
      <c r="AD240" s="35"/>
      <c r="AE240" s="35"/>
      <c r="AR240" s="222" t="s">
        <v>124</v>
      </c>
      <c r="AT240" s="222" t="s">
        <v>120</v>
      </c>
      <c r="AU240" s="222" t="s">
        <v>125</v>
      </c>
      <c r="AY240" s="14" t="s">
        <v>115</v>
      </c>
      <c r="BE240" s="223">
        <f>IF(N240="základní",J240,0)</f>
        <v>0</v>
      </c>
      <c r="BF240" s="223">
        <f>IF(N240="snížená",J240,0)</f>
        <v>0</v>
      </c>
      <c r="BG240" s="223">
        <f>IF(N240="zákl. přenesená",J240,0)</f>
        <v>0</v>
      </c>
      <c r="BH240" s="223">
        <f>IF(N240="sníž. přenesená",J240,0)</f>
        <v>0</v>
      </c>
      <c r="BI240" s="223">
        <f>IF(N240="nulová",J240,0)</f>
        <v>0</v>
      </c>
      <c r="BJ240" s="14" t="s">
        <v>78</v>
      </c>
      <c r="BK240" s="223">
        <f>ROUND(I240*H240,2)</f>
        <v>0</v>
      </c>
      <c r="BL240" s="14" t="s">
        <v>126</v>
      </c>
      <c r="BM240" s="222" t="s">
        <v>519</v>
      </c>
    </row>
    <row r="241" s="2" customFormat="1" ht="37.8" customHeight="1">
      <c r="A241" s="35"/>
      <c r="B241" s="36"/>
      <c r="C241" s="229" t="s">
        <v>520</v>
      </c>
      <c r="D241" s="229" t="s">
        <v>504</v>
      </c>
      <c r="E241" s="230" t="s">
        <v>521</v>
      </c>
      <c r="F241" s="231" t="s">
        <v>522</v>
      </c>
      <c r="G241" s="232" t="s">
        <v>145</v>
      </c>
      <c r="H241" s="233">
        <v>1</v>
      </c>
      <c r="I241" s="234"/>
      <c r="J241" s="235">
        <f>ROUND(I241*H241,2)</f>
        <v>0</v>
      </c>
      <c r="K241" s="236"/>
      <c r="L241" s="41"/>
      <c r="M241" s="237" t="s">
        <v>1</v>
      </c>
      <c r="N241" s="238" t="s">
        <v>38</v>
      </c>
      <c r="O241" s="88"/>
      <c r="P241" s="220">
        <f>O241*H241</f>
        <v>0</v>
      </c>
      <c r="Q241" s="220">
        <v>0</v>
      </c>
      <c r="R241" s="220">
        <f>Q241*H241</f>
        <v>0</v>
      </c>
      <c r="S241" s="220">
        <v>0</v>
      </c>
      <c r="T241" s="221">
        <f>S241*H241</f>
        <v>0</v>
      </c>
      <c r="U241" s="35"/>
      <c r="V241" s="35"/>
      <c r="W241" s="35"/>
      <c r="X241" s="35"/>
      <c r="Y241" s="35"/>
      <c r="Z241" s="35"/>
      <c r="AA241" s="35"/>
      <c r="AB241" s="35"/>
      <c r="AC241" s="35"/>
      <c r="AD241" s="35"/>
      <c r="AE241" s="35"/>
      <c r="AR241" s="222" t="s">
        <v>126</v>
      </c>
      <c r="AT241" s="222" t="s">
        <v>504</v>
      </c>
      <c r="AU241" s="222" t="s">
        <v>125</v>
      </c>
      <c r="AY241" s="14" t="s">
        <v>115</v>
      </c>
      <c r="BE241" s="223">
        <f>IF(N241="základní",J241,0)</f>
        <v>0</v>
      </c>
      <c r="BF241" s="223">
        <f>IF(N241="snížená",J241,0)</f>
        <v>0</v>
      </c>
      <c r="BG241" s="223">
        <f>IF(N241="zákl. přenesená",J241,0)</f>
        <v>0</v>
      </c>
      <c r="BH241" s="223">
        <f>IF(N241="sníž. přenesená",J241,0)</f>
        <v>0</v>
      </c>
      <c r="BI241" s="223">
        <f>IF(N241="nulová",J241,0)</f>
        <v>0</v>
      </c>
      <c r="BJ241" s="14" t="s">
        <v>78</v>
      </c>
      <c r="BK241" s="223">
        <f>ROUND(I241*H241,2)</f>
        <v>0</v>
      </c>
      <c r="BL241" s="14" t="s">
        <v>126</v>
      </c>
      <c r="BM241" s="222" t="s">
        <v>523</v>
      </c>
    </row>
    <row r="242" s="2" customFormat="1" ht="37.8" customHeight="1">
      <c r="A242" s="35"/>
      <c r="B242" s="36"/>
      <c r="C242" s="209" t="s">
        <v>524</v>
      </c>
      <c r="D242" s="209" t="s">
        <v>120</v>
      </c>
      <c r="E242" s="210" t="s">
        <v>525</v>
      </c>
      <c r="F242" s="211" t="s">
        <v>526</v>
      </c>
      <c r="G242" s="212" t="s">
        <v>145</v>
      </c>
      <c r="H242" s="213">
        <v>1</v>
      </c>
      <c r="I242" s="214"/>
      <c r="J242" s="215">
        <f>ROUND(I242*H242,2)</f>
        <v>0</v>
      </c>
      <c r="K242" s="216"/>
      <c r="L242" s="217"/>
      <c r="M242" s="218" t="s">
        <v>1</v>
      </c>
      <c r="N242" s="219" t="s">
        <v>38</v>
      </c>
      <c r="O242" s="88"/>
      <c r="P242" s="220">
        <f>O242*H242</f>
        <v>0</v>
      </c>
      <c r="Q242" s="220">
        <v>0</v>
      </c>
      <c r="R242" s="220">
        <f>Q242*H242</f>
        <v>0</v>
      </c>
      <c r="S242" s="220">
        <v>0</v>
      </c>
      <c r="T242" s="221">
        <f>S242*H242</f>
        <v>0</v>
      </c>
      <c r="U242" s="35"/>
      <c r="V242" s="35"/>
      <c r="W242" s="35"/>
      <c r="X242" s="35"/>
      <c r="Y242" s="35"/>
      <c r="Z242" s="35"/>
      <c r="AA242" s="35"/>
      <c r="AB242" s="35"/>
      <c r="AC242" s="35"/>
      <c r="AD242" s="35"/>
      <c r="AE242" s="35"/>
      <c r="AR242" s="222" t="s">
        <v>124</v>
      </c>
      <c r="AT242" s="222" t="s">
        <v>120</v>
      </c>
      <c r="AU242" s="222" t="s">
        <v>125</v>
      </c>
      <c r="AY242" s="14" t="s">
        <v>115</v>
      </c>
      <c r="BE242" s="223">
        <f>IF(N242="základní",J242,0)</f>
        <v>0</v>
      </c>
      <c r="BF242" s="223">
        <f>IF(N242="snížená",J242,0)</f>
        <v>0</v>
      </c>
      <c r="BG242" s="223">
        <f>IF(N242="zákl. přenesená",J242,0)</f>
        <v>0</v>
      </c>
      <c r="BH242" s="223">
        <f>IF(N242="sníž. přenesená",J242,0)</f>
        <v>0</v>
      </c>
      <c r="BI242" s="223">
        <f>IF(N242="nulová",J242,0)</f>
        <v>0</v>
      </c>
      <c r="BJ242" s="14" t="s">
        <v>78</v>
      </c>
      <c r="BK242" s="223">
        <f>ROUND(I242*H242,2)</f>
        <v>0</v>
      </c>
      <c r="BL242" s="14" t="s">
        <v>126</v>
      </c>
      <c r="BM242" s="222" t="s">
        <v>527</v>
      </c>
    </row>
    <row r="243" s="2" customFormat="1" ht="49.05" customHeight="1">
      <c r="A243" s="35"/>
      <c r="B243" s="36"/>
      <c r="C243" s="209" t="s">
        <v>528</v>
      </c>
      <c r="D243" s="209" t="s">
        <v>120</v>
      </c>
      <c r="E243" s="210" t="s">
        <v>529</v>
      </c>
      <c r="F243" s="211" t="s">
        <v>530</v>
      </c>
      <c r="G243" s="212" t="s">
        <v>145</v>
      </c>
      <c r="H243" s="213">
        <v>1</v>
      </c>
      <c r="I243" s="214"/>
      <c r="J243" s="215">
        <f>ROUND(I243*H243,2)</f>
        <v>0</v>
      </c>
      <c r="K243" s="216"/>
      <c r="L243" s="217"/>
      <c r="M243" s="218" t="s">
        <v>1</v>
      </c>
      <c r="N243" s="219" t="s">
        <v>38</v>
      </c>
      <c r="O243" s="88"/>
      <c r="P243" s="220">
        <f>O243*H243</f>
        <v>0</v>
      </c>
      <c r="Q243" s="220">
        <v>0</v>
      </c>
      <c r="R243" s="220">
        <f>Q243*H243</f>
        <v>0</v>
      </c>
      <c r="S243" s="220">
        <v>0</v>
      </c>
      <c r="T243" s="221">
        <f>S243*H243</f>
        <v>0</v>
      </c>
      <c r="U243" s="35"/>
      <c r="V243" s="35"/>
      <c r="W243" s="35"/>
      <c r="X243" s="35"/>
      <c r="Y243" s="35"/>
      <c r="Z243" s="35"/>
      <c r="AA243" s="35"/>
      <c r="AB243" s="35"/>
      <c r="AC243" s="35"/>
      <c r="AD243" s="35"/>
      <c r="AE243" s="35"/>
      <c r="AR243" s="222" t="s">
        <v>124</v>
      </c>
      <c r="AT243" s="222" t="s">
        <v>120</v>
      </c>
      <c r="AU243" s="222" t="s">
        <v>125</v>
      </c>
      <c r="AY243" s="14" t="s">
        <v>115</v>
      </c>
      <c r="BE243" s="223">
        <f>IF(N243="základní",J243,0)</f>
        <v>0</v>
      </c>
      <c r="BF243" s="223">
        <f>IF(N243="snížená",J243,0)</f>
        <v>0</v>
      </c>
      <c r="BG243" s="223">
        <f>IF(N243="zákl. přenesená",J243,0)</f>
        <v>0</v>
      </c>
      <c r="BH243" s="223">
        <f>IF(N243="sníž. přenesená",J243,0)</f>
        <v>0</v>
      </c>
      <c r="BI243" s="223">
        <f>IF(N243="nulová",J243,0)</f>
        <v>0</v>
      </c>
      <c r="BJ243" s="14" t="s">
        <v>78</v>
      </c>
      <c r="BK243" s="223">
        <f>ROUND(I243*H243,2)</f>
        <v>0</v>
      </c>
      <c r="BL243" s="14" t="s">
        <v>126</v>
      </c>
      <c r="BM243" s="222" t="s">
        <v>531</v>
      </c>
    </row>
    <row r="244" s="2" customFormat="1" ht="16.5" customHeight="1">
      <c r="A244" s="35"/>
      <c r="B244" s="36"/>
      <c r="C244" s="209" t="s">
        <v>532</v>
      </c>
      <c r="D244" s="209" t="s">
        <v>120</v>
      </c>
      <c r="E244" s="210" t="s">
        <v>533</v>
      </c>
      <c r="F244" s="211" t="s">
        <v>534</v>
      </c>
      <c r="G244" s="212" t="s">
        <v>145</v>
      </c>
      <c r="H244" s="213">
        <v>1</v>
      </c>
      <c r="I244" s="214"/>
      <c r="J244" s="215">
        <f>ROUND(I244*H244,2)</f>
        <v>0</v>
      </c>
      <c r="K244" s="216"/>
      <c r="L244" s="217"/>
      <c r="M244" s="218" t="s">
        <v>1</v>
      </c>
      <c r="N244" s="219" t="s">
        <v>38</v>
      </c>
      <c r="O244" s="88"/>
      <c r="P244" s="220">
        <f>O244*H244</f>
        <v>0</v>
      </c>
      <c r="Q244" s="220">
        <v>0</v>
      </c>
      <c r="R244" s="220">
        <f>Q244*H244</f>
        <v>0</v>
      </c>
      <c r="S244" s="220">
        <v>0</v>
      </c>
      <c r="T244" s="221">
        <f>S244*H244</f>
        <v>0</v>
      </c>
      <c r="U244" s="35"/>
      <c r="V244" s="35"/>
      <c r="W244" s="35"/>
      <c r="X244" s="35"/>
      <c r="Y244" s="35"/>
      <c r="Z244" s="35"/>
      <c r="AA244" s="35"/>
      <c r="AB244" s="35"/>
      <c r="AC244" s="35"/>
      <c r="AD244" s="35"/>
      <c r="AE244" s="35"/>
      <c r="AR244" s="222" t="s">
        <v>124</v>
      </c>
      <c r="AT244" s="222" t="s">
        <v>120</v>
      </c>
      <c r="AU244" s="222" t="s">
        <v>125</v>
      </c>
      <c r="AY244" s="14" t="s">
        <v>115</v>
      </c>
      <c r="BE244" s="223">
        <f>IF(N244="základní",J244,0)</f>
        <v>0</v>
      </c>
      <c r="BF244" s="223">
        <f>IF(N244="snížená",J244,0)</f>
        <v>0</v>
      </c>
      <c r="BG244" s="223">
        <f>IF(N244="zákl. přenesená",J244,0)</f>
        <v>0</v>
      </c>
      <c r="BH244" s="223">
        <f>IF(N244="sníž. přenesená",J244,0)</f>
        <v>0</v>
      </c>
      <c r="BI244" s="223">
        <f>IF(N244="nulová",J244,0)</f>
        <v>0</v>
      </c>
      <c r="BJ244" s="14" t="s">
        <v>78</v>
      </c>
      <c r="BK244" s="223">
        <f>ROUND(I244*H244,2)</f>
        <v>0</v>
      </c>
      <c r="BL244" s="14" t="s">
        <v>126</v>
      </c>
      <c r="BM244" s="222" t="s">
        <v>535</v>
      </c>
    </row>
    <row r="245" s="2" customFormat="1" ht="16.5" customHeight="1">
      <c r="A245" s="35"/>
      <c r="B245" s="36"/>
      <c r="C245" s="209" t="s">
        <v>536</v>
      </c>
      <c r="D245" s="209" t="s">
        <v>120</v>
      </c>
      <c r="E245" s="210" t="s">
        <v>537</v>
      </c>
      <c r="F245" s="211" t="s">
        <v>538</v>
      </c>
      <c r="G245" s="212" t="s">
        <v>145</v>
      </c>
      <c r="H245" s="213">
        <v>1</v>
      </c>
      <c r="I245" s="214"/>
      <c r="J245" s="215">
        <f>ROUND(I245*H245,2)</f>
        <v>0</v>
      </c>
      <c r="K245" s="216"/>
      <c r="L245" s="217"/>
      <c r="M245" s="218" t="s">
        <v>1</v>
      </c>
      <c r="N245" s="219" t="s">
        <v>38</v>
      </c>
      <c r="O245" s="88"/>
      <c r="P245" s="220">
        <f>O245*H245</f>
        <v>0</v>
      </c>
      <c r="Q245" s="220">
        <v>0</v>
      </c>
      <c r="R245" s="220">
        <f>Q245*H245</f>
        <v>0</v>
      </c>
      <c r="S245" s="220">
        <v>0</v>
      </c>
      <c r="T245" s="221">
        <f>S245*H245</f>
        <v>0</v>
      </c>
      <c r="U245" s="35"/>
      <c r="V245" s="35"/>
      <c r="W245" s="35"/>
      <c r="X245" s="35"/>
      <c r="Y245" s="35"/>
      <c r="Z245" s="35"/>
      <c r="AA245" s="35"/>
      <c r="AB245" s="35"/>
      <c r="AC245" s="35"/>
      <c r="AD245" s="35"/>
      <c r="AE245" s="35"/>
      <c r="AR245" s="222" t="s">
        <v>124</v>
      </c>
      <c r="AT245" s="222" t="s">
        <v>120</v>
      </c>
      <c r="AU245" s="222" t="s">
        <v>125</v>
      </c>
      <c r="AY245" s="14" t="s">
        <v>115</v>
      </c>
      <c r="BE245" s="223">
        <f>IF(N245="základní",J245,0)</f>
        <v>0</v>
      </c>
      <c r="BF245" s="223">
        <f>IF(N245="snížená",J245,0)</f>
        <v>0</v>
      </c>
      <c r="BG245" s="223">
        <f>IF(N245="zákl. přenesená",J245,0)</f>
        <v>0</v>
      </c>
      <c r="BH245" s="223">
        <f>IF(N245="sníž. přenesená",J245,0)</f>
        <v>0</v>
      </c>
      <c r="BI245" s="223">
        <f>IF(N245="nulová",J245,0)</f>
        <v>0</v>
      </c>
      <c r="BJ245" s="14" t="s">
        <v>78</v>
      </c>
      <c r="BK245" s="223">
        <f>ROUND(I245*H245,2)</f>
        <v>0</v>
      </c>
      <c r="BL245" s="14" t="s">
        <v>126</v>
      </c>
      <c r="BM245" s="222" t="s">
        <v>539</v>
      </c>
    </row>
    <row r="246" s="2" customFormat="1" ht="24.15" customHeight="1">
      <c r="A246" s="35"/>
      <c r="B246" s="36"/>
      <c r="C246" s="209" t="s">
        <v>540</v>
      </c>
      <c r="D246" s="209" t="s">
        <v>120</v>
      </c>
      <c r="E246" s="210" t="s">
        <v>541</v>
      </c>
      <c r="F246" s="211" t="s">
        <v>542</v>
      </c>
      <c r="G246" s="212" t="s">
        <v>145</v>
      </c>
      <c r="H246" s="213">
        <v>1</v>
      </c>
      <c r="I246" s="214"/>
      <c r="J246" s="215">
        <f>ROUND(I246*H246,2)</f>
        <v>0</v>
      </c>
      <c r="K246" s="216"/>
      <c r="L246" s="217"/>
      <c r="M246" s="218" t="s">
        <v>1</v>
      </c>
      <c r="N246" s="219" t="s">
        <v>38</v>
      </c>
      <c r="O246" s="88"/>
      <c r="P246" s="220">
        <f>O246*H246</f>
        <v>0</v>
      </c>
      <c r="Q246" s="220">
        <v>0</v>
      </c>
      <c r="R246" s="220">
        <f>Q246*H246</f>
        <v>0</v>
      </c>
      <c r="S246" s="220">
        <v>0</v>
      </c>
      <c r="T246" s="221">
        <f>S246*H246</f>
        <v>0</v>
      </c>
      <c r="U246" s="35"/>
      <c r="V246" s="35"/>
      <c r="W246" s="35"/>
      <c r="X246" s="35"/>
      <c r="Y246" s="35"/>
      <c r="Z246" s="35"/>
      <c r="AA246" s="35"/>
      <c r="AB246" s="35"/>
      <c r="AC246" s="35"/>
      <c r="AD246" s="35"/>
      <c r="AE246" s="35"/>
      <c r="AR246" s="222" t="s">
        <v>124</v>
      </c>
      <c r="AT246" s="222" t="s">
        <v>120</v>
      </c>
      <c r="AU246" s="222" t="s">
        <v>125</v>
      </c>
      <c r="AY246" s="14" t="s">
        <v>115</v>
      </c>
      <c r="BE246" s="223">
        <f>IF(N246="základní",J246,0)</f>
        <v>0</v>
      </c>
      <c r="BF246" s="223">
        <f>IF(N246="snížená",J246,0)</f>
        <v>0</v>
      </c>
      <c r="BG246" s="223">
        <f>IF(N246="zákl. přenesená",J246,0)</f>
        <v>0</v>
      </c>
      <c r="BH246" s="223">
        <f>IF(N246="sníž. přenesená",J246,0)</f>
        <v>0</v>
      </c>
      <c r="BI246" s="223">
        <f>IF(N246="nulová",J246,0)</f>
        <v>0</v>
      </c>
      <c r="BJ246" s="14" t="s">
        <v>78</v>
      </c>
      <c r="BK246" s="223">
        <f>ROUND(I246*H246,2)</f>
        <v>0</v>
      </c>
      <c r="BL246" s="14" t="s">
        <v>126</v>
      </c>
      <c r="BM246" s="222" t="s">
        <v>543</v>
      </c>
    </row>
    <row r="247" s="2" customFormat="1" ht="24.15" customHeight="1">
      <c r="A247" s="35"/>
      <c r="B247" s="36"/>
      <c r="C247" s="209" t="s">
        <v>544</v>
      </c>
      <c r="D247" s="209" t="s">
        <v>120</v>
      </c>
      <c r="E247" s="210" t="s">
        <v>545</v>
      </c>
      <c r="F247" s="211" t="s">
        <v>546</v>
      </c>
      <c r="G247" s="212" t="s">
        <v>547</v>
      </c>
      <c r="H247" s="213">
        <v>134</v>
      </c>
      <c r="I247" s="214"/>
      <c r="J247" s="215">
        <f>ROUND(I247*H247,2)</f>
        <v>0</v>
      </c>
      <c r="K247" s="216"/>
      <c r="L247" s="217"/>
      <c r="M247" s="218" t="s">
        <v>1</v>
      </c>
      <c r="N247" s="219" t="s">
        <v>38</v>
      </c>
      <c r="O247" s="88"/>
      <c r="P247" s="220">
        <f>O247*H247</f>
        <v>0</v>
      </c>
      <c r="Q247" s="220">
        <v>0</v>
      </c>
      <c r="R247" s="220">
        <f>Q247*H247</f>
        <v>0</v>
      </c>
      <c r="S247" s="220">
        <v>0</v>
      </c>
      <c r="T247" s="221">
        <f>S247*H247</f>
        <v>0</v>
      </c>
      <c r="U247" s="35"/>
      <c r="V247" s="35"/>
      <c r="W247" s="35"/>
      <c r="X247" s="35"/>
      <c r="Y247" s="35"/>
      <c r="Z247" s="35"/>
      <c r="AA247" s="35"/>
      <c r="AB247" s="35"/>
      <c r="AC247" s="35"/>
      <c r="AD247" s="35"/>
      <c r="AE247" s="35"/>
      <c r="AR247" s="222" t="s">
        <v>124</v>
      </c>
      <c r="AT247" s="222" t="s">
        <v>120</v>
      </c>
      <c r="AU247" s="222" t="s">
        <v>125</v>
      </c>
      <c r="AY247" s="14" t="s">
        <v>115</v>
      </c>
      <c r="BE247" s="223">
        <f>IF(N247="základní",J247,0)</f>
        <v>0</v>
      </c>
      <c r="BF247" s="223">
        <f>IF(N247="snížená",J247,0)</f>
        <v>0</v>
      </c>
      <c r="BG247" s="223">
        <f>IF(N247="zákl. přenesená",J247,0)</f>
        <v>0</v>
      </c>
      <c r="BH247" s="223">
        <f>IF(N247="sníž. přenesená",J247,0)</f>
        <v>0</v>
      </c>
      <c r="BI247" s="223">
        <f>IF(N247="nulová",J247,0)</f>
        <v>0</v>
      </c>
      <c r="BJ247" s="14" t="s">
        <v>78</v>
      </c>
      <c r="BK247" s="223">
        <f>ROUND(I247*H247,2)</f>
        <v>0</v>
      </c>
      <c r="BL247" s="14" t="s">
        <v>126</v>
      </c>
      <c r="BM247" s="222" t="s">
        <v>548</v>
      </c>
    </row>
    <row r="248" s="2" customFormat="1" ht="24.15" customHeight="1">
      <c r="A248" s="35"/>
      <c r="B248" s="36"/>
      <c r="C248" s="209" t="s">
        <v>549</v>
      </c>
      <c r="D248" s="209" t="s">
        <v>120</v>
      </c>
      <c r="E248" s="210" t="s">
        <v>550</v>
      </c>
      <c r="F248" s="211" t="s">
        <v>551</v>
      </c>
      <c r="G248" s="212" t="s">
        <v>547</v>
      </c>
      <c r="H248" s="213">
        <v>134</v>
      </c>
      <c r="I248" s="214"/>
      <c r="J248" s="215">
        <f>ROUND(I248*H248,2)</f>
        <v>0</v>
      </c>
      <c r="K248" s="216"/>
      <c r="L248" s="217"/>
      <c r="M248" s="218" t="s">
        <v>1</v>
      </c>
      <c r="N248" s="219" t="s">
        <v>38</v>
      </c>
      <c r="O248" s="88"/>
      <c r="P248" s="220">
        <f>O248*H248</f>
        <v>0</v>
      </c>
      <c r="Q248" s="220">
        <v>0</v>
      </c>
      <c r="R248" s="220">
        <f>Q248*H248</f>
        <v>0</v>
      </c>
      <c r="S248" s="220">
        <v>0</v>
      </c>
      <c r="T248" s="221">
        <f>S248*H248</f>
        <v>0</v>
      </c>
      <c r="U248" s="35"/>
      <c r="V248" s="35"/>
      <c r="W248" s="35"/>
      <c r="X248" s="35"/>
      <c r="Y248" s="35"/>
      <c r="Z248" s="35"/>
      <c r="AA248" s="35"/>
      <c r="AB248" s="35"/>
      <c r="AC248" s="35"/>
      <c r="AD248" s="35"/>
      <c r="AE248" s="35"/>
      <c r="AR248" s="222" t="s">
        <v>124</v>
      </c>
      <c r="AT248" s="222" t="s">
        <v>120</v>
      </c>
      <c r="AU248" s="222" t="s">
        <v>125</v>
      </c>
      <c r="AY248" s="14" t="s">
        <v>115</v>
      </c>
      <c r="BE248" s="223">
        <f>IF(N248="základní",J248,0)</f>
        <v>0</v>
      </c>
      <c r="BF248" s="223">
        <f>IF(N248="snížená",J248,0)</f>
        <v>0</v>
      </c>
      <c r="BG248" s="223">
        <f>IF(N248="zákl. přenesená",J248,0)</f>
        <v>0</v>
      </c>
      <c r="BH248" s="223">
        <f>IF(N248="sníž. přenesená",J248,0)</f>
        <v>0</v>
      </c>
      <c r="BI248" s="223">
        <f>IF(N248="nulová",J248,0)</f>
        <v>0</v>
      </c>
      <c r="BJ248" s="14" t="s">
        <v>78</v>
      </c>
      <c r="BK248" s="223">
        <f>ROUND(I248*H248,2)</f>
        <v>0</v>
      </c>
      <c r="BL248" s="14" t="s">
        <v>126</v>
      </c>
      <c r="BM248" s="222" t="s">
        <v>552</v>
      </c>
    </row>
    <row r="249" s="2" customFormat="1" ht="37.8" customHeight="1">
      <c r="A249" s="35"/>
      <c r="B249" s="36"/>
      <c r="C249" s="209" t="s">
        <v>553</v>
      </c>
      <c r="D249" s="209" t="s">
        <v>120</v>
      </c>
      <c r="E249" s="210" t="s">
        <v>554</v>
      </c>
      <c r="F249" s="211" t="s">
        <v>555</v>
      </c>
      <c r="G249" s="212" t="s">
        <v>145</v>
      </c>
      <c r="H249" s="213">
        <v>1</v>
      </c>
      <c r="I249" s="214"/>
      <c r="J249" s="215">
        <f>ROUND(I249*H249,2)</f>
        <v>0</v>
      </c>
      <c r="K249" s="216"/>
      <c r="L249" s="217"/>
      <c r="M249" s="218" t="s">
        <v>1</v>
      </c>
      <c r="N249" s="219" t="s">
        <v>38</v>
      </c>
      <c r="O249" s="88"/>
      <c r="P249" s="220">
        <f>O249*H249</f>
        <v>0</v>
      </c>
      <c r="Q249" s="220">
        <v>0</v>
      </c>
      <c r="R249" s="220">
        <f>Q249*H249</f>
        <v>0</v>
      </c>
      <c r="S249" s="220">
        <v>0</v>
      </c>
      <c r="T249" s="221">
        <f>S249*H249</f>
        <v>0</v>
      </c>
      <c r="U249" s="35"/>
      <c r="V249" s="35"/>
      <c r="W249" s="35"/>
      <c r="X249" s="35"/>
      <c r="Y249" s="35"/>
      <c r="Z249" s="35"/>
      <c r="AA249" s="35"/>
      <c r="AB249" s="35"/>
      <c r="AC249" s="35"/>
      <c r="AD249" s="35"/>
      <c r="AE249" s="35"/>
      <c r="AR249" s="222" t="s">
        <v>124</v>
      </c>
      <c r="AT249" s="222" t="s">
        <v>120</v>
      </c>
      <c r="AU249" s="222" t="s">
        <v>125</v>
      </c>
      <c r="AY249" s="14" t="s">
        <v>115</v>
      </c>
      <c r="BE249" s="223">
        <f>IF(N249="základní",J249,0)</f>
        <v>0</v>
      </c>
      <c r="BF249" s="223">
        <f>IF(N249="snížená",J249,0)</f>
        <v>0</v>
      </c>
      <c r="BG249" s="223">
        <f>IF(N249="zákl. přenesená",J249,0)</f>
        <v>0</v>
      </c>
      <c r="BH249" s="223">
        <f>IF(N249="sníž. přenesená",J249,0)</f>
        <v>0</v>
      </c>
      <c r="BI249" s="223">
        <f>IF(N249="nulová",J249,0)</f>
        <v>0</v>
      </c>
      <c r="BJ249" s="14" t="s">
        <v>78</v>
      </c>
      <c r="BK249" s="223">
        <f>ROUND(I249*H249,2)</f>
        <v>0</v>
      </c>
      <c r="BL249" s="14" t="s">
        <v>126</v>
      </c>
      <c r="BM249" s="222" t="s">
        <v>556</v>
      </c>
    </row>
    <row r="250" s="2" customFormat="1" ht="24.15" customHeight="1">
      <c r="A250" s="35"/>
      <c r="B250" s="36"/>
      <c r="C250" s="209" t="s">
        <v>557</v>
      </c>
      <c r="D250" s="209" t="s">
        <v>120</v>
      </c>
      <c r="E250" s="210" t="s">
        <v>558</v>
      </c>
      <c r="F250" s="211" t="s">
        <v>559</v>
      </c>
      <c r="G250" s="212" t="s">
        <v>145</v>
      </c>
      <c r="H250" s="213">
        <v>20</v>
      </c>
      <c r="I250" s="214"/>
      <c r="J250" s="215">
        <f>ROUND(I250*H250,2)</f>
        <v>0</v>
      </c>
      <c r="K250" s="216"/>
      <c r="L250" s="217"/>
      <c r="M250" s="218" t="s">
        <v>1</v>
      </c>
      <c r="N250" s="219" t="s">
        <v>38</v>
      </c>
      <c r="O250" s="88"/>
      <c r="P250" s="220">
        <f>O250*H250</f>
        <v>0</v>
      </c>
      <c r="Q250" s="220">
        <v>0</v>
      </c>
      <c r="R250" s="220">
        <f>Q250*H250</f>
        <v>0</v>
      </c>
      <c r="S250" s="220">
        <v>0</v>
      </c>
      <c r="T250" s="221">
        <f>S250*H250</f>
        <v>0</v>
      </c>
      <c r="U250" s="35"/>
      <c r="V250" s="35"/>
      <c r="W250" s="35"/>
      <c r="X250" s="35"/>
      <c r="Y250" s="35"/>
      <c r="Z250" s="35"/>
      <c r="AA250" s="35"/>
      <c r="AB250" s="35"/>
      <c r="AC250" s="35"/>
      <c r="AD250" s="35"/>
      <c r="AE250" s="35"/>
      <c r="AR250" s="222" t="s">
        <v>124</v>
      </c>
      <c r="AT250" s="222" t="s">
        <v>120</v>
      </c>
      <c r="AU250" s="222" t="s">
        <v>125</v>
      </c>
      <c r="AY250" s="14" t="s">
        <v>115</v>
      </c>
      <c r="BE250" s="223">
        <f>IF(N250="základní",J250,0)</f>
        <v>0</v>
      </c>
      <c r="BF250" s="223">
        <f>IF(N250="snížená",J250,0)</f>
        <v>0</v>
      </c>
      <c r="BG250" s="223">
        <f>IF(N250="zákl. přenesená",J250,0)</f>
        <v>0</v>
      </c>
      <c r="BH250" s="223">
        <f>IF(N250="sníž. přenesená",J250,0)</f>
        <v>0</v>
      </c>
      <c r="BI250" s="223">
        <f>IF(N250="nulová",J250,0)</f>
        <v>0</v>
      </c>
      <c r="BJ250" s="14" t="s">
        <v>78</v>
      </c>
      <c r="BK250" s="223">
        <f>ROUND(I250*H250,2)</f>
        <v>0</v>
      </c>
      <c r="BL250" s="14" t="s">
        <v>126</v>
      </c>
      <c r="BM250" s="222" t="s">
        <v>560</v>
      </c>
    </row>
    <row r="251" s="2" customFormat="1" ht="24.15" customHeight="1">
      <c r="A251" s="35"/>
      <c r="B251" s="36"/>
      <c r="C251" s="209" t="s">
        <v>561</v>
      </c>
      <c r="D251" s="209" t="s">
        <v>120</v>
      </c>
      <c r="E251" s="210" t="s">
        <v>562</v>
      </c>
      <c r="F251" s="211" t="s">
        <v>563</v>
      </c>
      <c r="G251" s="212" t="s">
        <v>145</v>
      </c>
      <c r="H251" s="213">
        <v>1</v>
      </c>
      <c r="I251" s="214"/>
      <c r="J251" s="215">
        <f>ROUND(I251*H251,2)</f>
        <v>0</v>
      </c>
      <c r="K251" s="216"/>
      <c r="L251" s="217"/>
      <c r="M251" s="218" t="s">
        <v>1</v>
      </c>
      <c r="N251" s="219" t="s">
        <v>38</v>
      </c>
      <c r="O251" s="88"/>
      <c r="P251" s="220">
        <f>O251*H251</f>
        <v>0</v>
      </c>
      <c r="Q251" s="220">
        <v>0</v>
      </c>
      <c r="R251" s="220">
        <f>Q251*H251</f>
        <v>0</v>
      </c>
      <c r="S251" s="220">
        <v>0</v>
      </c>
      <c r="T251" s="221">
        <f>S251*H251</f>
        <v>0</v>
      </c>
      <c r="U251" s="35"/>
      <c r="V251" s="35"/>
      <c r="W251" s="35"/>
      <c r="X251" s="35"/>
      <c r="Y251" s="35"/>
      <c r="Z251" s="35"/>
      <c r="AA251" s="35"/>
      <c r="AB251" s="35"/>
      <c r="AC251" s="35"/>
      <c r="AD251" s="35"/>
      <c r="AE251" s="35"/>
      <c r="AR251" s="222" t="s">
        <v>124</v>
      </c>
      <c r="AT251" s="222" t="s">
        <v>120</v>
      </c>
      <c r="AU251" s="222" t="s">
        <v>125</v>
      </c>
      <c r="AY251" s="14" t="s">
        <v>115</v>
      </c>
      <c r="BE251" s="223">
        <f>IF(N251="základní",J251,0)</f>
        <v>0</v>
      </c>
      <c r="BF251" s="223">
        <f>IF(N251="snížená",J251,0)</f>
        <v>0</v>
      </c>
      <c r="BG251" s="223">
        <f>IF(N251="zákl. přenesená",J251,0)</f>
        <v>0</v>
      </c>
      <c r="BH251" s="223">
        <f>IF(N251="sníž. přenesená",J251,0)</f>
        <v>0</v>
      </c>
      <c r="BI251" s="223">
        <f>IF(N251="nulová",J251,0)</f>
        <v>0</v>
      </c>
      <c r="BJ251" s="14" t="s">
        <v>78</v>
      </c>
      <c r="BK251" s="223">
        <f>ROUND(I251*H251,2)</f>
        <v>0</v>
      </c>
      <c r="BL251" s="14" t="s">
        <v>126</v>
      </c>
      <c r="BM251" s="222" t="s">
        <v>564</v>
      </c>
    </row>
    <row r="252" s="2" customFormat="1" ht="44.25" customHeight="1">
      <c r="A252" s="35"/>
      <c r="B252" s="36"/>
      <c r="C252" s="209" t="s">
        <v>565</v>
      </c>
      <c r="D252" s="209" t="s">
        <v>120</v>
      </c>
      <c r="E252" s="210" t="s">
        <v>566</v>
      </c>
      <c r="F252" s="211" t="s">
        <v>567</v>
      </c>
      <c r="G252" s="212" t="s">
        <v>145</v>
      </c>
      <c r="H252" s="213">
        <v>1</v>
      </c>
      <c r="I252" s="214"/>
      <c r="J252" s="215">
        <f>ROUND(I252*H252,2)</f>
        <v>0</v>
      </c>
      <c r="K252" s="216"/>
      <c r="L252" s="217"/>
      <c r="M252" s="218" t="s">
        <v>1</v>
      </c>
      <c r="N252" s="219" t="s">
        <v>38</v>
      </c>
      <c r="O252" s="88"/>
      <c r="P252" s="220">
        <f>O252*H252</f>
        <v>0</v>
      </c>
      <c r="Q252" s="220">
        <v>0</v>
      </c>
      <c r="R252" s="220">
        <f>Q252*H252</f>
        <v>0</v>
      </c>
      <c r="S252" s="220">
        <v>0</v>
      </c>
      <c r="T252" s="221">
        <f>S252*H252</f>
        <v>0</v>
      </c>
      <c r="U252" s="35"/>
      <c r="V252" s="35"/>
      <c r="W252" s="35"/>
      <c r="X252" s="35"/>
      <c r="Y252" s="35"/>
      <c r="Z252" s="35"/>
      <c r="AA252" s="35"/>
      <c r="AB252" s="35"/>
      <c r="AC252" s="35"/>
      <c r="AD252" s="35"/>
      <c r="AE252" s="35"/>
      <c r="AR252" s="222" t="s">
        <v>124</v>
      </c>
      <c r="AT252" s="222" t="s">
        <v>120</v>
      </c>
      <c r="AU252" s="222" t="s">
        <v>125</v>
      </c>
      <c r="AY252" s="14" t="s">
        <v>115</v>
      </c>
      <c r="BE252" s="223">
        <f>IF(N252="základní",J252,0)</f>
        <v>0</v>
      </c>
      <c r="BF252" s="223">
        <f>IF(N252="snížená",J252,0)</f>
        <v>0</v>
      </c>
      <c r="BG252" s="223">
        <f>IF(N252="zákl. přenesená",J252,0)</f>
        <v>0</v>
      </c>
      <c r="BH252" s="223">
        <f>IF(N252="sníž. přenesená",J252,0)</f>
        <v>0</v>
      </c>
      <c r="BI252" s="223">
        <f>IF(N252="nulová",J252,0)</f>
        <v>0</v>
      </c>
      <c r="BJ252" s="14" t="s">
        <v>78</v>
      </c>
      <c r="BK252" s="223">
        <f>ROUND(I252*H252,2)</f>
        <v>0</v>
      </c>
      <c r="BL252" s="14" t="s">
        <v>126</v>
      </c>
      <c r="BM252" s="222" t="s">
        <v>568</v>
      </c>
    </row>
    <row r="253" s="2" customFormat="1" ht="16.5" customHeight="1">
      <c r="A253" s="35"/>
      <c r="B253" s="36"/>
      <c r="C253" s="209" t="s">
        <v>569</v>
      </c>
      <c r="D253" s="209" t="s">
        <v>120</v>
      </c>
      <c r="E253" s="210" t="s">
        <v>570</v>
      </c>
      <c r="F253" s="211" t="s">
        <v>571</v>
      </c>
      <c r="G253" s="212" t="s">
        <v>572</v>
      </c>
      <c r="H253" s="213">
        <v>70</v>
      </c>
      <c r="I253" s="214"/>
      <c r="J253" s="215">
        <f>ROUND(I253*H253,2)</f>
        <v>0</v>
      </c>
      <c r="K253" s="216"/>
      <c r="L253" s="217"/>
      <c r="M253" s="218" t="s">
        <v>1</v>
      </c>
      <c r="N253" s="219" t="s">
        <v>38</v>
      </c>
      <c r="O253" s="88"/>
      <c r="P253" s="220">
        <f>O253*H253</f>
        <v>0</v>
      </c>
      <c r="Q253" s="220">
        <v>0</v>
      </c>
      <c r="R253" s="220">
        <f>Q253*H253</f>
        <v>0</v>
      </c>
      <c r="S253" s="220">
        <v>0</v>
      </c>
      <c r="T253" s="221">
        <f>S253*H253</f>
        <v>0</v>
      </c>
      <c r="U253" s="35"/>
      <c r="V253" s="35"/>
      <c r="W253" s="35"/>
      <c r="X253" s="35"/>
      <c r="Y253" s="35"/>
      <c r="Z253" s="35"/>
      <c r="AA253" s="35"/>
      <c r="AB253" s="35"/>
      <c r="AC253" s="35"/>
      <c r="AD253" s="35"/>
      <c r="AE253" s="35"/>
      <c r="AR253" s="222" t="s">
        <v>124</v>
      </c>
      <c r="AT253" s="222" t="s">
        <v>120</v>
      </c>
      <c r="AU253" s="222" t="s">
        <v>125</v>
      </c>
      <c r="AY253" s="14" t="s">
        <v>115</v>
      </c>
      <c r="BE253" s="223">
        <f>IF(N253="základní",J253,0)</f>
        <v>0</v>
      </c>
      <c r="BF253" s="223">
        <f>IF(N253="snížená",J253,0)</f>
        <v>0</v>
      </c>
      <c r="BG253" s="223">
        <f>IF(N253="zákl. přenesená",J253,0)</f>
        <v>0</v>
      </c>
      <c r="BH253" s="223">
        <f>IF(N253="sníž. přenesená",J253,0)</f>
        <v>0</v>
      </c>
      <c r="BI253" s="223">
        <f>IF(N253="nulová",J253,0)</f>
        <v>0</v>
      </c>
      <c r="BJ253" s="14" t="s">
        <v>78</v>
      </c>
      <c r="BK253" s="223">
        <f>ROUND(I253*H253,2)</f>
        <v>0</v>
      </c>
      <c r="BL253" s="14" t="s">
        <v>126</v>
      </c>
      <c r="BM253" s="222" t="s">
        <v>573</v>
      </c>
    </row>
    <row r="254" s="2" customFormat="1" ht="16.5" customHeight="1">
      <c r="A254" s="35"/>
      <c r="B254" s="36"/>
      <c r="C254" s="209" t="s">
        <v>574</v>
      </c>
      <c r="D254" s="209" t="s">
        <v>120</v>
      </c>
      <c r="E254" s="210" t="s">
        <v>575</v>
      </c>
      <c r="F254" s="211" t="s">
        <v>576</v>
      </c>
      <c r="G254" s="212" t="s">
        <v>572</v>
      </c>
      <c r="H254" s="213">
        <v>30</v>
      </c>
      <c r="I254" s="214"/>
      <c r="J254" s="215">
        <f>ROUND(I254*H254,2)</f>
        <v>0</v>
      </c>
      <c r="K254" s="216"/>
      <c r="L254" s="217"/>
      <c r="M254" s="218" t="s">
        <v>1</v>
      </c>
      <c r="N254" s="219" t="s">
        <v>38</v>
      </c>
      <c r="O254" s="88"/>
      <c r="P254" s="220">
        <f>O254*H254</f>
        <v>0</v>
      </c>
      <c r="Q254" s="220">
        <v>0</v>
      </c>
      <c r="R254" s="220">
        <f>Q254*H254</f>
        <v>0</v>
      </c>
      <c r="S254" s="220">
        <v>0</v>
      </c>
      <c r="T254" s="221">
        <f>S254*H254</f>
        <v>0</v>
      </c>
      <c r="U254" s="35"/>
      <c r="V254" s="35"/>
      <c r="W254" s="35"/>
      <c r="X254" s="35"/>
      <c r="Y254" s="35"/>
      <c r="Z254" s="35"/>
      <c r="AA254" s="35"/>
      <c r="AB254" s="35"/>
      <c r="AC254" s="35"/>
      <c r="AD254" s="35"/>
      <c r="AE254" s="35"/>
      <c r="AR254" s="222" t="s">
        <v>124</v>
      </c>
      <c r="AT254" s="222" t="s">
        <v>120</v>
      </c>
      <c r="AU254" s="222" t="s">
        <v>125</v>
      </c>
      <c r="AY254" s="14" t="s">
        <v>115</v>
      </c>
      <c r="BE254" s="223">
        <f>IF(N254="základní",J254,0)</f>
        <v>0</v>
      </c>
      <c r="BF254" s="223">
        <f>IF(N254="snížená",J254,0)</f>
        <v>0</v>
      </c>
      <c r="BG254" s="223">
        <f>IF(N254="zákl. přenesená",J254,0)</f>
        <v>0</v>
      </c>
      <c r="BH254" s="223">
        <f>IF(N254="sníž. přenesená",J254,0)</f>
        <v>0</v>
      </c>
      <c r="BI254" s="223">
        <f>IF(N254="nulová",J254,0)</f>
        <v>0</v>
      </c>
      <c r="BJ254" s="14" t="s">
        <v>78</v>
      </c>
      <c r="BK254" s="223">
        <f>ROUND(I254*H254,2)</f>
        <v>0</v>
      </c>
      <c r="BL254" s="14" t="s">
        <v>126</v>
      </c>
      <c r="BM254" s="222" t="s">
        <v>577</v>
      </c>
    </row>
    <row r="255" s="2" customFormat="1" ht="55.5" customHeight="1">
      <c r="A255" s="35"/>
      <c r="B255" s="36"/>
      <c r="C255" s="209" t="s">
        <v>578</v>
      </c>
      <c r="D255" s="209" t="s">
        <v>120</v>
      </c>
      <c r="E255" s="210" t="s">
        <v>579</v>
      </c>
      <c r="F255" s="211" t="s">
        <v>580</v>
      </c>
      <c r="G255" s="212" t="s">
        <v>145</v>
      </c>
      <c r="H255" s="213">
        <v>1</v>
      </c>
      <c r="I255" s="214"/>
      <c r="J255" s="215">
        <f>ROUND(I255*H255,2)</f>
        <v>0</v>
      </c>
      <c r="K255" s="216"/>
      <c r="L255" s="217"/>
      <c r="M255" s="218" t="s">
        <v>1</v>
      </c>
      <c r="N255" s="219" t="s">
        <v>38</v>
      </c>
      <c r="O255" s="88"/>
      <c r="P255" s="220">
        <f>O255*H255</f>
        <v>0</v>
      </c>
      <c r="Q255" s="220">
        <v>0</v>
      </c>
      <c r="R255" s="220">
        <f>Q255*H255</f>
        <v>0</v>
      </c>
      <c r="S255" s="220">
        <v>0</v>
      </c>
      <c r="T255" s="221">
        <f>S255*H255</f>
        <v>0</v>
      </c>
      <c r="U255" s="35"/>
      <c r="V255" s="35"/>
      <c r="W255" s="35"/>
      <c r="X255" s="35"/>
      <c r="Y255" s="35"/>
      <c r="Z255" s="35"/>
      <c r="AA255" s="35"/>
      <c r="AB255" s="35"/>
      <c r="AC255" s="35"/>
      <c r="AD255" s="35"/>
      <c r="AE255" s="35"/>
      <c r="AR255" s="222" t="s">
        <v>124</v>
      </c>
      <c r="AT255" s="222" t="s">
        <v>120</v>
      </c>
      <c r="AU255" s="222" t="s">
        <v>125</v>
      </c>
      <c r="AY255" s="14" t="s">
        <v>115</v>
      </c>
      <c r="BE255" s="223">
        <f>IF(N255="základní",J255,0)</f>
        <v>0</v>
      </c>
      <c r="BF255" s="223">
        <f>IF(N255="snížená",J255,0)</f>
        <v>0</v>
      </c>
      <c r="BG255" s="223">
        <f>IF(N255="zákl. přenesená",J255,0)</f>
        <v>0</v>
      </c>
      <c r="BH255" s="223">
        <f>IF(N255="sníž. přenesená",J255,0)</f>
        <v>0</v>
      </c>
      <c r="BI255" s="223">
        <f>IF(N255="nulová",J255,0)</f>
        <v>0</v>
      </c>
      <c r="BJ255" s="14" t="s">
        <v>78</v>
      </c>
      <c r="BK255" s="223">
        <f>ROUND(I255*H255,2)</f>
        <v>0</v>
      </c>
      <c r="BL255" s="14" t="s">
        <v>126</v>
      </c>
      <c r="BM255" s="222" t="s">
        <v>581</v>
      </c>
    </row>
    <row r="256" s="2" customFormat="1" ht="37.8" customHeight="1">
      <c r="A256" s="35"/>
      <c r="B256" s="36"/>
      <c r="C256" s="209" t="s">
        <v>582</v>
      </c>
      <c r="D256" s="209" t="s">
        <v>120</v>
      </c>
      <c r="E256" s="210" t="s">
        <v>583</v>
      </c>
      <c r="F256" s="211" t="s">
        <v>584</v>
      </c>
      <c r="G256" s="212" t="s">
        <v>145</v>
      </c>
      <c r="H256" s="213">
        <v>1</v>
      </c>
      <c r="I256" s="214"/>
      <c r="J256" s="215">
        <f>ROUND(I256*H256,2)</f>
        <v>0</v>
      </c>
      <c r="K256" s="216"/>
      <c r="L256" s="217"/>
      <c r="M256" s="218" t="s">
        <v>1</v>
      </c>
      <c r="N256" s="219" t="s">
        <v>38</v>
      </c>
      <c r="O256" s="88"/>
      <c r="P256" s="220">
        <f>O256*H256</f>
        <v>0</v>
      </c>
      <c r="Q256" s="220">
        <v>0</v>
      </c>
      <c r="R256" s="220">
        <f>Q256*H256</f>
        <v>0</v>
      </c>
      <c r="S256" s="220">
        <v>0</v>
      </c>
      <c r="T256" s="221">
        <f>S256*H256</f>
        <v>0</v>
      </c>
      <c r="U256" s="35"/>
      <c r="V256" s="35"/>
      <c r="W256" s="35"/>
      <c r="X256" s="35"/>
      <c r="Y256" s="35"/>
      <c r="Z256" s="35"/>
      <c r="AA256" s="35"/>
      <c r="AB256" s="35"/>
      <c r="AC256" s="35"/>
      <c r="AD256" s="35"/>
      <c r="AE256" s="35"/>
      <c r="AR256" s="222" t="s">
        <v>124</v>
      </c>
      <c r="AT256" s="222" t="s">
        <v>120</v>
      </c>
      <c r="AU256" s="222" t="s">
        <v>125</v>
      </c>
      <c r="AY256" s="14" t="s">
        <v>115</v>
      </c>
      <c r="BE256" s="223">
        <f>IF(N256="základní",J256,0)</f>
        <v>0</v>
      </c>
      <c r="BF256" s="223">
        <f>IF(N256="snížená",J256,0)</f>
        <v>0</v>
      </c>
      <c r="BG256" s="223">
        <f>IF(N256="zákl. přenesená",J256,0)</f>
        <v>0</v>
      </c>
      <c r="BH256" s="223">
        <f>IF(N256="sníž. přenesená",J256,0)</f>
        <v>0</v>
      </c>
      <c r="BI256" s="223">
        <f>IF(N256="nulová",J256,0)</f>
        <v>0</v>
      </c>
      <c r="BJ256" s="14" t="s">
        <v>78</v>
      </c>
      <c r="BK256" s="223">
        <f>ROUND(I256*H256,2)</f>
        <v>0</v>
      </c>
      <c r="BL256" s="14" t="s">
        <v>126</v>
      </c>
      <c r="BM256" s="222" t="s">
        <v>585</v>
      </c>
    </row>
    <row r="257" s="2" customFormat="1" ht="55.5" customHeight="1">
      <c r="A257" s="35"/>
      <c r="B257" s="36"/>
      <c r="C257" s="209" t="s">
        <v>586</v>
      </c>
      <c r="D257" s="209" t="s">
        <v>120</v>
      </c>
      <c r="E257" s="210" t="s">
        <v>587</v>
      </c>
      <c r="F257" s="211" t="s">
        <v>588</v>
      </c>
      <c r="G257" s="212" t="s">
        <v>145</v>
      </c>
      <c r="H257" s="213">
        <v>1</v>
      </c>
      <c r="I257" s="214"/>
      <c r="J257" s="215">
        <f>ROUND(I257*H257,2)</f>
        <v>0</v>
      </c>
      <c r="K257" s="216"/>
      <c r="L257" s="217"/>
      <c r="M257" s="218" t="s">
        <v>1</v>
      </c>
      <c r="N257" s="219" t="s">
        <v>38</v>
      </c>
      <c r="O257" s="88"/>
      <c r="P257" s="220">
        <f>O257*H257</f>
        <v>0</v>
      </c>
      <c r="Q257" s="220">
        <v>0</v>
      </c>
      <c r="R257" s="220">
        <f>Q257*H257</f>
        <v>0</v>
      </c>
      <c r="S257" s="220">
        <v>0</v>
      </c>
      <c r="T257" s="221">
        <f>S257*H257</f>
        <v>0</v>
      </c>
      <c r="U257" s="35"/>
      <c r="V257" s="35"/>
      <c r="W257" s="35"/>
      <c r="X257" s="35"/>
      <c r="Y257" s="35"/>
      <c r="Z257" s="35"/>
      <c r="AA257" s="35"/>
      <c r="AB257" s="35"/>
      <c r="AC257" s="35"/>
      <c r="AD257" s="35"/>
      <c r="AE257" s="35"/>
      <c r="AR257" s="222" t="s">
        <v>124</v>
      </c>
      <c r="AT257" s="222" t="s">
        <v>120</v>
      </c>
      <c r="AU257" s="222" t="s">
        <v>125</v>
      </c>
      <c r="AY257" s="14" t="s">
        <v>115</v>
      </c>
      <c r="BE257" s="223">
        <f>IF(N257="základní",J257,0)</f>
        <v>0</v>
      </c>
      <c r="BF257" s="223">
        <f>IF(N257="snížená",J257,0)</f>
        <v>0</v>
      </c>
      <c r="BG257" s="223">
        <f>IF(N257="zákl. přenesená",J257,0)</f>
        <v>0</v>
      </c>
      <c r="BH257" s="223">
        <f>IF(N257="sníž. přenesená",J257,0)</f>
        <v>0</v>
      </c>
      <c r="BI257" s="223">
        <f>IF(N257="nulová",J257,0)</f>
        <v>0</v>
      </c>
      <c r="BJ257" s="14" t="s">
        <v>78</v>
      </c>
      <c r="BK257" s="223">
        <f>ROUND(I257*H257,2)</f>
        <v>0</v>
      </c>
      <c r="BL257" s="14" t="s">
        <v>126</v>
      </c>
      <c r="BM257" s="222" t="s">
        <v>589</v>
      </c>
    </row>
    <row r="258" s="12" customFormat="1" ht="22.8" customHeight="1">
      <c r="A258" s="12"/>
      <c r="B258" s="193"/>
      <c r="C258" s="194"/>
      <c r="D258" s="195" t="s">
        <v>72</v>
      </c>
      <c r="E258" s="207" t="s">
        <v>590</v>
      </c>
      <c r="F258" s="207" t="s">
        <v>591</v>
      </c>
      <c r="G258" s="194"/>
      <c r="H258" s="194"/>
      <c r="I258" s="197"/>
      <c r="J258" s="208">
        <f>BK258</f>
        <v>0</v>
      </c>
      <c r="K258" s="194"/>
      <c r="L258" s="199"/>
      <c r="M258" s="200"/>
      <c r="N258" s="201"/>
      <c r="O258" s="201"/>
      <c r="P258" s="202">
        <f>SUM(P259:P297)</f>
        <v>0</v>
      </c>
      <c r="Q258" s="201"/>
      <c r="R258" s="202">
        <f>SUM(R259:R297)</f>
        <v>0</v>
      </c>
      <c r="S258" s="201"/>
      <c r="T258" s="203">
        <f>SUM(T259:T297)</f>
        <v>0</v>
      </c>
      <c r="U258" s="12"/>
      <c r="V258" s="12"/>
      <c r="W258" s="12"/>
      <c r="X258" s="12"/>
      <c r="Y258" s="12"/>
      <c r="Z258" s="12"/>
      <c r="AA258" s="12"/>
      <c r="AB258" s="12"/>
      <c r="AC258" s="12"/>
      <c r="AD258" s="12"/>
      <c r="AE258" s="12"/>
      <c r="AR258" s="204" t="s">
        <v>80</v>
      </c>
      <c r="AT258" s="205" t="s">
        <v>72</v>
      </c>
      <c r="AU258" s="205" t="s">
        <v>78</v>
      </c>
      <c r="AY258" s="204" t="s">
        <v>115</v>
      </c>
      <c r="BK258" s="206">
        <f>SUM(BK259:BK297)</f>
        <v>0</v>
      </c>
    </row>
    <row r="259" s="2" customFormat="1" ht="24.15" customHeight="1">
      <c r="A259" s="35"/>
      <c r="B259" s="36"/>
      <c r="C259" s="229" t="s">
        <v>592</v>
      </c>
      <c r="D259" s="229" t="s">
        <v>504</v>
      </c>
      <c r="E259" s="230" t="s">
        <v>593</v>
      </c>
      <c r="F259" s="231" t="s">
        <v>594</v>
      </c>
      <c r="G259" s="232" t="s">
        <v>123</v>
      </c>
      <c r="H259" s="233">
        <v>23616</v>
      </c>
      <c r="I259" s="234"/>
      <c r="J259" s="235">
        <f>ROUND(I259*H259,2)</f>
        <v>0</v>
      </c>
      <c r="K259" s="236"/>
      <c r="L259" s="41"/>
      <c r="M259" s="237" t="s">
        <v>1</v>
      </c>
      <c r="N259" s="238" t="s">
        <v>38</v>
      </c>
      <c r="O259" s="88"/>
      <c r="P259" s="220">
        <f>O259*H259</f>
        <v>0</v>
      </c>
      <c r="Q259" s="220">
        <v>0</v>
      </c>
      <c r="R259" s="220">
        <f>Q259*H259</f>
        <v>0</v>
      </c>
      <c r="S259" s="220">
        <v>0</v>
      </c>
      <c r="T259" s="221">
        <f>S259*H259</f>
        <v>0</v>
      </c>
      <c r="U259" s="35"/>
      <c r="V259" s="35"/>
      <c r="W259" s="35"/>
      <c r="X259" s="35"/>
      <c r="Y259" s="35"/>
      <c r="Z259" s="35"/>
      <c r="AA259" s="35"/>
      <c r="AB259" s="35"/>
      <c r="AC259" s="35"/>
      <c r="AD259" s="35"/>
      <c r="AE259" s="35"/>
      <c r="AR259" s="222" t="s">
        <v>126</v>
      </c>
      <c r="AT259" s="222" t="s">
        <v>504</v>
      </c>
      <c r="AU259" s="222" t="s">
        <v>80</v>
      </c>
      <c r="AY259" s="14" t="s">
        <v>115</v>
      </c>
      <c r="BE259" s="223">
        <f>IF(N259="základní",J259,0)</f>
        <v>0</v>
      </c>
      <c r="BF259" s="223">
        <f>IF(N259="snížená",J259,0)</f>
        <v>0</v>
      </c>
      <c r="BG259" s="223">
        <f>IF(N259="zákl. přenesená",J259,0)</f>
        <v>0</v>
      </c>
      <c r="BH259" s="223">
        <f>IF(N259="sníž. přenesená",J259,0)</f>
        <v>0</v>
      </c>
      <c r="BI259" s="223">
        <f>IF(N259="nulová",J259,0)</f>
        <v>0</v>
      </c>
      <c r="BJ259" s="14" t="s">
        <v>78</v>
      </c>
      <c r="BK259" s="223">
        <f>ROUND(I259*H259,2)</f>
        <v>0</v>
      </c>
      <c r="BL259" s="14" t="s">
        <v>126</v>
      </c>
      <c r="BM259" s="222" t="s">
        <v>595</v>
      </c>
    </row>
    <row r="260" s="2" customFormat="1" ht="55.5" customHeight="1">
      <c r="A260" s="35"/>
      <c r="B260" s="36"/>
      <c r="C260" s="229" t="s">
        <v>596</v>
      </c>
      <c r="D260" s="229" t="s">
        <v>504</v>
      </c>
      <c r="E260" s="230" t="s">
        <v>597</v>
      </c>
      <c r="F260" s="231" t="s">
        <v>598</v>
      </c>
      <c r="G260" s="232" t="s">
        <v>123</v>
      </c>
      <c r="H260" s="233">
        <v>472</v>
      </c>
      <c r="I260" s="234"/>
      <c r="J260" s="235">
        <f>ROUND(I260*H260,2)</f>
        <v>0</v>
      </c>
      <c r="K260" s="236"/>
      <c r="L260" s="41"/>
      <c r="M260" s="237" t="s">
        <v>1</v>
      </c>
      <c r="N260" s="238" t="s">
        <v>38</v>
      </c>
      <c r="O260" s="88"/>
      <c r="P260" s="220">
        <f>O260*H260</f>
        <v>0</v>
      </c>
      <c r="Q260" s="220">
        <v>0</v>
      </c>
      <c r="R260" s="220">
        <f>Q260*H260</f>
        <v>0</v>
      </c>
      <c r="S260" s="220">
        <v>0</v>
      </c>
      <c r="T260" s="221">
        <f>S260*H260</f>
        <v>0</v>
      </c>
      <c r="U260" s="35"/>
      <c r="V260" s="35"/>
      <c r="W260" s="35"/>
      <c r="X260" s="35"/>
      <c r="Y260" s="35"/>
      <c r="Z260" s="35"/>
      <c r="AA260" s="35"/>
      <c r="AB260" s="35"/>
      <c r="AC260" s="35"/>
      <c r="AD260" s="35"/>
      <c r="AE260" s="35"/>
      <c r="AR260" s="222" t="s">
        <v>126</v>
      </c>
      <c r="AT260" s="222" t="s">
        <v>504</v>
      </c>
      <c r="AU260" s="222" t="s">
        <v>80</v>
      </c>
      <c r="AY260" s="14" t="s">
        <v>115</v>
      </c>
      <c r="BE260" s="223">
        <f>IF(N260="základní",J260,0)</f>
        <v>0</v>
      </c>
      <c r="BF260" s="223">
        <f>IF(N260="snížená",J260,0)</f>
        <v>0</v>
      </c>
      <c r="BG260" s="223">
        <f>IF(N260="zákl. přenesená",J260,0)</f>
        <v>0</v>
      </c>
      <c r="BH260" s="223">
        <f>IF(N260="sníž. přenesená",J260,0)</f>
        <v>0</v>
      </c>
      <c r="BI260" s="223">
        <f>IF(N260="nulová",J260,0)</f>
        <v>0</v>
      </c>
      <c r="BJ260" s="14" t="s">
        <v>78</v>
      </c>
      <c r="BK260" s="223">
        <f>ROUND(I260*H260,2)</f>
        <v>0</v>
      </c>
      <c r="BL260" s="14" t="s">
        <v>126</v>
      </c>
      <c r="BM260" s="222" t="s">
        <v>599</v>
      </c>
    </row>
    <row r="261" s="2" customFormat="1" ht="33" customHeight="1">
      <c r="A261" s="35"/>
      <c r="B261" s="36"/>
      <c r="C261" s="229" t="s">
        <v>600</v>
      </c>
      <c r="D261" s="229" t="s">
        <v>504</v>
      </c>
      <c r="E261" s="230" t="s">
        <v>601</v>
      </c>
      <c r="F261" s="231" t="s">
        <v>602</v>
      </c>
      <c r="G261" s="232" t="s">
        <v>145</v>
      </c>
      <c r="H261" s="233">
        <v>256</v>
      </c>
      <c r="I261" s="234"/>
      <c r="J261" s="235">
        <f>ROUND(I261*H261,2)</f>
        <v>0</v>
      </c>
      <c r="K261" s="236"/>
      <c r="L261" s="41"/>
      <c r="M261" s="237" t="s">
        <v>1</v>
      </c>
      <c r="N261" s="238" t="s">
        <v>38</v>
      </c>
      <c r="O261" s="88"/>
      <c r="P261" s="220">
        <f>O261*H261</f>
        <v>0</v>
      </c>
      <c r="Q261" s="220">
        <v>0</v>
      </c>
      <c r="R261" s="220">
        <f>Q261*H261</f>
        <v>0</v>
      </c>
      <c r="S261" s="220">
        <v>0</v>
      </c>
      <c r="T261" s="221">
        <f>S261*H261</f>
        <v>0</v>
      </c>
      <c r="U261" s="35"/>
      <c r="V261" s="35"/>
      <c r="W261" s="35"/>
      <c r="X261" s="35"/>
      <c r="Y261" s="35"/>
      <c r="Z261" s="35"/>
      <c r="AA261" s="35"/>
      <c r="AB261" s="35"/>
      <c r="AC261" s="35"/>
      <c r="AD261" s="35"/>
      <c r="AE261" s="35"/>
      <c r="AR261" s="222" t="s">
        <v>126</v>
      </c>
      <c r="AT261" s="222" t="s">
        <v>504</v>
      </c>
      <c r="AU261" s="222" t="s">
        <v>80</v>
      </c>
      <c r="AY261" s="14" t="s">
        <v>115</v>
      </c>
      <c r="BE261" s="223">
        <f>IF(N261="základní",J261,0)</f>
        <v>0</v>
      </c>
      <c r="BF261" s="223">
        <f>IF(N261="snížená",J261,0)</f>
        <v>0</v>
      </c>
      <c r="BG261" s="223">
        <f>IF(N261="zákl. přenesená",J261,0)</f>
        <v>0</v>
      </c>
      <c r="BH261" s="223">
        <f>IF(N261="sníž. přenesená",J261,0)</f>
        <v>0</v>
      </c>
      <c r="BI261" s="223">
        <f>IF(N261="nulová",J261,0)</f>
        <v>0</v>
      </c>
      <c r="BJ261" s="14" t="s">
        <v>78</v>
      </c>
      <c r="BK261" s="223">
        <f>ROUND(I261*H261,2)</f>
        <v>0</v>
      </c>
      <c r="BL261" s="14" t="s">
        <v>126</v>
      </c>
      <c r="BM261" s="222" t="s">
        <v>603</v>
      </c>
    </row>
    <row r="262" s="2" customFormat="1" ht="37.8" customHeight="1">
      <c r="A262" s="35"/>
      <c r="B262" s="36"/>
      <c r="C262" s="229" t="s">
        <v>604</v>
      </c>
      <c r="D262" s="229" t="s">
        <v>504</v>
      </c>
      <c r="E262" s="230" t="s">
        <v>605</v>
      </c>
      <c r="F262" s="231" t="s">
        <v>606</v>
      </c>
      <c r="G262" s="232" t="s">
        <v>145</v>
      </c>
      <c r="H262" s="233">
        <v>58</v>
      </c>
      <c r="I262" s="234"/>
      <c r="J262" s="235">
        <f>ROUND(I262*H262,2)</f>
        <v>0</v>
      </c>
      <c r="K262" s="236"/>
      <c r="L262" s="41"/>
      <c r="M262" s="237" t="s">
        <v>1</v>
      </c>
      <c r="N262" s="238" t="s">
        <v>38</v>
      </c>
      <c r="O262" s="88"/>
      <c r="P262" s="220">
        <f>O262*H262</f>
        <v>0</v>
      </c>
      <c r="Q262" s="220">
        <v>0</v>
      </c>
      <c r="R262" s="220">
        <f>Q262*H262</f>
        <v>0</v>
      </c>
      <c r="S262" s="220">
        <v>0</v>
      </c>
      <c r="T262" s="221">
        <f>S262*H262</f>
        <v>0</v>
      </c>
      <c r="U262" s="35"/>
      <c r="V262" s="35"/>
      <c r="W262" s="35"/>
      <c r="X262" s="35"/>
      <c r="Y262" s="35"/>
      <c r="Z262" s="35"/>
      <c r="AA262" s="35"/>
      <c r="AB262" s="35"/>
      <c r="AC262" s="35"/>
      <c r="AD262" s="35"/>
      <c r="AE262" s="35"/>
      <c r="AR262" s="222" t="s">
        <v>126</v>
      </c>
      <c r="AT262" s="222" t="s">
        <v>504</v>
      </c>
      <c r="AU262" s="222" t="s">
        <v>80</v>
      </c>
      <c r="AY262" s="14" t="s">
        <v>115</v>
      </c>
      <c r="BE262" s="223">
        <f>IF(N262="základní",J262,0)</f>
        <v>0</v>
      </c>
      <c r="BF262" s="223">
        <f>IF(N262="snížená",J262,0)</f>
        <v>0</v>
      </c>
      <c r="BG262" s="223">
        <f>IF(N262="zákl. přenesená",J262,0)</f>
        <v>0</v>
      </c>
      <c r="BH262" s="223">
        <f>IF(N262="sníž. přenesená",J262,0)</f>
        <v>0</v>
      </c>
      <c r="BI262" s="223">
        <f>IF(N262="nulová",J262,0)</f>
        <v>0</v>
      </c>
      <c r="BJ262" s="14" t="s">
        <v>78</v>
      </c>
      <c r="BK262" s="223">
        <f>ROUND(I262*H262,2)</f>
        <v>0</v>
      </c>
      <c r="BL262" s="14" t="s">
        <v>126</v>
      </c>
      <c r="BM262" s="222" t="s">
        <v>607</v>
      </c>
    </row>
    <row r="263" s="2" customFormat="1" ht="37.8" customHeight="1">
      <c r="A263" s="35"/>
      <c r="B263" s="36"/>
      <c r="C263" s="229" t="s">
        <v>608</v>
      </c>
      <c r="D263" s="229" t="s">
        <v>504</v>
      </c>
      <c r="E263" s="230" t="s">
        <v>609</v>
      </c>
      <c r="F263" s="231" t="s">
        <v>610</v>
      </c>
      <c r="G263" s="232" t="s">
        <v>145</v>
      </c>
      <c r="H263" s="233">
        <v>148</v>
      </c>
      <c r="I263" s="234"/>
      <c r="J263" s="235">
        <f>ROUND(I263*H263,2)</f>
        <v>0</v>
      </c>
      <c r="K263" s="236"/>
      <c r="L263" s="41"/>
      <c r="M263" s="237" t="s">
        <v>1</v>
      </c>
      <c r="N263" s="238" t="s">
        <v>38</v>
      </c>
      <c r="O263" s="88"/>
      <c r="P263" s="220">
        <f>O263*H263</f>
        <v>0</v>
      </c>
      <c r="Q263" s="220">
        <v>0</v>
      </c>
      <c r="R263" s="220">
        <f>Q263*H263</f>
        <v>0</v>
      </c>
      <c r="S263" s="220">
        <v>0</v>
      </c>
      <c r="T263" s="221">
        <f>S263*H263</f>
        <v>0</v>
      </c>
      <c r="U263" s="35"/>
      <c r="V263" s="35"/>
      <c r="W263" s="35"/>
      <c r="X263" s="35"/>
      <c r="Y263" s="35"/>
      <c r="Z263" s="35"/>
      <c r="AA263" s="35"/>
      <c r="AB263" s="35"/>
      <c r="AC263" s="35"/>
      <c r="AD263" s="35"/>
      <c r="AE263" s="35"/>
      <c r="AR263" s="222" t="s">
        <v>126</v>
      </c>
      <c r="AT263" s="222" t="s">
        <v>504</v>
      </c>
      <c r="AU263" s="222" t="s">
        <v>80</v>
      </c>
      <c r="AY263" s="14" t="s">
        <v>115</v>
      </c>
      <c r="BE263" s="223">
        <f>IF(N263="základní",J263,0)</f>
        <v>0</v>
      </c>
      <c r="BF263" s="223">
        <f>IF(N263="snížená",J263,0)</f>
        <v>0</v>
      </c>
      <c r="BG263" s="223">
        <f>IF(N263="zákl. přenesená",J263,0)</f>
        <v>0</v>
      </c>
      <c r="BH263" s="223">
        <f>IF(N263="sníž. přenesená",J263,0)</f>
        <v>0</v>
      </c>
      <c r="BI263" s="223">
        <f>IF(N263="nulová",J263,0)</f>
        <v>0</v>
      </c>
      <c r="BJ263" s="14" t="s">
        <v>78</v>
      </c>
      <c r="BK263" s="223">
        <f>ROUND(I263*H263,2)</f>
        <v>0</v>
      </c>
      <c r="BL263" s="14" t="s">
        <v>126</v>
      </c>
      <c r="BM263" s="222" t="s">
        <v>611</v>
      </c>
    </row>
    <row r="264" s="2" customFormat="1" ht="24.15" customHeight="1">
      <c r="A264" s="35"/>
      <c r="B264" s="36"/>
      <c r="C264" s="229" t="s">
        <v>612</v>
      </c>
      <c r="D264" s="229" t="s">
        <v>504</v>
      </c>
      <c r="E264" s="230" t="s">
        <v>613</v>
      </c>
      <c r="F264" s="231" t="s">
        <v>614</v>
      </c>
      <c r="G264" s="232" t="s">
        <v>145</v>
      </c>
      <c r="H264" s="233">
        <v>372</v>
      </c>
      <c r="I264" s="234"/>
      <c r="J264" s="235">
        <f>ROUND(I264*H264,2)</f>
        <v>0</v>
      </c>
      <c r="K264" s="236"/>
      <c r="L264" s="41"/>
      <c r="M264" s="237" t="s">
        <v>1</v>
      </c>
      <c r="N264" s="238" t="s">
        <v>38</v>
      </c>
      <c r="O264" s="88"/>
      <c r="P264" s="220">
        <f>O264*H264</f>
        <v>0</v>
      </c>
      <c r="Q264" s="220">
        <v>0</v>
      </c>
      <c r="R264" s="220">
        <f>Q264*H264</f>
        <v>0</v>
      </c>
      <c r="S264" s="220">
        <v>0</v>
      </c>
      <c r="T264" s="221">
        <f>S264*H264</f>
        <v>0</v>
      </c>
      <c r="U264" s="35"/>
      <c r="V264" s="35"/>
      <c r="W264" s="35"/>
      <c r="X264" s="35"/>
      <c r="Y264" s="35"/>
      <c r="Z264" s="35"/>
      <c r="AA264" s="35"/>
      <c r="AB264" s="35"/>
      <c r="AC264" s="35"/>
      <c r="AD264" s="35"/>
      <c r="AE264" s="35"/>
      <c r="AR264" s="222" t="s">
        <v>126</v>
      </c>
      <c r="AT264" s="222" t="s">
        <v>504</v>
      </c>
      <c r="AU264" s="222" t="s">
        <v>80</v>
      </c>
      <c r="AY264" s="14" t="s">
        <v>115</v>
      </c>
      <c r="BE264" s="223">
        <f>IF(N264="základní",J264,0)</f>
        <v>0</v>
      </c>
      <c r="BF264" s="223">
        <f>IF(N264="snížená",J264,0)</f>
        <v>0</v>
      </c>
      <c r="BG264" s="223">
        <f>IF(N264="zákl. přenesená",J264,0)</f>
        <v>0</v>
      </c>
      <c r="BH264" s="223">
        <f>IF(N264="sníž. přenesená",J264,0)</f>
        <v>0</v>
      </c>
      <c r="BI264" s="223">
        <f>IF(N264="nulová",J264,0)</f>
        <v>0</v>
      </c>
      <c r="BJ264" s="14" t="s">
        <v>78</v>
      </c>
      <c r="BK264" s="223">
        <f>ROUND(I264*H264,2)</f>
        <v>0</v>
      </c>
      <c r="BL264" s="14" t="s">
        <v>126</v>
      </c>
      <c r="BM264" s="222" t="s">
        <v>615</v>
      </c>
    </row>
    <row r="265" s="2" customFormat="1" ht="55.5" customHeight="1">
      <c r="A265" s="35"/>
      <c r="B265" s="36"/>
      <c r="C265" s="229" t="s">
        <v>616</v>
      </c>
      <c r="D265" s="229" t="s">
        <v>504</v>
      </c>
      <c r="E265" s="230" t="s">
        <v>617</v>
      </c>
      <c r="F265" s="231" t="s">
        <v>618</v>
      </c>
      <c r="G265" s="232" t="s">
        <v>145</v>
      </c>
      <c r="H265" s="233">
        <v>310</v>
      </c>
      <c r="I265" s="234"/>
      <c r="J265" s="235">
        <f>ROUND(I265*H265,2)</f>
        <v>0</v>
      </c>
      <c r="K265" s="236"/>
      <c r="L265" s="41"/>
      <c r="M265" s="237" t="s">
        <v>1</v>
      </c>
      <c r="N265" s="238" t="s">
        <v>38</v>
      </c>
      <c r="O265" s="88"/>
      <c r="P265" s="220">
        <f>O265*H265</f>
        <v>0</v>
      </c>
      <c r="Q265" s="220">
        <v>0</v>
      </c>
      <c r="R265" s="220">
        <f>Q265*H265</f>
        <v>0</v>
      </c>
      <c r="S265" s="220">
        <v>0</v>
      </c>
      <c r="T265" s="221">
        <f>S265*H265</f>
        <v>0</v>
      </c>
      <c r="U265" s="35"/>
      <c r="V265" s="35"/>
      <c r="W265" s="35"/>
      <c r="X265" s="35"/>
      <c r="Y265" s="35"/>
      <c r="Z265" s="35"/>
      <c r="AA265" s="35"/>
      <c r="AB265" s="35"/>
      <c r="AC265" s="35"/>
      <c r="AD265" s="35"/>
      <c r="AE265" s="35"/>
      <c r="AR265" s="222" t="s">
        <v>126</v>
      </c>
      <c r="AT265" s="222" t="s">
        <v>504</v>
      </c>
      <c r="AU265" s="222" t="s">
        <v>80</v>
      </c>
      <c r="AY265" s="14" t="s">
        <v>115</v>
      </c>
      <c r="BE265" s="223">
        <f>IF(N265="základní",J265,0)</f>
        <v>0</v>
      </c>
      <c r="BF265" s="223">
        <f>IF(N265="snížená",J265,0)</f>
        <v>0</v>
      </c>
      <c r="BG265" s="223">
        <f>IF(N265="zákl. přenesená",J265,0)</f>
        <v>0</v>
      </c>
      <c r="BH265" s="223">
        <f>IF(N265="sníž. přenesená",J265,0)</f>
        <v>0</v>
      </c>
      <c r="BI265" s="223">
        <f>IF(N265="nulová",J265,0)</f>
        <v>0</v>
      </c>
      <c r="BJ265" s="14" t="s">
        <v>78</v>
      </c>
      <c r="BK265" s="223">
        <f>ROUND(I265*H265,2)</f>
        <v>0</v>
      </c>
      <c r="BL265" s="14" t="s">
        <v>126</v>
      </c>
      <c r="BM265" s="222" t="s">
        <v>619</v>
      </c>
    </row>
    <row r="266" s="2" customFormat="1" ht="55.5" customHeight="1">
      <c r="A266" s="35"/>
      <c r="B266" s="36"/>
      <c r="C266" s="229" t="s">
        <v>620</v>
      </c>
      <c r="D266" s="229" t="s">
        <v>504</v>
      </c>
      <c r="E266" s="230" t="s">
        <v>621</v>
      </c>
      <c r="F266" s="231" t="s">
        <v>622</v>
      </c>
      <c r="G266" s="232" t="s">
        <v>145</v>
      </c>
      <c r="H266" s="233">
        <v>1</v>
      </c>
      <c r="I266" s="234"/>
      <c r="J266" s="235">
        <f>ROUND(I266*H266,2)</f>
        <v>0</v>
      </c>
      <c r="K266" s="236"/>
      <c r="L266" s="41"/>
      <c r="M266" s="237" t="s">
        <v>1</v>
      </c>
      <c r="N266" s="238" t="s">
        <v>38</v>
      </c>
      <c r="O266" s="88"/>
      <c r="P266" s="220">
        <f>O266*H266</f>
        <v>0</v>
      </c>
      <c r="Q266" s="220">
        <v>0</v>
      </c>
      <c r="R266" s="220">
        <f>Q266*H266</f>
        <v>0</v>
      </c>
      <c r="S266" s="220">
        <v>0</v>
      </c>
      <c r="T266" s="221">
        <f>S266*H266</f>
        <v>0</v>
      </c>
      <c r="U266" s="35"/>
      <c r="V266" s="35"/>
      <c r="W266" s="35"/>
      <c r="X266" s="35"/>
      <c r="Y266" s="35"/>
      <c r="Z266" s="35"/>
      <c r="AA266" s="35"/>
      <c r="AB266" s="35"/>
      <c r="AC266" s="35"/>
      <c r="AD266" s="35"/>
      <c r="AE266" s="35"/>
      <c r="AR266" s="222" t="s">
        <v>126</v>
      </c>
      <c r="AT266" s="222" t="s">
        <v>504</v>
      </c>
      <c r="AU266" s="222" t="s">
        <v>80</v>
      </c>
      <c r="AY266" s="14" t="s">
        <v>115</v>
      </c>
      <c r="BE266" s="223">
        <f>IF(N266="základní",J266,0)</f>
        <v>0</v>
      </c>
      <c r="BF266" s="223">
        <f>IF(N266="snížená",J266,0)</f>
        <v>0</v>
      </c>
      <c r="BG266" s="223">
        <f>IF(N266="zákl. přenesená",J266,0)</f>
        <v>0</v>
      </c>
      <c r="BH266" s="223">
        <f>IF(N266="sníž. přenesená",J266,0)</f>
        <v>0</v>
      </c>
      <c r="BI266" s="223">
        <f>IF(N266="nulová",J266,0)</f>
        <v>0</v>
      </c>
      <c r="BJ266" s="14" t="s">
        <v>78</v>
      </c>
      <c r="BK266" s="223">
        <f>ROUND(I266*H266,2)</f>
        <v>0</v>
      </c>
      <c r="BL266" s="14" t="s">
        <v>126</v>
      </c>
      <c r="BM266" s="222" t="s">
        <v>623</v>
      </c>
    </row>
    <row r="267" s="2" customFormat="1" ht="21.75" customHeight="1">
      <c r="A267" s="35"/>
      <c r="B267" s="36"/>
      <c r="C267" s="229" t="s">
        <v>624</v>
      </c>
      <c r="D267" s="229" t="s">
        <v>504</v>
      </c>
      <c r="E267" s="230" t="s">
        <v>625</v>
      </c>
      <c r="F267" s="231" t="s">
        <v>626</v>
      </c>
      <c r="G267" s="232" t="s">
        <v>145</v>
      </c>
      <c r="H267" s="233">
        <v>4</v>
      </c>
      <c r="I267" s="234"/>
      <c r="J267" s="235">
        <f>ROUND(I267*H267,2)</f>
        <v>0</v>
      </c>
      <c r="K267" s="236"/>
      <c r="L267" s="41"/>
      <c r="M267" s="237" t="s">
        <v>1</v>
      </c>
      <c r="N267" s="238" t="s">
        <v>38</v>
      </c>
      <c r="O267" s="88"/>
      <c r="P267" s="220">
        <f>O267*H267</f>
        <v>0</v>
      </c>
      <c r="Q267" s="220">
        <v>0</v>
      </c>
      <c r="R267" s="220">
        <f>Q267*H267</f>
        <v>0</v>
      </c>
      <c r="S267" s="220">
        <v>0</v>
      </c>
      <c r="T267" s="221">
        <f>S267*H267</f>
        <v>0</v>
      </c>
      <c r="U267" s="35"/>
      <c r="V267" s="35"/>
      <c r="W267" s="35"/>
      <c r="X267" s="35"/>
      <c r="Y267" s="35"/>
      <c r="Z267" s="35"/>
      <c r="AA267" s="35"/>
      <c r="AB267" s="35"/>
      <c r="AC267" s="35"/>
      <c r="AD267" s="35"/>
      <c r="AE267" s="35"/>
      <c r="AR267" s="222" t="s">
        <v>126</v>
      </c>
      <c r="AT267" s="222" t="s">
        <v>504</v>
      </c>
      <c r="AU267" s="222" t="s">
        <v>80</v>
      </c>
      <c r="AY267" s="14" t="s">
        <v>115</v>
      </c>
      <c r="BE267" s="223">
        <f>IF(N267="základní",J267,0)</f>
        <v>0</v>
      </c>
      <c r="BF267" s="223">
        <f>IF(N267="snížená",J267,0)</f>
        <v>0</v>
      </c>
      <c r="BG267" s="223">
        <f>IF(N267="zákl. přenesená",J267,0)</f>
        <v>0</v>
      </c>
      <c r="BH267" s="223">
        <f>IF(N267="sníž. přenesená",J267,0)</f>
        <v>0</v>
      </c>
      <c r="BI267" s="223">
        <f>IF(N267="nulová",J267,0)</f>
        <v>0</v>
      </c>
      <c r="BJ267" s="14" t="s">
        <v>78</v>
      </c>
      <c r="BK267" s="223">
        <f>ROUND(I267*H267,2)</f>
        <v>0</v>
      </c>
      <c r="BL267" s="14" t="s">
        <v>126</v>
      </c>
      <c r="BM267" s="222" t="s">
        <v>627</v>
      </c>
    </row>
    <row r="268" s="2" customFormat="1" ht="33" customHeight="1">
      <c r="A268" s="35"/>
      <c r="B268" s="36"/>
      <c r="C268" s="229" t="s">
        <v>628</v>
      </c>
      <c r="D268" s="229" t="s">
        <v>504</v>
      </c>
      <c r="E268" s="230" t="s">
        <v>629</v>
      </c>
      <c r="F268" s="231" t="s">
        <v>630</v>
      </c>
      <c r="G268" s="232" t="s">
        <v>145</v>
      </c>
      <c r="H268" s="233">
        <v>4</v>
      </c>
      <c r="I268" s="234"/>
      <c r="J268" s="235">
        <f>ROUND(I268*H268,2)</f>
        <v>0</v>
      </c>
      <c r="K268" s="236"/>
      <c r="L268" s="41"/>
      <c r="M268" s="237" t="s">
        <v>1</v>
      </c>
      <c r="N268" s="238" t="s">
        <v>38</v>
      </c>
      <c r="O268" s="88"/>
      <c r="P268" s="220">
        <f>O268*H268</f>
        <v>0</v>
      </c>
      <c r="Q268" s="220">
        <v>0</v>
      </c>
      <c r="R268" s="220">
        <f>Q268*H268</f>
        <v>0</v>
      </c>
      <c r="S268" s="220">
        <v>0</v>
      </c>
      <c r="T268" s="221">
        <f>S268*H268</f>
        <v>0</v>
      </c>
      <c r="U268" s="35"/>
      <c r="V268" s="35"/>
      <c r="W268" s="35"/>
      <c r="X268" s="35"/>
      <c r="Y268" s="35"/>
      <c r="Z268" s="35"/>
      <c r="AA268" s="35"/>
      <c r="AB268" s="35"/>
      <c r="AC268" s="35"/>
      <c r="AD268" s="35"/>
      <c r="AE268" s="35"/>
      <c r="AR268" s="222" t="s">
        <v>126</v>
      </c>
      <c r="AT268" s="222" t="s">
        <v>504</v>
      </c>
      <c r="AU268" s="222" t="s">
        <v>80</v>
      </c>
      <c r="AY268" s="14" t="s">
        <v>115</v>
      </c>
      <c r="BE268" s="223">
        <f>IF(N268="základní",J268,0)</f>
        <v>0</v>
      </c>
      <c r="BF268" s="223">
        <f>IF(N268="snížená",J268,0)</f>
        <v>0</v>
      </c>
      <c r="BG268" s="223">
        <f>IF(N268="zákl. přenesená",J268,0)</f>
        <v>0</v>
      </c>
      <c r="BH268" s="223">
        <f>IF(N268="sníž. přenesená",J268,0)</f>
        <v>0</v>
      </c>
      <c r="BI268" s="223">
        <f>IF(N268="nulová",J268,0)</f>
        <v>0</v>
      </c>
      <c r="BJ268" s="14" t="s">
        <v>78</v>
      </c>
      <c r="BK268" s="223">
        <f>ROUND(I268*H268,2)</f>
        <v>0</v>
      </c>
      <c r="BL268" s="14" t="s">
        <v>126</v>
      </c>
      <c r="BM268" s="222" t="s">
        <v>631</v>
      </c>
    </row>
    <row r="269" s="2" customFormat="1" ht="24.15" customHeight="1">
      <c r="A269" s="35"/>
      <c r="B269" s="36"/>
      <c r="C269" s="229" t="s">
        <v>632</v>
      </c>
      <c r="D269" s="229" t="s">
        <v>504</v>
      </c>
      <c r="E269" s="230" t="s">
        <v>633</v>
      </c>
      <c r="F269" s="231" t="s">
        <v>634</v>
      </c>
      <c r="G269" s="232" t="s">
        <v>145</v>
      </c>
      <c r="H269" s="233">
        <v>8</v>
      </c>
      <c r="I269" s="234"/>
      <c r="J269" s="235">
        <f>ROUND(I269*H269,2)</f>
        <v>0</v>
      </c>
      <c r="K269" s="236"/>
      <c r="L269" s="41"/>
      <c r="M269" s="237" t="s">
        <v>1</v>
      </c>
      <c r="N269" s="238" t="s">
        <v>38</v>
      </c>
      <c r="O269" s="88"/>
      <c r="P269" s="220">
        <f>O269*H269</f>
        <v>0</v>
      </c>
      <c r="Q269" s="220">
        <v>0</v>
      </c>
      <c r="R269" s="220">
        <f>Q269*H269</f>
        <v>0</v>
      </c>
      <c r="S269" s="220">
        <v>0</v>
      </c>
      <c r="T269" s="221">
        <f>S269*H269</f>
        <v>0</v>
      </c>
      <c r="U269" s="35"/>
      <c r="V269" s="35"/>
      <c r="W269" s="35"/>
      <c r="X269" s="35"/>
      <c r="Y269" s="35"/>
      <c r="Z269" s="35"/>
      <c r="AA269" s="35"/>
      <c r="AB269" s="35"/>
      <c r="AC269" s="35"/>
      <c r="AD269" s="35"/>
      <c r="AE269" s="35"/>
      <c r="AR269" s="222" t="s">
        <v>126</v>
      </c>
      <c r="AT269" s="222" t="s">
        <v>504</v>
      </c>
      <c r="AU269" s="222" t="s">
        <v>80</v>
      </c>
      <c r="AY269" s="14" t="s">
        <v>115</v>
      </c>
      <c r="BE269" s="223">
        <f>IF(N269="základní",J269,0)</f>
        <v>0</v>
      </c>
      <c r="BF269" s="223">
        <f>IF(N269="snížená",J269,0)</f>
        <v>0</v>
      </c>
      <c r="BG269" s="223">
        <f>IF(N269="zákl. přenesená",J269,0)</f>
        <v>0</v>
      </c>
      <c r="BH269" s="223">
        <f>IF(N269="sníž. přenesená",J269,0)</f>
        <v>0</v>
      </c>
      <c r="BI269" s="223">
        <f>IF(N269="nulová",J269,0)</f>
        <v>0</v>
      </c>
      <c r="BJ269" s="14" t="s">
        <v>78</v>
      </c>
      <c r="BK269" s="223">
        <f>ROUND(I269*H269,2)</f>
        <v>0</v>
      </c>
      <c r="BL269" s="14" t="s">
        <v>126</v>
      </c>
      <c r="BM269" s="222" t="s">
        <v>635</v>
      </c>
    </row>
    <row r="270" s="2" customFormat="1" ht="21.75" customHeight="1">
      <c r="A270" s="35"/>
      <c r="B270" s="36"/>
      <c r="C270" s="229" t="s">
        <v>636</v>
      </c>
      <c r="D270" s="229" t="s">
        <v>504</v>
      </c>
      <c r="E270" s="230" t="s">
        <v>637</v>
      </c>
      <c r="F270" s="231" t="s">
        <v>638</v>
      </c>
      <c r="G270" s="232" t="s">
        <v>145</v>
      </c>
      <c r="H270" s="233">
        <v>18</v>
      </c>
      <c r="I270" s="234"/>
      <c r="J270" s="235">
        <f>ROUND(I270*H270,2)</f>
        <v>0</v>
      </c>
      <c r="K270" s="236"/>
      <c r="L270" s="41"/>
      <c r="M270" s="237" t="s">
        <v>1</v>
      </c>
      <c r="N270" s="238" t="s">
        <v>38</v>
      </c>
      <c r="O270" s="88"/>
      <c r="P270" s="220">
        <f>O270*H270</f>
        <v>0</v>
      </c>
      <c r="Q270" s="220">
        <v>0</v>
      </c>
      <c r="R270" s="220">
        <f>Q270*H270</f>
        <v>0</v>
      </c>
      <c r="S270" s="220">
        <v>0</v>
      </c>
      <c r="T270" s="221">
        <f>S270*H270</f>
        <v>0</v>
      </c>
      <c r="U270" s="35"/>
      <c r="V270" s="35"/>
      <c r="W270" s="35"/>
      <c r="X270" s="35"/>
      <c r="Y270" s="35"/>
      <c r="Z270" s="35"/>
      <c r="AA270" s="35"/>
      <c r="AB270" s="35"/>
      <c r="AC270" s="35"/>
      <c r="AD270" s="35"/>
      <c r="AE270" s="35"/>
      <c r="AR270" s="222" t="s">
        <v>126</v>
      </c>
      <c r="AT270" s="222" t="s">
        <v>504</v>
      </c>
      <c r="AU270" s="222" t="s">
        <v>80</v>
      </c>
      <c r="AY270" s="14" t="s">
        <v>115</v>
      </c>
      <c r="BE270" s="223">
        <f>IF(N270="základní",J270,0)</f>
        <v>0</v>
      </c>
      <c r="BF270" s="223">
        <f>IF(N270="snížená",J270,0)</f>
        <v>0</v>
      </c>
      <c r="BG270" s="223">
        <f>IF(N270="zákl. přenesená",J270,0)</f>
        <v>0</v>
      </c>
      <c r="BH270" s="223">
        <f>IF(N270="sníž. přenesená",J270,0)</f>
        <v>0</v>
      </c>
      <c r="BI270" s="223">
        <f>IF(N270="nulová",J270,0)</f>
        <v>0</v>
      </c>
      <c r="BJ270" s="14" t="s">
        <v>78</v>
      </c>
      <c r="BK270" s="223">
        <f>ROUND(I270*H270,2)</f>
        <v>0</v>
      </c>
      <c r="BL270" s="14" t="s">
        <v>126</v>
      </c>
      <c r="BM270" s="222" t="s">
        <v>639</v>
      </c>
    </row>
    <row r="271" s="2" customFormat="1" ht="24.15" customHeight="1">
      <c r="A271" s="35"/>
      <c r="B271" s="36"/>
      <c r="C271" s="229" t="s">
        <v>640</v>
      </c>
      <c r="D271" s="229" t="s">
        <v>504</v>
      </c>
      <c r="E271" s="230" t="s">
        <v>641</v>
      </c>
      <c r="F271" s="231" t="s">
        <v>642</v>
      </c>
      <c r="G271" s="232" t="s">
        <v>123</v>
      </c>
      <c r="H271" s="233">
        <v>741</v>
      </c>
      <c r="I271" s="234"/>
      <c r="J271" s="235">
        <f>ROUND(I271*H271,2)</f>
        <v>0</v>
      </c>
      <c r="K271" s="236"/>
      <c r="L271" s="41"/>
      <c r="M271" s="237" t="s">
        <v>1</v>
      </c>
      <c r="N271" s="238" t="s">
        <v>38</v>
      </c>
      <c r="O271" s="88"/>
      <c r="P271" s="220">
        <f>O271*H271</f>
        <v>0</v>
      </c>
      <c r="Q271" s="220">
        <v>0</v>
      </c>
      <c r="R271" s="220">
        <f>Q271*H271</f>
        <v>0</v>
      </c>
      <c r="S271" s="220">
        <v>0</v>
      </c>
      <c r="T271" s="221">
        <f>S271*H271</f>
        <v>0</v>
      </c>
      <c r="U271" s="35"/>
      <c r="V271" s="35"/>
      <c r="W271" s="35"/>
      <c r="X271" s="35"/>
      <c r="Y271" s="35"/>
      <c r="Z271" s="35"/>
      <c r="AA271" s="35"/>
      <c r="AB271" s="35"/>
      <c r="AC271" s="35"/>
      <c r="AD271" s="35"/>
      <c r="AE271" s="35"/>
      <c r="AR271" s="222" t="s">
        <v>126</v>
      </c>
      <c r="AT271" s="222" t="s">
        <v>504</v>
      </c>
      <c r="AU271" s="222" t="s">
        <v>80</v>
      </c>
      <c r="AY271" s="14" t="s">
        <v>115</v>
      </c>
      <c r="BE271" s="223">
        <f>IF(N271="základní",J271,0)</f>
        <v>0</v>
      </c>
      <c r="BF271" s="223">
        <f>IF(N271="snížená",J271,0)</f>
        <v>0</v>
      </c>
      <c r="BG271" s="223">
        <f>IF(N271="zákl. přenesená",J271,0)</f>
        <v>0</v>
      </c>
      <c r="BH271" s="223">
        <f>IF(N271="sníž. přenesená",J271,0)</f>
        <v>0</v>
      </c>
      <c r="BI271" s="223">
        <f>IF(N271="nulová",J271,0)</f>
        <v>0</v>
      </c>
      <c r="BJ271" s="14" t="s">
        <v>78</v>
      </c>
      <c r="BK271" s="223">
        <f>ROUND(I271*H271,2)</f>
        <v>0</v>
      </c>
      <c r="BL271" s="14" t="s">
        <v>126</v>
      </c>
      <c r="BM271" s="222" t="s">
        <v>643</v>
      </c>
    </row>
    <row r="272" s="2" customFormat="1" ht="21.75" customHeight="1">
      <c r="A272" s="35"/>
      <c r="B272" s="36"/>
      <c r="C272" s="229" t="s">
        <v>644</v>
      </c>
      <c r="D272" s="229" t="s">
        <v>504</v>
      </c>
      <c r="E272" s="230" t="s">
        <v>645</v>
      </c>
      <c r="F272" s="231" t="s">
        <v>646</v>
      </c>
      <c r="G272" s="232" t="s">
        <v>123</v>
      </c>
      <c r="H272" s="233">
        <v>120</v>
      </c>
      <c r="I272" s="234"/>
      <c r="J272" s="235">
        <f>ROUND(I272*H272,2)</f>
        <v>0</v>
      </c>
      <c r="K272" s="236"/>
      <c r="L272" s="41"/>
      <c r="M272" s="237" t="s">
        <v>1</v>
      </c>
      <c r="N272" s="238" t="s">
        <v>38</v>
      </c>
      <c r="O272" s="88"/>
      <c r="P272" s="220">
        <f>O272*H272</f>
        <v>0</v>
      </c>
      <c r="Q272" s="220">
        <v>0</v>
      </c>
      <c r="R272" s="220">
        <f>Q272*H272</f>
        <v>0</v>
      </c>
      <c r="S272" s="220">
        <v>0</v>
      </c>
      <c r="T272" s="221">
        <f>S272*H272</f>
        <v>0</v>
      </c>
      <c r="U272" s="35"/>
      <c r="V272" s="35"/>
      <c r="W272" s="35"/>
      <c r="X272" s="35"/>
      <c r="Y272" s="35"/>
      <c r="Z272" s="35"/>
      <c r="AA272" s="35"/>
      <c r="AB272" s="35"/>
      <c r="AC272" s="35"/>
      <c r="AD272" s="35"/>
      <c r="AE272" s="35"/>
      <c r="AR272" s="222" t="s">
        <v>126</v>
      </c>
      <c r="AT272" s="222" t="s">
        <v>504</v>
      </c>
      <c r="AU272" s="222" t="s">
        <v>80</v>
      </c>
      <c r="AY272" s="14" t="s">
        <v>115</v>
      </c>
      <c r="BE272" s="223">
        <f>IF(N272="základní",J272,0)</f>
        <v>0</v>
      </c>
      <c r="BF272" s="223">
        <f>IF(N272="snížená",J272,0)</f>
        <v>0</v>
      </c>
      <c r="BG272" s="223">
        <f>IF(N272="zákl. přenesená",J272,0)</f>
        <v>0</v>
      </c>
      <c r="BH272" s="223">
        <f>IF(N272="sníž. přenesená",J272,0)</f>
        <v>0</v>
      </c>
      <c r="BI272" s="223">
        <f>IF(N272="nulová",J272,0)</f>
        <v>0</v>
      </c>
      <c r="BJ272" s="14" t="s">
        <v>78</v>
      </c>
      <c r="BK272" s="223">
        <f>ROUND(I272*H272,2)</f>
        <v>0</v>
      </c>
      <c r="BL272" s="14" t="s">
        <v>126</v>
      </c>
      <c r="BM272" s="222" t="s">
        <v>647</v>
      </c>
    </row>
    <row r="273" s="2" customFormat="1" ht="21.75" customHeight="1">
      <c r="A273" s="35"/>
      <c r="B273" s="36"/>
      <c r="C273" s="229" t="s">
        <v>648</v>
      </c>
      <c r="D273" s="229" t="s">
        <v>504</v>
      </c>
      <c r="E273" s="230" t="s">
        <v>649</v>
      </c>
      <c r="F273" s="231" t="s">
        <v>650</v>
      </c>
      <c r="G273" s="232" t="s">
        <v>123</v>
      </c>
      <c r="H273" s="233">
        <v>120</v>
      </c>
      <c r="I273" s="234"/>
      <c r="J273" s="235">
        <f>ROUND(I273*H273,2)</f>
        <v>0</v>
      </c>
      <c r="K273" s="236"/>
      <c r="L273" s="41"/>
      <c r="M273" s="237" t="s">
        <v>1</v>
      </c>
      <c r="N273" s="238" t="s">
        <v>38</v>
      </c>
      <c r="O273" s="88"/>
      <c r="P273" s="220">
        <f>O273*H273</f>
        <v>0</v>
      </c>
      <c r="Q273" s="220">
        <v>0</v>
      </c>
      <c r="R273" s="220">
        <f>Q273*H273</f>
        <v>0</v>
      </c>
      <c r="S273" s="220">
        <v>0</v>
      </c>
      <c r="T273" s="221">
        <f>S273*H273</f>
        <v>0</v>
      </c>
      <c r="U273" s="35"/>
      <c r="V273" s="35"/>
      <c r="W273" s="35"/>
      <c r="X273" s="35"/>
      <c r="Y273" s="35"/>
      <c r="Z273" s="35"/>
      <c r="AA273" s="35"/>
      <c r="AB273" s="35"/>
      <c r="AC273" s="35"/>
      <c r="AD273" s="35"/>
      <c r="AE273" s="35"/>
      <c r="AR273" s="222" t="s">
        <v>126</v>
      </c>
      <c r="AT273" s="222" t="s">
        <v>504</v>
      </c>
      <c r="AU273" s="222" t="s">
        <v>80</v>
      </c>
      <c r="AY273" s="14" t="s">
        <v>115</v>
      </c>
      <c r="BE273" s="223">
        <f>IF(N273="základní",J273,0)</f>
        <v>0</v>
      </c>
      <c r="BF273" s="223">
        <f>IF(N273="snížená",J273,0)</f>
        <v>0</v>
      </c>
      <c r="BG273" s="223">
        <f>IF(N273="zákl. přenesená",J273,0)</f>
        <v>0</v>
      </c>
      <c r="BH273" s="223">
        <f>IF(N273="sníž. přenesená",J273,0)</f>
        <v>0</v>
      </c>
      <c r="BI273" s="223">
        <f>IF(N273="nulová",J273,0)</f>
        <v>0</v>
      </c>
      <c r="BJ273" s="14" t="s">
        <v>78</v>
      </c>
      <c r="BK273" s="223">
        <f>ROUND(I273*H273,2)</f>
        <v>0</v>
      </c>
      <c r="BL273" s="14" t="s">
        <v>126</v>
      </c>
      <c r="BM273" s="222" t="s">
        <v>651</v>
      </c>
    </row>
    <row r="274" s="2" customFormat="1" ht="16.5" customHeight="1">
      <c r="A274" s="35"/>
      <c r="B274" s="36"/>
      <c r="C274" s="229" t="s">
        <v>652</v>
      </c>
      <c r="D274" s="229" t="s">
        <v>504</v>
      </c>
      <c r="E274" s="230" t="s">
        <v>653</v>
      </c>
      <c r="F274" s="231" t="s">
        <v>654</v>
      </c>
      <c r="G274" s="232" t="s">
        <v>145</v>
      </c>
      <c r="H274" s="233">
        <v>186</v>
      </c>
      <c r="I274" s="234"/>
      <c r="J274" s="235">
        <f>ROUND(I274*H274,2)</f>
        <v>0</v>
      </c>
      <c r="K274" s="236"/>
      <c r="L274" s="41"/>
      <c r="M274" s="237" t="s">
        <v>1</v>
      </c>
      <c r="N274" s="238" t="s">
        <v>38</v>
      </c>
      <c r="O274" s="88"/>
      <c r="P274" s="220">
        <f>O274*H274</f>
        <v>0</v>
      </c>
      <c r="Q274" s="220">
        <v>0</v>
      </c>
      <c r="R274" s="220">
        <f>Q274*H274</f>
        <v>0</v>
      </c>
      <c r="S274" s="220">
        <v>0</v>
      </c>
      <c r="T274" s="221">
        <f>S274*H274</f>
        <v>0</v>
      </c>
      <c r="U274" s="35"/>
      <c r="V274" s="35"/>
      <c r="W274" s="35"/>
      <c r="X274" s="35"/>
      <c r="Y274" s="35"/>
      <c r="Z274" s="35"/>
      <c r="AA274" s="35"/>
      <c r="AB274" s="35"/>
      <c r="AC274" s="35"/>
      <c r="AD274" s="35"/>
      <c r="AE274" s="35"/>
      <c r="AR274" s="222" t="s">
        <v>126</v>
      </c>
      <c r="AT274" s="222" t="s">
        <v>504</v>
      </c>
      <c r="AU274" s="222" t="s">
        <v>80</v>
      </c>
      <c r="AY274" s="14" t="s">
        <v>115</v>
      </c>
      <c r="BE274" s="223">
        <f>IF(N274="základní",J274,0)</f>
        <v>0</v>
      </c>
      <c r="BF274" s="223">
        <f>IF(N274="snížená",J274,0)</f>
        <v>0</v>
      </c>
      <c r="BG274" s="223">
        <f>IF(N274="zákl. přenesená",J274,0)</f>
        <v>0</v>
      </c>
      <c r="BH274" s="223">
        <f>IF(N274="sníž. přenesená",J274,0)</f>
        <v>0</v>
      </c>
      <c r="BI274" s="223">
        <f>IF(N274="nulová",J274,0)</f>
        <v>0</v>
      </c>
      <c r="BJ274" s="14" t="s">
        <v>78</v>
      </c>
      <c r="BK274" s="223">
        <f>ROUND(I274*H274,2)</f>
        <v>0</v>
      </c>
      <c r="BL274" s="14" t="s">
        <v>126</v>
      </c>
      <c r="BM274" s="222" t="s">
        <v>655</v>
      </c>
    </row>
    <row r="275" s="2" customFormat="1" ht="24.15" customHeight="1">
      <c r="A275" s="35"/>
      <c r="B275" s="36"/>
      <c r="C275" s="229" t="s">
        <v>656</v>
      </c>
      <c r="D275" s="229" t="s">
        <v>504</v>
      </c>
      <c r="E275" s="230" t="s">
        <v>657</v>
      </c>
      <c r="F275" s="231" t="s">
        <v>658</v>
      </c>
      <c r="G275" s="232" t="s">
        <v>123</v>
      </c>
      <c r="H275" s="233">
        <v>120</v>
      </c>
      <c r="I275" s="234"/>
      <c r="J275" s="235">
        <f>ROUND(I275*H275,2)</f>
        <v>0</v>
      </c>
      <c r="K275" s="236"/>
      <c r="L275" s="41"/>
      <c r="M275" s="237" t="s">
        <v>1</v>
      </c>
      <c r="N275" s="238" t="s">
        <v>38</v>
      </c>
      <c r="O275" s="88"/>
      <c r="P275" s="220">
        <f>O275*H275</f>
        <v>0</v>
      </c>
      <c r="Q275" s="220">
        <v>0</v>
      </c>
      <c r="R275" s="220">
        <f>Q275*H275</f>
        <v>0</v>
      </c>
      <c r="S275" s="220">
        <v>0</v>
      </c>
      <c r="T275" s="221">
        <f>S275*H275</f>
        <v>0</v>
      </c>
      <c r="U275" s="35"/>
      <c r="V275" s="35"/>
      <c r="W275" s="35"/>
      <c r="X275" s="35"/>
      <c r="Y275" s="35"/>
      <c r="Z275" s="35"/>
      <c r="AA275" s="35"/>
      <c r="AB275" s="35"/>
      <c r="AC275" s="35"/>
      <c r="AD275" s="35"/>
      <c r="AE275" s="35"/>
      <c r="AR275" s="222" t="s">
        <v>126</v>
      </c>
      <c r="AT275" s="222" t="s">
        <v>504</v>
      </c>
      <c r="AU275" s="222" t="s">
        <v>80</v>
      </c>
      <c r="AY275" s="14" t="s">
        <v>115</v>
      </c>
      <c r="BE275" s="223">
        <f>IF(N275="základní",J275,0)</f>
        <v>0</v>
      </c>
      <c r="BF275" s="223">
        <f>IF(N275="snížená",J275,0)</f>
        <v>0</v>
      </c>
      <c r="BG275" s="223">
        <f>IF(N275="zákl. přenesená",J275,0)</f>
        <v>0</v>
      </c>
      <c r="BH275" s="223">
        <f>IF(N275="sníž. přenesená",J275,0)</f>
        <v>0</v>
      </c>
      <c r="BI275" s="223">
        <f>IF(N275="nulová",J275,0)</f>
        <v>0</v>
      </c>
      <c r="BJ275" s="14" t="s">
        <v>78</v>
      </c>
      <c r="BK275" s="223">
        <f>ROUND(I275*H275,2)</f>
        <v>0</v>
      </c>
      <c r="BL275" s="14" t="s">
        <v>126</v>
      </c>
      <c r="BM275" s="222" t="s">
        <v>659</v>
      </c>
    </row>
    <row r="276" s="2" customFormat="1" ht="24.15" customHeight="1">
      <c r="A276" s="35"/>
      <c r="B276" s="36"/>
      <c r="C276" s="229" t="s">
        <v>660</v>
      </c>
      <c r="D276" s="229" t="s">
        <v>504</v>
      </c>
      <c r="E276" s="230" t="s">
        <v>661</v>
      </c>
      <c r="F276" s="231" t="s">
        <v>662</v>
      </c>
      <c r="G276" s="232" t="s">
        <v>123</v>
      </c>
      <c r="H276" s="233">
        <v>60</v>
      </c>
      <c r="I276" s="234"/>
      <c r="J276" s="235">
        <f>ROUND(I276*H276,2)</f>
        <v>0</v>
      </c>
      <c r="K276" s="236"/>
      <c r="L276" s="41"/>
      <c r="M276" s="237" t="s">
        <v>1</v>
      </c>
      <c r="N276" s="238" t="s">
        <v>38</v>
      </c>
      <c r="O276" s="88"/>
      <c r="P276" s="220">
        <f>O276*H276</f>
        <v>0</v>
      </c>
      <c r="Q276" s="220">
        <v>0</v>
      </c>
      <c r="R276" s="220">
        <f>Q276*H276</f>
        <v>0</v>
      </c>
      <c r="S276" s="220">
        <v>0</v>
      </c>
      <c r="T276" s="221">
        <f>S276*H276</f>
        <v>0</v>
      </c>
      <c r="U276" s="35"/>
      <c r="V276" s="35"/>
      <c r="W276" s="35"/>
      <c r="X276" s="35"/>
      <c r="Y276" s="35"/>
      <c r="Z276" s="35"/>
      <c r="AA276" s="35"/>
      <c r="AB276" s="35"/>
      <c r="AC276" s="35"/>
      <c r="AD276" s="35"/>
      <c r="AE276" s="35"/>
      <c r="AR276" s="222" t="s">
        <v>126</v>
      </c>
      <c r="AT276" s="222" t="s">
        <v>504</v>
      </c>
      <c r="AU276" s="222" t="s">
        <v>80</v>
      </c>
      <c r="AY276" s="14" t="s">
        <v>115</v>
      </c>
      <c r="BE276" s="223">
        <f>IF(N276="základní",J276,0)</f>
        <v>0</v>
      </c>
      <c r="BF276" s="223">
        <f>IF(N276="snížená",J276,0)</f>
        <v>0</v>
      </c>
      <c r="BG276" s="223">
        <f>IF(N276="zákl. přenesená",J276,0)</f>
        <v>0</v>
      </c>
      <c r="BH276" s="223">
        <f>IF(N276="sníž. přenesená",J276,0)</f>
        <v>0</v>
      </c>
      <c r="BI276" s="223">
        <f>IF(N276="nulová",J276,0)</f>
        <v>0</v>
      </c>
      <c r="BJ276" s="14" t="s">
        <v>78</v>
      </c>
      <c r="BK276" s="223">
        <f>ROUND(I276*H276,2)</f>
        <v>0</v>
      </c>
      <c r="BL276" s="14" t="s">
        <v>126</v>
      </c>
      <c r="BM276" s="222" t="s">
        <v>663</v>
      </c>
    </row>
    <row r="277" s="2" customFormat="1" ht="16.5" customHeight="1">
      <c r="A277" s="35"/>
      <c r="B277" s="36"/>
      <c r="C277" s="229" t="s">
        <v>664</v>
      </c>
      <c r="D277" s="229" t="s">
        <v>504</v>
      </c>
      <c r="E277" s="230" t="s">
        <v>665</v>
      </c>
      <c r="F277" s="231" t="s">
        <v>666</v>
      </c>
      <c r="G277" s="232" t="s">
        <v>145</v>
      </c>
      <c r="H277" s="233">
        <v>72</v>
      </c>
      <c r="I277" s="234"/>
      <c r="J277" s="235">
        <f>ROUND(I277*H277,2)</f>
        <v>0</v>
      </c>
      <c r="K277" s="236"/>
      <c r="L277" s="41"/>
      <c r="M277" s="237" t="s">
        <v>1</v>
      </c>
      <c r="N277" s="238" t="s">
        <v>38</v>
      </c>
      <c r="O277" s="88"/>
      <c r="P277" s="220">
        <f>O277*H277</f>
        <v>0</v>
      </c>
      <c r="Q277" s="220">
        <v>0</v>
      </c>
      <c r="R277" s="220">
        <f>Q277*H277</f>
        <v>0</v>
      </c>
      <c r="S277" s="220">
        <v>0</v>
      </c>
      <c r="T277" s="221">
        <f>S277*H277</f>
        <v>0</v>
      </c>
      <c r="U277" s="35"/>
      <c r="V277" s="35"/>
      <c r="W277" s="35"/>
      <c r="X277" s="35"/>
      <c r="Y277" s="35"/>
      <c r="Z277" s="35"/>
      <c r="AA277" s="35"/>
      <c r="AB277" s="35"/>
      <c r="AC277" s="35"/>
      <c r="AD277" s="35"/>
      <c r="AE277" s="35"/>
      <c r="AR277" s="222" t="s">
        <v>126</v>
      </c>
      <c r="AT277" s="222" t="s">
        <v>504</v>
      </c>
      <c r="AU277" s="222" t="s">
        <v>80</v>
      </c>
      <c r="AY277" s="14" t="s">
        <v>115</v>
      </c>
      <c r="BE277" s="223">
        <f>IF(N277="základní",J277,0)</f>
        <v>0</v>
      </c>
      <c r="BF277" s="223">
        <f>IF(N277="snížená",J277,0)</f>
        <v>0</v>
      </c>
      <c r="BG277" s="223">
        <f>IF(N277="zákl. přenesená",J277,0)</f>
        <v>0</v>
      </c>
      <c r="BH277" s="223">
        <f>IF(N277="sníž. přenesená",J277,0)</f>
        <v>0</v>
      </c>
      <c r="BI277" s="223">
        <f>IF(N277="nulová",J277,0)</f>
        <v>0</v>
      </c>
      <c r="BJ277" s="14" t="s">
        <v>78</v>
      </c>
      <c r="BK277" s="223">
        <f>ROUND(I277*H277,2)</f>
        <v>0</v>
      </c>
      <c r="BL277" s="14" t="s">
        <v>126</v>
      </c>
      <c r="BM277" s="222" t="s">
        <v>667</v>
      </c>
    </row>
    <row r="278" s="2" customFormat="1" ht="16.5" customHeight="1">
      <c r="A278" s="35"/>
      <c r="B278" s="36"/>
      <c r="C278" s="229" t="s">
        <v>668</v>
      </c>
      <c r="D278" s="229" t="s">
        <v>504</v>
      </c>
      <c r="E278" s="230" t="s">
        <v>669</v>
      </c>
      <c r="F278" s="231" t="s">
        <v>670</v>
      </c>
      <c r="G278" s="232" t="s">
        <v>145</v>
      </c>
      <c r="H278" s="233">
        <v>72</v>
      </c>
      <c r="I278" s="234"/>
      <c r="J278" s="235">
        <f>ROUND(I278*H278,2)</f>
        <v>0</v>
      </c>
      <c r="K278" s="236"/>
      <c r="L278" s="41"/>
      <c r="M278" s="237" t="s">
        <v>1</v>
      </c>
      <c r="N278" s="238" t="s">
        <v>38</v>
      </c>
      <c r="O278" s="88"/>
      <c r="P278" s="220">
        <f>O278*H278</f>
        <v>0</v>
      </c>
      <c r="Q278" s="220">
        <v>0</v>
      </c>
      <c r="R278" s="220">
        <f>Q278*H278</f>
        <v>0</v>
      </c>
      <c r="S278" s="220">
        <v>0</v>
      </c>
      <c r="T278" s="221">
        <f>S278*H278</f>
        <v>0</v>
      </c>
      <c r="U278" s="35"/>
      <c r="V278" s="35"/>
      <c r="W278" s="35"/>
      <c r="X278" s="35"/>
      <c r="Y278" s="35"/>
      <c r="Z278" s="35"/>
      <c r="AA278" s="35"/>
      <c r="AB278" s="35"/>
      <c r="AC278" s="35"/>
      <c r="AD278" s="35"/>
      <c r="AE278" s="35"/>
      <c r="AR278" s="222" t="s">
        <v>126</v>
      </c>
      <c r="AT278" s="222" t="s">
        <v>504</v>
      </c>
      <c r="AU278" s="222" t="s">
        <v>80</v>
      </c>
      <c r="AY278" s="14" t="s">
        <v>115</v>
      </c>
      <c r="BE278" s="223">
        <f>IF(N278="základní",J278,0)</f>
        <v>0</v>
      </c>
      <c r="BF278" s="223">
        <f>IF(N278="snížená",J278,0)</f>
        <v>0</v>
      </c>
      <c r="BG278" s="223">
        <f>IF(N278="zákl. přenesená",J278,0)</f>
        <v>0</v>
      </c>
      <c r="BH278" s="223">
        <f>IF(N278="sníž. přenesená",J278,0)</f>
        <v>0</v>
      </c>
      <c r="BI278" s="223">
        <f>IF(N278="nulová",J278,0)</f>
        <v>0</v>
      </c>
      <c r="BJ278" s="14" t="s">
        <v>78</v>
      </c>
      <c r="BK278" s="223">
        <f>ROUND(I278*H278,2)</f>
        <v>0</v>
      </c>
      <c r="BL278" s="14" t="s">
        <v>126</v>
      </c>
      <c r="BM278" s="222" t="s">
        <v>671</v>
      </c>
    </row>
    <row r="279" s="2" customFormat="1" ht="24.15" customHeight="1">
      <c r="A279" s="35"/>
      <c r="B279" s="36"/>
      <c r="C279" s="229" t="s">
        <v>672</v>
      </c>
      <c r="D279" s="229" t="s">
        <v>504</v>
      </c>
      <c r="E279" s="230" t="s">
        <v>673</v>
      </c>
      <c r="F279" s="231" t="s">
        <v>674</v>
      </c>
      <c r="G279" s="232" t="s">
        <v>123</v>
      </c>
      <c r="H279" s="233">
        <v>2870</v>
      </c>
      <c r="I279" s="234"/>
      <c r="J279" s="235">
        <f>ROUND(I279*H279,2)</f>
        <v>0</v>
      </c>
      <c r="K279" s="236"/>
      <c r="L279" s="41"/>
      <c r="M279" s="237" t="s">
        <v>1</v>
      </c>
      <c r="N279" s="238" t="s">
        <v>38</v>
      </c>
      <c r="O279" s="88"/>
      <c r="P279" s="220">
        <f>O279*H279</f>
        <v>0</v>
      </c>
      <c r="Q279" s="220">
        <v>0</v>
      </c>
      <c r="R279" s="220">
        <f>Q279*H279</f>
        <v>0</v>
      </c>
      <c r="S279" s="220">
        <v>0</v>
      </c>
      <c r="T279" s="221">
        <f>S279*H279</f>
        <v>0</v>
      </c>
      <c r="U279" s="35"/>
      <c r="V279" s="35"/>
      <c r="W279" s="35"/>
      <c r="X279" s="35"/>
      <c r="Y279" s="35"/>
      <c r="Z279" s="35"/>
      <c r="AA279" s="35"/>
      <c r="AB279" s="35"/>
      <c r="AC279" s="35"/>
      <c r="AD279" s="35"/>
      <c r="AE279" s="35"/>
      <c r="AR279" s="222" t="s">
        <v>126</v>
      </c>
      <c r="AT279" s="222" t="s">
        <v>504</v>
      </c>
      <c r="AU279" s="222" t="s">
        <v>80</v>
      </c>
      <c r="AY279" s="14" t="s">
        <v>115</v>
      </c>
      <c r="BE279" s="223">
        <f>IF(N279="základní",J279,0)</f>
        <v>0</v>
      </c>
      <c r="BF279" s="223">
        <f>IF(N279="snížená",J279,0)</f>
        <v>0</v>
      </c>
      <c r="BG279" s="223">
        <f>IF(N279="zákl. přenesená",J279,0)</f>
        <v>0</v>
      </c>
      <c r="BH279" s="223">
        <f>IF(N279="sníž. přenesená",J279,0)</f>
        <v>0</v>
      </c>
      <c r="BI279" s="223">
        <f>IF(N279="nulová",J279,0)</f>
        <v>0</v>
      </c>
      <c r="BJ279" s="14" t="s">
        <v>78</v>
      </c>
      <c r="BK279" s="223">
        <f>ROUND(I279*H279,2)</f>
        <v>0</v>
      </c>
      <c r="BL279" s="14" t="s">
        <v>126</v>
      </c>
      <c r="BM279" s="222" t="s">
        <v>675</v>
      </c>
    </row>
    <row r="280" s="2" customFormat="1" ht="24.15" customHeight="1">
      <c r="A280" s="35"/>
      <c r="B280" s="36"/>
      <c r="C280" s="229" t="s">
        <v>676</v>
      </c>
      <c r="D280" s="229" t="s">
        <v>504</v>
      </c>
      <c r="E280" s="230" t="s">
        <v>677</v>
      </c>
      <c r="F280" s="231" t="s">
        <v>678</v>
      </c>
      <c r="G280" s="232" t="s">
        <v>123</v>
      </c>
      <c r="H280" s="233">
        <v>10</v>
      </c>
      <c r="I280" s="234"/>
      <c r="J280" s="235">
        <f>ROUND(I280*H280,2)</f>
        <v>0</v>
      </c>
      <c r="K280" s="236"/>
      <c r="L280" s="41"/>
      <c r="M280" s="237" t="s">
        <v>1</v>
      </c>
      <c r="N280" s="238" t="s">
        <v>38</v>
      </c>
      <c r="O280" s="88"/>
      <c r="P280" s="220">
        <f>O280*H280</f>
        <v>0</v>
      </c>
      <c r="Q280" s="220">
        <v>0</v>
      </c>
      <c r="R280" s="220">
        <f>Q280*H280</f>
        <v>0</v>
      </c>
      <c r="S280" s="220">
        <v>0</v>
      </c>
      <c r="T280" s="221">
        <f>S280*H280</f>
        <v>0</v>
      </c>
      <c r="U280" s="35"/>
      <c r="V280" s="35"/>
      <c r="W280" s="35"/>
      <c r="X280" s="35"/>
      <c r="Y280" s="35"/>
      <c r="Z280" s="35"/>
      <c r="AA280" s="35"/>
      <c r="AB280" s="35"/>
      <c r="AC280" s="35"/>
      <c r="AD280" s="35"/>
      <c r="AE280" s="35"/>
      <c r="AR280" s="222" t="s">
        <v>126</v>
      </c>
      <c r="AT280" s="222" t="s">
        <v>504</v>
      </c>
      <c r="AU280" s="222" t="s">
        <v>80</v>
      </c>
      <c r="AY280" s="14" t="s">
        <v>115</v>
      </c>
      <c r="BE280" s="223">
        <f>IF(N280="základní",J280,0)</f>
        <v>0</v>
      </c>
      <c r="BF280" s="223">
        <f>IF(N280="snížená",J280,0)</f>
        <v>0</v>
      </c>
      <c r="BG280" s="223">
        <f>IF(N280="zákl. přenesená",J280,0)</f>
        <v>0</v>
      </c>
      <c r="BH280" s="223">
        <f>IF(N280="sníž. přenesená",J280,0)</f>
        <v>0</v>
      </c>
      <c r="BI280" s="223">
        <f>IF(N280="nulová",J280,0)</f>
        <v>0</v>
      </c>
      <c r="BJ280" s="14" t="s">
        <v>78</v>
      </c>
      <c r="BK280" s="223">
        <f>ROUND(I280*H280,2)</f>
        <v>0</v>
      </c>
      <c r="BL280" s="14" t="s">
        <v>126</v>
      </c>
      <c r="BM280" s="222" t="s">
        <v>679</v>
      </c>
    </row>
    <row r="281" s="2" customFormat="1" ht="33" customHeight="1">
      <c r="A281" s="35"/>
      <c r="B281" s="36"/>
      <c r="C281" s="229" t="s">
        <v>680</v>
      </c>
      <c r="D281" s="229" t="s">
        <v>504</v>
      </c>
      <c r="E281" s="230" t="s">
        <v>681</v>
      </c>
      <c r="F281" s="231" t="s">
        <v>682</v>
      </c>
      <c r="G281" s="232" t="s">
        <v>123</v>
      </c>
      <c r="H281" s="233">
        <v>384</v>
      </c>
      <c r="I281" s="234"/>
      <c r="J281" s="235">
        <f>ROUND(I281*H281,2)</f>
        <v>0</v>
      </c>
      <c r="K281" s="236"/>
      <c r="L281" s="41"/>
      <c r="M281" s="237" t="s">
        <v>1</v>
      </c>
      <c r="N281" s="238" t="s">
        <v>38</v>
      </c>
      <c r="O281" s="88"/>
      <c r="P281" s="220">
        <f>O281*H281</f>
        <v>0</v>
      </c>
      <c r="Q281" s="220">
        <v>0</v>
      </c>
      <c r="R281" s="220">
        <f>Q281*H281</f>
        <v>0</v>
      </c>
      <c r="S281" s="220">
        <v>0</v>
      </c>
      <c r="T281" s="221">
        <f>S281*H281</f>
        <v>0</v>
      </c>
      <c r="U281" s="35"/>
      <c r="V281" s="35"/>
      <c r="W281" s="35"/>
      <c r="X281" s="35"/>
      <c r="Y281" s="35"/>
      <c r="Z281" s="35"/>
      <c r="AA281" s="35"/>
      <c r="AB281" s="35"/>
      <c r="AC281" s="35"/>
      <c r="AD281" s="35"/>
      <c r="AE281" s="35"/>
      <c r="AR281" s="222" t="s">
        <v>126</v>
      </c>
      <c r="AT281" s="222" t="s">
        <v>504</v>
      </c>
      <c r="AU281" s="222" t="s">
        <v>80</v>
      </c>
      <c r="AY281" s="14" t="s">
        <v>115</v>
      </c>
      <c r="BE281" s="223">
        <f>IF(N281="základní",J281,0)</f>
        <v>0</v>
      </c>
      <c r="BF281" s="223">
        <f>IF(N281="snížená",J281,0)</f>
        <v>0</v>
      </c>
      <c r="BG281" s="223">
        <f>IF(N281="zákl. přenesená",J281,0)</f>
        <v>0</v>
      </c>
      <c r="BH281" s="223">
        <f>IF(N281="sníž. přenesená",J281,0)</f>
        <v>0</v>
      </c>
      <c r="BI281" s="223">
        <f>IF(N281="nulová",J281,0)</f>
        <v>0</v>
      </c>
      <c r="BJ281" s="14" t="s">
        <v>78</v>
      </c>
      <c r="BK281" s="223">
        <f>ROUND(I281*H281,2)</f>
        <v>0</v>
      </c>
      <c r="BL281" s="14" t="s">
        <v>126</v>
      </c>
      <c r="BM281" s="222" t="s">
        <v>683</v>
      </c>
    </row>
    <row r="282" s="2" customFormat="1" ht="33" customHeight="1">
      <c r="A282" s="35"/>
      <c r="B282" s="36"/>
      <c r="C282" s="229" t="s">
        <v>684</v>
      </c>
      <c r="D282" s="229" t="s">
        <v>504</v>
      </c>
      <c r="E282" s="230" t="s">
        <v>685</v>
      </c>
      <c r="F282" s="231" t="s">
        <v>686</v>
      </c>
      <c r="G282" s="232" t="s">
        <v>123</v>
      </c>
      <c r="H282" s="233">
        <v>8</v>
      </c>
      <c r="I282" s="234"/>
      <c r="J282" s="235">
        <f>ROUND(I282*H282,2)</f>
        <v>0</v>
      </c>
      <c r="K282" s="236"/>
      <c r="L282" s="41"/>
      <c r="M282" s="237" t="s">
        <v>1</v>
      </c>
      <c r="N282" s="238" t="s">
        <v>38</v>
      </c>
      <c r="O282" s="88"/>
      <c r="P282" s="220">
        <f>O282*H282</f>
        <v>0</v>
      </c>
      <c r="Q282" s="220">
        <v>0</v>
      </c>
      <c r="R282" s="220">
        <f>Q282*H282</f>
        <v>0</v>
      </c>
      <c r="S282" s="220">
        <v>0</v>
      </c>
      <c r="T282" s="221">
        <f>S282*H282</f>
        <v>0</v>
      </c>
      <c r="U282" s="35"/>
      <c r="V282" s="35"/>
      <c r="W282" s="35"/>
      <c r="X282" s="35"/>
      <c r="Y282" s="35"/>
      <c r="Z282" s="35"/>
      <c r="AA282" s="35"/>
      <c r="AB282" s="35"/>
      <c r="AC282" s="35"/>
      <c r="AD282" s="35"/>
      <c r="AE282" s="35"/>
      <c r="AR282" s="222" t="s">
        <v>126</v>
      </c>
      <c r="AT282" s="222" t="s">
        <v>504</v>
      </c>
      <c r="AU282" s="222" t="s">
        <v>80</v>
      </c>
      <c r="AY282" s="14" t="s">
        <v>115</v>
      </c>
      <c r="BE282" s="223">
        <f>IF(N282="základní",J282,0)</f>
        <v>0</v>
      </c>
      <c r="BF282" s="223">
        <f>IF(N282="snížená",J282,0)</f>
        <v>0</v>
      </c>
      <c r="BG282" s="223">
        <f>IF(N282="zákl. přenesená",J282,0)</f>
        <v>0</v>
      </c>
      <c r="BH282" s="223">
        <f>IF(N282="sníž. přenesená",J282,0)</f>
        <v>0</v>
      </c>
      <c r="BI282" s="223">
        <f>IF(N282="nulová",J282,0)</f>
        <v>0</v>
      </c>
      <c r="BJ282" s="14" t="s">
        <v>78</v>
      </c>
      <c r="BK282" s="223">
        <f>ROUND(I282*H282,2)</f>
        <v>0</v>
      </c>
      <c r="BL282" s="14" t="s">
        <v>126</v>
      </c>
      <c r="BM282" s="222" t="s">
        <v>687</v>
      </c>
    </row>
    <row r="283" s="2" customFormat="1" ht="33" customHeight="1">
      <c r="A283" s="35"/>
      <c r="B283" s="36"/>
      <c r="C283" s="229" t="s">
        <v>688</v>
      </c>
      <c r="D283" s="229" t="s">
        <v>504</v>
      </c>
      <c r="E283" s="230" t="s">
        <v>689</v>
      </c>
      <c r="F283" s="231" t="s">
        <v>690</v>
      </c>
      <c r="G283" s="232" t="s">
        <v>123</v>
      </c>
      <c r="H283" s="233">
        <v>63</v>
      </c>
      <c r="I283" s="234"/>
      <c r="J283" s="235">
        <f>ROUND(I283*H283,2)</f>
        <v>0</v>
      </c>
      <c r="K283" s="236"/>
      <c r="L283" s="41"/>
      <c r="M283" s="237" t="s">
        <v>1</v>
      </c>
      <c r="N283" s="238" t="s">
        <v>38</v>
      </c>
      <c r="O283" s="88"/>
      <c r="P283" s="220">
        <f>O283*H283</f>
        <v>0</v>
      </c>
      <c r="Q283" s="220">
        <v>0</v>
      </c>
      <c r="R283" s="220">
        <f>Q283*H283</f>
        <v>0</v>
      </c>
      <c r="S283" s="220">
        <v>0</v>
      </c>
      <c r="T283" s="221">
        <f>S283*H283</f>
        <v>0</v>
      </c>
      <c r="U283" s="35"/>
      <c r="V283" s="35"/>
      <c r="W283" s="35"/>
      <c r="X283" s="35"/>
      <c r="Y283" s="35"/>
      <c r="Z283" s="35"/>
      <c r="AA283" s="35"/>
      <c r="AB283" s="35"/>
      <c r="AC283" s="35"/>
      <c r="AD283" s="35"/>
      <c r="AE283" s="35"/>
      <c r="AR283" s="222" t="s">
        <v>126</v>
      </c>
      <c r="AT283" s="222" t="s">
        <v>504</v>
      </c>
      <c r="AU283" s="222" t="s">
        <v>80</v>
      </c>
      <c r="AY283" s="14" t="s">
        <v>115</v>
      </c>
      <c r="BE283" s="223">
        <f>IF(N283="základní",J283,0)</f>
        <v>0</v>
      </c>
      <c r="BF283" s="223">
        <f>IF(N283="snížená",J283,0)</f>
        <v>0</v>
      </c>
      <c r="BG283" s="223">
        <f>IF(N283="zákl. přenesená",J283,0)</f>
        <v>0</v>
      </c>
      <c r="BH283" s="223">
        <f>IF(N283="sníž. přenesená",J283,0)</f>
        <v>0</v>
      </c>
      <c r="BI283" s="223">
        <f>IF(N283="nulová",J283,0)</f>
        <v>0</v>
      </c>
      <c r="BJ283" s="14" t="s">
        <v>78</v>
      </c>
      <c r="BK283" s="223">
        <f>ROUND(I283*H283,2)</f>
        <v>0</v>
      </c>
      <c r="BL283" s="14" t="s">
        <v>126</v>
      </c>
      <c r="BM283" s="222" t="s">
        <v>691</v>
      </c>
    </row>
    <row r="284" s="2" customFormat="1" ht="24.15" customHeight="1">
      <c r="A284" s="35"/>
      <c r="B284" s="36"/>
      <c r="C284" s="229" t="s">
        <v>692</v>
      </c>
      <c r="D284" s="229" t="s">
        <v>504</v>
      </c>
      <c r="E284" s="230" t="s">
        <v>693</v>
      </c>
      <c r="F284" s="231" t="s">
        <v>694</v>
      </c>
      <c r="G284" s="232" t="s">
        <v>123</v>
      </c>
      <c r="H284" s="233">
        <v>455</v>
      </c>
      <c r="I284" s="234"/>
      <c r="J284" s="235">
        <f>ROUND(I284*H284,2)</f>
        <v>0</v>
      </c>
      <c r="K284" s="236"/>
      <c r="L284" s="41"/>
      <c r="M284" s="237" t="s">
        <v>1</v>
      </c>
      <c r="N284" s="238" t="s">
        <v>38</v>
      </c>
      <c r="O284" s="88"/>
      <c r="P284" s="220">
        <f>O284*H284</f>
        <v>0</v>
      </c>
      <c r="Q284" s="220">
        <v>0</v>
      </c>
      <c r="R284" s="220">
        <f>Q284*H284</f>
        <v>0</v>
      </c>
      <c r="S284" s="220">
        <v>0</v>
      </c>
      <c r="T284" s="221">
        <f>S284*H284</f>
        <v>0</v>
      </c>
      <c r="U284" s="35"/>
      <c r="V284" s="35"/>
      <c r="W284" s="35"/>
      <c r="X284" s="35"/>
      <c r="Y284" s="35"/>
      <c r="Z284" s="35"/>
      <c r="AA284" s="35"/>
      <c r="AB284" s="35"/>
      <c r="AC284" s="35"/>
      <c r="AD284" s="35"/>
      <c r="AE284" s="35"/>
      <c r="AR284" s="222" t="s">
        <v>126</v>
      </c>
      <c r="AT284" s="222" t="s">
        <v>504</v>
      </c>
      <c r="AU284" s="222" t="s">
        <v>80</v>
      </c>
      <c r="AY284" s="14" t="s">
        <v>115</v>
      </c>
      <c r="BE284" s="223">
        <f>IF(N284="základní",J284,0)</f>
        <v>0</v>
      </c>
      <c r="BF284" s="223">
        <f>IF(N284="snížená",J284,0)</f>
        <v>0</v>
      </c>
      <c r="BG284" s="223">
        <f>IF(N284="zákl. přenesená",J284,0)</f>
        <v>0</v>
      </c>
      <c r="BH284" s="223">
        <f>IF(N284="sníž. přenesená",J284,0)</f>
        <v>0</v>
      </c>
      <c r="BI284" s="223">
        <f>IF(N284="nulová",J284,0)</f>
        <v>0</v>
      </c>
      <c r="BJ284" s="14" t="s">
        <v>78</v>
      </c>
      <c r="BK284" s="223">
        <f>ROUND(I284*H284,2)</f>
        <v>0</v>
      </c>
      <c r="BL284" s="14" t="s">
        <v>126</v>
      </c>
      <c r="BM284" s="222" t="s">
        <v>695</v>
      </c>
    </row>
    <row r="285" s="2" customFormat="1" ht="24.15" customHeight="1">
      <c r="A285" s="35"/>
      <c r="B285" s="36"/>
      <c r="C285" s="229" t="s">
        <v>696</v>
      </c>
      <c r="D285" s="229" t="s">
        <v>504</v>
      </c>
      <c r="E285" s="230" t="s">
        <v>697</v>
      </c>
      <c r="F285" s="231" t="s">
        <v>698</v>
      </c>
      <c r="G285" s="232" t="s">
        <v>123</v>
      </c>
      <c r="H285" s="233">
        <v>42</v>
      </c>
      <c r="I285" s="234"/>
      <c r="J285" s="235">
        <f>ROUND(I285*H285,2)</f>
        <v>0</v>
      </c>
      <c r="K285" s="236"/>
      <c r="L285" s="41"/>
      <c r="M285" s="237" t="s">
        <v>1</v>
      </c>
      <c r="N285" s="238" t="s">
        <v>38</v>
      </c>
      <c r="O285" s="88"/>
      <c r="P285" s="220">
        <f>O285*H285</f>
        <v>0</v>
      </c>
      <c r="Q285" s="220">
        <v>0</v>
      </c>
      <c r="R285" s="220">
        <f>Q285*H285</f>
        <v>0</v>
      </c>
      <c r="S285" s="220">
        <v>0</v>
      </c>
      <c r="T285" s="221">
        <f>S285*H285</f>
        <v>0</v>
      </c>
      <c r="U285" s="35"/>
      <c r="V285" s="35"/>
      <c r="W285" s="35"/>
      <c r="X285" s="35"/>
      <c r="Y285" s="35"/>
      <c r="Z285" s="35"/>
      <c r="AA285" s="35"/>
      <c r="AB285" s="35"/>
      <c r="AC285" s="35"/>
      <c r="AD285" s="35"/>
      <c r="AE285" s="35"/>
      <c r="AR285" s="222" t="s">
        <v>126</v>
      </c>
      <c r="AT285" s="222" t="s">
        <v>504</v>
      </c>
      <c r="AU285" s="222" t="s">
        <v>80</v>
      </c>
      <c r="AY285" s="14" t="s">
        <v>115</v>
      </c>
      <c r="BE285" s="223">
        <f>IF(N285="základní",J285,0)</f>
        <v>0</v>
      </c>
      <c r="BF285" s="223">
        <f>IF(N285="snížená",J285,0)</f>
        <v>0</v>
      </c>
      <c r="BG285" s="223">
        <f>IF(N285="zákl. přenesená",J285,0)</f>
        <v>0</v>
      </c>
      <c r="BH285" s="223">
        <f>IF(N285="sníž. přenesená",J285,0)</f>
        <v>0</v>
      </c>
      <c r="BI285" s="223">
        <f>IF(N285="nulová",J285,0)</f>
        <v>0</v>
      </c>
      <c r="BJ285" s="14" t="s">
        <v>78</v>
      </c>
      <c r="BK285" s="223">
        <f>ROUND(I285*H285,2)</f>
        <v>0</v>
      </c>
      <c r="BL285" s="14" t="s">
        <v>126</v>
      </c>
      <c r="BM285" s="222" t="s">
        <v>699</v>
      </c>
    </row>
    <row r="286" s="2" customFormat="1" ht="21.75" customHeight="1">
      <c r="A286" s="35"/>
      <c r="B286" s="36"/>
      <c r="C286" s="229" t="s">
        <v>700</v>
      </c>
      <c r="D286" s="229" t="s">
        <v>504</v>
      </c>
      <c r="E286" s="230" t="s">
        <v>701</v>
      </c>
      <c r="F286" s="231" t="s">
        <v>702</v>
      </c>
      <c r="G286" s="232" t="s">
        <v>145</v>
      </c>
      <c r="H286" s="233">
        <v>1</v>
      </c>
      <c r="I286" s="234"/>
      <c r="J286" s="235">
        <f>ROUND(I286*H286,2)</f>
        <v>0</v>
      </c>
      <c r="K286" s="236"/>
      <c r="L286" s="41"/>
      <c r="M286" s="237" t="s">
        <v>1</v>
      </c>
      <c r="N286" s="238" t="s">
        <v>38</v>
      </c>
      <c r="O286" s="88"/>
      <c r="P286" s="220">
        <f>O286*H286</f>
        <v>0</v>
      </c>
      <c r="Q286" s="220">
        <v>0</v>
      </c>
      <c r="R286" s="220">
        <f>Q286*H286</f>
        <v>0</v>
      </c>
      <c r="S286" s="220">
        <v>0</v>
      </c>
      <c r="T286" s="221">
        <f>S286*H286</f>
        <v>0</v>
      </c>
      <c r="U286" s="35"/>
      <c r="V286" s="35"/>
      <c r="W286" s="35"/>
      <c r="X286" s="35"/>
      <c r="Y286" s="35"/>
      <c r="Z286" s="35"/>
      <c r="AA286" s="35"/>
      <c r="AB286" s="35"/>
      <c r="AC286" s="35"/>
      <c r="AD286" s="35"/>
      <c r="AE286" s="35"/>
      <c r="AR286" s="222" t="s">
        <v>126</v>
      </c>
      <c r="AT286" s="222" t="s">
        <v>504</v>
      </c>
      <c r="AU286" s="222" t="s">
        <v>80</v>
      </c>
      <c r="AY286" s="14" t="s">
        <v>115</v>
      </c>
      <c r="BE286" s="223">
        <f>IF(N286="základní",J286,0)</f>
        <v>0</v>
      </c>
      <c r="BF286" s="223">
        <f>IF(N286="snížená",J286,0)</f>
        <v>0</v>
      </c>
      <c r="BG286" s="223">
        <f>IF(N286="zákl. přenesená",J286,0)</f>
        <v>0</v>
      </c>
      <c r="BH286" s="223">
        <f>IF(N286="sníž. přenesená",J286,0)</f>
        <v>0</v>
      </c>
      <c r="BI286" s="223">
        <f>IF(N286="nulová",J286,0)</f>
        <v>0</v>
      </c>
      <c r="BJ286" s="14" t="s">
        <v>78</v>
      </c>
      <c r="BK286" s="223">
        <f>ROUND(I286*H286,2)</f>
        <v>0</v>
      </c>
      <c r="BL286" s="14" t="s">
        <v>126</v>
      </c>
      <c r="BM286" s="222" t="s">
        <v>703</v>
      </c>
    </row>
    <row r="287" s="2" customFormat="1" ht="21.75" customHeight="1">
      <c r="A287" s="35"/>
      <c r="B287" s="36"/>
      <c r="C287" s="229" t="s">
        <v>704</v>
      </c>
      <c r="D287" s="229" t="s">
        <v>504</v>
      </c>
      <c r="E287" s="230" t="s">
        <v>705</v>
      </c>
      <c r="F287" s="231" t="s">
        <v>706</v>
      </c>
      <c r="G287" s="232" t="s">
        <v>145</v>
      </c>
      <c r="H287" s="233">
        <v>3</v>
      </c>
      <c r="I287" s="234"/>
      <c r="J287" s="235">
        <f>ROUND(I287*H287,2)</f>
        <v>0</v>
      </c>
      <c r="K287" s="236"/>
      <c r="L287" s="41"/>
      <c r="M287" s="237" t="s">
        <v>1</v>
      </c>
      <c r="N287" s="238" t="s">
        <v>38</v>
      </c>
      <c r="O287" s="88"/>
      <c r="P287" s="220">
        <f>O287*H287</f>
        <v>0</v>
      </c>
      <c r="Q287" s="220">
        <v>0</v>
      </c>
      <c r="R287" s="220">
        <f>Q287*H287</f>
        <v>0</v>
      </c>
      <c r="S287" s="220">
        <v>0</v>
      </c>
      <c r="T287" s="221">
        <f>S287*H287</f>
        <v>0</v>
      </c>
      <c r="U287" s="35"/>
      <c r="V287" s="35"/>
      <c r="W287" s="35"/>
      <c r="X287" s="35"/>
      <c r="Y287" s="35"/>
      <c r="Z287" s="35"/>
      <c r="AA287" s="35"/>
      <c r="AB287" s="35"/>
      <c r="AC287" s="35"/>
      <c r="AD287" s="35"/>
      <c r="AE287" s="35"/>
      <c r="AR287" s="222" t="s">
        <v>126</v>
      </c>
      <c r="AT287" s="222" t="s">
        <v>504</v>
      </c>
      <c r="AU287" s="222" t="s">
        <v>80</v>
      </c>
      <c r="AY287" s="14" t="s">
        <v>115</v>
      </c>
      <c r="BE287" s="223">
        <f>IF(N287="základní",J287,0)</f>
        <v>0</v>
      </c>
      <c r="BF287" s="223">
        <f>IF(N287="snížená",J287,0)</f>
        <v>0</v>
      </c>
      <c r="BG287" s="223">
        <f>IF(N287="zákl. přenesená",J287,0)</f>
        <v>0</v>
      </c>
      <c r="BH287" s="223">
        <f>IF(N287="sníž. přenesená",J287,0)</f>
        <v>0</v>
      </c>
      <c r="BI287" s="223">
        <f>IF(N287="nulová",J287,0)</f>
        <v>0</v>
      </c>
      <c r="BJ287" s="14" t="s">
        <v>78</v>
      </c>
      <c r="BK287" s="223">
        <f>ROUND(I287*H287,2)</f>
        <v>0</v>
      </c>
      <c r="BL287" s="14" t="s">
        <v>126</v>
      </c>
      <c r="BM287" s="222" t="s">
        <v>707</v>
      </c>
    </row>
    <row r="288" s="2" customFormat="1" ht="21.75" customHeight="1">
      <c r="A288" s="35"/>
      <c r="B288" s="36"/>
      <c r="C288" s="229" t="s">
        <v>708</v>
      </c>
      <c r="D288" s="229" t="s">
        <v>504</v>
      </c>
      <c r="E288" s="230" t="s">
        <v>709</v>
      </c>
      <c r="F288" s="231" t="s">
        <v>710</v>
      </c>
      <c r="G288" s="232" t="s">
        <v>145</v>
      </c>
      <c r="H288" s="233">
        <v>1</v>
      </c>
      <c r="I288" s="234"/>
      <c r="J288" s="235">
        <f>ROUND(I288*H288,2)</f>
        <v>0</v>
      </c>
      <c r="K288" s="236"/>
      <c r="L288" s="41"/>
      <c r="M288" s="237" t="s">
        <v>1</v>
      </c>
      <c r="N288" s="238" t="s">
        <v>38</v>
      </c>
      <c r="O288" s="88"/>
      <c r="P288" s="220">
        <f>O288*H288</f>
        <v>0</v>
      </c>
      <c r="Q288" s="220">
        <v>0</v>
      </c>
      <c r="R288" s="220">
        <f>Q288*H288</f>
        <v>0</v>
      </c>
      <c r="S288" s="220">
        <v>0</v>
      </c>
      <c r="T288" s="221">
        <f>S288*H288</f>
        <v>0</v>
      </c>
      <c r="U288" s="35"/>
      <c r="V288" s="35"/>
      <c r="W288" s="35"/>
      <c r="X288" s="35"/>
      <c r="Y288" s="35"/>
      <c r="Z288" s="35"/>
      <c r="AA288" s="35"/>
      <c r="AB288" s="35"/>
      <c r="AC288" s="35"/>
      <c r="AD288" s="35"/>
      <c r="AE288" s="35"/>
      <c r="AR288" s="222" t="s">
        <v>126</v>
      </c>
      <c r="AT288" s="222" t="s">
        <v>504</v>
      </c>
      <c r="AU288" s="222" t="s">
        <v>80</v>
      </c>
      <c r="AY288" s="14" t="s">
        <v>115</v>
      </c>
      <c r="BE288" s="223">
        <f>IF(N288="základní",J288,0)</f>
        <v>0</v>
      </c>
      <c r="BF288" s="223">
        <f>IF(N288="snížená",J288,0)</f>
        <v>0</v>
      </c>
      <c r="BG288" s="223">
        <f>IF(N288="zákl. přenesená",J288,0)</f>
        <v>0</v>
      </c>
      <c r="BH288" s="223">
        <f>IF(N288="sníž. přenesená",J288,0)</f>
        <v>0</v>
      </c>
      <c r="BI288" s="223">
        <f>IF(N288="nulová",J288,0)</f>
        <v>0</v>
      </c>
      <c r="BJ288" s="14" t="s">
        <v>78</v>
      </c>
      <c r="BK288" s="223">
        <f>ROUND(I288*H288,2)</f>
        <v>0</v>
      </c>
      <c r="BL288" s="14" t="s">
        <v>126</v>
      </c>
      <c r="BM288" s="222" t="s">
        <v>711</v>
      </c>
    </row>
    <row r="289" s="2" customFormat="1" ht="33" customHeight="1">
      <c r="A289" s="35"/>
      <c r="B289" s="36"/>
      <c r="C289" s="229" t="s">
        <v>712</v>
      </c>
      <c r="D289" s="229" t="s">
        <v>504</v>
      </c>
      <c r="E289" s="230" t="s">
        <v>713</v>
      </c>
      <c r="F289" s="231" t="s">
        <v>714</v>
      </c>
      <c r="G289" s="232" t="s">
        <v>145</v>
      </c>
      <c r="H289" s="233">
        <v>27</v>
      </c>
      <c r="I289" s="234"/>
      <c r="J289" s="235">
        <f>ROUND(I289*H289,2)</f>
        <v>0</v>
      </c>
      <c r="K289" s="236"/>
      <c r="L289" s="41"/>
      <c r="M289" s="237" t="s">
        <v>1</v>
      </c>
      <c r="N289" s="238" t="s">
        <v>38</v>
      </c>
      <c r="O289" s="88"/>
      <c r="P289" s="220">
        <f>O289*H289</f>
        <v>0</v>
      </c>
      <c r="Q289" s="220">
        <v>0</v>
      </c>
      <c r="R289" s="220">
        <f>Q289*H289</f>
        <v>0</v>
      </c>
      <c r="S289" s="220">
        <v>0</v>
      </c>
      <c r="T289" s="221">
        <f>S289*H289</f>
        <v>0</v>
      </c>
      <c r="U289" s="35"/>
      <c r="V289" s="35"/>
      <c r="W289" s="35"/>
      <c r="X289" s="35"/>
      <c r="Y289" s="35"/>
      <c r="Z289" s="35"/>
      <c r="AA289" s="35"/>
      <c r="AB289" s="35"/>
      <c r="AC289" s="35"/>
      <c r="AD289" s="35"/>
      <c r="AE289" s="35"/>
      <c r="AR289" s="222" t="s">
        <v>126</v>
      </c>
      <c r="AT289" s="222" t="s">
        <v>504</v>
      </c>
      <c r="AU289" s="222" t="s">
        <v>80</v>
      </c>
      <c r="AY289" s="14" t="s">
        <v>115</v>
      </c>
      <c r="BE289" s="223">
        <f>IF(N289="základní",J289,0)</f>
        <v>0</v>
      </c>
      <c r="BF289" s="223">
        <f>IF(N289="snížená",J289,0)</f>
        <v>0</v>
      </c>
      <c r="BG289" s="223">
        <f>IF(N289="zákl. přenesená",J289,0)</f>
        <v>0</v>
      </c>
      <c r="BH289" s="223">
        <f>IF(N289="sníž. přenesená",J289,0)</f>
        <v>0</v>
      </c>
      <c r="BI289" s="223">
        <f>IF(N289="nulová",J289,0)</f>
        <v>0</v>
      </c>
      <c r="BJ289" s="14" t="s">
        <v>78</v>
      </c>
      <c r="BK289" s="223">
        <f>ROUND(I289*H289,2)</f>
        <v>0</v>
      </c>
      <c r="BL289" s="14" t="s">
        <v>126</v>
      </c>
      <c r="BM289" s="222" t="s">
        <v>715</v>
      </c>
    </row>
    <row r="290" s="2" customFormat="1" ht="33" customHeight="1">
      <c r="A290" s="35"/>
      <c r="B290" s="36"/>
      <c r="C290" s="229" t="s">
        <v>716</v>
      </c>
      <c r="D290" s="229" t="s">
        <v>504</v>
      </c>
      <c r="E290" s="230" t="s">
        <v>717</v>
      </c>
      <c r="F290" s="231" t="s">
        <v>718</v>
      </c>
      <c r="G290" s="232" t="s">
        <v>145</v>
      </c>
      <c r="H290" s="233">
        <v>21</v>
      </c>
      <c r="I290" s="234"/>
      <c r="J290" s="235">
        <f>ROUND(I290*H290,2)</f>
        <v>0</v>
      </c>
      <c r="K290" s="236"/>
      <c r="L290" s="41"/>
      <c r="M290" s="237" t="s">
        <v>1</v>
      </c>
      <c r="N290" s="238" t="s">
        <v>38</v>
      </c>
      <c r="O290" s="88"/>
      <c r="P290" s="220">
        <f>O290*H290</f>
        <v>0</v>
      </c>
      <c r="Q290" s="220">
        <v>0</v>
      </c>
      <c r="R290" s="220">
        <f>Q290*H290</f>
        <v>0</v>
      </c>
      <c r="S290" s="220">
        <v>0</v>
      </c>
      <c r="T290" s="221">
        <f>S290*H290</f>
        <v>0</v>
      </c>
      <c r="U290" s="35"/>
      <c r="V290" s="35"/>
      <c r="W290" s="35"/>
      <c r="X290" s="35"/>
      <c r="Y290" s="35"/>
      <c r="Z290" s="35"/>
      <c r="AA290" s="35"/>
      <c r="AB290" s="35"/>
      <c r="AC290" s="35"/>
      <c r="AD290" s="35"/>
      <c r="AE290" s="35"/>
      <c r="AR290" s="222" t="s">
        <v>126</v>
      </c>
      <c r="AT290" s="222" t="s">
        <v>504</v>
      </c>
      <c r="AU290" s="222" t="s">
        <v>80</v>
      </c>
      <c r="AY290" s="14" t="s">
        <v>115</v>
      </c>
      <c r="BE290" s="223">
        <f>IF(N290="základní",J290,0)</f>
        <v>0</v>
      </c>
      <c r="BF290" s="223">
        <f>IF(N290="snížená",J290,0)</f>
        <v>0</v>
      </c>
      <c r="BG290" s="223">
        <f>IF(N290="zákl. přenesená",J290,0)</f>
        <v>0</v>
      </c>
      <c r="BH290" s="223">
        <f>IF(N290="sníž. přenesená",J290,0)</f>
        <v>0</v>
      </c>
      <c r="BI290" s="223">
        <f>IF(N290="nulová",J290,0)</f>
        <v>0</v>
      </c>
      <c r="BJ290" s="14" t="s">
        <v>78</v>
      </c>
      <c r="BK290" s="223">
        <f>ROUND(I290*H290,2)</f>
        <v>0</v>
      </c>
      <c r="BL290" s="14" t="s">
        <v>126</v>
      </c>
      <c r="BM290" s="222" t="s">
        <v>719</v>
      </c>
    </row>
    <row r="291" s="2" customFormat="1" ht="37.8" customHeight="1">
      <c r="A291" s="35"/>
      <c r="B291" s="36"/>
      <c r="C291" s="229" t="s">
        <v>720</v>
      </c>
      <c r="D291" s="229" t="s">
        <v>504</v>
      </c>
      <c r="E291" s="230" t="s">
        <v>721</v>
      </c>
      <c r="F291" s="231" t="s">
        <v>722</v>
      </c>
      <c r="G291" s="232" t="s">
        <v>145</v>
      </c>
      <c r="H291" s="233">
        <v>6</v>
      </c>
      <c r="I291" s="234"/>
      <c r="J291" s="235">
        <f>ROUND(I291*H291,2)</f>
        <v>0</v>
      </c>
      <c r="K291" s="236"/>
      <c r="L291" s="41"/>
      <c r="M291" s="237" t="s">
        <v>1</v>
      </c>
      <c r="N291" s="238" t="s">
        <v>38</v>
      </c>
      <c r="O291" s="88"/>
      <c r="P291" s="220">
        <f>O291*H291</f>
        <v>0</v>
      </c>
      <c r="Q291" s="220">
        <v>0</v>
      </c>
      <c r="R291" s="220">
        <f>Q291*H291</f>
        <v>0</v>
      </c>
      <c r="S291" s="220">
        <v>0</v>
      </c>
      <c r="T291" s="221">
        <f>S291*H291</f>
        <v>0</v>
      </c>
      <c r="U291" s="35"/>
      <c r="V291" s="35"/>
      <c r="W291" s="35"/>
      <c r="X291" s="35"/>
      <c r="Y291" s="35"/>
      <c r="Z291" s="35"/>
      <c r="AA291" s="35"/>
      <c r="AB291" s="35"/>
      <c r="AC291" s="35"/>
      <c r="AD291" s="35"/>
      <c r="AE291" s="35"/>
      <c r="AR291" s="222" t="s">
        <v>126</v>
      </c>
      <c r="AT291" s="222" t="s">
        <v>504</v>
      </c>
      <c r="AU291" s="222" t="s">
        <v>80</v>
      </c>
      <c r="AY291" s="14" t="s">
        <v>115</v>
      </c>
      <c r="BE291" s="223">
        <f>IF(N291="základní",J291,0)</f>
        <v>0</v>
      </c>
      <c r="BF291" s="223">
        <f>IF(N291="snížená",J291,0)</f>
        <v>0</v>
      </c>
      <c r="BG291" s="223">
        <f>IF(N291="zákl. přenesená",J291,0)</f>
        <v>0</v>
      </c>
      <c r="BH291" s="223">
        <f>IF(N291="sníž. přenesená",J291,0)</f>
        <v>0</v>
      </c>
      <c r="BI291" s="223">
        <f>IF(N291="nulová",J291,0)</f>
        <v>0</v>
      </c>
      <c r="BJ291" s="14" t="s">
        <v>78</v>
      </c>
      <c r="BK291" s="223">
        <f>ROUND(I291*H291,2)</f>
        <v>0</v>
      </c>
      <c r="BL291" s="14" t="s">
        <v>126</v>
      </c>
      <c r="BM291" s="222" t="s">
        <v>723</v>
      </c>
    </row>
    <row r="292" s="2" customFormat="1" ht="37.8" customHeight="1">
      <c r="A292" s="35"/>
      <c r="B292" s="36"/>
      <c r="C292" s="209" t="s">
        <v>724</v>
      </c>
      <c r="D292" s="209" t="s">
        <v>120</v>
      </c>
      <c r="E292" s="210" t="s">
        <v>725</v>
      </c>
      <c r="F292" s="211" t="s">
        <v>726</v>
      </c>
      <c r="G292" s="212" t="s">
        <v>145</v>
      </c>
      <c r="H292" s="213">
        <v>1</v>
      </c>
      <c r="I292" s="214"/>
      <c r="J292" s="215">
        <f>ROUND(I292*H292,2)</f>
        <v>0</v>
      </c>
      <c r="K292" s="216"/>
      <c r="L292" s="217"/>
      <c r="M292" s="218" t="s">
        <v>1</v>
      </c>
      <c r="N292" s="219" t="s">
        <v>38</v>
      </c>
      <c r="O292" s="88"/>
      <c r="P292" s="220">
        <f>O292*H292</f>
        <v>0</v>
      </c>
      <c r="Q292" s="220">
        <v>0</v>
      </c>
      <c r="R292" s="220">
        <f>Q292*H292</f>
        <v>0</v>
      </c>
      <c r="S292" s="220">
        <v>0</v>
      </c>
      <c r="T292" s="221">
        <f>S292*H292</f>
        <v>0</v>
      </c>
      <c r="U292" s="35"/>
      <c r="V292" s="35"/>
      <c r="W292" s="35"/>
      <c r="X292" s="35"/>
      <c r="Y292" s="35"/>
      <c r="Z292" s="35"/>
      <c r="AA292" s="35"/>
      <c r="AB292" s="35"/>
      <c r="AC292" s="35"/>
      <c r="AD292" s="35"/>
      <c r="AE292" s="35"/>
      <c r="AR292" s="222" t="s">
        <v>124</v>
      </c>
      <c r="AT292" s="222" t="s">
        <v>120</v>
      </c>
      <c r="AU292" s="222" t="s">
        <v>80</v>
      </c>
      <c r="AY292" s="14" t="s">
        <v>115</v>
      </c>
      <c r="BE292" s="223">
        <f>IF(N292="základní",J292,0)</f>
        <v>0</v>
      </c>
      <c r="BF292" s="223">
        <f>IF(N292="snížená",J292,0)</f>
        <v>0</v>
      </c>
      <c r="BG292" s="223">
        <f>IF(N292="zákl. přenesená",J292,0)</f>
        <v>0</v>
      </c>
      <c r="BH292" s="223">
        <f>IF(N292="sníž. přenesená",J292,0)</f>
        <v>0</v>
      </c>
      <c r="BI292" s="223">
        <f>IF(N292="nulová",J292,0)</f>
        <v>0</v>
      </c>
      <c r="BJ292" s="14" t="s">
        <v>78</v>
      </c>
      <c r="BK292" s="223">
        <f>ROUND(I292*H292,2)</f>
        <v>0</v>
      </c>
      <c r="BL292" s="14" t="s">
        <v>126</v>
      </c>
      <c r="BM292" s="222" t="s">
        <v>727</v>
      </c>
    </row>
    <row r="293" s="2" customFormat="1" ht="33" customHeight="1">
      <c r="A293" s="35"/>
      <c r="B293" s="36"/>
      <c r="C293" s="229" t="s">
        <v>728</v>
      </c>
      <c r="D293" s="229" t="s">
        <v>504</v>
      </c>
      <c r="E293" s="230" t="s">
        <v>729</v>
      </c>
      <c r="F293" s="231" t="s">
        <v>730</v>
      </c>
      <c r="G293" s="232" t="s">
        <v>145</v>
      </c>
      <c r="H293" s="233">
        <v>144</v>
      </c>
      <c r="I293" s="234"/>
      <c r="J293" s="235">
        <f>ROUND(I293*H293,2)</f>
        <v>0</v>
      </c>
      <c r="K293" s="236"/>
      <c r="L293" s="41"/>
      <c r="M293" s="237" t="s">
        <v>1</v>
      </c>
      <c r="N293" s="238" t="s">
        <v>38</v>
      </c>
      <c r="O293" s="88"/>
      <c r="P293" s="220">
        <f>O293*H293</f>
        <v>0</v>
      </c>
      <c r="Q293" s="220">
        <v>0</v>
      </c>
      <c r="R293" s="220">
        <f>Q293*H293</f>
        <v>0</v>
      </c>
      <c r="S293" s="220">
        <v>0</v>
      </c>
      <c r="T293" s="221">
        <f>S293*H293</f>
        <v>0</v>
      </c>
      <c r="U293" s="35"/>
      <c r="V293" s="35"/>
      <c r="W293" s="35"/>
      <c r="X293" s="35"/>
      <c r="Y293" s="35"/>
      <c r="Z293" s="35"/>
      <c r="AA293" s="35"/>
      <c r="AB293" s="35"/>
      <c r="AC293" s="35"/>
      <c r="AD293" s="35"/>
      <c r="AE293" s="35"/>
      <c r="AR293" s="222" t="s">
        <v>126</v>
      </c>
      <c r="AT293" s="222" t="s">
        <v>504</v>
      </c>
      <c r="AU293" s="222" t="s">
        <v>80</v>
      </c>
      <c r="AY293" s="14" t="s">
        <v>115</v>
      </c>
      <c r="BE293" s="223">
        <f>IF(N293="základní",J293,0)</f>
        <v>0</v>
      </c>
      <c r="BF293" s="223">
        <f>IF(N293="snížená",J293,0)</f>
        <v>0</v>
      </c>
      <c r="BG293" s="223">
        <f>IF(N293="zákl. přenesená",J293,0)</f>
        <v>0</v>
      </c>
      <c r="BH293" s="223">
        <f>IF(N293="sníž. přenesená",J293,0)</f>
        <v>0</v>
      </c>
      <c r="BI293" s="223">
        <f>IF(N293="nulová",J293,0)</f>
        <v>0</v>
      </c>
      <c r="BJ293" s="14" t="s">
        <v>78</v>
      </c>
      <c r="BK293" s="223">
        <f>ROUND(I293*H293,2)</f>
        <v>0</v>
      </c>
      <c r="BL293" s="14" t="s">
        <v>126</v>
      </c>
      <c r="BM293" s="222" t="s">
        <v>731</v>
      </c>
    </row>
    <row r="294" s="2" customFormat="1" ht="24.15" customHeight="1">
      <c r="A294" s="35"/>
      <c r="B294" s="36"/>
      <c r="C294" s="229" t="s">
        <v>732</v>
      </c>
      <c r="D294" s="229" t="s">
        <v>504</v>
      </c>
      <c r="E294" s="230" t="s">
        <v>733</v>
      </c>
      <c r="F294" s="231" t="s">
        <v>734</v>
      </c>
      <c r="G294" s="232" t="s">
        <v>145</v>
      </c>
      <c r="H294" s="233">
        <v>4</v>
      </c>
      <c r="I294" s="234"/>
      <c r="J294" s="235">
        <f>ROUND(I294*H294,2)</f>
        <v>0</v>
      </c>
      <c r="K294" s="236"/>
      <c r="L294" s="41"/>
      <c r="M294" s="237" t="s">
        <v>1</v>
      </c>
      <c r="N294" s="238" t="s">
        <v>38</v>
      </c>
      <c r="O294" s="88"/>
      <c r="P294" s="220">
        <f>O294*H294</f>
        <v>0</v>
      </c>
      <c r="Q294" s="220">
        <v>0</v>
      </c>
      <c r="R294" s="220">
        <f>Q294*H294</f>
        <v>0</v>
      </c>
      <c r="S294" s="220">
        <v>0</v>
      </c>
      <c r="T294" s="221">
        <f>S294*H294</f>
        <v>0</v>
      </c>
      <c r="U294" s="35"/>
      <c r="V294" s="35"/>
      <c r="W294" s="35"/>
      <c r="X294" s="35"/>
      <c r="Y294" s="35"/>
      <c r="Z294" s="35"/>
      <c r="AA294" s="35"/>
      <c r="AB294" s="35"/>
      <c r="AC294" s="35"/>
      <c r="AD294" s="35"/>
      <c r="AE294" s="35"/>
      <c r="AR294" s="222" t="s">
        <v>126</v>
      </c>
      <c r="AT294" s="222" t="s">
        <v>504</v>
      </c>
      <c r="AU294" s="222" t="s">
        <v>80</v>
      </c>
      <c r="AY294" s="14" t="s">
        <v>115</v>
      </c>
      <c r="BE294" s="223">
        <f>IF(N294="základní",J294,0)</f>
        <v>0</v>
      </c>
      <c r="BF294" s="223">
        <f>IF(N294="snížená",J294,0)</f>
        <v>0</v>
      </c>
      <c r="BG294" s="223">
        <f>IF(N294="zákl. přenesená",J294,0)</f>
        <v>0</v>
      </c>
      <c r="BH294" s="223">
        <f>IF(N294="sníž. přenesená",J294,0)</f>
        <v>0</v>
      </c>
      <c r="BI294" s="223">
        <f>IF(N294="nulová",J294,0)</f>
        <v>0</v>
      </c>
      <c r="BJ294" s="14" t="s">
        <v>78</v>
      </c>
      <c r="BK294" s="223">
        <f>ROUND(I294*H294,2)</f>
        <v>0</v>
      </c>
      <c r="BL294" s="14" t="s">
        <v>126</v>
      </c>
      <c r="BM294" s="222" t="s">
        <v>735</v>
      </c>
    </row>
    <row r="295" s="2" customFormat="1" ht="24.15" customHeight="1">
      <c r="A295" s="35"/>
      <c r="B295" s="36"/>
      <c r="C295" s="229" t="s">
        <v>736</v>
      </c>
      <c r="D295" s="229" t="s">
        <v>504</v>
      </c>
      <c r="E295" s="230" t="s">
        <v>737</v>
      </c>
      <c r="F295" s="231" t="s">
        <v>738</v>
      </c>
      <c r="G295" s="232" t="s">
        <v>145</v>
      </c>
      <c r="H295" s="233">
        <v>7</v>
      </c>
      <c r="I295" s="234"/>
      <c r="J295" s="235">
        <f>ROUND(I295*H295,2)</f>
        <v>0</v>
      </c>
      <c r="K295" s="236"/>
      <c r="L295" s="41"/>
      <c r="M295" s="237" t="s">
        <v>1</v>
      </c>
      <c r="N295" s="238" t="s">
        <v>38</v>
      </c>
      <c r="O295" s="88"/>
      <c r="P295" s="220">
        <f>O295*H295</f>
        <v>0</v>
      </c>
      <c r="Q295" s="220">
        <v>0</v>
      </c>
      <c r="R295" s="220">
        <f>Q295*H295</f>
        <v>0</v>
      </c>
      <c r="S295" s="220">
        <v>0</v>
      </c>
      <c r="T295" s="221">
        <f>S295*H295</f>
        <v>0</v>
      </c>
      <c r="U295" s="35"/>
      <c r="V295" s="35"/>
      <c r="W295" s="35"/>
      <c r="X295" s="35"/>
      <c r="Y295" s="35"/>
      <c r="Z295" s="35"/>
      <c r="AA295" s="35"/>
      <c r="AB295" s="35"/>
      <c r="AC295" s="35"/>
      <c r="AD295" s="35"/>
      <c r="AE295" s="35"/>
      <c r="AR295" s="222" t="s">
        <v>126</v>
      </c>
      <c r="AT295" s="222" t="s">
        <v>504</v>
      </c>
      <c r="AU295" s="222" t="s">
        <v>80</v>
      </c>
      <c r="AY295" s="14" t="s">
        <v>115</v>
      </c>
      <c r="BE295" s="223">
        <f>IF(N295="základní",J295,0)</f>
        <v>0</v>
      </c>
      <c r="BF295" s="223">
        <f>IF(N295="snížená",J295,0)</f>
        <v>0</v>
      </c>
      <c r="BG295" s="223">
        <f>IF(N295="zákl. přenesená",J295,0)</f>
        <v>0</v>
      </c>
      <c r="BH295" s="223">
        <f>IF(N295="sníž. přenesená",J295,0)</f>
        <v>0</v>
      </c>
      <c r="BI295" s="223">
        <f>IF(N295="nulová",J295,0)</f>
        <v>0</v>
      </c>
      <c r="BJ295" s="14" t="s">
        <v>78</v>
      </c>
      <c r="BK295" s="223">
        <f>ROUND(I295*H295,2)</f>
        <v>0</v>
      </c>
      <c r="BL295" s="14" t="s">
        <v>126</v>
      </c>
      <c r="BM295" s="222" t="s">
        <v>739</v>
      </c>
    </row>
    <row r="296" s="2" customFormat="1" ht="33" customHeight="1">
      <c r="A296" s="35"/>
      <c r="B296" s="36"/>
      <c r="C296" s="229" t="s">
        <v>740</v>
      </c>
      <c r="D296" s="229" t="s">
        <v>504</v>
      </c>
      <c r="E296" s="230" t="s">
        <v>741</v>
      </c>
      <c r="F296" s="231" t="s">
        <v>742</v>
      </c>
      <c r="G296" s="232" t="s">
        <v>145</v>
      </c>
      <c r="H296" s="233">
        <v>23</v>
      </c>
      <c r="I296" s="234"/>
      <c r="J296" s="235">
        <f>ROUND(I296*H296,2)</f>
        <v>0</v>
      </c>
      <c r="K296" s="236"/>
      <c r="L296" s="41"/>
      <c r="M296" s="237" t="s">
        <v>1</v>
      </c>
      <c r="N296" s="238" t="s">
        <v>38</v>
      </c>
      <c r="O296" s="88"/>
      <c r="P296" s="220">
        <f>O296*H296</f>
        <v>0</v>
      </c>
      <c r="Q296" s="220">
        <v>0</v>
      </c>
      <c r="R296" s="220">
        <f>Q296*H296</f>
        <v>0</v>
      </c>
      <c r="S296" s="220">
        <v>0</v>
      </c>
      <c r="T296" s="221">
        <f>S296*H296</f>
        <v>0</v>
      </c>
      <c r="U296" s="35"/>
      <c r="V296" s="35"/>
      <c r="W296" s="35"/>
      <c r="X296" s="35"/>
      <c r="Y296" s="35"/>
      <c r="Z296" s="35"/>
      <c r="AA296" s="35"/>
      <c r="AB296" s="35"/>
      <c r="AC296" s="35"/>
      <c r="AD296" s="35"/>
      <c r="AE296" s="35"/>
      <c r="AR296" s="222" t="s">
        <v>126</v>
      </c>
      <c r="AT296" s="222" t="s">
        <v>504</v>
      </c>
      <c r="AU296" s="222" t="s">
        <v>80</v>
      </c>
      <c r="AY296" s="14" t="s">
        <v>115</v>
      </c>
      <c r="BE296" s="223">
        <f>IF(N296="základní",J296,0)</f>
        <v>0</v>
      </c>
      <c r="BF296" s="223">
        <f>IF(N296="snížená",J296,0)</f>
        <v>0</v>
      </c>
      <c r="BG296" s="223">
        <f>IF(N296="zákl. přenesená",J296,0)</f>
        <v>0</v>
      </c>
      <c r="BH296" s="223">
        <f>IF(N296="sníž. přenesená",J296,0)</f>
        <v>0</v>
      </c>
      <c r="BI296" s="223">
        <f>IF(N296="nulová",J296,0)</f>
        <v>0</v>
      </c>
      <c r="BJ296" s="14" t="s">
        <v>78</v>
      </c>
      <c r="BK296" s="223">
        <f>ROUND(I296*H296,2)</f>
        <v>0</v>
      </c>
      <c r="BL296" s="14" t="s">
        <v>126</v>
      </c>
      <c r="BM296" s="222" t="s">
        <v>743</v>
      </c>
    </row>
    <row r="297" s="2" customFormat="1" ht="24.15" customHeight="1">
      <c r="A297" s="35"/>
      <c r="B297" s="36"/>
      <c r="C297" s="229" t="s">
        <v>744</v>
      </c>
      <c r="D297" s="229" t="s">
        <v>504</v>
      </c>
      <c r="E297" s="230" t="s">
        <v>745</v>
      </c>
      <c r="F297" s="231" t="s">
        <v>746</v>
      </c>
      <c r="G297" s="232" t="s">
        <v>145</v>
      </c>
      <c r="H297" s="233">
        <v>648</v>
      </c>
      <c r="I297" s="234"/>
      <c r="J297" s="235">
        <f>ROUND(I297*H297,2)</f>
        <v>0</v>
      </c>
      <c r="K297" s="236"/>
      <c r="L297" s="41"/>
      <c r="M297" s="237" t="s">
        <v>1</v>
      </c>
      <c r="N297" s="238" t="s">
        <v>38</v>
      </c>
      <c r="O297" s="88"/>
      <c r="P297" s="220">
        <f>O297*H297</f>
        <v>0</v>
      </c>
      <c r="Q297" s="220">
        <v>0</v>
      </c>
      <c r="R297" s="220">
        <f>Q297*H297</f>
        <v>0</v>
      </c>
      <c r="S297" s="220">
        <v>0</v>
      </c>
      <c r="T297" s="221">
        <f>S297*H297</f>
        <v>0</v>
      </c>
      <c r="U297" s="35"/>
      <c r="V297" s="35"/>
      <c r="W297" s="35"/>
      <c r="X297" s="35"/>
      <c r="Y297" s="35"/>
      <c r="Z297" s="35"/>
      <c r="AA297" s="35"/>
      <c r="AB297" s="35"/>
      <c r="AC297" s="35"/>
      <c r="AD297" s="35"/>
      <c r="AE297" s="35"/>
      <c r="AR297" s="222" t="s">
        <v>126</v>
      </c>
      <c r="AT297" s="222" t="s">
        <v>504</v>
      </c>
      <c r="AU297" s="222" t="s">
        <v>80</v>
      </c>
      <c r="AY297" s="14" t="s">
        <v>115</v>
      </c>
      <c r="BE297" s="223">
        <f>IF(N297="základní",J297,0)</f>
        <v>0</v>
      </c>
      <c r="BF297" s="223">
        <f>IF(N297="snížená",J297,0)</f>
        <v>0</v>
      </c>
      <c r="BG297" s="223">
        <f>IF(N297="zákl. přenesená",J297,0)</f>
        <v>0</v>
      </c>
      <c r="BH297" s="223">
        <f>IF(N297="sníž. přenesená",J297,0)</f>
        <v>0</v>
      </c>
      <c r="BI297" s="223">
        <f>IF(N297="nulová",J297,0)</f>
        <v>0</v>
      </c>
      <c r="BJ297" s="14" t="s">
        <v>78</v>
      </c>
      <c r="BK297" s="223">
        <f>ROUND(I297*H297,2)</f>
        <v>0</v>
      </c>
      <c r="BL297" s="14" t="s">
        <v>126</v>
      </c>
      <c r="BM297" s="222" t="s">
        <v>747</v>
      </c>
    </row>
    <row r="298" s="12" customFormat="1" ht="22.8" customHeight="1">
      <c r="A298" s="12"/>
      <c r="B298" s="193"/>
      <c r="C298" s="194"/>
      <c r="D298" s="195" t="s">
        <v>72</v>
      </c>
      <c r="E298" s="207" t="s">
        <v>748</v>
      </c>
      <c r="F298" s="207" t="s">
        <v>749</v>
      </c>
      <c r="G298" s="194"/>
      <c r="H298" s="194"/>
      <c r="I298" s="197"/>
      <c r="J298" s="208">
        <f>BK298</f>
        <v>0</v>
      </c>
      <c r="K298" s="194"/>
      <c r="L298" s="199"/>
      <c r="M298" s="200"/>
      <c r="N298" s="201"/>
      <c r="O298" s="201"/>
      <c r="P298" s="202">
        <f>SUM(P299:P304)</f>
        <v>0</v>
      </c>
      <c r="Q298" s="201"/>
      <c r="R298" s="202">
        <f>SUM(R299:R304)</f>
        <v>0</v>
      </c>
      <c r="S298" s="201"/>
      <c r="T298" s="203">
        <f>SUM(T299:T304)</f>
        <v>0.060399999999999995</v>
      </c>
      <c r="U298" s="12"/>
      <c r="V298" s="12"/>
      <c r="W298" s="12"/>
      <c r="X298" s="12"/>
      <c r="Y298" s="12"/>
      <c r="Z298" s="12"/>
      <c r="AA298" s="12"/>
      <c r="AB298" s="12"/>
      <c r="AC298" s="12"/>
      <c r="AD298" s="12"/>
      <c r="AE298" s="12"/>
      <c r="AR298" s="204" t="s">
        <v>80</v>
      </c>
      <c r="AT298" s="205" t="s">
        <v>72</v>
      </c>
      <c r="AU298" s="205" t="s">
        <v>78</v>
      </c>
      <c r="AY298" s="204" t="s">
        <v>115</v>
      </c>
      <c r="BK298" s="206">
        <f>SUM(BK299:BK304)</f>
        <v>0</v>
      </c>
    </row>
    <row r="299" s="2" customFormat="1" ht="16.5" customHeight="1">
      <c r="A299" s="35"/>
      <c r="B299" s="36"/>
      <c r="C299" s="229" t="s">
        <v>750</v>
      </c>
      <c r="D299" s="229" t="s">
        <v>504</v>
      </c>
      <c r="E299" s="230" t="s">
        <v>751</v>
      </c>
      <c r="F299" s="231" t="s">
        <v>752</v>
      </c>
      <c r="G299" s="232" t="s">
        <v>145</v>
      </c>
      <c r="H299" s="233">
        <v>2</v>
      </c>
      <c r="I299" s="234"/>
      <c r="J299" s="235">
        <f>ROUND(I299*H299,2)</f>
        <v>0</v>
      </c>
      <c r="K299" s="236"/>
      <c r="L299" s="41"/>
      <c r="M299" s="237" t="s">
        <v>1</v>
      </c>
      <c r="N299" s="238" t="s">
        <v>38</v>
      </c>
      <c r="O299" s="88"/>
      <c r="P299" s="220">
        <f>O299*H299</f>
        <v>0</v>
      </c>
      <c r="Q299" s="220">
        <v>0</v>
      </c>
      <c r="R299" s="220">
        <f>Q299*H299</f>
        <v>0</v>
      </c>
      <c r="S299" s="220">
        <v>0.023</v>
      </c>
      <c r="T299" s="221">
        <f>S299*H299</f>
        <v>0.045999999999999999</v>
      </c>
      <c r="U299" s="35"/>
      <c r="V299" s="35"/>
      <c r="W299" s="35"/>
      <c r="X299" s="35"/>
      <c r="Y299" s="35"/>
      <c r="Z299" s="35"/>
      <c r="AA299" s="35"/>
      <c r="AB299" s="35"/>
      <c r="AC299" s="35"/>
      <c r="AD299" s="35"/>
      <c r="AE299" s="35"/>
      <c r="AR299" s="222" t="s">
        <v>126</v>
      </c>
      <c r="AT299" s="222" t="s">
        <v>504</v>
      </c>
      <c r="AU299" s="222" t="s">
        <v>80</v>
      </c>
      <c r="AY299" s="14" t="s">
        <v>115</v>
      </c>
      <c r="BE299" s="223">
        <f>IF(N299="základní",J299,0)</f>
        <v>0</v>
      </c>
      <c r="BF299" s="223">
        <f>IF(N299="snížená",J299,0)</f>
        <v>0</v>
      </c>
      <c r="BG299" s="223">
        <f>IF(N299="zákl. přenesená",J299,0)</f>
        <v>0</v>
      </c>
      <c r="BH299" s="223">
        <f>IF(N299="sníž. přenesená",J299,0)</f>
        <v>0</v>
      </c>
      <c r="BI299" s="223">
        <f>IF(N299="nulová",J299,0)</f>
        <v>0</v>
      </c>
      <c r="BJ299" s="14" t="s">
        <v>78</v>
      </c>
      <c r="BK299" s="223">
        <f>ROUND(I299*H299,2)</f>
        <v>0</v>
      </c>
      <c r="BL299" s="14" t="s">
        <v>126</v>
      </c>
      <c r="BM299" s="222" t="s">
        <v>753</v>
      </c>
    </row>
    <row r="300" s="2" customFormat="1" ht="24.15" customHeight="1">
      <c r="A300" s="35"/>
      <c r="B300" s="36"/>
      <c r="C300" s="229" t="s">
        <v>754</v>
      </c>
      <c r="D300" s="229" t="s">
        <v>504</v>
      </c>
      <c r="E300" s="230" t="s">
        <v>755</v>
      </c>
      <c r="F300" s="231" t="s">
        <v>756</v>
      </c>
      <c r="G300" s="232" t="s">
        <v>145</v>
      </c>
      <c r="H300" s="233">
        <v>16</v>
      </c>
      <c r="I300" s="234"/>
      <c r="J300" s="235">
        <f>ROUND(I300*H300,2)</f>
        <v>0</v>
      </c>
      <c r="K300" s="236"/>
      <c r="L300" s="41"/>
      <c r="M300" s="237" t="s">
        <v>1</v>
      </c>
      <c r="N300" s="238" t="s">
        <v>38</v>
      </c>
      <c r="O300" s="88"/>
      <c r="P300" s="220">
        <f>O300*H300</f>
        <v>0</v>
      </c>
      <c r="Q300" s="220">
        <v>0</v>
      </c>
      <c r="R300" s="220">
        <f>Q300*H300</f>
        <v>0</v>
      </c>
      <c r="S300" s="220">
        <v>0.00089999999999999998</v>
      </c>
      <c r="T300" s="221">
        <f>S300*H300</f>
        <v>0.0144</v>
      </c>
      <c r="U300" s="35"/>
      <c r="V300" s="35"/>
      <c r="W300" s="35"/>
      <c r="X300" s="35"/>
      <c r="Y300" s="35"/>
      <c r="Z300" s="35"/>
      <c r="AA300" s="35"/>
      <c r="AB300" s="35"/>
      <c r="AC300" s="35"/>
      <c r="AD300" s="35"/>
      <c r="AE300" s="35"/>
      <c r="AR300" s="222" t="s">
        <v>126</v>
      </c>
      <c r="AT300" s="222" t="s">
        <v>504</v>
      </c>
      <c r="AU300" s="222" t="s">
        <v>80</v>
      </c>
      <c r="AY300" s="14" t="s">
        <v>115</v>
      </c>
      <c r="BE300" s="223">
        <f>IF(N300="základní",J300,0)</f>
        <v>0</v>
      </c>
      <c r="BF300" s="223">
        <f>IF(N300="snížená",J300,0)</f>
        <v>0</v>
      </c>
      <c r="BG300" s="223">
        <f>IF(N300="zákl. přenesená",J300,0)</f>
        <v>0</v>
      </c>
      <c r="BH300" s="223">
        <f>IF(N300="sníž. přenesená",J300,0)</f>
        <v>0</v>
      </c>
      <c r="BI300" s="223">
        <f>IF(N300="nulová",J300,0)</f>
        <v>0</v>
      </c>
      <c r="BJ300" s="14" t="s">
        <v>78</v>
      </c>
      <c r="BK300" s="223">
        <f>ROUND(I300*H300,2)</f>
        <v>0</v>
      </c>
      <c r="BL300" s="14" t="s">
        <v>126</v>
      </c>
      <c r="BM300" s="222" t="s">
        <v>757</v>
      </c>
    </row>
    <row r="301" s="2" customFormat="1" ht="21.75" customHeight="1">
      <c r="A301" s="35"/>
      <c r="B301" s="36"/>
      <c r="C301" s="209" t="s">
        <v>758</v>
      </c>
      <c r="D301" s="209" t="s">
        <v>120</v>
      </c>
      <c r="E301" s="210" t="s">
        <v>759</v>
      </c>
      <c r="F301" s="211" t="s">
        <v>760</v>
      </c>
      <c r="G301" s="212" t="s">
        <v>145</v>
      </c>
      <c r="H301" s="213">
        <v>1</v>
      </c>
      <c r="I301" s="214"/>
      <c r="J301" s="215">
        <f>ROUND(I301*H301,2)</f>
        <v>0</v>
      </c>
      <c r="K301" s="216"/>
      <c r="L301" s="217"/>
      <c r="M301" s="218" t="s">
        <v>1</v>
      </c>
      <c r="N301" s="219" t="s">
        <v>38</v>
      </c>
      <c r="O301" s="88"/>
      <c r="P301" s="220">
        <f>O301*H301</f>
        <v>0</v>
      </c>
      <c r="Q301" s="220">
        <v>0</v>
      </c>
      <c r="R301" s="220">
        <f>Q301*H301</f>
        <v>0</v>
      </c>
      <c r="S301" s="220">
        <v>0</v>
      </c>
      <c r="T301" s="221">
        <f>S301*H301</f>
        <v>0</v>
      </c>
      <c r="U301" s="35"/>
      <c r="V301" s="35"/>
      <c r="W301" s="35"/>
      <c r="X301" s="35"/>
      <c r="Y301" s="35"/>
      <c r="Z301" s="35"/>
      <c r="AA301" s="35"/>
      <c r="AB301" s="35"/>
      <c r="AC301" s="35"/>
      <c r="AD301" s="35"/>
      <c r="AE301" s="35"/>
      <c r="AR301" s="222" t="s">
        <v>124</v>
      </c>
      <c r="AT301" s="222" t="s">
        <v>120</v>
      </c>
      <c r="AU301" s="222" t="s">
        <v>80</v>
      </c>
      <c r="AY301" s="14" t="s">
        <v>115</v>
      </c>
      <c r="BE301" s="223">
        <f>IF(N301="základní",J301,0)</f>
        <v>0</v>
      </c>
      <c r="BF301" s="223">
        <f>IF(N301="snížená",J301,0)</f>
        <v>0</v>
      </c>
      <c r="BG301" s="223">
        <f>IF(N301="zákl. přenesená",J301,0)</f>
        <v>0</v>
      </c>
      <c r="BH301" s="223">
        <f>IF(N301="sníž. přenesená",J301,0)</f>
        <v>0</v>
      </c>
      <c r="BI301" s="223">
        <f>IF(N301="nulová",J301,0)</f>
        <v>0</v>
      </c>
      <c r="BJ301" s="14" t="s">
        <v>78</v>
      </c>
      <c r="BK301" s="223">
        <f>ROUND(I301*H301,2)</f>
        <v>0</v>
      </c>
      <c r="BL301" s="14" t="s">
        <v>126</v>
      </c>
      <c r="BM301" s="222" t="s">
        <v>761</v>
      </c>
    </row>
    <row r="302" s="2" customFormat="1" ht="16.5" customHeight="1">
      <c r="A302" s="35"/>
      <c r="B302" s="36"/>
      <c r="C302" s="209" t="s">
        <v>762</v>
      </c>
      <c r="D302" s="209" t="s">
        <v>120</v>
      </c>
      <c r="E302" s="210" t="s">
        <v>763</v>
      </c>
      <c r="F302" s="211" t="s">
        <v>764</v>
      </c>
      <c r="G302" s="212" t="s">
        <v>145</v>
      </c>
      <c r="H302" s="213">
        <v>1</v>
      </c>
      <c r="I302" s="214"/>
      <c r="J302" s="215">
        <f>ROUND(I302*H302,2)</f>
        <v>0</v>
      </c>
      <c r="K302" s="216"/>
      <c r="L302" s="217"/>
      <c r="M302" s="218" t="s">
        <v>1</v>
      </c>
      <c r="N302" s="219" t="s">
        <v>38</v>
      </c>
      <c r="O302" s="88"/>
      <c r="P302" s="220">
        <f>O302*H302</f>
        <v>0</v>
      </c>
      <c r="Q302" s="220">
        <v>0</v>
      </c>
      <c r="R302" s="220">
        <f>Q302*H302</f>
        <v>0</v>
      </c>
      <c r="S302" s="220">
        <v>0</v>
      </c>
      <c r="T302" s="221">
        <f>S302*H302</f>
        <v>0</v>
      </c>
      <c r="U302" s="35"/>
      <c r="V302" s="35"/>
      <c r="W302" s="35"/>
      <c r="X302" s="35"/>
      <c r="Y302" s="35"/>
      <c r="Z302" s="35"/>
      <c r="AA302" s="35"/>
      <c r="AB302" s="35"/>
      <c r="AC302" s="35"/>
      <c r="AD302" s="35"/>
      <c r="AE302" s="35"/>
      <c r="AR302" s="222" t="s">
        <v>124</v>
      </c>
      <c r="AT302" s="222" t="s">
        <v>120</v>
      </c>
      <c r="AU302" s="222" t="s">
        <v>80</v>
      </c>
      <c r="AY302" s="14" t="s">
        <v>115</v>
      </c>
      <c r="BE302" s="223">
        <f>IF(N302="základní",J302,0)</f>
        <v>0</v>
      </c>
      <c r="BF302" s="223">
        <f>IF(N302="snížená",J302,0)</f>
        <v>0</v>
      </c>
      <c r="BG302" s="223">
        <f>IF(N302="zákl. přenesená",J302,0)</f>
        <v>0</v>
      </c>
      <c r="BH302" s="223">
        <f>IF(N302="sníž. přenesená",J302,0)</f>
        <v>0</v>
      </c>
      <c r="BI302" s="223">
        <f>IF(N302="nulová",J302,0)</f>
        <v>0</v>
      </c>
      <c r="BJ302" s="14" t="s">
        <v>78</v>
      </c>
      <c r="BK302" s="223">
        <f>ROUND(I302*H302,2)</f>
        <v>0</v>
      </c>
      <c r="BL302" s="14" t="s">
        <v>126</v>
      </c>
      <c r="BM302" s="222" t="s">
        <v>765</v>
      </c>
    </row>
    <row r="303" s="2" customFormat="1" ht="49.05" customHeight="1">
      <c r="A303" s="35"/>
      <c r="B303" s="36"/>
      <c r="C303" s="209" t="s">
        <v>766</v>
      </c>
      <c r="D303" s="209" t="s">
        <v>120</v>
      </c>
      <c r="E303" s="210" t="s">
        <v>767</v>
      </c>
      <c r="F303" s="211" t="s">
        <v>768</v>
      </c>
      <c r="G303" s="212" t="s">
        <v>145</v>
      </c>
      <c r="H303" s="213">
        <v>1</v>
      </c>
      <c r="I303" s="214"/>
      <c r="J303" s="215">
        <f>ROUND(I303*H303,2)</f>
        <v>0</v>
      </c>
      <c r="K303" s="216"/>
      <c r="L303" s="217"/>
      <c r="M303" s="218" t="s">
        <v>1</v>
      </c>
      <c r="N303" s="219" t="s">
        <v>38</v>
      </c>
      <c r="O303" s="88"/>
      <c r="P303" s="220">
        <f>O303*H303</f>
        <v>0</v>
      </c>
      <c r="Q303" s="220">
        <v>0</v>
      </c>
      <c r="R303" s="220">
        <f>Q303*H303</f>
        <v>0</v>
      </c>
      <c r="S303" s="220">
        <v>0</v>
      </c>
      <c r="T303" s="221">
        <f>S303*H303</f>
        <v>0</v>
      </c>
      <c r="U303" s="35"/>
      <c r="V303" s="35"/>
      <c r="W303" s="35"/>
      <c r="X303" s="35"/>
      <c r="Y303" s="35"/>
      <c r="Z303" s="35"/>
      <c r="AA303" s="35"/>
      <c r="AB303" s="35"/>
      <c r="AC303" s="35"/>
      <c r="AD303" s="35"/>
      <c r="AE303" s="35"/>
      <c r="AR303" s="222" t="s">
        <v>124</v>
      </c>
      <c r="AT303" s="222" t="s">
        <v>120</v>
      </c>
      <c r="AU303" s="222" t="s">
        <v>80</v>
      </c>
      <c r="AY303" s="14" t="s">
        <v>115</v>
      </c>
      <c r="BE303" s="223">
        <f>IF(N303="základní",J303,0)</f>
        <v>0</v>
      </c>
      <c r="BF303" s="223">
        <f>IF(N303="snížená",J303,0)</f>
        <v>0</v>
      </c>
      <c r="BG303" s="223">
        <f>IF(N303="zákl. přenesená",J303,0)</f>
        <v>0</v>
      </c>
      <c r="BH303" s="223">
        <f>IF(N303="sníž. přenesená",J303,0)</f>
        <v>0</v>
      </c>
      <c r="BI303" s="223">
        <f>IF(N303="nulová",J303,0)</f>
        <v>0</v>
      </c>
      <c r="BJ303" s="14" t="s">
        <v>78</v>
      </c>
      <c r="BK303" s="223">
        <f>ROUND(I303*H303,2)</f>
        <v>0</v>
      </c>
      <c r="BL303" s="14" t="s">
        <v>126</v>
      </c>
      <c r="BM303" s="222" t="s">
        <v>769</v>
      </c>
    </row>
    <row r="304" s="2" customFormat="1" ht="37.8" customHeight="1">
      <c r="A304" s="35"/>
      <c r="B304" s="36"/>
      <c r="C304" s="209" t="s">
        <v>770</v>
      </c>
      <c r="D304" s="209" t="s">
        <v>120</v>
      </c>
      <c r="E304" s="210" t="s">
        <v>771</v>
      </c>
      <c r="F304" s="211" t="s">
        <v>772</v>
      </c>
      <c r="G304" s="212" t="s">
        <v>145</v>
      </c>
      <c r="H304" s="213">
        <v>1</v>
      </c>
      <c r="I304" s="214"/>
      <c r="J304" s="215">
        <f>ROUND(I304*H304,2)</f>
        <v>0</v>
      </c>
      <c r="K304" s="216"/>
      <c r="L304" s="217"/>
      <c r="M304" s="218" t="s">
        <v>1</v>
      </c>
      <c r="N304" s="219" t="s">
        <v>38</v>
      </c>
      <c r="O304" s="88"/>
      <c r="P304" s="220">
        <f>O304*H304</f>
        <v>0</v>
      </c>
      <c r="Q304" s="220">
        <v>0</v>
      </c>
      <c r="R304" s="220">
        <f>Q304*H304</f>
        <v>0</v>
      </c>
      <c r="S304" s="220">
        <v>0</v>
      </c>
      <c r="T304" s="221">
        <f>S304*H304</f>
        <v>0</v>
      </c>
      <c r="U304" s="35"/>
      <c r="V304" s="35"/>
      <c r="W304" s="35"/>
      <c r="X304" s="35"/>
      <c r="Y304" s="35"/>
      <c r="Z304" s="35"/>
      <c r="AA304" s="35"/>
      <c r="AB304" s="35"/>
      <c r="AC304" s="35"/>
      <c r="AD304" s="35"/>
      <c r="AE304" s="35"/>
      <c r="AR304" s="222" t="s">
        <v>124</v>
      </c>
      <c r="AT304" s="222" t="s">
        <v>120</v>
      </c>
      <c r="AU304" s="222" t="s">
        <v>80</v>
      </c>
      <c r="AY304" s="14" t="s">
        <v>115</v>
      </c>
      <c r="BE304" s="223">
        <f>IF(N304="základní",J304,0)</f>
        <v>0</v>
      </c>
      <c r="BF304" s="223">
        <f>IF(N304="snížená",J304,0)</f>
        <v>0</v>
      </c>
      <c r="BG304" s="223">
        <f>IF(N304="zákl. přenesená",J304,0)</f>
        <v>0</v>
      </c>
      <c r="BH304" s="223">
        <f>IF(N304="sníž. přenesená",J304,0)</f>
        <v>0</v>
      </c>
      <c r="BI304" s="223">
        <f>IF(N304="nulová",J304,0)</f>
        <v>0</v>
      </c>
      <c r="BJ304" s="14" t="s">
        <v>78</v>
      </c>
      <c r="BK304" s="223">
        <f>ROUND(I304*H304,2)</f>
        <v>0</v>
      </c>
      <c r="BL304" s="14" t="s">
        <v>126</v>
      </c>
      <c r="BM304" s="222" t="s">
        <v>773</v>
      </c>
    </row>
    <row r="305" s="12" customFormat="1" ht="22.8" customHeight="1">
      <c r="A305" s="12"/>
      <c r="B305" s="193"/>
      <c r="C305" s="194"/>
      <c r="D305" s="195" t="s">
        <v>72</v>
      </c>
      <c r="E305" s="207" t="s">
        <v>774</v>
      </c>
      <c r="F305" s="207" t="s">
        <v>775</v>
      </c>
      <c r="G305" s="194"/>
      <c r="H305" s="194"/>
      <c r="I305" s="197"/>
      <c r="J305" s="208">
        <f>BK305</f>
        <v>0</v>
      </c>
      <c r="K305" s="194"/>
      <c r="L305" s="199"/>
      <c r="M305" s="200"/>
      <c r="N305" s="201"/>
      <c r="O305" s="201"/>
      <c r="P305" s="202">
        <f>SUM(P306:P329)</f>
        <v>0</v>
      </c>
      <c r="Q305" s="201"/>
      <c r="R305" s="202">
        <f>SUM(R306:R329)</f>
        <v>0</v>
      </c>
      <c r="S305" s="201"/>
      <c r="T305" s="203">
        <f>SUM(T306:T329)</f>
        <v>0</v>
      </c>
      <c r="U305" s="12"/>
      <c r="V305" s="12"/>
      <c r="W305" s="12"/>
      <c r="X305" s="12"/>
      <c r="Y305" s="12"/>
      <c r="Z305" s="12"/>
      <c r="AA305" s="12"/>
      <c r="AB305" s="12"/>
      <c r="AC305" s="12"/>
      <c r="AD305" s="12"/>
      <c r="AE305" s="12"/>
      <c r="AR305" s="204" t="s">
        <v>80</v>
      </c>
      <c r="AT305" s="205" t="s">
        <v>72</v>
      </c>
      <c r="AU305" s="205" t="s">
        <v>78</v>
      </c>
      <c r="AY305" s="204" t="s">
        <v>115</v>
      </c>
      <c r="BK305" s="206">
        <f>SUM(BK306:BK329)</f>
        <v>0</v>
      </c>
    </row>
    <row r="306" s="2" customFormat="1" ht="44.25" customHeight="1">
      <c r="A306" s="35"/>
      <c r="B306" s="36"/>
      <c r="C306" s="229" t="s">
        <v>776</v>
      </c>
      <c r="D306" s="229" t="s">
        <v>504</v>
      </c>
      <c r="E306" s="230" t="s">
        <v>777</v>
      </c>
      <c r="F306" s="231" t="s">
        <v>778</v>
      </c>
      <c r="G306" s="232" t="s">
        <v>123</v>
      </c>
      <c r="H306" s="233">
        <v>28</v>
      </c>
      <c r="I306" s="234"/>
      <c r="J306" s="235">
        <f>ROUND(I306*H306,2)</f>
        <v>0</v>
      </c>
      <c r="K306" s="236"/>
      <c r="L306" s="41"/>
      <c r="M306" s="237" t="s">
        <v>1</v>
      </c>
      <c r="N306" s="238" t="s">
        <v>38</v>
      </c>
      <c r="O306" s="88"/>
      <c r="P306" s="220">
        <f>O306*H306</f>
        <v>0</v>
      </c>
      <c r="Q306" s="220">
        <v>0</v>
      </c>
      <c r="R306" s="220">
        <f>Q306*H306</f>
        <v>0</v>
      </c>
      <c r="S306" s="220">
        <v>0</v>
      </c>
      <c r="T306" s="221">
        <f>S306*H306</f>
        <v>0</v>
      </c>
      <c r="U306" s="35"/>
      <c r="V306" s="35"/>
      <c r="W306" s="35"/>
      <c r="X306" s="35"/>
      <c r="Y306" s="35"/>
      <c r="Z306" s="35"/>
      <c r="AA306" s="35"/>
      <c r="AB306" s="35"/>
      <c r="AC306" s="35"/>
      <c r="AD306" s="35"/>
      <c r="AE306" s="35"/>
      <c r="AR306" s="222" t="s">
        <v>126</v>
      </c>
      <c r="AT306" s="222" t="s">
        <v>504</v>
      </c>
      <c r="AU306" s="222" t="s">
        <v>80</v>
      </c>
      <c r="AY306" s="14" t="s">
        <v>115</v>
      </c>
      <c r="BE306" s="223">
        <f>IF(N306="základní",J306,0)</f>
        <v>0</v>
      </c>
      <c r="BF306" s="223">
        <f>IF(N306="snížená",J306,0)</f>
        <v>0</v>
      </c>
      <c r="BG306" s="223">
        <f>IF(N306="zákl. přenesená",J306,0)</f>
        <v>0</v>
      </c>
      <c r="BH306" s="223">
        <f>IF(N306="sníž. přenesená",J306,0)</f>
        <v>0</v>
      </c>
      <c r="BI306" s="223">
        <f>IF(N306="nulová",J306,0)</f>
        <v>0</v>
      </c>
      <c r="BJ306" s="14" t="s">
        <v>78</v>
      </c>
      <c r="BK306" s="223">
        <f>ROUND(I306*H306,2)</f>
        <v>0</v>
      </c>
      <c r="BL306" s="14" t="s">
        <v>126</v>
      </c>
      <c r="BM306" s="222" t="s">
        <v>779</v>
      </c>
    </row>
    <row r="307" s="2" customFormat="1" ht="44.25" customHeight="1">
      <c r="A307" s="35"/>
      <c r="B307" s="36"/>
      <c r="C307" s="229" t="s">
        <v>780</v>
      </c>
      <c r="D307" s="229" t="s">
        <v>504</v>
      </c>
      <c r="E307" s="230" t="s">
        <v>781</v>
      </c>
      <c r="F307" s="231" t="s">
        <v>782</v>
      </c>
      <c r="G307" s="232" t="s">
        <v>123</v>
      </c>
      <c r="H307" s="233">
        <v>88</v>
      </c>
      <c r="I307" s="234"/>
      <c r="J307" s="235">
        <f>ROUND(I307*H307,2)</f>
        <v>0</v>
      </c>
      <c r="K307" s="236"/>
      <c r="L307" s="41"/>
      <c r="M307" s="237" t="s">
        <v>1</v>
      </c>
      <c r="N307" s="238" t="s">
        <v>38</v>
      </c>
      <c r="O307" s="88"/>
      <c r="P307" s="220">
        <f>O307*H307</f>
        <v>0</v>
      </c>
      <c r="Q307" s="220">
        <v>0</v>
      </c>
      <c r="R307" s="220">
        <f>Q307*H307</f>
        <v>0</v>
      </c>
      <c r="S307" s="220">
        <v>0</v>
      </c>
      <c r="T307" s="221">
        <f>S307*H307</f>
        <v>0</v>
      </c>
      <c r="U307" s="35"/>
      <c r="V307" s="35"/>
      <c r="W307" s="35"/>
      <c r="X307" s="35"/>
      <c r="Y307" s="35"/>
      <c r="Z307" s="35"/>
      <c r="AA307" s="35"/>
      <c r="AB307" s="35"/>
      <c r="AC307" s="35"/>
      <c r="AD307" s="35"/>
      <c r="AE307" s="35"/>
      <c r="AR307" s="222" t="s">
        <v>126</v>
      </c>
      <c r="AT307" s="222" t="s">
        <v>504</v>
      </c>
      <c r="AU307" s="222" t="s">
        <v>80</v>
      </c>
      <c r="AY307" s="14" t="s">
        <v>115</v>
      </c>
      <c r="BE307" s="223">
        <f>IF(N307="základní",J307,0)</f>
        <v>0</v>
      </c>
      <c r="BF307" s="223">
        <f>IF(N307="snížená",J307,0)</f>
        <v>0</v>
      </c>
      <c r="BG307" s="223">
        <f>IF(N307="zákl. přenesená",J307,0)</f>
        <v>0</v>
      </c>
      <c r="BH307" s="223">
        <f>IF(N307="sníž. přenesená",J307,0)</f>
        <v>0</v>
      </c>
      <c r="BI307" s="223">
        <f>IF(N307="nulová",J307,0)</f>
        <v>0</v>
      </c>
      <c r="BJ307" s="14" t="s">
        <v>78</v>
      </c>
      <c r="BK307" s="223">
        <f>ROUND(I307*H307,2)</f>
        <v>0</v>
      </c>
      <c r="BL307" s="14" t="s">
        <v>126</v>
      </c>
      <c r="BM307" s="222" t="s">
        <v>783</v>
      </c>
    </row>
    <row r="308" s="2" customFormat="1" ht="37.8" customHeight="1">
      <c r="A308" s="35"/>
      <c r="B308" s="36"/>
      <c r="C308" s="229" t="s">
        <v>784</v>
      </c>
      <c r="D308" s="229" t="s">
        <v>504</v>
      </c>
      <c r="E308" s="230" t="s">
        <v>785</v>
      </c>
      <c r="F308" s="231" t="s">
        <v>786</v>
      </c>
      <c r="G308" s="232" t="s">
        <v>123</v>
      </c>
      <c r="H308" s="233">
        <v>10</v>
      </c>
      <c r="I308" s="234"/>
      <c r="J308" s="235">
        <f>ROUND(I308*H308,2)</f>
        <v>0</v>
      </c>
      <c r="K308" s="236"/>
      <c r="L308" s="41"/>
      <c r="M308" s="237" t="s">
        <v>1</v>
      </c>
      <c r="N308" s="238" t="s">
        <v>38</v>
      </c>
      <c r="O308" s="88"/>
      <c r="P308" s="220">
        <f>O308*H308</f>
        <v>0</v>
      </c>
      <c r="Q308" s="220">
        <v>0</v>
      </c>
      <c r="R308" s="220">
        <f>Q308*H308</f>
        <v>0</v>
      </c>
      <c r="S308" s="220">
        <v>0</v>
      </c>
      <c r="T308" s="221">
        <f>S308*H308</f>
        <v>0</v>
      </c>
      <c r="U308" s="35"/>
      <c r="V308" s="35"/>
      <c r="W308" s="35"/>
      <c r="X308" s="35"/>
      <c r="Y308" s="35"/>
      <c r="Z308" s="35"/>
      <c r="AA308" s="35"/>
      <c r="AB308" s="35"/>
      <c r="AC308" s="35"/>
      <c r="AD308" s="35"/>
      <c r="AE308" s="35"/>
      <c r="AR308" s="222" t="s">
        <v>126</v>
      </c>
      <c r="AT308" s="222" t="s">
        <v>504</v>
      </c>
      <c r="AU308" s="222" t="s">
        <v>80</v>
      </c>
      <c r="AY308" s="14" t="s">
        <v>115</v>
      </c>
      <c r="BE308" s="223">
        <f>IF(N308="základní",J308,0)</f>
        <v>0</v>
      </c>
      <c r="BF308" s="223">
        <f>IF(N308="snížená",J308,0)</f>
        <v>0</v>
      </c>
      <c r="BG308" s="223">
        <f>IF(N308="zákl. přenesená",J308,0)</f>
        <v>0</v>
      </c>
      <c r="BH308" s="223">
        <f>IF(N308="sníž. přenesená",J308,0)</f>
        <v>0</v>
      </c>
      <c r="BI308" s="223">
        <f>IF(N308="nulová",J308,0)</f>
        <v>0</v>
      </c>
      <c r="BJ308" s="14" t="s">
        <v>78</v>
      </c>
      <c r="BK308" s="223">
        <f>ROUND(I308*H308,2)</f>
        <v>0</v>
      </c>
      <c r="BL308" s="14" t="s">
        <v>126</v>
      </c>
      <c r="BM308" s="222" t="s">
        <v>787</v>
      </c>
    </row>
    <row r="309" s="2" customFormat="1" ht="44.25" customHeight="1">
      <c r="A309" s="35"/>
      <c r="B309" s="36"/>
      <c r="C309" s="229" t="s">
        <v>788</v>
      </c>
      <c r="D309" s="229" t="s">
        <v>504</v>
      </c>
      <c r="E309" s="230" t="s">
        <v>789</v>
      </c>
      <c r="F309" s="231" t="s">
        <v>790</v>
      </c>
      <c r="G309" s="232" t="s">
        <v>123</v>
      </c>
      <c r="H309" s="233">
        <v>28</v>
      </c>
      <c r="I309" s="234"/>
      <c r="J309" s="235">
        <f>ROUND(I309*H309,2)</f>
        <v>0</v>
      </c>
      <c r="K309" s="236"/>
      <c r="L309" s="41"/>
      <c r="M309" s="237" t="s">
        <v>1</v>
      </c>
      <c r="N309" s="238" t="s">
        <v>38</v>
      </c>
      <c r="O309" s="88"/>
      <c r="P309" s="220">
        <f>O309*H309</f>
        <v>0</v>
      </c>
      <c r="Q309" s="220">
        <v>0</v>
      </c>
      <c r="R309" s="220">
        <f>Q309*H309</f>
        <v>0</v>
      </c>
      <c r="S309" s="220">
        <v>0</v>
      </c>
      <c r="T309" s="221">
        <f>S309*H309</f>
        <v>0</v>
      </c>
      <c r="U309" s="35"/>
      <c r="V309" s="35"/>
      <c r="W309" s="35"/>
      <c r="X309" s="35"/>
      <c r="Y309" s="35"/>
      <c r="Z309" s="35"/>
      <c r="AA309" s="35"/>
      <c r="AB309" s="35"/>
      <c r="AC309" s="35"/>
      <c r="AD309" s="35"/>
      <c r="AE309" s="35"/>
      <c r="AR309" s="222" t="s">
        <v>126</v>
      </c>
      <c r="AT309" s="222" t="s">
        <v>504</v>
      </c>
      <c r="AU309" s="222" t="s">
        <v>80</v>
      </c>
      <c r="AY309" s="14" t="s">
        <v>115</v>
      </c>
      <c r="BE309" s="223">
        <f>IF(N309="základní",J309,0)</f>
        <v>0</v>
      </c>
      <c r="BF309" s="223">
        <f>IF(N309="snížená",J309,0)</f>
        <v>0</v>
      </c>
      <c r="BG309" s="223">
        <f>IF(N309="zákl. přenesená",J309,0)</f>
        <v>0</v>
      </c>
      <c r="BH309" s="223">
        <f>IF(N309="sníž. přenesená",J309,0)</f>
        <v>0</v>
      </c>
      <c r="BI309" s="223">
        <f>IF(N309="nulová",J309,0)</f>
        <v>0</v>
      </c>
      <c r="BJ309" s="14" t="s">
        <v>78</v>
      </c>
      <c r="BK309" s="223">
        <f>ROUND(I309*H309,2)</f>
        <v>0</v>
      </c>
      <c r="BL309" s="14" t="s">
        <v>126</v>
      </c>
      <c r="BM309" s="222" t="s">
        <v>791</v>
      </c>
    </row>
    <row r="310" s="2" customFormat="1" ht="62.7" customHeight="1">
      <c r="A310" s="35"/>
      <c r="B310" s="36"/>
      <c r="C310" s="229" t="s">
        <v>792</v>
      </c>
      <c r="D310" s="229" t="s">
        <v>504</v>
      </c>
      <c r="E310" s="230" t="s">
        <v>793</v>
      </c>
      <c r="F310" s="231" t="s">
        <v>794</v>
      </c>
      <c r="G310" s="232" t="s">
        <v>123</v>
      </c>
      <c r="H310" s="233">
        <v>86</v>
      </c>
      <c r="I310" s="234"/>
      <c r="J310" s="235">
        <f>ROUND(I310*H310,2)</f>
        <v>0</v>
      </c>
      <c r="K310" s="236"/>
      <c r="L310" s="41"/>
      <c r="M310" s="237" t="s">
        <v>1</v>
      </c>
      <c r="N310" s="238" t="s">
        <v>38</v>
      </c>
      <c r="O310" s="88"/>
      <c r="P310" s="220">
        <f>O310*H310</f>
        <v>0</v>
      </c>
      <c r="Q310" s="220">
        <v>0</v>
      </c>
      <c r="R310" s="220">
        <f>Q310*H310</f>
        <v>0</v>
      </c>
      <c r="S310" s="220">
        <v>0</v>
      </c>
      <c r="T310" s="221">
        <f>S310*H310</f>
        <v>0</v>
      </c>
      <c r="U310" s="35"/>
      <c r="V310" s="35"/>
      <c r="W310" s="35"/>
      <c r="X310" s="35"/>
      <c r="Y310" s="35"/>
      <c r="Z310" s="35"/>
      <c r="AA310" s="35"/>
      <c r="AB310" s="35"/>
      <c r="AC310" s="35"/>
      <c r="AD310" s="35"/>
      <c r="AE310" s="35"/>
      <c r="AR310" s="222" t="s">
        <v>126</v>
      </c>
      <c r="AT310" s="222" t="s">
        <v>504</v>
      </c>
      <c r="AU310" s="222" t="s">
        <v>80</v>
      </c>
      <c r="AY310" s="14" t="s">
        <v>115</v>
      </c>
      <c r="BE310" s="223">
        <f>IF(N310="základní",J310,0)</f>
        <v>0</v>
      </c>
      <c r="BF310" s="223">
        <f>IF(N310="snížená",J310,0)</f>
        <v>0</v>
      </c>
      <c r="BG310" s="223">
        <f>IF(N310="zákl. přenesená",J310,0)</f>
        <v>0</v>
      </c>
      <c r="BH310" s="223">
        <f>IF(N310="sníž. přenesená",J310,0)</f>
        <v>0</v>
      </c>
      <c r="BI310" s="223">
        <f>IF(N310="nulová",J310,0)</f>
        <v>0</v>
      </c>
      <c r="BJ310" s="14" t="s">
        <v>78</v>
      </c>
      <c r="BK310" s="223">
        <f>ROUND(I310*H310,2)</f>
        <v>0</v>
      </c>
      <c r="BL310" s="14" t="s">
        <v>126</v>
      </c>
      <c r="BM310" s="222" t="s">
        <v>795</v>
      </c>
    </row>
    <row r="311" s="2" customFormat="1" ht="62.7" customHeight="1">
      <c r="A311" s="35"/>
      <c r="B311" s="36"/>
      <c r="C311" s="229" t="s">
        <v>796</v>
      </c>
      <c r="D311" s="229" t="s">
        <v>504</v>
      </c>
      <c r="E311" s="230" t="s">
        <v>797</v>
      </c>
      <c r="F311" s="231" t="s">
        <v>798</v>
      </c>
      <c r="G311" s="232" t="s">
        <v>123</v>
      </c>
      <c r="H311" s="233">
        <v>28</v>
      </c>
      <c r="I311" s="234"/>
      <c r="J311" s="235">
        <f>ROUND(I311*H311,2)</f>
        <v>0</v>
      </c>
      <c r="K311" s="236"/>
      <c r="L311" s="41"/>
      <c r="M311" s="237" t="s">
        <v>1</v>
      </c>
      <c r="N311" s="238" t="s">
        <v>38</v>
      </c>
      <c r="O311" s="88"/>
      <c r="P311" s="220">
        <f>O311*H311</f>
        <v>0</v>
      </c>
      <c r="Q311" s="220">
        <v>0</v>
      </c>
      <c r="R311" s="220">
        <f>Q311*H311</f>
        <v>0</v>
      </c>
      <c r="S311" s="220">
        <v>0</v>
      </c>
      <c r="T311" s="221">
        <f>S311*H311</f>
        <v>0</v>
      </c>
      <c r="U311" s="35"/>
      <c r="V311" s="35"/>
      <c r="W311" s="35"/>
      <c r="X311" s="35"/>
      <c r="Y311" s="35"/>
      <c r="Z311" s="35"/>
      <c r="AA311" s="35"/>
      <c r="AB311" s="35"/>
      <c r="AC311" s="35"/>
      <c r="AD311" s="35"/>
      <c r="AE311" s="35"/>
      <c r="AR311" s="222" t="s">
        <v>126</v>
      </c>
      <c r="AT311" s="222" t="s">
        <v>504</v>
      </c>
      <c r="AU311" s="222" t="s">
        <v>80</v>
      </c>
      <c r="AY311" s="14" t="s">
        <v>115</v>
      </c>
      <c r="BE311" s="223">
        <f>IF(N311="základní",J311,0)</f>
        <v>0</v>
      </c>
      <c r="BF311" s="223">
        <f>IF(N311="snížená",J311,0)</f>
        <v>0</v>
      </c>
      <c r="BG311" s="223">
        <f>IF(N311="zákl. přenesená",J311,0)</f>
        <v>0</v>
      </c>
      <c r="BH311" s="223">
        <f>IF(N311="sníž. přenesená",J311,0)</f>
        <v>0</v>
      </c>
      <c r="BI311" s="223">
        <f>IF(N311="nulová",J311,0)</f>
        <v>0</v>
      </c>
      <c r="BJ311" s="14" t="s">
        <v>78</v>
      </c>
      <c r="BK311" s="223">
        <f>ROUND(I311*H311,2)</f>
        <v>0</v>
      </c>
      <c r="BL311" s="14" t="s">
        <v>126</v>
      </c>
      <c r="BM311" s="222" t="s">
        <v>799</v>
      </c>
    </row>
    <row r="312" s="2" customFormat="1" ht="37.8" customHeight="1">
      <c r="A312" s="35"/>
      <c r="B312" s="36"/>
      <c r="C312" s="229" t="s">
        <v>800</v>
      </c>
      <c r="D312" s="229" t="s">
        <v>504</v>
      </c>
      <c r="E312" s="230" t="s">
        <v>801</v>
      </c>
      <c r="F312" s="231" t="s">
        <v>802</v>
      </c>
      <c r="G312" s="232" t="s">
        <v>145</v>
      </c>
      <c r="H312" s="233">
        <v>32</v>
      </c>
      <c r="I312" s="234"/>
      <c r="J312" s="235">
        <f>ROUND(I312*H312,2)</f>
        <v>0</v>
      </c>
      <c r="K312" s="236"/>
      <c r="L312" s="41"/>
      <c r="M312" s="237" t="s">
        <v>1</v>
      </c>
      <c r="N312" s="238" t="s">
        <v>38</v>
      </c>
      <c r="O312" s="88"/>
      <c r="P312" s="220">
        <f>O312*H312</f>
        <v>0</v>
      </c>
      <c r="Q312" s="220">
        <v>0</v>
      </c>
      <c r="R312" s="220">
        <f>Q312*H312</f>
        <v>0</v>
      </c>
      <c r="S312" s="220">
        <v>0</v>
      </c>
      <c r="T312" s="221">
        <f>S312*H312</f>
        <v>0</v>
      </c>
      <c r="U312" s="35"/>
      <c r="V312" s="35"/>
      <c r="W312" s="35"/>
      <c r="X312" s="35"/>
      <c r="Y312" s="35"/>
      <c r="Z312" s="35"/>
      <c r="AA312" s="35"/>
      <c r="AB312" s="35"/>
      <c r="AC312" s="35"/>
      <c r="AD312" s="35"/>
      <c r="AE312" s="35"/>
      <c r="AR312" s="222" t="s">
        <v>126</v>
      </c>
      <c r="AT312" s="222" t="s">
        <v>504</v>
      </c>
      <c r="AU312" s="222" t="s">
        <v>80</v>
      </c>
      <c r="AY312" s="14" t="s">
        <v>115</v>
      </c>
      <c r="BE312" s="223">
        <f>IF(N312="základní",J312,0)</f>
        <v>0</v>
      </c>
      <c r="BF312" s="223">
        <f>IF(N312="snížená",J312,0)</f>
        <v>0</v>
      </c>
      <c r="BG312" s="223">
        <f>IF(N312="zákl. přenesená",J312,0)</f>
        <v>0</v>
      </c>
      <c r="BH312" s="223">
        <f>IF(N312="sníž. přenesená",J312,0)</f>
        <v>0</v>
      </c>
      <c r="BI312" s="223">
        <f>IF(N312="nulová",J312,0)</f>
        <v>0</v>
      </c>
      <c r="BJ312" s="14" t="s">
        <v>78</v>
      </c>
      <c r="BK312" s="223">
        <f>ROUND(I312*H312,2)</f>
        <v>0</v>
      </c>
      <c r="BL312" s="14" t="s">
        <v>126</v>
      </c>
      <c r="BM312" s="222" t="s">
        <v>803</v>
      </c>
    </row>
    <row r="313" s="2" customFormat="1" ht="37.8" customHeight="1">
      <c r="A313" s="35"/>
      <c r="B313" s="36"/>
      <c r="C313" s="229" t="s">
        <v>804</v>
      </c>
      <c r="D313" s="229" t="s">
        <v>504</v>
      </c>
      <c r="E313" s="230" t="s">
        <v>805</v>
      </c>
      <c r="F313" s="231" t="s">
        <v>806</v>
      </c>
      <c r="G313" s="232" t="s">
        <v>145</v>
      </c>
      <c r="H313" s="233">
        <v>2</v>
      </c>
      <c r="I313" s="234"/>
      <c r="J313" s="235">
        <f>ROUND(I313*H313,2)</f>
        <v>0</v>
      </c>
      <c r="K313" s="236"/>
      <c r="L313" s="41"/>
      <c r="M313" s="237" t="s">
        <v>1</v>
      </c>
      <c r="N313" s="238" t="s">
        <v>38</v>
      </c>
      <c r="O313" s="88"/>
      <c r="P313" s="220">
        <f>O313*H313</f>
        <v>0</v>
      </c>
      <c r="Q313" s="220">
        <v>0</v>
      </c>
      <c r="R313" s="220">
        <f>Q313*H313</f>
        <v>0</v>
      </c>
      <c r="S313" s="220">
        <v>0</v>
      </c>
      <c r="T313" s="221">
        <f>S313*H313</f>
        <v>0</v>
      </c>
      <c r="U313" s="35"/>
      <c r="V313" s="35"/>
      <c r="W313" s="35"/>
      <c r="X313" s="35"/>
      <c r="Y313" s="35"/>
      <c r="Z313" s="35"/>
      <c r="AA313" s="35"/>
      <c r="AB313" s="35"/>
      <c r="AC313" s="35"/>
      <c r="AD313" s="35"/>
      <c r="AE313" s="35"/>
      <c r="AR313" s="222" t="s">
        <v>126</v>
      </c>
      <c r="AT313" s="222" t="s">
        <v>504</v>
      </c>
      <c r="AU313" s="222" t="s">
        <v>80</v>
      </c>
      <c r="AY313" s="14" t="s">
        <v>115</v>
      </c>
      <c r="BE313" s="223">
        <f>IF(N313="základní",J313,0)</f>
        <v>0</v>
      </c>
      <c r="BF313" s="223">
        <f>IF(N313="snížená",J313,0)</f>
        <v>0</v>
      </c>
      <c r="BG313" s="223">
        <f>IF(N313="zákl. přenesená",J313,0)</f>
        <v>0</v>
      </c>
      <c r="BH313" s="223">
        <f>IF(N313="sníž. přenesená",J313,0)</f>
        <v>0</v>
      </c>
      <c r="BI313" s="223">
        <f>IF(N313="nulová",J313,0)</f>
        <v>0</v>
      </c>
      <c r="BJ313" s="14" t="s">
        <v>78</v>
      </c>
      <c r="BK313" s="223">
        <f>ROUND(I313*H313,2)</f>
        <v>0</v>
      </c>
      <c r="BL313" s="14" t="s">
        <v>126</v>
      </c>
      <c r="BM313" s="222" t="s">
        <v>807</v>
      </c>
    </row>
    <row r="314" s="2" customFormat="1" ht="33" customHeight="1">
      <c r="A314" s="35"/>
      <c r="B314" s="36"/>
      <c r="C314" s="229" t="s">
        <v>808</v>
      </c>
      <c r="D314" s="229" t="s">
        <v>504</v>
      </c>
      <c r="E314" s="230" t="s">
        <v>809</v>
      </c>
      <c r="F314" s="231" t="s">
        <v>810</v>
      </c>
      <c r="G314" s="232" t="s">
        <v>145</v>
      </c>
      <c r="H314" s="233">
        <v>42</v>
      </c>
      <c r="I314" s="234"/>
      <c r="J314" s="235">
        <f>ROUND(I314*H314,2)</f>
        <v>0</v>
      </c>
      <c r="K314" s="236"/>
      <c r="L314" s="41"/>
      <c r="M314" s="237" t="s">
        <v>1</v>
      </c>
      <c r="N314" s="238" t="s">
        <v>38</v>
      </c>
      <c r="O314" s="88"/>
      <c r="P314" s="220">
        <f>O314*H314</f>
        <v>0</v>
      </c>
      <c r="Q314" s="220">
        <v>0</v>
      </c>
      <c r="R314" s="220">
        <f>Q314*H314</f>
        <v>0</v>
      </c>
      <c r="S314" s="220">
        <v>0</v>
      </c>
      <c r="T314" s="221">
        <f>S314*H314</f>
        <v>0</v>
      </c>
      <c r="U314" s="35"/>
      <c r="V314" s="35"/>
      <c r="W314" s="35"/>
      <c r="X314" s="35"/>
      <c r="Y314" s="35"/>
      <c r="Z314" s="35"/>
      <c r="AA314" s="35"/>
      <c r="AB314" s="35"/>
      <c r="AC314" s="35"/>
      <c r="AD314" s="35"/>
      <c r="AE314" s="35"/>
      <c r="AR314" s="222" t="s">
        <v>126</v>
      </c>
      <c r="AT314" s="222" t="s">
        <v>504</v>
      </c>
      <c r="AU314" s="222" t="s">
        <v>80</v>
      </c>
      <c r="AY314" s="14" t="s">
        <v>115</v>
      </c>
      <c r="BE314" s="223">
        <f>IF(N314="základní",J314,0)</f>
        <v>0</v>
      </c>
      <c r="BF314" s="223">
        <f>IF(N314="snížená",J314,0)</f>
        <v>0</v>
      </c>
      <c r="BG314" s="223">
        <f>IF(N314="zákl. přenesená",J314,0)</f>
        <v>0</v>
      </c>
      <c r="BH314" s="223">
        <f>IF(N314="sníž. přenesená",J314,0)</f>
        <v>0</v>
      </c>
      <c r="BI314" s="223">
        <f>IF(N314="nulová",J314,0)</f>
        <v>0</v>
      </c>
      <c r="BJ314" s="14" t="s">
        <v>78</v>
      </c>
      <c r="BK314" s="223">
        <f>ROUND(I314*H314,2)</f>
        <v>0</v>
      </c>
      <c r="BL314" s="14" t="s">
        <v>126</v>
      </c>
      <c r="BM314" s="222" t="s">
        <v>811</v>
      </c>
    </row>
    <row r="315" s="2" customFormat="1" ht="33" customHeight="1">
      <c r="A315" s="35"/>
      <c r="B315" s="36"/>
      <c r="C315" s="229" t="s">
        <v>812</v>
      </c>
      <c r="D315" s="229" t="s">
        <v>504</v>
      </c>
      <c r="E315" s="230" t="s">
        <v>813</v>
      </c>
      <c r="F315" s="231" t="s">
        <v>814</v>
      </c>
      <c r="G315" s="232" t="s">
        <v>145</v>
      </c>
      <c r="H315" s="233">
        <v>12</v>
      </c>
      <c r="I315" s="234"/>
      <c r="J315" s="235">
        <f>ROUND(I315*H315,2)</f>
        <v>0</v>
      </c>
      <c r="K315" s="236"/>
      <c r="L315" s="41"/>
      <c r="M315" s="237" t="s">
        <v>1</v>
      </c>
      <c r="N315" s="238" t="s">
        <v>38</v>
      </c>
      <c r="O315" s="88"/>
      <c r="P315" s="220">
        <f>O315*H315</f>
        <v>0</v>
      </c>
      <c r="Q315" s="220">
        <v>0</v>
      </c>
      <c r="R315" s="220">
        <f>Q315*H315</f>
        <v>0</v>
      </c>
      <c r="S315" s="220">
        <v>0</v>
      </c>
      <c r="T315" s="221">
        <f>S315*H315</f>
        <v>0</v>
      </c>
      <c r="U315" s="35"/>
      <c r="V315" s="35"/>
      <c r="W315" s="35"/>
      <c r="X315" s="35"/>
      <c r="Y315" s="35"/>
      <c r="Z315" s="35"/>
      <c r="AA315" s="35"/>
      <c r="AB315" s="35"/>
      <c r="AC315" s="35"/>
      <c r="AD315" s="35"/>
      <c r="AE315" s="35"/>
      <c r="AR315" s="222" t="s">
        <v>126</v>
      </c>
      <c r="AT315" s="222" t="s">
        <v>504</v>
      </c>
      <c r="AU315" s="222" t="s">
        <v>80</v>
      </c>
      <c r="AY315" s="14" t="s">
        <v>115</v>
      </c>
      <c r="BE315" s="223">
        <f>IF(N315="základní",J315,0)</f>
        <v>0</v>
      </c>
      <c r="BF315" s="223">
        <f>IF(N315="snížená",J315,0)</f>
        <v>0</v>
      </c>
      <c r="BG315" s="223">
        <f>IF(N315="zákl. přenesená",J315,0)</f>
        <v>0</v>
      </c>
      <c r="BH315" s="223">
        <f>IF(N315="sníž. přenesená",J315,0)</f>
        <v>0</v>
      </c>
      <c r="BI315" s="223">
        <f>IF(N315="nulová",J315,0)</f>
        <v>0</v>
      </c>
      <c r="BJ315" s="14" t="s">
        <v>78</v>
      </c>
      <c r="BK315" s="223">
        <f>ROUND(I315*H315,2)</f>
        <v>0</v>
      </c>
      <c r="BL315" s="14" t="s">
        <v>126</v>
      </c>
      <c r="BM315" s="222" t="s">
        <v>815</v>
      </c>
    </row>
    <row r="316" s="2" customFormat="1" ht="33" customHeight="1">
      <c r="A316" s="35"/>
      <c r="B316" s="36"/>
      <c r="C316" s="229" t="s">
        <v>816</v>
      </c>
      <c r="D316" s="229" t="s">
        <v>504</v>
      </c>
      <c r="E316" s="230" t="s">
        <v>817</v>
      </c>
      <c r="F316" s="231" t="s">
        <v>818</v>
      </c>
      <c r="G316" s="232" t="s">
        <v>145</v>
      </c>
      <c r="H316" s="233">
        <v>8</v>
      </c>
      <c r="I316" s="234"/>
      <c r="J316" s="235">
        <f>ROUND(I316*H316,2)</f>
        <v>0</v>
      </c>
      <c r="K316" s="236"/>
      <c r="L316" s="41"/>
      <c r="M316" s="237" t="s">
        <v>1</v>
      </c>
      <c r="N316" s="238" t="s">
        <v>38</v>
      </c>
      <c r="O316" s="88"/>
      <c r="P316" s="220">
        <f>O316*H316</f>
        <v>0</v>
      </c>
      <c r="Q316" s="220">
        <v>0</v>
      </c>
      <c r="R316" s="220">
        <f>Q316*H316</f>
        <v>0</v>
      </c>
      <c r="S316" s="220">
        <v>0</v>
      </c>
      <c r="T316" s="221">
        <f>S316*H316</f>
        <v>0</v>
      </c>
      <c r="U316" s="35"/>
      <c r="V316" s="35"/>
      <c r="W316" s="35"/>
      <c r="X316" s="35"/>
      <c r="Y316" s="35"/>
      <c r="Z316" s="35"/>
      <c r="AA316" s="35"/>
      <c r="AB316" s="35"/>
      <c r="AC316" s="35"/>
      <c r="AD316" s="35"/>
      <c r="AE316" s="35"/>
      <c r="AR316" s="222" t="s">
        <v>126</v>
      </c>
      <c r="AT316" s="222" t="s">
        <v>504</v>
      </c>
      <c r="AU316" s="222" t="s">
        <v>80</v>
      </c>
      <c r="AY316" s="14" t="s">
        <v>115</v>
      </c>
      <c r="BE316" s="223">
        <f>IF(N316="základní",J316,0)</f>
        <v>0</v>
      </c>
      <c r="BF316" s="223">
        <f>IF(N316="snížená",J316,0)</f>
        <v>0</v>
      </c>
      <c r="BG316" s="223">
        <f>IF(N316="zákl. přenesená",J316,0)</f>
        <v>0</v>
      </c>
      <c r="BH316" s="223">
        <f>IF(N316="sníž. přenesená",J316,0)</f>
        <v>0</v>
      </c>
      <c r="BI316" s="223">
        <f>IF(N316="nulová",J316,0)</f>
        <v>0</v>
      </c>
      <c r="BJ316" s="14" t="s">
        <v>78</v>
      </c>
      <c r="BK316" s="223">
        <f>ROUND(I316*H316,2)</f>
        <v>0</v>
      </c>
      <c r="BL316" s="14" t="s">
        <v>126</v>
      </c>
      <c r="BM316" s="222" t="s">
        <v>819</v>
      </c>
    </row>
    <row r="317" s="2" customFormat="1" ht="33" customHeight="1">
      <c r="A317" s="35"/>
      <c r="B317" s="36"/>
      <c r="C317" s="229" t="s">
        <v>820</v>
      </c>
      <c r="D317" s="229" t="s">
        <v>504</v>
      </c>
      <c r="E317" s="230" t="s">
        <v>821</v>
      </c>
      <c r="F317" s="231" t="s">
        <v>822</v>
      </c>
      <c r="G317" s="232" t="s">
        <v>145</v>
      </c>
      <c r="H317" s="233">
        <v>2</v>
      </c>
      <c r="I317" s="234"/>
      <c r="J317" s="235">
        <f>ROUND(I317*H317,2)</f>
        <v>0</v>
      </c>
      <c r="K317" s="236"/>
      <c r="L317" s="41"/>
      <c r="M317" s="237" t="s">
        <v>1</v>
      </c>
      <c r="N317" s="238" t="s">
        <v>38</v>
      </c>
      <c r="O317" s="88"/>
      <c r="P317" s="220">
        <f>O317*H317</f>
        <v>0</v>
      </c>
      <c r="Q317" s="220">
        <v>0</v>
      </c>
      <c r="R317" s="220">
        <f>Q317*H317</f>
        <v>0</v>
      </c>
      <c r="S317" s="220">
        <v>0</v>
      </c>
      <c r="T317" s="221">
        <f>S317*H317</f>
        <v>0</v>
      </c>
      <c r="U317" s="35"/>
      <c r="V317" s="35"/>
      <c r="W317" s="35"/>
      <c r="X317" s="35"/>
      <c r="Y317" s="35"/>
      <c r="Z317" s="35"/>
      <c r="AA317" s="35"/>
      <c r="AB317" s="35"/>
      <c r="AC317" s="35"/>
      <c r="AD317" s="35"/>
      <c r="AE317" s="35"/>
      <c r="AR317" s="222" t="s">
        <v>126</v>
      </c>
      <c r="AT317" s="222" t="s">
        <v>504</v>
      </c>
      <c r="AU317" s="222" t="s">
        <v>80</v>
      </c>
      <c r="AY317" s="14" t="s">
        <v>115</v>
      </c>
      <c r="BE317" s="223">
        <f>IF(N317="základní",J317,0)</f>
        <v>0</v>
      </c>
      <c r="BF317" s="223">
        <f>IF(N317="snížená",J317,0)</f>
        <v>0</v>
      </c>
      <c r="BG317" s="223">
        <f>IF(N317="zákl. přenesená",J317,0)</f>
        <v>0</v>
      </c>
      <c r="BH317" s="223">
        <f>IF(N317="sníž. přenesená",J317,0)</f>
        <v>0</v>
      </c>
      <c r="BI317" s="223">
        <f>IF(N317="nulová",J317,0)</f>
        <v>0</v>
      </c>
      <c r="BJ317" s="14" t="s">
        <v>78</v>
      </c>
      <c r="BK317" s="223">
        <f>ROUND(I317*H317,2)</f>
        <v>0</v>
      </c>
      <c r="BL317" s="14" t="s">
        <v>126</v>
      </c>
      <c r="BM317" s="222" t="s">
        <v>823</v>
      </c>
    </row>
    <row r="318" s="2" customFormat="1" ht="37.8" customHeight="1">
      <c r="A318" s="35"/>
      <c r="B318" s="36"/>
      <c r="C318" s="229" t="s">
        <v>824</v>
      </c>
      <c r="D318" s="229" t="s">
        <v>504</v>
      </c>
      <c r="E318" s="230" t="s">
        <v>825</v>
      </c>
      <c r="F318" s="231" t="s">
        <v>826</v>
      </c>
      <c r="G318" s="232" t="s">
        <v>123</v>
      </c>
      <c r="H318" s="233">
        <v>36</v>
      </c>
      <c r="I318" s="234"/>
      <c r="J318" s="235">
        <f>ROUND(I318*H318,2)</f>
        <v>0</v>
      </c>
      <c r="K318" s="236"/>
      <c r="L318" s="41"/>
      <c r="M318" s="237" t="s">
        <v>1</v>
      </c>
      <c r="N318" s="238" t="s">
        <v>38</v>
      </c>
      <c r="O318" s="88"/>
      <c r="P318" s="220">
        <f>O318*H318</f>
        <v>0</v>
      </c>
      <c r="Q318" s="220">
        <v>0</v>
      </c>
      <c r="R318" s="220">
        <f>Q318*H318</f>
        <v>0</v>
      </c>
      <c r="S318" s="220">
        <v>0</v>
      </c>
      <c r="T318" s="221">
        <f>S318*H318</f>
        <v>0</v>
      </c>
      <c r="U318" s="35"/>
      <c r="V318" s="35"/>
      <c r="W318" s="35"/>
      <c r="X318" s="35"/>
      <c r="Y318" s="35"/>
      <c r="Z318" s="35"/>
      <c r="AA318" s="35"/>
      <c r="AB318" s="35"/>
      <c r="AC318" s="35"/>
      <c r="AD318" s="35"/>
      <c r="AE318" s="35"/>
      <c r="AR318" s="222" t="s">
        <v>126</v>
      </c>
      <c r="AT318" s="222" t="s">
        <v>504</v>
      </c>
      <c r="AU318" s="222" t="s">
        <v>80</v>
      </c>
      <c r="AY318" s="14" t="s">
        <v>115</v>
      </c>
      <c r="BE318" s="223">
        <f>IF(N318="základní",J318,0)</f>
        <v>0</v>
      </c>
      <c r="BF318" s="223">
        <f>IF(N318="snížená",J318,0)</f>
        <v>0</v>
      </c>
      <c r="BG318" s="223">
        <f>IF(N318="zákl. přenesená",J318,0)</f>
        <v>0</v>
      </c>
      <c r="BH318" s="223">
        <f>IF(N318="sníž. přenesená",J318,0)</f>
        <v>0</v>
      </c>
      <c r="BI318" s="223">
        <f>IF(N318="nulová",J318,0)</f>
        <v>0</v>
      </c>
      <c r="BJ318" s="14" t="s">
        <v>78</v>
      </c>
      <c r="BK318" s="223">
        <f>ROUND(I318*H318,2)</f>
        <v>0</v>
      </c>
      <c r="BL318" s="14" t="s">
        <v>126</v>
      </c>
      <c r="BM318" s="222" t="s">
        <v>827</v>
      </c>
    </row>
    <row r="319" s="2" customFormat="1" ht="44.25" customHeight="1">
      <c r="A319" s="35"/>
      <c r="B319" s="36"/>
      <c r="C319" s="229" t="s">
        <v>828</v>
      </c>
      <c r="D319" s="229" t="s">
        <v>504</v>
      </c>
      <c r="E319" s="230" t="s">
        <v>829</v>
      </c>
      <c r="F319" s="231" t="s">
        <v>830</v>
      </c>
      <c r="G319" s="232" t="s">
        <v>123</v>
      </c>
      <c r="H319" s="233">
        <v>12</v>
      </c>
      <c r="I319" s="234"/>
      <c r="J319" s="235">
        <f>ROUND(I319*H319,2)</f>
        <v>0</v>
      </c>
      <c r="K319" s="236"/>
      <c r="L319" s="41"/>
      <c r="M319" s="237" t="s">
        <v>1</v>
      </c>
      <c r="N319" s="238" t="s">
        <v>38</v>
      </c>
      <c r="O319" s="88"/>
      <c r="P319" s="220">
        <f>O319*H319</f>
        <v>0</v>
      </c>
      <c r="Q319" s="220">
        <v>0</v>
      </c>
      <c r="R319" s="220">
        <f>Q319*H319</f>
        <v>0</v>
      </c>
      <c r="S319" s="220">
        <v>0</v>
      </c>
      <c r="T319" s="221">
        <f>S319*H319</f>
        <v>0</v>
      </c>
      <c r="U319" s="35"/>
      <c r="V319" s="35"/>
      <c r="W319" s="35"/>
      <c r="X319" s="35"/>
      <c r="Y319" s="35"/>
      <c r="Z319" s="35"/>
      <c r="AA319" s="35"/>
      <c r="AB319" s="35"/>
      <c r="AC319" s="35"/>
      <c r="AD319" s="35"/>
      <c r="AE319" s="35"/>
      <c r="AR319" s="222" t="s">
        <v>126</v>
      </c>
      <c r="AT319" s="222" t="s">
        <v>504</v>
      </c>
      <c r="AU319" s="222" t="s">
        <v>80</v>
      </c>
      <c r="AY319" s="14" t="s">
        <v>115</v>
      </c>
      <c r="BE319" s="223">
        <f>IF(N319="základní",J319,0)</f>
        <v>0</v>
      </c>
      <c r="BF319" s="223">
        <f>IF(N319="snížená",J319,0)</f>
        <v>0</v>
      </c>
      <c r="BG319" s="223">
        <f>IF(N319="zákl. přenesená",J319,0)</f>
        <v>0</v>
      </c>
      <c r="BH319" s="223">
        <f>IF(N319="sníž. přenesená",J319,0)</f>
        <v>0</v>
      </c>
      <c r="BI319" s="223">
        <f>IF(N319="nulová",J319,0)</f>
        <v>0</v>
      </c>
      <c r="BJ319" s="14" t="s">
        <v>78</v>
      </c>
      <c r="BK319" s="223">
        <f>ROUND(I319*H319,2)</f>
        <v>0</v>
      </c>
      <c r="BL319" s="14" t="s">
        <v>126</v>
      </c>
      <c r="BM319" s="222" t="s">
        <v>831</v>
      </c>
    </row>
    <row r="320" s="2" customFormat="1" ht="37.8" customHeight="1">
      <c r="A320" s="35"/>
      <c r="B320" s="36"/>
      <c r="C320" s="229" t="s">
        <v>832</v>
      </c>
      <c r="D320" s="229" t="s">
        <v>504</v>
      </c>
      <c r="E320" s="230" t="s">
        <v>833</v>
      </c>
      <c r="F320" s="231" t="s">
        <v>834</v>
      </c>
      <c r="G320" s="232" t="s">
        <v>145</v>
      </c>
      <c r="H320" s="233">
        <v>2</v>
      </c>
      <c r="I320" s="234"/>
      <c r="J320" s="235">
        <f>ROUND(I320*H320,2)</f>
        <v>0</v>
      </c>
      <c r="K320" s="236"/>
      <c r="L320" s="41"/>
      <c r="M320" s="237" t="s">
        <v>1</v>
      </c>
      <c r="N320" s="238" t="s">
        <v>38</v>
      </c>
      <c r="O320" s="88"/>
      <c r="P320" s="220">
        <f>O320*H320</f>
        <v>0</v>
      </c>
      <c r="Q320" s="220">
        <v>0</v>
      </c>
      <c r="R320" s="220">
        <f>Q320*H320</f>
        <v>0</v>
      </c>
      <c r="S320" s="220">
        <v>0</v>
      </c>
      <c r="T320" s="221">
        <f>S320*H320</f>
        <v>0</v>
      </c>
      <c r="U320" s="35"/>
      <c r="V320" s="35"/>
      <c r="W320" s="35"/>
      <c r="X320" s="35"/>
      <c r="Y320" s="35"/>
      <c r="Z320" s="35"/>
      <c r="AA320" s="35"/>
      <c r="AB320" s="35"/>
      <c r="AC320" s="35"/>
      <c r="AD320" s="35"/>
      <c r="AE320" s="35"/>
      <c r="AR320" s="222" t="s">
        <v>126</v>
      </c>
      <c r="AT320" s="222" t="s">
        <v>504</v>
      </c>
      <c r="AU320" s="222" t="s">
        <v>80</v>
      </c>
      <c r="AY320" s="14" t="s">
        <v>115</v>
      </c>
      <c r="BE320" s="223">
        <f>IF(N320="základní",J320,0)</f>
        <v>0</v>
      </c>
      <c r="BF320" s="223">
        <f>IF(N320="snížená",J320,0)</f>
        <v>0</v>
      </c>
      <c r="BG320" s="223">
        <f>IF(N320="zákl. přenesená",J320,0)</f>
        <v>0</v>
      </c>
      <c r="BH320" s="223">
        <f>IF(N320="sníž. přenesená",J320,0)</f>
        <v>0</v>
      </c>
      <c r="BI320" s="223">
        <f>IF(N320="nulová",J320,0)</f>
        <v>0</v>
      </c>
      <c r="BJ320" s="14" t="s">
        <v>78</v>
      </c>
      <c r="BK320" s="223">
        <f>ROUND(I320*H320,2)</f>
        <v>0</v>
      </c>
      <c r="BL320" s="14" t="s">
        <v>126</v>
      </c>
      <c r="BM320" s="222" t="s">
        <v>835</v>
      </c>
    </row>
    <row r="321" s="2" customFormat="1" ht="33" customHeight="1">
      <c r="A321" s="35"/>
      <c r="B321" s="36"/>
      <c r="C321" s="229" t="s">
        <v>836</v>
      </c>
      <c r="D321" s="229" t="s">
        <v>504</v>
      </c>
      <c r="E321" s="230" t="s">
        <v>837</v>
      </c>
      <c r="F321" s="231" t="s">
        <v>838</v>
      </c>
      <c r="G321" s="232" t="s">
        <v>145</v>
      </c>
      <c r="H321" s="233">
        <v>1</v>
      </c>
      <c r="I321" s="234"/>
      <c r="J321" s="235">
        <f>ROUND(I321*H321,2)</f>
        <v>0</v>
      </c>
      <c r="K321" s="236"/>
      <c r="L321" s="41"/>
      <c r="M321" s="237" t="s">
        <v>1</v>
      </c>
      <c r="N321" s="238" t="s">
        <v>38</v>
      </c>
      <c r="O321" s="88"/>
      <c r="P321" s="220">
        <f>O321*H321</f>
        <v>0</v>
      </c>
      <c r="Q321" s="220">
        <v>0</v>
      </c>
      <c r="R321" s="220">
        <f>Q321*H321</f>
        <v>0</v>
      </c>
      <c r="S321" s="220">
        <v>0</v>
      </c>
      <c r="T321" s="221">
        <f>S321*H321</f>
        <v>0</v>
      </c>
      <c r="U321" s="35"/>
      <c r="V321" s="35"/>
      <c r="W321" s="35"/>
      <c r="X321" s="35"/>
      <c r="Y321" s="35"/>
      <c r="Z321" s="35"/>
      <c r="AA321" s="35"/>
      <c r="AB321" s="35"/>
      <c r="AC321" s="35"/>
      <c r="AD321" s="35"/>
      <c r="AE321" s="35"/>
      <c r="AR321" s="222" t="s">
        <v>126</v>
      </c>
      <c r="AT321" s="222" t="s">
        <v>504</v>
      </c>
      <c r="AU321" s="222" t="s">
        <v>80</v>
      </c>
      <c r="AY321" s="14" t="s">
        <v>115</v>
      </c>
      <c r="BE321" s="223">
        <f>IF(N321="základní",J321,0)</f>
        <v>0</v>
      </c>
      <c r="BF321" s="223">
        <f>IF(N321="snížená",J321,0)</f>
        <v>0</v>
      </c>
      <c r="BG321" s="223">
        <f>IF(N321="zákl. přenesená",J321,0)</f>
        <v>0</v>
      </c>
      <c r="BH321" s="223">
        <f>IF(N321="sníž. přenesená",J321,0)</f>
        <v>0</v>
      </c>
      <c r="BI321" s="223">
        <f>IF(N321="nulová",J321,0)</f>
        <v>0</v>
      </c>
      <c r="BJ321" s="14" t="s">
        <v>78</v>
      </c>
      <c r="BK321" s="223">
        <f>ROUND(I321*H321,2)</f>
        <v>0</v>
      </c>
      <c r="BL321" s="14" t="s">
        <v>126</v>
      </c>
      <c r="BM321" s="222" t="s">
        <v>839</v>
      </c>
    </row>
    <row r="322" s="2" customFormat="1" ht="55.5" customHeight="1">
      <c r="A322" s="35"/>
      <c r="B322" s="36"/>
      <c r="C322" s="229" t="s">
        <v>840</v>
      </c>
      <c r="D322" s="229" t="s">
        <v>504</v>
      </c>
      <c r="E322" s="230" t="s">
        <v>621</v>
      </c>
      <c r="F322" s="231" t="s">
        <v>622</v>
      </c>
      <c r="G322" s="232" t="s">
        <v>145</v>
      </c>
      <c r="H322" s="233">
        <v>1</v>
      </c>
      <c r="I322" s="234"/>
      <c r="J322" s="235">
        <f>ROUND(I322*H322,2)</f>
        <v>0</v>
      </c>
      <c r="K322" s="236"/>
      <c r="L322" s="41"/>
      <c r="M322" s="237" t="s">
        <v>1</v>
      </c>
      <c r="N322" s="238" t="s">
        <v>38</v>
      </c>
      <c r="O322" s="88"/>
      <c r="P322" s="220">
        <f>O322*H322</f>
        <v>0</v>
      </c>
      <c r="Q322" s="220">
        <v>0</v>
      </c>
      <c r="R322" s="220">
        <f>Q322*H322</f>
        <v>0</v>
      </c>
      <c r="S322" s="220">
        <v>0</v>
      </c>
      <c r="T322" s="221">
        <f>S322*H322</f>
        <v>0</v>
      </c>
      <c r="U322" s="35"/>
      <c r="V322" s="35"/>
      <c r="W322" s="35"/>
      <c r="X322" s="35"/>
      <c r="Y322" s="35"/>
      <c r="Z322" s="35"/>
      <c r="AA322" s="35"/>
      <c r="AB322" s="35"/>
      <c r="AC322" s="35"/>
      <c r="AD322" s="35"/>
      <c r="AE322" s="35"/>
      <c r="AR322" s="222" t="s">
        <v>126</v>
      </c>
      <c r="AT322" s="222" t="s">
        <v>504</v>
      </c>
      <c r="AU322" s="222" t="s">
        <v>80</v>
      </c>
      <c r="AY322" s="14" t="s">
        <v>115</v>
      </c>
      <c r="BE322" s="223">
        <f>IF(N322="základní",J322,0)</f>
        <v>0</v>
      </c>
      <c r="BF322" s="223">
        <f>IF(N322="snížená",J322,0)</f>
        <v>0</v>
      </c>
      <c r="BG322" s="223">
        <f>IF(N322="zákl. přenesená",J322,0)</f>
        <v>0</v>
      </c>
      <c r="BH322" s="223">
        <f>IF(N322="sníž. přenesená",J322,0)</f>
        <v>0</v>
      </c>
      <c r="BI322" s="223">
        <f>IF(N322="nulová",J322,0)</f>
        <v>0</v>
      </c>
      <c r="BJ322" s="14" t="s">
        <v>78</v>
      </c>
      <c r="BK322" s="223">
        <f>ROUND(I322*H322,2)</f>
        <v>0</v>
      </c>
      <c r="BL322" s="14" t="s">
        <v>126</v>
      </c>
      <c r="BM322" s="222" t="s">
        <v>841</v>
      </c>
    </row>
    <row r="323" s="2" customFormat="1" ht="37.8" customHeight="1">
      <c r="A323" s="35"/>
      <c r="B323" s="36"/>
      <c r="C323" s="229" t="s">
        <v>842</v>
      </c>
      <c r="D323" s="229" t="s">
        <v>504</v>
      </c>
      <c r="E323" s="230" t="s">
        <v>843</v>
      </c>
      <c r="F323" s="231" t="s">
        <v>844</v>
      </c>
      <c r="G323" s="232" t="s">
        <v>145</v>
      </c>
      <c r="H323" s="233">
        <v>1</v>
      </c>
      <c r="I323" s="234"/>
      <c r="J323" s="235">
        <f>ROUND(I323*H323,2)</f>
        <v>0</v>
      </c>
      <c r="K323" s="236"/>
      <c r="L323" s="41"/>
      <c r="M323" s="237" t="s">
        <v>1</v>
      </c>
      <c r="N323" s="238" t="s">
        <v>38</v>
      </c>
      <c r="O323" s="88"/>
      <c r="P323" s="220">
        <f>O323*H323</f>
        <v>0</v>
      </c>
      <c r="Q323" s="220">
        <v>0</v>
      </c>
      <c r="R323" s="220">
        <f>Q323*H323</f>
        <v>0</v>
      </c>
      <c r="S323" s="220">
        <v>0</v>
      </c>
      <c r="T323" s="221">
        <f>S323*H323</f>
        <v>0</v>
      </c>
      <c r="U323" s="35"/>
      <c r="V323" s="35"/>
      <c r="W323" s="35"/>
      <c r="X323" s="35"/>
      <c r="Y323" s="35"/>
      <c r="Z323" s="35"/>
      <c r="AA323" s="35"/>
      <c r="AB323" s="35"/>
      <c r="AC323" s="35"/>
      <c r="AD323" s="35"/>
      <c r="AE323" s="35"/>
      <c r="AR323" s="222" t="s">
        <v>126</v>
      </c>
      <c r="AT323" s="222" t="s">
        <v>504</v>
      </c>
      <c r="AU323" s="222" t="s">
        <v>80</v>
      </c>
      <c r="AY323" s="14" t="s">
        <v>115</v>
      </c>
      <c r="BE323" s="223">
        <f>IF(N323="základní",J323,0)</f>
        <v>0</v>
      </c>
      <c r="BF323" s="223">
        <f>IF(N323="snížená",J323,0)</f>
        <v>0</v>
      </c>
      <c r="BG323" s="223">
        <f>IF(N323="zákl. přenesená",J323,0)</f>
        <v>0</v>
      </c>
      <c r="BH323" s="223">
        <f>IF(N323="sníž. přenesená",J323,0)</f>
        <v>0</v>
      </c>
      <c r="BI323" s="223">
        <f>IF(N323="nulová",J323,0)</f>
        <v>0</v>
      </c>
      <c r="BJ323" s="14" t="s">
        <v>78</v>
      </c>
      <c r="BK323" s="223">
        <f>ROUND(I323*H323,2)</f>
        <v>0</v>
      </c>
      <c r="BL323" s="14" t="s">
        <v>126</v>
      </c>
      <c r="BM323" s="222" t="s">
        <v>845</v>
      </c>
    </row>
    <row r="324" s="2" customFormat="1" ht="37.8" customHeight="1">
      <c r="A324" s="35"/>
      <c r="B324" s="36"/>
      <c r="C324" s="229" t="s">
        <v>846</v>
      </c>
      <c r="D324" s="229" t="s">
        <v>504</v>
      </c>
      <c r="E324" s="230" t="s">
        <v>847</v>
      </c>
      <c r="F324" s="231" t="s">
        <v>848</v>
      </c>
      <c r="G324" s="232" t="s">
        <v>123</v>
      </c>
      <c r="H324" s="233">
        <v>14.5</v>
      </c>
      <c r="I324" s="234"/>
      <c r="J324" s="235">
        <f>ROUND(I324*H324,2)</f>
        <v>0</v>
      </c>
      <c r="K324" s="236"/>
      <c r="L324" s="41"/>
      <c r="M324" s="237" t="s">
        <v>1</v>
      </c>
      <c r="N324" s="238" t="s">
        <v>38</v>
      </c>
      <c r="O324" s="88"/>
      <c r="P324" s="220">
        <f>O324*H324</f>
        <v>0</v>
      </c>
      <c r="Q324" s="220">
        <v>0</v>
      </c>
      <c r="R324" s="220">
        <f>Q324*H324</f>
        <v>0</v>
      </c>
      <c r="S324" s="220">
        <v>0</v>
      </c>
      <c r="T324" s="221">
        <f>S324*H324</f>
        <v>0</v>
      </c>
      <c r="U324" s="35"/>
      <c r="V324" s="35"/>
      <c r="W324" s="35"/>
      <c r="X324" s="35"/>
      <c r="Y324" s="35"/>
      <c r="Z324" s="35"/>
      <c r="AA324" s="35"/>
      <c r="AB324" s="35"/>
      <c r="AC324" s="35"/>
      <c r="AD324" s="35"/>
      <c r="AE324" s="35"/>
      <c r="AR324" s="222" t="s">
        <v>126</v>
      </c>
      <c r="AT324" s="222" t="s">
        <v>504</v>
      </c>
      <c r="AU324" s="222" t="s">
        <v>80</v>
      </c>
      <c r="AY324" s="14" t="s">
        <v>115</v>
      </c>
      <c r="BE324" s="223">
        <f>IF(N324="základní",J324,0)</f>
        <v>0</v>
      </c>
      <c r="BF324" s="223">
        <f>IF(N324="snížená",J324,0)</f>
        <v>0</v>
      </c>
      <c r="BG324" s="223">
        <f>IF(N324="zákl. přenesená",J324,0)</f>
        <v>0</v>
      </c>
      <c r="BH324" s="223">
        <f>IF(N324="sníž. přenesená",J324,0)</f>
        <v>0</v>
      </c>
      <c r="BI324" s="223">
        <f>IF(N324="nulová",J324,0)</f>
        <v>0</v>
      </c>
      <c r="BJ324" s="14" t="s">
        <v>78</v>
      </c>
      <c r="BK324" s="223">
        <f>ROUND(I324*H324,2)</f>
        <v>0</v>
      </c>
      <c r="BL324" s="14" t="s">
        <v>126</v>
      </c>
      <c r="BM324" s="222" t="s">
        <v>849</v>
      </c>
    </row>
    <row r="325" s="2" customFormat="1" ht="21.75" customHeight="1">
      <c r="A325" s="35"/>
      <c r="B325" s="36"/>
      <c r="C325" s="229" t="s">
        <v>850</v>
      </c>
      <c r="D325" s="229" t="s">
        <v>504</v>
      </c>
      <c r="E325" s="230" t="s">
        <v>851</v>
      </c>
      <c r="F325" s="231" t="s">
        <v>852</v>
      </c>
      <c r="G325" s="232" t="s">
        <v>145</v>
      </c>
      <c r="H325" s="233">
        <v>2</v>
      </c>
      <c r="I325" s="234"/>
      <c r="J325" s="235">
        <f>ROUND(I325*H325,2)</f>
        <v>0</v>
      </c>
      <c r="K325" s="236"/>
      <c r="L325" s="41"/>
      <c r="M325" s="237" t="s">
        <v>1</v>
      </c>
      <c r="N325" s="238" t="s">
        <v>38</v>
      </c>
      <c r="O325" s="88"/>
      <c r="P325" s="220">
        <f>O325*H325</f>
        <v>0</v>
      </c>
      <c r="Q325" s="220">
        <v>0</v>
      </c>
      <c r="R325" s="220">
        <f>Q325*H325</f>
        <v>0</v>
      </c>
      <c r="S325" s="220">
        <v>0</v>
      </c>
      <c r="T325" s="221">
        <f>S325*H325</f>
        <v>0</v>
      </c>
      <c r="U325" s="35"/>
      <c r="V325" s="35"/>
      <c r="W325" s="35"/>
      <c r="X325" s="35"/>
      <c r="Y325" s="35"/>
      <c r="Z325" s="35"/>
      <c r="AA325" s="35"/>
      <c r="AB325" s="35"/>
      <c r="AC325" s="35"/>
      <c r="AD325" s="35"/>
      <c r="AE325" s="35"/>
      <c r="AR325" s="222" t="s">
        <v>126</v>
      </c>
      <c r="AT325" s="222" t="s">
        <v>504</v>
      </c>
      <c r="AU325" s="222" t="s">
        <v>80</v>
      </c>
      <c r="AY325" s="14" t="s">
        <v>115</v>
      </c>
      <c r="BE325" s="223">
        <f>IF(N325="základní",J325,0)</f>
        <v>0</v>
      </c>
      <c r="BF325" s="223">
        <f>IF(N325="snížená",J325,0)</f>
        <v>0</v>
      </c>
      <c r="BG325" s="223">
        <f>IF(N325="zákl. přenesená",J325,0)</f>
        <v>0</v>
      </c>
      <c r="BH325" s="223">
        <f>IF(N325="sníž. přenesená",J325,0)</f>
        <v>0</v>
      </c>
      <c r="BI325" s="223">
        <f>IF(N325="nulová",J325,0)</f>
        <v>0</v>
      </c>
      <c r="BJ325" s="14" t="s">
        <v>78</v>
      </c>
      <c r="BK325" s="223">
        <f>ROUND(I325*H325,2)</f>
        <v>0</v>
      </c>
      <c r="BL325" s="14" t="s">
        <v>126</v>
      </c>
      <c r="BM325" s="222" t="s">
        <v>853</v>
      </c>
    </row>
    <row r="326" s="2" customFormat="1" ht="24.15" customHeight="1">
      <c r="A326" s="35"/>
      <c r="B326" s="36"/>
      <c r="C326" s="229" t="s">
        <v>854</v>
      </c>
      <c r="D326" s="229" t="s">
        <v>504</v>
      </c>
      <c r="E326" s="230" t="s">
        <v>855</v>
      </c>
      <c r="F326" s="231" t="s">
        <v>856</v>
      </c>
      <c r="G326" s="232" t="s">
        <v>145</v>
      </c>
      <c r="H326" s="233">
        <v>2</v>
      </c>
      <c r="I326" s="234"/>
      <c r="J326" s="235">
        <f>ROUND(I326*H326,2)</f>
        <v>0</v>
      </c>
      <c r="K326" s="236"/>
      <c r="L326" s="41"/>
      <c r="M326" s="237" t="s">
        <v>1</v>
      </c>
      <c r="N326" s="238" t="s">
        <v>38</v>
      </c>
      <c r="O326" s="88"/>
      <c r="P326" s="220">
        <f>O326*H326</f>
        <v>0</v>
      </c>
      <c r="Q326" s="220">
        <v>0</v>
      </c>
      <c r="R326" s="220">
        <f>Q326*H326</f>
        <v>0</v>
      </c>
      <c r="S326" s="220">
        <v>0</v>
      </c>
      <c r="T326" s="221">
        <f>S326*H326</f>
        <v>0</v>
      </c>
      <c r="U326" s="35"/>
      <c r="V326" s="35"/>
      <c r="W326" s="35"/>
      <c r="X326" s="35"/>
      <c r="Y326" s="35"/>
      <c r="Z326" s="35"/>
      <c r="AA326" s="35"/>
      <c r="AB326" s="35"/>
      <c r="AC326" s="35"/>
      <c r="AD326" s="35"/>
      <c r="AE326" s="35"/>
      <c r="AR326" s="222" t="s">
        <v>126</v>
      </c>
      <c r="AT326" s="222" t="s">
        <v>504</v>
      </c>
      <c r="AU326" s="222" t="s">
        <v>80</v>
      </c>
      <c r="AY326" s="14" t="s">
        <v>115</v>
      </c>
      <c r="BE326" s="223">
        <f>IF(N326="základní",J326,0)</f>
        <v>0</v>
      </c>
      <c r="BF326" s="223">
        <f>IF(N326="snížená",J326,0)</f>
        <v>0</v>
      </c>
      <c r="BG326" s="223">
        <f>IF(N326="zákl. přenesená",J326,0)</f>
        <v>0</v>
      </c>
      <c r="BH326" s="223">
        <f>IF(N326="sníž. přenesená",J326,0)</f>
        <v>0</v>
      </c>
      <c r="BI326" s="223">
        <f>IF(N326="nulová",J326,0)</f>
        <v>0</v>
      </c>
      <c r="BJ326" s="14" t="s">
        <v>78</v>
      </c>
      <c r="BK326" s="223">
        <f>ROUND(I326*H326,2)</f>
        <v>0</v>
      </c>
      <c r="BL326" s="14" t="s">
        <v>126</v>
      </c>
      <c r="BM326" s="222" t="s">
        <v>857</v>
      </c>
    </row>
    <row r="327" s="2" customFormat="1" ht="21.75" customHeight="1">
      <c r="A327" s="35"/>
      <c r="B327" s="36"/>
      <c r="C327" s="229" t="s">
        <v>858</v>
      </c>
      <c r="D327" s="229" t="s">
        <v>504</v>
      </c>
      <c r="E327" s="230" t="s">
        <v>859</v>
      </c>
      <c r="F327" s="231" t="s">
        <v>860</v>
      </c>
      <c r="G327" s="232" t="s">
        <v>145</v>
      </c>
      <c r="H327" s="233">
        <v>2</v>
      </c>
      <c r="I327" s="234"/>
      <c r="J327" s="235">
        <f>ROUND(I327*H327,2)</f>
        <v>0</v>
      </c>
      <c r="K327" s="236"/>
      <c r="L327" s="41"/>
      <c r="M327" s="237" t="s">
        <v>1</v>
      </c>
      <c r="N327" s="238" t="s">
        <v>38</v>
      </c>
      <c r="O327" s="88"/>
      <c r="P327" s="220">
        <f>O327*H327</f>
        <v>0</v>
      </c>
      <c r="Q327" s="220">
        <v>0</v>
      </c>
      <c r="R327" s="220">
        <f>Q327*H327</f>
        <v>0</v>
      </c>
      <c r="S327" s="220">
        <v>0</v>
      </c>
      <c r="T327" s="221">
        <f>S327*H327</f>
        <v>0</v>
      </c>
      <c r="U327" s="35"/>
      <c r="V327" s="35"/>
      <c r="W327" s="35"/>
      <c r="X327" s="35"/>
      <c r="Y327" s="35"/>
      <c r="Z327" s="35"/>
      <c r="AA327" s="35"/>
      <c r="AB327" s="35"/>
      <c r="AC327" s="35"/>
      <c r="AD327" s="35"/>
      <c r="AE327" s="35"/>
      <c r="AR327" s="222" t="s">
        <v>126</v>
      </c>
      <c r="AT327" s="222" t="s">
        <v>504</v>
      </c>
      <c r="AU327" s="222" t="s">
        <v>80</v>
      </c>
      <c r="AY327" s="14" t="s">
        <v>115</v>
      </c>
      <c r="BE327" s="223">
        <f>IF(N327="základní",J327,0)</f>
        <v>0</v>
      </c>
      <c r="BF327" s="223">
        <f>IF(N327="snížená",J327,0)</f>
        <v>0</v>
      </c>
      <c r="BG327" s="223">
        <f>IF(N327="zákl. přenesená",J327,0)</f>
        <v>0</v>
      </c>
      <c r="BH327" s="223">
        <f>IF(N327="sníž. přenesená",J327,0)</f>
        <v>0</v>
      </c>
      <c r="BI327" s="223">
        <f>IF(N327="nulová",J327,0)</f>
        <v>0</v>
      </c>
      <c r="BJ327" s="14" t="s">
        <v>78</v>
      </c>
      <c r="BK327" s="223">
        <f>ROUND(I327*H327,2)</f>
        <v>0</v>
      </c>
      <c r="BL327" s="14" t="s">
        <v>126</v>
      </c>
      <c r="BM327" s="222" t="s">
        <v>861</v>
      </c>
    </row>
    <row r="328" s="2" customFormat="1" ht="16.5" customHeight="1">
      <c r="A328" s="35"/>
      <c r="B328" s="36"/>
      <c r="C328" s="229" t="s">
        <v>862</v>
      </c>
      <c r="D328" s="229" t="s">
        <v>504</v>
      </c>
      <c r="E328" s="230" t="s">
        <v>863</v>
      </c>
      <c r="F328" s="231" t="s">
        <v>864</v>
      </c>
      <c r="G328" s="232" t="s">
        <v>145</v>
      </c>
      <c r="H328" s="233">
        <v>14</v>
      </c>
      <c r="I328" s="234"/>
      <c r="J328" s="235">
        <f>ROUND(I328*H328,2)</f>
        <v>0</v>
      </c>
      <c r="K328" s="236"/>
      <c r="L328" s="41"/>
      <c r="M328" s="237" t="s">
        <v>1</v>
      </c>
      <c r="N328" s="238" t="s">
        <v>38</v>
      </c>
      <c r="O328" s="88"/>
      <c r="P328" s="220">
        <f>O328*H328</f>
        <v>0</v>
      </c>
      <c r="Q328" s="220">
        <v>0</v>
      </c>
      <c r="R328" s="220">
        <f>Q328*H328</f>
        <v>0</v>
      </c>
      <c r="S328" s="220">
        <v>0</v>
      </c>
      <c r="T328" s="221">
        <f>S328*H328</f>
        <v>0</v>
      </c>
      <c r="U328" s="35"/>
      <c r="V328" s="35"/>
      <c r="W328" s="35"/>
      <c r="X328" s="35"/>
      <c r="Y328" s="35"/>
      <c r="Z328" s="35"/>
      <c r="AA328" s="35"/>
      <c r="AB328" s="35"/>
      <c r="AC328" s="35"/>
      <c r="AD328" s="35"/>
      <c r="AE328" s="35"/>
      <c r="AR328" s="222" t="s">
        <v>126</v>
      </c>
      <c r="AT328" s="222" t="s">
        <v>504</v>
      </c>
      <c r="AU328" s="222" t="s">
        <v>80</v>
      </c>
      <c r="AY328" s="14" t="s">
        <v>115</v>
      </c>
      <c r="BE328" s="223">
        <f>IF(N328="základní",J328,0)</f>
        <v>0</v>
      </c>
      <c r="BF328" s="223">
        <f>IF(N328="snížená",J328,0)</f>
        <v>0</v>
      </c>
      <c r="BG328" s="223">
        <f>IF(N328="zákl. přenesená",J328,0)</f>
        <v>0</v>
      </c>
      <c r="BH328" s="223">
        <f>IF(N328="sníž. přenesená",J328,0)</f>
        <v>0</v>
      </c>
      <c r="BI328" s="223">
        <f>IF(N328="nulová",J328,0)</f>
        <v>0</v>
      </c>
      <c r="BJ328" s="14" t="s">
        <v>78</v>
      </c>
      <c r="BK328" s="223">
        <f>ROUND(I328*H328,2)</f>
        <v>0</v>
      </c>
      <c r="BL328" s="14" t="s">
        <v>126</v>
      </c>
      <c r="BM328" s="222" t="s">
        <v>865</v>
      </c>
    </row>
    <row r="329" s="2" customFormat="1" ht="24.15" customHeight="1">
      <c r="A329" s="35"/>
      <c r="B329" s="36"/>
      <c r="C329" s="229" t="s">
        <v>866</v>
      </c>
      <c r="D329" s="229" t="s">
        <v>504</v>
      </c>
      <c r="E329" s="230" t="s">
        <v>867</v>
      </c>
      <c r="F329" s="231" t="s">
        <v>868</v>
      </c>
      <c r="G329" s="232" t="s">
        <v>145</v>
      </c>
      <c r="H329" s="233">
        <v>1</v>
      </c>
      <c r="I329" s="234"/>
      <c r="J329" s="235">
        <f>ROUND(I329*H329,2)</f>
        <v>0</v>
      </c>
      <c r="K329" s="236"/>
      <c r="L329" s="41"/>
      <c r="M329" s="237" t="s">
        <v>1</v>
      </c>
      <c r="N329" s="238" t="s">
        <v>38</v>
      </c>
      <c r="O329" s="88"/>
      <c r="P329" s="220">
        <f>O329*H329</f>
        <v>0</v>
      </c>
      <c r="Q329" s="220">
        <v>0</v>
      </c>
      <c r="R329" s="220">
        <f>Q329*H329</f>
        <v>0</v>
      </c>
      <c r="S329" s="220">
        <v>0</v>
      </c>
      <c r="T329" s="221">
        <f>S329*H329</f>
        <v>0</v>
      </c>
      <c r="U329" s="35"/>
      <c r="V329" s="35"/>
      <c r="W329" s="35"/>
      <c r="X329" s="35"/>
      <c r="Y329" s="35"/>
      <c r="Z329" s="35"/>
      <c r="AA329" s="35"/>
      <c r="AB329" s="35"/>
      <c r="AC329" s="35"/>
      <c r="AD329" s="35"/>
      <c r="AE329" s="35"/>
      <c r="AR329" s="222" t="s">
        <v>126</v>
      </c>
      <c r="AT329" s="222" t="s">
        <v>504</v>
      </c>
      <c r="AU329" s="222" t="s">
        <v>80</v>
      </c>
      <c r="AY329" s="14" t="s">
        <v>115</v>
      </c>
      <c r="BE329" s="223">
        <f>IF(N329="základní",J329,0)</f>
        <v>0</v>
      </c>
      <c r="BF329" s="223">
        <f>IF(N329="snížená",J329,0)</f>
        <v>0</v>
      </c>
      <c r="BG329" s="223">
        <f>IF(N329="zákl. přenesená",J329,0)</f>
        <v>0</v>
      </c>
      <c r="BH329" s="223">
        <f>IF(N329="sníž. přenesená",J329,0)</f>
        <v>0</v>
      </c>
      <c r="BI329" s="223">
        <f>IF(N329="nulová",J329,0)</f>
        <v>0</v>
      </c>
      <c r="BJ329" s="14" t="s">
        <v>78</v>
      </c>
      <c r="BK329" s="223">
        <f>ROUND(I329*H329,2)</f>
        <v>0</v>
      </c>
      <c r="BL329" s="14" t="s">
        <v>126</v>
      </c>
      <c r="BM329" s="222" t="s">
        <v>869</v>
      </c>
    </row>
    <row r="330" s="12" customFormat="1" ht="22.8" customHeight="1">
      <c r="A330" s="12"/>
      <c r="B330" s="193"/>
      <c r="C330" s="194"/>
      <c r="D330" s="195" t="s">
        <v>72</v>
      </c>
      <c r="E330" s="207" t="s">
        <v>870</v>
      </c>
      <c r="F330" s="207" t="s">
        <v>871</v>
      </c>
      <c r="G330" s="194"/>
      <c r="H330" s="194"/>
      <c r="I330" s="197"/>
      <c r="J330" s="208">
        <f>BK330</f>
        <v>0</v>
      </c>
      <c r="K330" s="194"/>
      <c r="L330" s="199"/>
      <c r="M330" s="200"/>
      <c r="N330" s="201"/>
      <c r="O330" s="201"/>
      <c r="P330" s="202">
        <f>SUM(P331:P343)</f>
        <v>0</v>
      </c>
      <c r="Q330" s="201"/>
      <c r="R330" s="202">
        <f>SUM(R331:R343)</f>
        <v>0</v>
      </c>
      <c r="S330" s="201"/>
      <c r="T330" s="203">
        <f>SUM(T331:T343)</f>
        <v>0</v>
      </c>
      <c r="U330" s="12"/>
      <c r="V330" s="12"/>
      <c r="W330" s="12"/>
      <c r="X330" s="12"/>
      <c r="Y330" s="12"/>
      <c r="Z330" s="12"/>
      <c r="AA330" s="12"/>
      <c r="AB330" s="12"/>
      <c r="AC330" s="12"/>
      <c r="AD330" s="12"/>
      <c r="AE330" s="12"/>
      <c r="AR330" s="204" t="s">
        <v>80</v>
      </c>
      <c r="AT330" s="205" t="s">
        <v>72</v>
      </c>
      <c r="AU330" s="205" t="s">
        <v>78</v>
      </c>
      <c r="AY330" s="204" t="s">
        <v>115</v>
      </c>
      <c r="BK330" s="206">
        <f>SUM(BK331:BK343)</f>
        <v>0</v>
      </c>
    </row>
    <row r="331" s="2" customFormat="1" ht="37.8" customHeight="1">
      <c r="A331" s="35"/>
      <c r="B331" s="36"/>
      <c r="C331" s="209" t="s">
        <v>872</v>
      </c>
      <c r="D331" s="209" t="s">
        <v>120</v>
      </c>
      <c r="E331" s="210" t="s">
        <v>873</v>
      </c>
      <c r="F331" s="211" t="s">
        <v>874</v>
      </c>
      <c r="G331" s="212" t="s">
        <v>145</v>
      </c>
      <c r="H331" s="213">
        <v>1</v>
      </c>
      <c r="I331" s="214"/>
      <c r="J331" s="215">
        <f>ROUND(I331*H331,2)</f>
        <v>0</v>
      </c>
      <c r="K331" s="216"/>
      <c r="L331" s="217"/>
      <c r="M331" s="218" t="s">
        <v>1</v>
      </c>
      <c r="N331" s="219" t="s">
        <v>38</v>
      </c>
      <c r="O331" s="88"/>
      <c r="P331" s="220">
        <f>O331*H331</f>
        <v>0</v>
      </c>
      <c r="Q331" s="220">
        <v>0</v>
      </c>
      <c r="R331" s="220">
        <f>Q331*H331</f>
        <v>0</v>
      </c>
      <c r="S331" s="220">
        <v>0</v>
      </c>
      <c r="T331" s="221">
        <f>S331*H331</f>
        <v>0</v>
      </c>
      <c r="U331" s="35"/>
      <c r="V331" s="35"/>
      <c r="W331" s="35"/>
      <c r="X331" s="35"/>
      <c r="Y331" s="35"/>
      <c r="Z331" s="35"/>
      <c r="AA331" s="35"/>
      <c r="AB331" s="35"/>
      <c r="AC331" s="35"/>
      <c r="AD331" s="35"/>
      <c r="AE331" s="35"/>
      <c r="AR331" s="222" t="s">
        <v>124</v>
      </c>
      <c r="AT331" s="222" t="s">
        <v>120</v>
      </c>
      <c r="AU331" s="222" t="s">
        <v>80</v>
      </c>
      <c r="AY331" s="14" t="s">
        <v>115</v>
      </c>
      <c r="BE331" s="223">
        <f>IF(N331="základní",J331,0)</f>
        <v>0</v>
      </c>
      <c r="BF331" s="223">
        <f>IF(N331="snížená",J331,0)</f>
        <v>0</v>
      </c>
      <c r="BG331" s="223">
        <f>IF(N331="zákl. přenesená",J331,0)</f>
        <v>0</v>
      </c>
      <c r="BH331" s="223">
        <f>IF(N331="sníž. přenesená",J331,0)</f>
        <v>0</v>
      </c>
      <c r="BI331" s="223">
        <f>IF(N331="nulová",J331,0)</f>
        <v>0</v>
      </c>
      <c r="BJ331" s="14" t="s">
        <v>78</v>
      </c>
      <c r="BK331" s="223">
        <f>ROUND(I331*H331,2)</f>
        <v>0</v>
      </c>
      <c r="BL331" s="14" t="s">
        <v>126</v>
      </c>
      <c r="BM331" s="222" t="s">
        <v>875</v>
      </c>
    </row>
    <row r="332" s="2" customFormat="1" ht="24.15" customHeight="1">
      <c r="A332" s="35"/>
      <c r="B332" s="36"/>
      <c r="C332" s="209" t="s">
        <v>876</v>
      </c>
      <c r="D332" s="209" t="s">
        <v>120</v>
      </c>
      <c r="E332" s="210" t="s">
        <v>877</v>
      </c>
      <c r="F332" s="211" t="s">
        <v>878</v>
      </c>
      <c r="G332" s="212" t="s">
        <v>145</v>
      </c>
      <c r="H332" s="213">
        <v>1</v>
      </c>
      <c r="I332" s="214"/>
      <c r="J332" s="215">
        <f>ROUND(I332*H332,2)</f>
        <v>0</v>
      </c>
      <c r="K332" s="216"/>
      <c r="L332" s="217"/>
      <c r="M332" s="218" t="s">
        <v>1</v>
      </c>
      <c r="N332" s="219" t="s">
        <v>38</v>
      </c>
      <c r="O332" s="88"/>
      <c r="P332" s="220">
        <f>O332*H332</f>
        <v>0</v>
      </c>
      <c r="Q332" s="220">
        <v>0</v>
      </c>
      <c r="R332" s="220">
        <f>Q332*H332</f>
        <v>0</v>
      </c>
      <c r="S332" s="220">
        <v>0</v>
      </c>
      <c r="T332" s="221">
        <f>S332*H332</f>
        <v>0</v>
      </c>
      <c r="U332" s="35"/>
      <c r="V332" s="35"/>
      <c r="W332" s="35"/>
      <c r="X332" s="35"/>
      <c r="Y332" s="35"/>
      <c r="Z332" s="35"/>
      <c r="AA332" s="35"/>
      <c r="AB332" s="35"/>
      <c r="AC332" s="35"/>
      <c r="AD332" s="35"/>
      <c r="AE332" s="35"/>
      <c r="AR332" s="222" t="s">
        <v>124</v>
      </c>
      <c r="AT332" s="222" t="s">
        <v>120</v>
      </c>
      <c r="AU332" s="222" t="s">
        <v>80</v>
      </c>
      <c r="AY332" s="14" t="s">
        <v>115</v>
      </c>
      <c r="BE332" s="223">
        <f>IF(N332="základní",J332,0)</f>
        <v>0</v>
      </c>
      <c r="BF332" s="223">
        <f>IF(N332="snížená",J332,0)</f>
        <v>0</v>
      </c>
      <c r="BG332" s="223">
        <f>IF(N332="zákl. přenesená",J332,0)</f>
        <v>0</v>
      </c>
      <c r="BH332" s="223">
        <f>IF(N332="sníž. přenesená",J332,0)</f>
        <v>0</v>
      </c>
      <c r="BI332" s="223">
        <f>IF(N332="nulová",J332,0)</f>
        <v>0</v>
      </c>
      <c r="BJ332" s="14" t="s">
        <v>78</v>
      </c>
      <c r="BK332" s="223">
        <f>ROUND(I332*H332,2)</f>
        <v>0</v>
      </c>
      <c r="BL332" s="14" t="s">
        <v>126</v>
      </c>
      <c r="BM332" s="222" t="s">
        <v>879</v>
      </c>
    </row>
    <row r="333" s="2" customFormat="1" ht="37.8" customHeight="1">
      <c r="A333" s="35"/>
      <c r="B333" s="36"/>
      <c r="C333" s="209" t="s">
        <v>880</v>
      </c>
      <c r="D333" s="209" t="s">
        <v>120</v>
      </c>
      <c r="E333" s="210" t="s">
        <v>881</v>
      </c>
      <c r="F333" s="211" t="s">
        <v>882</v>
      </c>
      <c r="G333" s="212" t="s">
        <v>145</v>
      </c>
      <c r="H333" s="213">
        <v>1</v>
      </c>
      <c r="I333" s="214"/>
      <c r="J333" s="215">
        <f>ROUND(I333*H333,2)</f>
        <v>0</v>
      </c>
      <c r="K333" s="216"/>
      <c r="L333" s="217"/>
      <c r="M333" s="218" t="s">
        <v>1</v>
      </c>
      <c r="N333" s="219" t="s">
        <v>38</v>
      </c>
      <c r="O333" s="88"/>
      <c r="P333" s="220">
        <f>O333*H333</f>
        <v>0</v>
      </c>
      <c r="Q333" s="220">
        <v>0</v>
      </c>
      <c r="R333" s="220">
        <f>Q333*H333</f>
        <v>0</v>
      </c>
      <c r="S333" s="220">
        <v>0</v>
      </c>
      <c r="T333" s="221">
        <f>S333*H333</f>
        <v>0</v>
      </c>
      <c r="U333" s="35"/>
      <c r="V333" s="35"/>
      <c r="W333" s="35"/>
      <c r="X333" s="35"/>
      <c r="Y333" s="35"/>
      <c r="Z333" s="35"/>
      <c r="AA333" s="35"/>
      <c r="AB333" s="35"/>
      <c r="AC333" s="35"/>
      <c r="AD333" s="35"/>
      <c r="AE333" s="35"/>
      <c r="AR333" s="222" t="s">
        <v>124</v>
      </c>
      <c r="AT333" s="222" t="s">
        <v>120</v>
      </c>
      <c r="AU333" s="222" t="s">
        <v>80</v>
      </c>
      <c r="AY333" s="14" t="s">
        <v>115</v>
      </c>
      <c r="BE333" s="223">
        <f>IF(N333="základní",J333,0)</f>
        <v>0</v>
      </c>
      <c r="BF333" s="223">
        <f>IF(N333="snížená",J333,0)</f>
        <v>0</v>
      </c>
      <c r="BG333" s="223">
        <f>IF(N333="zákl. přenesená",J333,0)</f>
        <v>0</v>
      </c>
      <c r="BH333" s="223">
        <f>IF(N333="sníž. přenesená",J333,0)</f>
        <v>0</v>
      </c>
      <c r="BI333" s="223">
        <f>IF(N333="nulová",J333,0)</f>
        <v>0</v>
      </c>
      <c r="BJ333" s="14" t="s">
        <v>78</v>
      </c>
      <c r="BK333" s="223">
        <f>ROUND(I333*H333,2)</f>
        <v>0</v>
      </c>
      <c r="BL333" s="14" t="s">
        <v>126</v>
      </c>
      <c r="BM333" s="222" t="s">
        <v>883</v>
      </c>
    </row>
    <row r="334" s="2" customFormat="1" ht="37.8" customHeight="1">
      <c r="A334" s="35"/>
      <c r="B334" s="36"/>
      <c r="C334" s="209" t="s">
        <v>884</v>
      </c>
      <c r="D334" s="209" t="s">
        <v>120</v>
      </c>
      <c r="E334" s="210" t="s">
        <v>885</v>
      </c>
      <c r="F334" s="211" t="s">
        <v>886</v>
      </c>
      <c r="G334" s="212" t="s">
        <v>145</v>
      </c>
      <c r="H334" s="213">
        <v>1</v>
      </c>
      <c r="I334" s="214"/>
      <c r="J334" s="215">
        <f>ROUND(I334*H334,2)</f>
        <v>0</v>
      </c>
      <c r="K334" s="216"/>
      <c r="L334" s="217"/>
      <c r="M334" s="218" t="s">
        <v>1</v>
      </c>
      <c r="N334" s="219" t="s">
        <v>38</v>
      </c>
      <c r="O334" s="88"/>
      <c r="P334" s="220">
        <f>O334*H334</f>
        <v>0</v>
      </c>
      <c r="Q334" s="220">
        <v>0</v>
      </c>
      <c r="R334" s="220">
        <f>Q334*H334</f>
        <v>0</v>
      </c>
      <c r="S334" s="220">
        <v>0</v>
      </c>
      <c r="T334" s="221">
        <f>S334*H334</f>
        <v>0</v>
      </c>
      <c r="U334" s="35"/>
      <c r="V334" s="35"/>
      <c r="W334" s="35"/>
      <c r="X334" s="35"/>
      <c r="Y334" s="35"/>
      <c r="Z334" s="35"/>
      <c r="AA334" s="35"/>
      <c r="AB334" s="35"/>
      <c r="AC334" s="35"/>
      <c r="AD334" s="35"/>
      <c r="AE334" s="35"/>
      <c r="AR334" s="222" t="s">
        <v>124</v>
      </c>
      <c r="AT334" s="222" t="s">
        <v>120</v>
      </c>
      <c r="AU334" s="222" t="s">
        <v>80</v>
      </c>
      <c r="AY334" s="14" t="s">
        <v>115</v>
      </c>
      <c r="BE334" s="223">
        <f>IF(N334="základní",J334,0)</f>
        <v>0</v>
      </c>
      <c r="BF334" s="223">
        <f>IF(N334="snížená",J334,0)</f>
        <v>0</v>
      </c>
      <c r="BG334" s="223">
        <f>IF(N334="zákl. přenesená",J334,0)</f>
        <v>0</v>
      </c>
      <c r="BH334" s="223">
        <f>IF(N334="sníž. přenesená",J334,0)</f>
        <v>0</v>
      </c>
      <c r="BI334" s="223">
        <f>IF(N334="nulová",J334,0)</f>
        <v>0</v>
      </c>
      <c r="BJ334" s="14" t="s">
        <v>78</v>
      </c>
      <c r="BK334" s="223">
        <f>ROUND(I334*H334,2)</f>
        <v>0</v>
      </c>
      <c r="BL334" s="14" t="s">
        <v>126</v>
      </c>
      <c r="BM334" s="222" t="s">
        <v>887</v>
      </c>
    </row>
    <row r="335" s="2" customFormat="1" ht="24.15" customHeight="1">
      <c r="A335" s="35"/>
      <c r="B335" s="36"/>
      <c r="C335" s="209" t="s">
        <v>888</v>
      </c>
      <c r="D335" s="209" t="s">
        <v>120</v>
      </c>
      <c r="E335" s="210" t="s">
        <v>889</v>
      </c>
      <c r="F335" s="211" t="s">
        <v>890</v>
      </c>
      <c r="G335" s="212" t="s">
        <v>145</v>
      </c>
      <c r="H335" s="213">
        <v>1</v>
      </c>
      <c r="I335" s="214"/>
      <c r="J335" s="215">
        <f>ROUND(I335*H335,2)</f>
        <v>0</v>
      </c>
      <c r="K335" s="216"/>
      <c r="L335" s="217"/>
      <c r="M335" s="218" t="s">
        <v>1</v>
      </c>
      <c r="N335" s="219" t="s">
        <v>38</v>
      </c>
      <c r="O335" s="88"/>
      <c r="P335" s="220">
        <f>O335*H335</f>
        <v>0</v>
      </c>
      <c r="Q335" s="220">
        <v>0</v>
      </c>
      <c r="R335" s="220">
        <f>Q335*H335</f>
        <v>0</v>
      </c>
      <c r="S335" s="220">
        <v>0</v>
      </c>
      <c r="T335" s="221">
        <f>S335*H335</f>
        <v>0</v>
      </c>
      <c r="U335" s="35"/>
      <c r="V335" s="35"/>
      <c r="W335" s="35"/>
      <c r="X335" s="35"/>
      <c r="Y335" s="35"/>
      <c r="Z335" s="35"/>
      <c r="AA335" s="35"/>
      <c r="AB335" s="35"/>
      <c r="AC335" s="35"/>
      <c r="AD335" s="35"/>
      <c r="AE335" s="35"/>
      <c r="AR335" s="222" t="s">
        <v>124</v>
      </c>
      <c r="AT335" s="222" t="s">
        <v>120</v>
      </c>
      <c r="AU335" s="222" t="s">
        <v>80</v>
      </c>
      <c r="AY335" s="14" t="s">
        <v>115</v>
      </c>
      <c r="BE335" s="223">
        <f>IF(N335="základní",J335,0)</f>
        <v>0</v>
      </c>
      <c r="BF335" s="223">
        <f>IF(N335="snížená",J335,0)</f>
        <v>0</v>
      </c>
      <c r="BG335" s="223">
        <f>IF(N335="zákl. přenesená",J335,0)</f>
        <v>0</v>
      </c>
      <c r="BH335" s="223">
        <f>IF(N335="sníž. přenesená",J335,0)</f>
        <v>0</v>
      </c>
      <c r="BI335" s="223">
        <f>IF(N335="nulová",J335,0)</f>
        <v>0</v>
      </c>
      <c r="BJ335" s="14" t="s">
        <v>78</v>
      </c>
      <c r="BK335" s="223">
        <f>ROUND(I335*H335,2)</f>
        <v>0</v>
      </c>
      <c r="BL335" s="14" t="s">
        <v>126</v>
      </c>
      <c r="BM335" s="222" t="s">
        <v>891</v>
      </c>
    </row>
    <row r="336" s="2" customFormat="1" ht="16.5" customHeight="1">
      <c r="A336" s="35"/>
      <c r="B336" s="36"/>
      <c r="C336" s="209" t="s">
        <v>892</v>
      </c>
      <c r="D336" s="209" t="s">
        <v>120</v>
      </c>
      <c r="E336" s="210" t="s">
        <v>893</v>
      </c>
      <c r="F336" s="211" t="s">
        <v>894</v>
      </c>
      <c r="G336" s="212" t="s">
        <v>145</v>
      </c>
      <c r="H336" s="213">
        <v>1</v>
      </c>
      <c r="I336" s="214"/>
      <c r="J336" s="215">
        <f>ROUND(I336*H336,2)</f>
        <v>0</v>
      </c>
      <c r="K336" s="216"/>
      <c r="L336" s="217"/>
      <c r="M336" s="218" t="s">
        <v>1</v>
      </c>
      <c r="N336" s="219" t="s">
        <v>38</v>
      </c>
      <c r="O336" s="88"/>
      <c r="P336" s="220">
        <f>O336*H336</f>
        <v>0</v>
      </c>
      <c r="Q336" s="220">
        <v>0</v>
      </c>
      <c r="R336" s="220">
        <f>Q336*H336</f>
        <v>0</v>
      </c>
      <c r="S336" s="220">
        <v>0</v>
      </c>
      <c r="T336" s="221">
        <f>S336*H336</f>
        <v>0</v>
      </c>
      <c r="U336" s="35"/>
      <c r="V336" s="35"/>
      <c r="W336" s="35"/>
      <c r="X336" s="35"/>
      <c r="Y336" s="35"/>
      <c r="Z336" s="35"/>
      <c r="AA336" s="35"/>
      <c r="AB336" s="35"/>
      <c r="AC336" s="35"/>
      <c r="AD336" s="35"/>
      <c r="AE336" s="35"/>
      <c r="AR336" s="222" t="s">
        <v>124</v>
      </c>
      <c r="AT336" s="222" t="s">
        <v>120</v>
      </c>
      <c r="AU336" s="222" t="s">
        <v>80</v>
      </c>
      <c r="AY336" s="14" t="s">
        <v>115</v>
      </c>
      <c r="BE336" s="223">
        <f>IF(N336="základní",J336,0)</f>
        <v>0</v>
      </c>
      <c r="BF336" s="223">
        <f>IF(N336="snížená",J336,0)</f>
        <v>0</v>
      </c>
      <c r="BG336" s="223">
        <f>IF(N336="zákl. přenesená",J336,0)</f>
        <v>0</v>
      </c>
      <c r="BH336" s="223">
        <f>IF(N336="sníž. přenesená",J336,0)</f>
        <v>0</v>
      </c>
      <c r="BI336" s="223">
        <f>IF(N336="nulová",J336,0)</f>
        <v>0</v>
      </c>
      <c r="BJ336" s="14" t="s">
        <v>78</v>
      </c>
      <c r="BK336" s="223">
        <f>ROUND(I336*H336,2)</f>
        <v>0</v>
      </c>
      <c r="BL336" s="14" t="s">
        <v>126</v>
      </c>
      <c r="BM336" s="222" t="s">
        <v>895</v>
      </c>
    </row>
    <row r="337" s="2" customFormat="1" ht="24.15" customHeight="1">
      <c r="A337" s="35"/>
      <c r="B337" s="36"/>
      <c r="C337" s="209" t="s">
        <v>896</v>
      </c>
      <c r="D337" s="209" t="s">
        <v>120</v>
      </c>
      <c r="E337" s="210" t="s">
        <v>897</v>
      </c>
      <c r="F337" s="211" t="s">
        <v>898</v>
      </c>
      <c r="G337" s="212" t="s">
        <v>123</v>
      </c>
      <c r="H337" s="213">
        <v>6</v>
      </c>
      <c r="I337" s="214"/>
      <c r="J337" s="215">
        <f>ROUND(I337*H337,2)</f>
        <v>0</v>
      </c>
      <c r="K337" s="216"/>
      <c r="L337" s="217"/>
      <c r="M337" s="218" t="s">
        <v>1</v>
      </c>
      <c r="N337" s="219" t="s">
        <v>38</v>
      </c>
      <c r="O337" s="88"/>
      <c r="P337" s="220">
        <f>O337*H337</f>
        <v>0</v>
      </c>
      <c r="Q337" s="220">
        <v>0</v>
      </c>
      <c r="R337" s="220">
        <f>Q337*H337</f>
        <v>0</v>
      </c>
      <c r="S337" s="220">
        <v>0</v>
      </c>
      <c r="T337" s="221">
        <f>S337*H337</f>
        <v>0</v>
      </c>
      <c r="U337" s="35"/>
      <c r="V337" s="35"/>
      <c r="W337" s="35"/>
      <c r="X337" s="35"/>
      <c r="Y337" s="35"/>
      <c r="Z337" s="35"/>
      <c r="AA337" s="35"/>
      <c r="AB337" s="35"/>
      <c r="AC337" s="35"/>
      <c r="AD337" s="35"/>
      <c r="AE337" s="35"/>
      <c r="AR337" s="222" t="s">
        <v>124</v>
      </c>
      <c r="AT337" s="222" t="s">
        <v>120</v>
      </c>
      <c r="AU337" s="222" t="s">
        <v>80</v>
      </c>
      <c r="AY337" s="14" t="s">
        <v>115</v>
      </c>
      <c r="BE337" s="223">
        <f>IF(N337="základní",J337,0)</f>
        <v>0</v>
      </c>
      <c r="BF337" s="223">
        <f>IF(N337="snížená",J337,0)</f>
        <v>0</v>
      </c>
      <c r="BG337" s="223">
        <f>IF(N337="zákl. přenesená",J337,0)</f>
        <v>0</v>
      </c>
      <c r="BH337" s="223">
        <f>IF(N337="sníž. přenesená",J337,0)</f>
        <v>0</v>
      </c>
      <c r="BI337" s="223">
        <f>IF(N337="nulová",J337,0)</f>
        <v>0</v>
      </c>
      <c r="BJ337" s="14" t="s">
        <v>78</v>
      </c>
      <c r="BK337" s="223">
        <f>ROUND(I337*H337,2)</f>
        <v>0</v>
      </c>
      <c r="BL337" s="14" t="s">
        <v>126</v>
      </c>
      <c r="BM337" s="222" t="s">
        <v>899</v>
      </c>
    </row>
    <row r="338" s="2" customFormat="1" ht="37.8" customHeight="1">
      <c r="A338" s="35"/>
      <c r="B338" s="36"/>
      <c r="C338" s="209" t="s">
        <v>900</v>
      </c>
      <c r="D338" s="209" t="s">
        <v>120</v>
      </c>
      <c r="E338" s="210" t="s">
        <v>901</v>
      </c>
      <c r="F338" s="211" t="s">
        <v>902</v>
      </c>
      <c r="G338" s="212" t="s">
        <v>123</v>
      </c>
      <c r="H338" s="213">
        <v>15</v>
      </c>
      <c r="I338" s="214"/>
      <c r="J338" s="215">
        <f>ROUND(I338*H338,2)</f>
        <v>0</v>
      </c>
      <c r="K338" s="216"/>
      <c r="L338" s="217"/>
      <c r="M338" s="218" t="s">
        <v>1</v>
      </c>
      <c r="N338" s="219" t="s">
        <v>38</v>
      </c>
      <c r="O338" s="88"/>
      <c r="P338" s="220">
        <f>O338*H338</f>
        <v>0</v>
      </c>
      <c r="Q338" s="220">
        <v>0</v>
      </c>
      <c r="R338" s="220">
        <f>Q338*H338</f>
        <v>0</v>
      </c>
      <c r="S338" s="220">
        <v>0</v>
      </c>
      <c r="T338" s="221">
        <f>S338*H338</f>
        <v>0</v>
      </c>
      <c r="U338" s="35"/>
      <c r="V338" s="35"/>
      <c r="W338" s="35"/>
      <c r="X338" s="35"/>
      <c r="Y338" s="35"/>
      <c r="Z338" s="35"/>
      <c r="AA338" s="35"/>
      <c r="AB338" s="35"/>
      <c r="AC338" s="35"/>
      <c r="AD338" s="35"/>
      <c r="AE338" s="35"/>
      <c r="AR338" s="222" t="s">
        <v>124</v>
      </c>
      <c r="AT338" s="222" t="s">
        <v>120</v>
      </c>
      <c r="AU338" s="222" t="s">
        <v>80</v>
      </c>
      <c r="AY338" s="14" t="s">
        <v>115</v>
      </c>
      <c r="BE338" s="223">
        <f>IF(N338="základní",J338,0)</f>
        <v>0</v>
      </c>
      <c r="BF338" s="223">
        <f>IF(N338="snížená",J338,0)</f>
        <v>0</v>
      </c>
      <c r="BG338" s="223">
        <f>IF(N338="zákl. přenesená",J338,0)</f>
        <v>0</v>
      </c>
      <c r="BH338" s="223">
        <f>IF(N338="sníž. přenesená",J338,0)</f>
        <v>0</v>
      </c>
      <c r="BI338" s="223">
        <f>IF(N338="nulová",J338,0)</f>
        <v>0</v>
      </c>
      <c r="BJ338" s="14" t="s">
        <v>78</v>
      </c>
      <c r="BK338" s="223">
        <f>ROUND(I338*H338,2)</f>
        <v>0</v>
      </c>
      <c r="BL338" s="14" t="s">
        <v>126</v>
      </c>
      <c r="BM338" s="222" t="s">
        <v>903</v>
      </c>
    </row>
    <row r="339" s="2" customFormat="1" ht="24.15" customHeight="1">
      <c r="A339" s="35"/>
      <c r="B339" s="36"/>
      <c r="C339" s="209" t="s">
        <v>904</v>
      </c>
      <c r="D339" s="209" t="s">
        <v>120</v>
      </c>
      <c r="E339" s="210" t="s">
        <v>905</v>
      </c>
      <c r="F339" s="211" t="s">
        <v>906</v>
      </c>
      <c r="G339" s="212" t="s">
        <v>123</v>
      </c>
      <c r="H339" s="213">
        <v>15</v>
      </c>
      <c r="I339" s="214"/>
      <c r="J339" s="215">
        <f>ROUND(I339*H339,2)</f>
        <v>0</v>
      </c>
      <c r="K339" s="216"/>
      <c r="L339" s="217"/>
      <c r="M339" s="218" t="s">
        <v>1</v>
      </c>
      <c r="N339" s="219" t="s">
        <v>38</v>
      </c>
      <c r="O339" s="88"/>
      <c r="P339" s="220">
        <f>O339*H339</f>
        <v>0</v>
      </c>
      <c r="Q339" s="220">
        <v>0</v>
      </c>
      <c r="R339" s="220">
        <f>Q339*H339</f>
        <v>0</v>
      </c>
      <c r="S339" s="220">
        <v>0</v>
      </c>
      <c r="T339" s="221">
        <f>S339*H339</f>
        <v>0</v>
      </c>
      <c r="U339" s="35"/>
      <c r="V339" s="35"/>
      <c r="W339" s="35"/>
      <c r="X339" s="35"/>
      <c r="Y339" s="35"/>
      <c r="Z339" s="35"/>
      <c r="AA339" s="35"/>
      <c r="AB339" s="35"/>
      <c r="AC339" s="35"/>
      <c r="AD339" s="35"/>
      <c r="AE339" s="35"/>
      <c r="AR339" s="222" t="s">
        <v>124</v>
      </c>
      <c r="AT339" s="222" t="s">
        <v>120</v>
      </c>
      <c r="AU339" s="222" t="s">
        <v>80</v>
      </c>
      <c r="AY339" s="14" t="s">
        <v>115</v>
      </c>
      <c r="BE339" s="223">
        <f>IF(N339="základní",J339,0)</f>
        <v>0</v>
      </c>
      <c r="BF339" s="223">
        <f>IF(N339="snížená",J339,0)</f>
        <v>0</v>
      </c>
      <c r="BG339" s="223">
        <f>IF(N339="zákl. přenesená",J339,0)</f>
        <v>0</v>
      </c>
      <c r="BH339" s="223">
        <f>IF(N339="sníž. přenesená",J339,0)</f>
        <v>0</v>
      </c>
      <c r="BI339" s="223">
        <f>IF(N339="nulová",J339,0)</f>
        <v>0</v>
      </c>
      <c r="BJ339" s="14" t="s">
        <v>78</v>
      </c>
      <c r="BK339" s="223">
        <f>ROUND(I339*H339,2)</f>
        <v>0</v>
      </c>
      <c r="BL339" s="14" t="s">
        <v>126</v>
      </c>
      <c r="BM339" s="222" t="s">
        <v>907</v>
      </c>
    </row>
    <row r="340" s="2" customFormat="1" ht="37.8" customHeight="1">
      <c r="A340" s="35"/>
      <c r="B340" s="36"/>
      <c r="C340" s="209" t="s">
        <v>908</v>
      </c>
      <c r="D340" s="209" t="s">
        <v>120</v>
      </c>
      <c r="E340" s="210" t="s">
        <v>909</v>
      </c>
      <c r="F340" s="211" t="s">
        <v>910</v>
      </c>
      <c r="G340" s="212" t="s">
        <v>123</v>
      </c>
      <c r="H340" s="213">
        <v>15</v>
      </c>
      <c r="I340" s="214"/>
      <c r="J340" s="215">
        <f>ROUND(I340*H340,2)</f>
        <v>0</v>
      </c>
      <c r="K340" s="216"/>
      <c r="L340" s="217"/>
      <c r="M340" s="218" t="s">
        <v>1</v>
      </c>
      <c r="N340" s="219" t="s">
        <v>38</v>
      </c>
      <c r="O340" s="88"/>
      <c r="P340" s="220">
        <f>O340*H340</f>
        <v>0</v>
      </c>
      <c r="Q340" s="220">
        <v>0</v>
      </c>
      <c r="R340" s="220">
        <f>Q340*H340</f>
        <v>0</v>
      </c>
      <c r="S340" s="220">
        <v>0</v>
      </c>
      <c r="T340" s="221">
        <f>S340*H340</f>
        <v>0</v>
      </c>
      <c r="U340" s="35"/>
      <c r="V340" s="35"/>
      <c r="W340" s="35"/>
      <c r="X340" s="35"/>
      <c r="Y340" s="35"/>
      <c r="Z340" s="35"/>
      <c r="AA340" s="35"/>
      <c r="AB340" s="35"/>
      <c r="AC340" s="35"/>
      <c r="AD340" s="35"/>
      <c r="AE340" s="35"/>
      <c r="AR340" s="222" t="s">
        <v>124</v>
      </c>
      <c r="AT340" s="222" t="s">
        <v>120</v>
      </c>
      <c r="AU340" s="222" t="s">
        <v>80</v>
      </c>
      <c r="AY340" s="14" t="s">
        <v>115</v>
      </c>
      <c r="BE340" s="223">
        <f>IF(N340="základní",J340,0)</f>
        <v>0</v>
      </c>
      <c r="BF340" s="223">
        <f>IF(N340="snížená",J340,0)</f>
        <v>0</v>
      </c>
      <c r="BG340" s="223">
        <f>IF(N340="zákl. přenesená",J340,0)</f>
        <v>0</v>
      </c>
      <c r="BH340" s="223">
        <f>IF(N340="sníž. přenesená",J340,0)</f>
        <v>0</v>
      </c>
      <c r="BI340" s="223">
        <f>IF(N340="nulová",J340,0)</f>
        <v>0</v>
      </c>
      <c r="BJ340" s="14" t="s">
        <v>78</v>
      </c>
      <c r="BK340" s="223">
        <f>ROUND(I340*H340,2)</f>
        <v>0</v>
      </c>
      <c r="BL340" s="14" t="s">
        <v>126</v>
      </c>
      <c r="BM340" s="222" t="s">
        <v>911</v>
      </c>
    </row>
    <row r="341" s="2" customFormat="1" ht="33" customHeight="1">
      <c r="A341" s="35"/>
      <c r="B341" s="36"/>
      <c r="C341" s="209" t="s">
        <v>912</v>
      </c>
      <c r="D341" s="209" t="s">
        <v>120</v>
      </c>
      <c r="E341" s="210" t="s">
        <v>913</v>
      </c>
      <c r="F341" s="211" t="s">
        <v>914</v>
      </c>
      <c r="G341" s="212" t="s">
        <v>145</v>
      </c>
      <c r="H341" s="213">
        <v>1</v>
      </c>
      <c r="I341" s="214"/>
      <c r="J341" s="215">
        <f>ROUND(I341*H341,2)</f>
        <v>0</v>
      </c>
      <c r="K341" s="216"/>
      <c r="L341" s="217"/>
      <c r="M341" s="218" t="s">
        <v>1</v>
      </c>
      <c r="N341" s="219" t="s">
        <v>38</v>
      </c>
      <c r="O341" s="88"/>
      <c r="P341" s="220">
        <f>O341*H341</f>
        <v>0</v>
      </c>
      <c r="Q341" s="220">
        <v>0</v>
      </c>
      <c r="R341" s="220">
        <f>Q341*H341</f>
        <v>0</v>
      </c>
      <c r="S341" s="220">
        <v>0</v>
      </c>
      <c r="T341" s="221">
        <f>S341*H341</f>
        <v>0</v>
      </c>
      <c r="U341" s="35"/>
      <c r="V341" s="35"/>
      <c r="W341" s="35"/>
      <c r="X341" s="35"/>
      <c r="Y341" s="35"/>
      <c r="Z341" s="35"/>
      <c r="AA341" s="35"/>
      <c r="AB341" s="35"/>
      <c r="AC341" s="35"/>
      <c r="AD341" s="35"/>
      <c r="AE341" s="35"/>
      <c r="AR341" s="222" t="s">
        <v>124</v>
      </c>
      <c r="AT341" s="222" t="s">
        <v>120</v>
      </c>
      <c r="AU341" s="222" t="s">
        <v>80</v>
      </c>
      <c r="AY341" s="14" t="s">
        <v>115</v>
      </c>
      <c r="BE341" s="223">
        <f>IF(N341="základní",J341,0)</f>
        <v>0</v>
      </c>
      <c r="BF341" s="223">
        <f>IF(N341="snížená",J341,0)</f>
        <v>0</v>
      </c>
      <c r="BG341" s="223">
        <f>IF(N341="zákl. přenesená",J341,0)</f>
        <v>0</v>
      </c>
      <c r="BH341" s="223">
        <f>IF(N341="sníž. přenesená",J341,0)</f>
        <v>0</v>
      </c>
      <c r="BI341" s="223">
        <f>IF(N341="nulová",J341,0)</f>
        <v>0</v>
      </c>
      <c r="BJ341" s="14" t="s">
        <v>78</v>
      </c>
      <c r="BK341" s="223">
        <f>ROUND(I341*H341,2)</f>
        <v>0</v>
      </c>
      <c r="BL341" s="14" t="s">
        <v>126</v>
      </c>
      <c r="BM341" s="222" t="s">
        <v>915</v>
      </c>
    </row>
    <row r="342" s="2" customFormat="1" ht="21.75" customHeight="1">
      <c r="A342" s="35"/>
      <c r="B342" s="36"/>
      <c r="C342" s="209" t="s">
        <v>916</v>
      </c>
      <c r="D342" s="209" t="s">
        <v>120</v>
      </c>
      <c r="E342" s="210" t="s">
        <v>917</v>
      </c>
      <c r="F342" s="211" t="s">
        <v>918</v>
      </c>
      <c r="G342" s="212" t="s">
        <v>145</v>
      </c>
      <c r="H342" s="213">
        <v>1</v>
      </c>
      <c r="I342" s="214"/>
      <c r="J342" s="215">
        <f>ROUND(I342*H342,2)</f>
        <v>0</v>
      </c>
      <c r="K342" s="216"/>
      <c r="L342" s="217"/>
      <c r="M342" s="218" t="s">
        <v>1</v>
      </c>
      <c r="N342" s="219" t="s">
        <v>38</v>
      </c>
      <c r="O342" s="88"/>
      <c r="P342" s="220">
        <f>O342*H342</f>
        <v>0</v>
      </c>
      <c r="Q342" s="220">
        <v>0</v>
      </c>
      <c r="R342" s="220">
        <f>Q342*H342</f>
        <v>0</v>
      </c>
      <c r="S342" s="220">
        <v>0</v>
      </c>
      <c r="T342" s="221">
        <f>S342*H342</f>
        <v>0</v>
      </c>
      <c r="U342" s="35"/>
      <c r="V342" s="35"/>
      <c r="W342" s="35"/>
      <c r="X342" s="35"/>
      <c r="Y342" s="35"/>
      <c r="Z342" s="35"/>
      <c r="AA342" s="35"/>
      <c r="AB342" s="35"/>
      <c r="AC342" s="35"/>
      <c r="AD342" s="35"/>
      <c r="AE342" s="35"/>
      <c r="AR342" s="222" t="s">
        <v>124</v>
      </c>
      <c r="AT342" s="222" t="s">
        <v>120</v>
      </c>
      <c r="AU342" s="222" t="s">
        <v>80</v>
      </c>
      <c r="AY342" s="14" t="s">
        <v>115</v>
      </c>
      <c r="BE342" s="223">
        <f>IF(N342="základní",J342,0)</f>
        <v>0</v>
      </c>
      <c r="BF342" s="223">
        <f>IF(N342="snížená",J342,0)</f>
        <v>0</v>
      </c>
      <c r="BG342" s="223">
        <f>IF(N342="zákl. přenesená",J342,0)</f>
        <v>0</v>
      </c>
      <c r="BH342" s="223">
        <f>IF(N342="sníž. přenesená",J342,0)</f>
        <v>0</v>
      </c>
      <c r="BI342" s="223">
        <f>IF(N342="nulová",J342,0)</f>
        <v>0</v>
      </c>
      <c r="BJ342" s="14" t="s">
        <v>78</v>
      </c>
      <c r="BK342" s="223">
        <f>ROUND(I342*H342,2)</f>
        <v>0</v>
      </c>
      <c r="BL342" s="14" t="s">
        <v>126</v>
      </c>
      <c r="BM342" s="222" t="s">
        <v>919</v>
      </c>
    </row>
    <row r="343" s="2" customFormat="1" ht="33" customHeight="1">
      <c r="A343" s="35"/>
      <c r="B343" s="36"/>
      <c r="C343" s="209" t="s">
        <v>920</v>
      </c>
      <c r="D343" s="209" t="s">
        <v>120</v>
      </c>
      <c r="E343" s="210" t="s">
        <v>921</v>
      </c>
      <c r="F343" s="211" t="s">
        <v>922</v>
      </c>
      <c r="G343" s="212" t="s">
        <v>145</v>
      </c>
      <c r="H343" s="213">
        <v>1</v>
      </c>
      <c r="I343" s="214"/>
      <c r="J343" s="215">
        <f>ROUND(I343*H343,2)</f>
        <v>0</v>
      </c>
      <c r="K343" s="216"/>
      <c r="L343" s="217"/>
      <c r="M343" s="218" t="s">
        <v>1</v>
      </c>
      <c r="N343" s="219" t="s">
        <v>38</v>
      </c>
      <c r="O343" s="88"/>
      <c r="P343" s="220">
        <f>O343*H343</f>
        <v>0</v>
      </c>
      <c r="Q343" s="220">
        <v>0</v>
      </c>
      <c r="R343" s="220">
        <f>Q343*H343</f>
        <v>0</v>
      </c>
      <c r="S343" s="220">
        <v>0</v>
      </c>
      <c r="T343" s="221">
        <f>S343*H343</f>
        <v>0</v>
      </c>
      <c r="U343" s="35"/>
      <c r="V343" s="35"/>
      <c r="W343" s="35"/>
      <c r="X343" s="35"/>
      <c r="Y343" s="35"/>
      <c r="Z343" s="35"/>
      <c r="AA343" s="35"/>
      <c r="AB343" s="35"/>
      <c r="AC343" s="35"/>
      <c r="AD343" s="35"/>
      <c r="AE343" s="35"/>
      <c r="AR343" s="222" t="s">
        <v>124</v>
      </c>
      <c r="AT343" s="222" t="s">
        <v>120</v>
      </c>
      <c r="AU343" s="222" t="s">
        <v>80</v>
      </c>
      <c r="AY343" s="14" t="s">
        <v>115</v>
      </c>
      <c r="BE343" s="223">
        <f>IF(N343="základní",J343,0)</f>
        <v>0</v>
      </c>
      <c r="BF343" s="223">
        <f>IF(N343="snížená",J343,0)</f>
        <v>0</v>
      </c>
      <c r="BG343" s="223">
        <f>IF(N343="zákl. přenesená",J343,0)</f>
        <v>0</v>
      </c>
      <c r="BH343" s="223">
        <f>IF(N343="sníž. přenesená",J343,0)</f>
        <v>0</v>
      </c>
      <c r="BI343" s="223">
        <f>IF(N343="nulová",J343,0)</f>
        <v>0</v>
      </c>
      <c r="BJ343" s="14" t="s">
        <v>78</v>
      </c>
      <c r="BK343" s="223">
        <f>ROUND(I343*H343,2)</f>
        <v>0</v>
      </c>
      <c r="BL343" s="14" t="s">
        <v>126</v>
      </c>
      <c r="BM343" s="222" t="s">
        <v>923</v>
      </c>
    </row>
    <row r="344" s="12" customFormat="1" ht="22.8" customHeight="1">
      <c r="A344" s="12"/>
      <c r="B344" s="193"/>
      <c r="C344" s="194"/>
      <c r="D344" s="195" t="s">
        <v>72</v>
      </c>
      <c r="E344" s="207" t="s">
        <v>924</v>
      </c>
      <c r="F344" s="207" t="s">
        <v>925</v>
      </c>
      <c r="G344" s="194"/>
      <c r="H344" s="194"/>
      <c r="I344" s="197"/>
      <c r="J344" s="208">
        <f>BK344</f>
        <v>0</v>
      </c>
      <c r="K344" s="194"/>
      <c r="L344" s="199"/>
      <c r="M344" s="200"/>
      <c r="N344" s="201"/>
      <c r="O344" s="201"/>
      <c r="P344" s="202">
        <f>SUM(P345:P377)</f>
        <v>0</v>
      </c>
      <c r="Q344" s="201"/>
      <c r="R344" s="202">
        <f>SUM(R345:R377)</f>
        <v>0</v>
      </c>
      <c r="S344" s="201"/>
      <c r="T344" s="203">
        <f>SUM(T345:T377)</f>
        <v>0</v>
      </c>
      <c r="U344" s="12"/>
      <c r="V344" s="12"/>
      <c r="W344" s="12"/>
      <c r="X344" s="12"/>
      <c r="Y344" s="12"/>
      <c r="Z344" s="12"/>
      <c r="AA344" s="12"/>
      <c r="AB344" s="12"/>
      <c r="AC344" s="12"/>
      <c r="AD344" s="12"/>
      <c r="AE344" s="12"/>
      <c r="AR344" s="204" t="s">
        <v>80</v>
      </c>
      <c r="AT344" s="205" t="s">
        <v>72</v>
      </c>
      <c r="AU344" s="205" t="s">
        <v>78</v>
      </c>
      <c r="AY344" s="204" t="s">
        <v>115</v>
      </c>
      <c r="BK344" s="206">
        <f>SUM(BK345:BK377)</f>
        <v>0</v>
      </c>
    </row>
    <row r="345" s="2" customFormat="1" ht="38.55" customHeight="1">
      <c r="A345" s="35"/>
      <c r="B345" s="36"/>
      <c r="C345" s="209" t="s">
        <v>926</v>
      </c>
      <c r="D345" s="209" t="s">
        <v>120</v>
      </c>
      <c r="E345" s="210" t="s">
        <v>927</v>
      </c>
      <c r="F345" s="211" t="s">
        <v>928</v>
      </c>
      <c r="G345" s="212" t="s">
        <v>145</v>
      </c>
      <c r="H345" s="213">
        <v>22</v>
      </c>
      <c r="I345" s="214"/>
      <c r="J345" s="215">
        <f>ROUND(I345*H345,2)</f>
        <v>0</v>
      </c>
      <c r="K345" s="216"/>
      <c r="L345" s="217"/>
      <c r="M345" s="218" t="s">
        <v>1</v>
      </c>
      <c r="N345" s="219" t="s">
        <v>38</v>
      </c>
      <c r="O345" s="88"/>
      <c r="P345" s="220">
        <f>O345*H345</f>
        <v>0</v>
      </c>
      <c r="Q345" s="220">
        <v>0</v>
      </c>
      <c r="R345" s="220">
        <f>Q345*H345</f>
        <v>0</v>
      </c>
      <c r="S345" s="220">
        <v>0</v>
      </c>
      <c r="T345" s="221">
        <f>S345*H345</f>
        <v>0</v>
      </c>
      <c r="U345" s="35"/>
      <c r="V345" s="35"/>
      <c r="W345" s="35"/>
      <c r="X345" s="35"/>
      <c r="Y345" s="35"/>
      <c r="Z345" s="35"/>
      <c r="AA345" s="35"/>
      <c r="AB345" s="35"/>
      <c r="AC345" s="35"/>
      <c r="AD345" s="35"/>
      <c r="AE345" s="35"/>
      <c r="AR345" s="222" t="s">
        <v>124</v>
      </c>
      <c r="AT345" s="222" t="s">
        <v>120</v>
      </c>
      <c r="AU345" s="222" t="s">
        <v>80</v>
      </c>
      <c r="AY345" s="14" t="s">
        <v>115</v>
      </c>
      <c r="BE345" s="223">
        <f>IF(N345="základní",J345,0)</f>
        <v>0</v>
      </c>
      <c r="BF345" s="223">
        <f>IF(N345="snížená",J345,0)</f>
        <v>0</v>
      </c>
      <c r="BG345" s="223">
        <f>IF(N345="zákl. přenesená",J345,0)</f>
        <v>0</v>
      </c>
      <c r="BH345" s="223">
        <f>IF(N345="sníž. přenesená",J345,0)</f>
        <v>0</v>
      </c>
      <c r="BI345" s="223">
        <f>IF(N345="nulová",J345,0)</f>
        <v>0</v>
      </c>
      <c r="BJ345" s="14" t="s">
        <v>78</v>
      </c>
      <c r="BK345" s="223">
        <f>ROUND(I345*H345,2)</f>
        <v>0</v>
      </c>
      <c r="BL345" s="14" t="s">
        <v>126</v>
      </c>
      <c r="BM345" s="222" t="s">
        <v>929</v>
      </c>
    </row>
    <row r="346" s="2" customFormat="1">
      <c r="A346" s="35"/>
      <c r="B346" s="36"/>
      <c r="C346" s="37"/>
      <c r="D346" s="224" t="s">
        <v>138</v>
      </c>
      <c r="E346" s="37"/>
      <c r="F346" s="239" t="s">
        <v>930</v>
      </c>
      <c r="G346" s="37"/>
      <c r="H346" s="37"/>
      <c r="I346" s="226"/>
      <c r="J346" s="37"/>
      <c r="K346" s="37"/>
      <c r="L346" s="41"/>
      <c r="M346" s="227"/>
      <c r="N346" s="228"/>
      <c r="O346" s="88"/>
      <c r="P346" s="88"/>
      <c r="Q346" s="88"/>
      <c r="R346" s="88"/>
      <c r="S346" s="88"/>
      <c r="T346" s="89"/>
      <c r="U346" s="35"/>
      <c r="V346" s="35"/>
      <c r="W346" s="35"/>
      <c r="X346" s="35"/>
      <c r="Y346" s="35"/>
      <c r="Z346" s="35"/>
      <c r="AA346" s="35"/>
      <c r="AB346" s="35"/>
      <c r="AC346" s="35"/>
      <c r="AD346" s="35"/>
      <c r="AE346" s="35"/>
      <c r="AT346" s="14" t="s">
        <v>138</v>
      </c>
      <c r="AU346" s="14" t="s">
        <v>80</v>
      </c>
    </row>
    <row r="347" s="2" customFormat="1" ht="16.5" customHeight="1">
      <c r="A347" s="35"/>
      <c r="B347" s="36"/>
      <c r="C347" s="209" t="s">
        <v>931</v>
      </c>
      <c r="D347" s="209" t="s">
        <v>120</v>
      </c>
      <c r="E347" s="210" t="s">
        <v>932</v>
      </c>
      <c r="F347" s="211" t="s">
        <v>933</v>
      </c>
      <c r="G347" s="212" t="s">
        <v>145</v>
      </c>
      <c r="H347" s="213">
        <v>22</v>
      </c>
      <c r="I347" s="214"/>
      <c r="J347" s="215">
        <f>ROUND(I347*H347,2)</f>
        <v>0</v>
      </c>
      <c r="K347" s="216"/>
      <c r="L347" s="217"/>
      <c r="M347" s="218" t="s">
        <v>1</v>
      </c>
      <c r="N347" s="219" t="s">
        <v>38</v>
      </c>
      <c r="O347" s="88"/>
      <c r="P347" s="220">
        <f>O347*H347</f>
        <v>0</v>
      </c>
      <c r="Q347" s="220">
        <v>0</v>
      </c>
      <c r="R347" s="220">
        <f>Q347*H347</f>
        <v>0</v>
      </c>
      <c r="S347" s="220">
        <v>0</v>
      </c>
      <c r="T347" s="221">
        <f>S347*H347</f>
        <v>0</v>
      </c>
      <c r="U347" s="35"/>
      <c r="V347" s="35"/>
      <c r="W347" s="35"/>
      <c r="X347" s="35"/>
      <c r="Y347" s="35"/>
      <c r="Z347" s="35"/>
      <c r="AA347" s="35"/>
      <c r="AB347" s="35"/>
      <c r="AC347" s="35"/>
      <c r="AD347" s="35"/>
      <c r="AE347" s="35"/>
      <c r="AR347" s="222" t="s">
        <v>124</v>
      </c>
      <c r="AT347" s="222" t="s">
        <v>120</v>
      </c>
      <c r="AU347" s="222" t="s">
        <v>80</v>
      </c>
      <c r="AY347" s="14" t="s">
        <v>115</v>
      </c>
      <c r="BE347" s="223">
        <f>IF(N347="základní",J347,0)</f>
        <v>0</v>
      </c>
      <c r="BF347" s="223">
        <f>IF(N347="snížená",J347,0)</f>
        <v>0</v>
      </c>
      <c r="BG347" s="223">
        <f>IF(N347="zákl. přenesená",J347,0)</f>
        <v>0</v>
      </c>
      <c r="BH347" s="223">
        <f>IF(N347="sníž. přenesená",J347,0)</f>
        <v>0</v>
      </c>
      <c r="BI347" s="223">
        <f>IF(N347="nulová",J347,0)</f>
        <v>0</v>
      </c>
      <c r="BJ347" s="14" t="s">
        <v>78</v>
      </c>
      <c r="BK347" s="223">
        <f>ROUND(I347*H347,2)</f>
        <v>0</v>
      </c>
      <c r="BL347" s="14" t="s">
        <v>126</v>
      </c>
      <c r="BM347" s="222" t="s">
        <v>934</v>
      </c>
    </row>
    <row r="348" s="2" customFormat="1">
      <c r="A348" s="35"/>
      <c r="B348" s="36"/>
      <c r="C348" s="37"/>
      <c r="D348" s="224" t="s">
        <v>138</v>
      </c>
      <c r="E348" s="37"/>
      <c r="F348" s="225" t="s">
        <v>935</v>
      </c>
      <c r="G348" s="37"/>
      <c r="H348" s="37"/>
      <c r="I348" s="226"/>
      <c r="J348" s="37"/>
      <c r="K348" s="37"/>
      <c r="L348" s="41"/>
      <c r="M348" s="227"/>
      <c r="N348" s="228"/>
      <c r="O348" s="88"/>
      <c r="P348" s="88"/>
      <c r="Q348" s="88"/>
      <c r="R348" s="88"/>
      <c r="S348" s="88"/>
      <c r="T348" s="89"/>
      <c r="U348" s="35"/>
      <c r="V348" s="35"/>
      <c r="W348" s="35"/>
      <c r="X348" s="35"/>
      <c r="Y348" s="35"/>
      <c r="Z348" s="35"/>
      <c r="AA348" s="35"/>
      <c r="AB348" s="35"/>
      <c r="AC348" s="35"/>
      <c r="AD348" s="35"/>
      <c r="AE348" s="35"/>
      <c r="AT348" s="14" t="s">
        <v>138</v>
      </c>
      <c r="AU348" s="14" t="s">
        <v>80</v>
      </c>
    </row>
    <row r="349" s="2" customFormat="1" ht="16.5" customHeight="1">
      <c r="A349" s="35"/>
      <c r="B349" s="36"/>
      <c r="C349" s="209" t="s">
        <v>936</v>
      </c>
      <c r="D349" s="209" t="s">
        <v>120</v>
      </c>
      <c r="E349" s="210" t="s">
        <v>937</v>
      </c>
      <c r="F349" s="211" t="s">
        <v>938</v>
      </c>
      <c r="G349" s="212" t="s">
        <v>145</v>
      </c>
      <c r="H349" s="213">
        <v>2</v>
      </c>
      <c r="I349" s="214"/>
      <c r="J349" s="215">
        <f>ROUND(I349*H349,2)</f>
        <v>0</v>
      </c>
      <c r="K349" s="216"/>
      <c r="L349" s="217"/>
      <c r="M349" s="218" t="s">
        <v>1</v>
      </c>
      <c r="N349" s="219" t="s">
        <v>38</v>
      </c>
      <c r="O349" s="88"/>
      <c r="P349" s="220">
        <f>O349*H349</f>
        <v>0</v>
      </c>
      <c r="Q349" s="220">
        <v>0</v>
      </c>
      <c r="R349" s="220">
        <f>Q349*H349</f>
        <v>0</v>
      </c>
      <c r="S349" s="220">
        <v>0</v>
      </c>
      <c r="T349" s="221">
        <f>S349*H349</f>
        <v>0</v>
      </c>
      <c r="U349" s="35"/>
      <c r="V349" s="35"/>
      <c r="W349" s="35"/>
      <c r="X349" s="35"/>
      <c r="Y349" s="35"/>
      <c r="Z349" s="35"/>
      <c r="AA349" s="35"/>
      <c r="AB349" s="35"/>
      <c r="AC349" s="35"/>
      <c r="AD349" s="35"/>
      <c r="AE349" s="35"/>
      <c r="AR349" s="222" t="s">
        <v>124</v>
      </c>
      <c r="AT349" s="222" t="s">
        <v>120</v>
      </c>
      <c r="AU349" s="222" t="s">
        <v>80</v>
      </c>
      <c r="AY349" s="14" t="s">
        <v>115</v>
      </c>
      <c r="BE349" s="223">
        <f>IF(N349="základní",J349,0)</f>
        <v>0</v>
      </c>
      <c r="BF349" s="223">
        <f>IF(N349="snížená",J349,0)</f>
        <v>0</v>
      </c>
      <c r="BG349" s="223">
        <f>IF(N349="zákl. přenesená",J349,0)</f>
        <v>0</v>
      </c>
      <c r="BH349" s="223">
        <f>IF(N349="sníž. přenesená",J349,0)</f>
        <v>0</v>
      </c>
      <c r="BI349" s="223">
        <f>IF(N349="nulová",J349,0)</f>
        <v>0</v>
      </c>
      <c r="BJ349" s="14" t="s">
        <v>78</v>
      </c>
      <c r="BK349" s="223">
        <f>ROUND(I349*H349,2)</f>
        <v>0</v>
      </c>
      <c r="BL349" s="14" t="s">
        <v>126</v>
      </c>
      <c r="BM349" s="222" t="s">
        <v>939</v>
      </c>
    </row>
    <row r="350" s="2" customFormat="1">
      <c r="A350" s="35"/>
      <c r="B350" s="36"/>
      <c r="C350" s="37"/>
      <c r="D350" s="224" t="s">
        <v>138</v>
      </c>
      <c r="E350" s="37"/>
      <c r="F350" s="225" t="s">
        <v>940</v>
      </c>
      <c r="G350" s="37"/>
      <c r="H350" s="37"/>
      <c r="I350" s="226"/>
      <c r="J350" s="37"/>
      <c r="K350" s="37"/>
      <c r="L350" s="41"/>
      <c r="M350" s="227"/>
      <c r="N350" s="228"/>
      <c r="O350" s="88"/>
      <c r="P350" s="88"/>
      <c r="Q350" s="88"/>
      <c r="R350" s="88"/>
      <c r="S350" s="88"/>
      <c r="T350" s="89"/>
      <c r="U350" s="35"/>
      <c r="V350" s="35"/>
      <c r="W350" s="35"/>
      <c r="X350" s="35"/>
      <c r="Y350" s="35"/>
      <c r="Z350" s="35"/>
      <c r="AA350" s="35"/>
      <c r="AB350" s="35"/>
      <c r="AC350" s="35"/>
      <c r="AD350" s="35"/>
      <c r="AE350" s="35"/>
      <c r="AT350" s="14" t="s">
        <v>138</v>
      </c>
      <c r="AU350" s="14" t="s">
        <v>80</v>
      </c>
    </row>
    <row r="351" s="2" customFormat="1" ht="24.9" customHeight="1">
      <c r="A351" s="35"/>
      <c r="B351" s="36"/>
      <c r="C351" s="209" t="s">
        <v>941</v>
      </c>
      <c r="D351" s="209" t="s">
        <v>120</v>
      </c>
      <c r="E351" s="210" t="s">
        <v>942</v>
      </c>
      <c r="F351" s="211" t="s">
        <v>943</v>
      </c>
      <c r="G351" s="212" t="s">
        <v>145</v>
      </c>
      <c r="H351" s="213">
        <v>1</v>
      </c>
      <c r="I351" s="214"/>
      <c r="J351" s="215">
        <f>ROUND(I351*H351,2)</f>
        <v>0</v>
      </c>
      <c r="K351" s="216"/>
      <c r="L351" s="217"/>
      <c r="M351" s="218" t="s">
        <v>1</v>
      </c>
      <c r="N351" s="219" t="s">
        <v>38</v>
      </c>
      <c r="O351" s="88"/>
      <c r="P351" s="220">
        <f>O351*H351</f>
        <v>0</v>
      </c>
      <c r="Q351" s="220">
        <v>0</v>
      </c>
      <c r="R351" s="220">
        <f>Q351*H351</f>
        <v>0</v>
      </c>
      <c r="S351" s="220">
        <v>0</v>
      </c>
      <c r="T351" s="221">
        <f>S351*H351</f>
        <v>0</v>
      </c>
      <c r="U351" s="35"/>
      <c r="V351" s="35"/>
      <c r="W351" s="35"/>
      <c r="X351" s="35"/>
      <c r="Y351" s="35"/>
      <c r="Z351" s="35"/>
      <c r="AA351" s="35"/>
      <c r="AB351" s="35"/>
      <c r="AC351" s="35"/>
      <c r="AD351" s="35"/>
      <c r="AE351" s="35"/>
      <c r="AR351" s="222" t="s">
        <v>124</v>
      </c>
      <c r="AT351" s="222" t="s">
        <v>120</v>
      </c>
      <c r="AU351" s="222" t="s">
        <v>80</v>
      </c>
      <c r="AY351" s="14" t="s">
        <v>115</v>
      </c>
      <c r="BE351" s="223">
        <f>IF(N351="základní",J351,0)</f>
        <v>0</v>
      </c>
      <c r="BF351" s="223">
        <f>IF(N351="snížená",J351,0)</f>
        <v>0</v>
      </c>
      <c r="BG351" s="223">
        <f>IF(N351="zákl. přenesená",J351,0)</f>
        <v>0</v>
      </c>
      <c r="BH351" s="223">
        <f>IF(N351="sníž. přenesená",J351,0)</f>
        <v>0</v>
      </c>
      <c r="BI351" s="223">
        <f>IF(N351="nulová",J351,0)</f>
        <v>0</v>
      </c>
      <c r="BJ351" s="14" t="s">
        <v>78</v>
      </c>
      <c r="BK351" s="223">
        <f>ROUND(I351*H351,2)</f>
        <v>0</v>
      </c>
      <c r="BL351" s="14" t="s">
        <v>126</v>
      </c>
      <c r="BM351" s="222" t="s">
        <v>944</v>
      </c>
    </row>
    <row r="352" s="2" customFormat="1">
      <c r="A352" s="35"/>
      <c r="B352" s="36"/>
      <c r="C352" s="37"/>
      <c r="D352" s="224" t="s">
        <v>138</v>
      </c>
      <c r="E352" s="37"/>
      <c r="F352" s="239" t="s">
        <v>945</v>
      </c>
      <c r="G352" s="37"/>
      <c r="H352" s="37"/>
      <c r="I352" s="226"/>
      <c r="J352" s="37"/>
      <c r="K352" s="37"/>
      <c r="L352" s="41"/>
      <c r="M352" s="227"/>
      <c r="N352" s="228"/>
      <c r="O352" s="88"/>
      <c r="P352" s="88"/>
      <c r="Q352" s="88"/>
      <c r="R352" s="88"/>
      <c r="S352" s="88"/>
      <c r="T352" s="89"/>
      <c r="U352" s="35"/>
      <c r="V352" s="35"/>
      <c r="W352" s="35"/>
      <c r="X352" s="35"/>
      <c r="Y352" s="35"/>
      <c r="Z352" s="35"/>
      <c r="AA352" s="35"/>
      <c r="AB352" s="35"/>
      <c r="AC352" s="35"/>
      <c r="AD352" s="35"/>
      <c r="AE352" s="35"/>
      <c r="AT352" s="14" t="s">
        <v>138</v>
      </c>
      <c r="AU352" s="14" t="s">
        <v>80</v>
      </c>
    </row>
    <row r="353" s="2" customFormat="1" ht="24.9" customHeight="1">
      <c r="A353" s="35"/>
      <c r="B353" s="36"/>
      <c r="C353" s="209" t="s">
        <v>946</v>
      </c>
      <c r="D353" s="209" t="s">
        <v>120</v>
      </c>
      <c r="E353" s="210" t="s">
        <v>947</v>
      </c>
      <c r="F353" s="211" t="s">
        <v>948</v>
      </c>
      <c r="G353" s="212" t="s">
        <v>145</v>
      </c>
      <c r="H353" s="213">
        <v>1</v>
      </c>
      <c r="I353" s="214"/>
      <c r="J353" s="215">
        <f>ROUND(I353*H353,2)</f>
        <v>0</v>
      </c>
      <c r="K353" s="216"/>
      <c r="L353" s="217"/>
      <c r="M353" s="218" t="s">
        <v>1</v>
      </c>
      <c r="N353" s="219" t="s">
        <v>38</v>
      </c>
      <c r="O353" s="88"/>
      <c r="P353" s="220">
        <f>O353*H353</f>
        <v>0</v>
      </c>
      <c r="Q353" s="220">
        <v>0</v>
      </c>
      <c r="R353" s="220">
        <f>Q353*H353</f>
        <v>0</v>
      </c>
      <c r="S353" s="220">
        <v>0</v>
      </c>
      <c r="T353" s="221">
        <f>S353*H353</f>
        <v>0</v>
      </c>
      <c r="U353" s="35"/>
      <c r="V353" s="35"/>
      <c r="W353" s="35"/>
      <c r="X353" s="35"/>
      <c r="Y353" s="35"/>
      <c r="Z353" s="35"/>
      <c r="AA353" s="35"/>
      <c r="AB353" s="35"/>
      <c r="AC353" s="35"/>
      <c r="AD353" s="35"/>
      <c r="AE353" s="35"/>
      <c r="AR353" s="222" t="s">
        <v>124</v>
      </c>
      <c r="AT353" s="222" t="s">
        <v>120</v>
      </c>
      <c r="AU353" s="222" t="s">
        <v>80</v>
      </c>
      <c r="AY353" s="14" t="s">
        <v>115</v>
      </c>
      <c r="BE353" s="223">
        <f>IF(N353="základní",J353,0)</f>
        <v>0</v>
      </c>
      <c r="BF353" s="223">
        <f>IF(N353="snížená",J353,0)</f>
        <v>0</v>
      </c>
      <c r="BG353" s="223">
        <f>IF(N353="zákl. přenesená",J353,0)</f>
        <v>0</v>
      </c>
      <c r="BH353" s="223">
        <f>IF(N353="sníž. přenesená",J353,0)</f>
        <v>0</v>
      </c>
      <c r="BI353" s="223">
        <f>IF(N353="nulová",J353,0)</f>
        <v>0</v>
      </c>
      <c r="BJ353" s="14" t="s">
        <v>78</v>
      </c>
      <c r="BK353" s="223">
        <f>ROUND(I353*H353,2)</f>
        <v>0</v>
      </c>
      <c r="BL353" s="14" t="s">
        <v>126</v>
      </c>
      <c r="BM353" s="222" t="s">
        <v>949</v>
      </c>
    </row>
    <row r="354" s="2" customFormat="1">
      <c r="A354" s="35"/>
      <c r="B354" s="36"/>
      <c r="C354" s="37"/>
      <c r="D354" s="224" t="s">
        <v>138</v>
      </c>
      <c r="E354" s="37"/>
      <c r="F354" s="239" t="s">
        <v>950</v>
      </c>
      <c r="G354" s="37"/>
      <c r="H354" s="37"/>
      <c r="I354" s="226"/>
      <c r="J354" s="37"/>
      <c r="K354" s="37"/>
      <c r="L354" s="41"/>
      <c r="M354" s="227"/>
      <c r="N354" s="228"/>
      <c r="O354" s="88"/>
      <c r="P354" s="88"/>
      <c r="Q354" s="88"/>
      <c r="R354" s="88"/>
      <c r="S354" s="88"/>
      <c r="T354" s="89"/>
      <c r="U354" s="35"/>
      <c r="V354" s="35"/>
      <c r="W354" s="35"/>
      <c r="X354" s="35"/>
      <c r="Y354" s="35"/>
      <c r="Z354" s="35"/>
      <c r="AA354" s="35"/>
      <c r="AB354" s="35"/>
      <c r="AC354" s="35"/>
      <c r="AD354" s="35"/>
      <c r="AE354" s="35"/>
      <c r="AT354" s="14" t="s">
        <v>138</v>
      </c>
      <c r="AU354" s="14" t="s">
        <v>80</v>
      </c>
    </row>
    <row r="355" s="2" customFormat="1" ht="16.5" customHeight="1">
      <c r="A355" s="35"/>
      <c r="B355" s="36"/>
      <c r="C355" s="209" t="s">
        <v>951</v>
      </c>
      <c r="D355" s="209" t="s">
        <v>120</v>
      </c>
      <c r="E355" s="210" t="s">
        <v>952</v>
      </c>
      <c r="F355" s="211" t="s">
        <v>953</v>
      </c>
      <c r="G355" s="212" t="s">
        <v>145</v>
      </c>
      <c r="H355" s="213">
        <v>1</v>
      </c>
      <c r="I355" s="214"/>
      <c r="J355" s="215">
        <f>ROUND(I355*H355,2)</f>
        <v>0</v>
      </c>
      <c r="K355" s="216"/>
      <c r="L355" s="217"/>
      <c r="M355" s="218" t="s">
        <v>1</v>
      </c>
      <c r="N355" s="219" t="s">
        <v>38</v>
      </c>
      <c r="O355" s="88"/>
      <c r="P355" s="220">
        <f>O355*H355</f>
        <v>0</v>
      </c>
      <c r="Q355" s="220">
        <v>0</v>
      </c>
      <c r="R355" s="220">
        <f>Q355*H355</f>
        <v>0</v>
      </c>
      <c r="S355" s="220">
        <v>0</v>
      </c>
      <c r="T355" s="221">
        <f>S355*H355</f>
        <v>0</v>
      </c>
      <c r="U355" s="35"/>
      <c r="V355" s="35"/>
      <c r="W355" s="35"/>
      <c r="X355" s="35"/>
      <c r="Y355" s="35"/>
      <c r="Z355" s="35"/>
      <c r="AA355" s="35"/>
      <c r="AB355" s="35"/>
      <c r="AC355" s="35"/>
      <c r="AD355" s="35"/>
      <c r="AE355" s="35"/>
      <c r="AR355" s="222" t="s">
        <v>124</v>
      </c>
      <c r="AT355" s="222" t="s">
        <v>120</v>
      </c>
      <c r="AU355" s="222" t="s">
        <v>80</v>
      </c>
      <c r="AY355" s="14" t="s">
        <v>115</v>
      </c>
      <c r="BE355" s="223">
        <f>IF(N355="základní",J355,0)</f>
        <v>0</v>
      </c>
      <c r="BF355" s="223">
        <f>IF(N355="snížená",J355,0)</f>
        <v>0</v>
      </c>
      <c r="BG355" s="223">
        <f>IF(N355="zákl. přenesená",J355,0)</f>
        <v>0</v>
      </c>
      <c r="BH355" s="223">
        <f>IF(N355="sníž. přenesená",J355,0)</f>
        <v>0</v>
      </c>
      <c r="BI355" s="223">
        <f>IF(N355="nulová",J355,0)</f>
        <v>0</v>
      </c>
      <c r="BJ355" s="14" t="s">
        <v>78</v>
      </c>
      <c r="BK355" s="223">
        <f>ROUND(I355*H355,2)</f>
        <v>0</v>
      </c>
      <c r="BL355" s="14" t="s">
        <v>126</v>
      </c>
      <c r="BM355" s="222" t="s">
        <v>954</v>
      </c>
    </row>
    <row r="356" s="2" customFormat="1">
      <c r="A356" s="35"/>
      <c r="B356" s="36"/>
      <c r="C356" s="37"/>
      <c r="D356" s="224" t="s">
        <v>138</v>
      </c>
      <c r="E356" s="37"/>
      <c r="F356" s="225" t="s">
        <v>955</v>
      </c>
      <c r="G356" s="37"/>
      <c r="H356" s="37"/>
      <c r="I356" s="226"/>
      <c r="J356" s="37"/>
      <c r="K356" s="37"/>
      <c r="L356" s="41"/>
      <c r="M356" s="227"/>
      <c r="N356" s="228"/>
      <c r="O356" s="88"/>
      <c r="P356" s="88"/>
      <c r="Q356" s="88"/>
      <c r="R356" s="88"/>
      <c r="S356" s="88"/>
      <c r="T356" s="89"/>
      <c r="U356" s="35"/>
      <c r="V356" s="35"/>
      <c r="W356" s="35"/>
      <c r="X356" s="35"/>
      <c r="Y356" s="35"/>
      <c r="Z356" s="35"/>
      <c r="AA356" s="35"/>
      <c r="AB356" s="35"/>
      <c r="AC356" s="35"/>
      <c r="AD356" s="35"/>
      <c r="AE356" s="35"/>
      <c r="AT356" s="14" t="s">
        <v>138</v>
      </c>
      <c r="AU356" s="14" t="s">
        <v>80</v>
      </c>
    </row>
    <row r="357" s="2" customFormat="1" ht="33" customHeight="1">
      <c r="A357" s="35"/>
      <c r="B357" s="36"/>
      <c r="C357" s="209" t="s">
        <v>956</v>
      </c>
      <c r="D357" s="209" t="s">
        <v>120</v>
      </c>
      <c r="E357" s="210" t="s">
        <v>957</v>
      </c>
      <c r="F357" s="211" t="s">
        <v>958</v>
      </c>
      <c r="G357" s="212" t="s">
        <v>145</v>
      </c>
      <c r="H357" s="213">
        <v>4</v>
      </c>
      <c r="I357" s="214"/>
      <c r="J357" s="215">
        <f>ROUND(I357*H357,2)</f>
        <v>0</v>
      </c>
      <c r="K357" s="216"/>
      <c r="L357" s="217"/>
      <c r="M357" s="218" t="s">
        <v>1</v>
      </c>
      <c r="N357" s="219" t="s">
        <v>38</v>
      </c>
      <c r="O357" s="88"/>
      <c r="P357" s="220">
        <f>O357*H357</f>
        <v>0</v>
      </c>
      <c r="Q357" s="220">
        <v>0</v>
      </c>
      <c r="R357" s="220">
        <f>Q357*H357</f>
        <v>0</v>
      </c>
      <c r="S357" s="220">
        <v>0</v>
      </c>
      <c r="T357" s="221">
        <f>S357*H357</f>
        <v>0</v>
      </c>
      <c r="U357" s="35"/>
      <c r="V357" s="35"/>
      <c r="W357" s="35"/>
      <c r="X357" s="35"/>
      <c r="Y357" s="35"/>
      <c r="Z357" s="35"/>
      <c r="AA357" s="35"/>
      <c r="AB357" s="35"/>
      <c r="AC357" s="35"/>
      <c r="AD357" s="35"/>
      <c r="AE357" s="35"/>
      <c r="AR357" s="222" t="s">
        <v>124</v>
      </c>
      <c r="AT357" s="222" t="s">
        <v>120</v>
      </c>
      <c r="AU357" s="222" t="s">
        <v>80</v>
      </c>
      <c r="AY357" s="14" t="s">
        <v>115</v>
      </c>
      <c r="BE357" s="223">
        <f>IF(N357="základní",J357,0)</f>
        <v>0</v>
      </c>
      <c r="BF357" s="223">
        <f>IF(N357="snížená",J357,0)</f>
        <v>0</v>
      </c>
      <c r="BG357" s="223">
        <f>IF(N357="zákl. přenesená",J357,0)</f>
        <v>0</v>
      </c>
      <c r="BH357" s="223">
        <f>IF(N357="sníž. přenesená",J357,0)</f>
        <v>0</v>
      </c>
      <c r="BI357" s="223">
        <f>IF(N357="nulová",J357,0)</f>
        <v>0</v>
      </c>
      <c r="BJ357" s="14" t="s">
        <v>78</v>
      </c>
      <c r="BK357" s="223">
        <f>ROUND(I357*H357,2)</f>
        <v>0</v>
      </c>
      <c r="BL357" s="14" t="s">
        <v>126</v>
      </c>
      <c r="BM357" s="222" t="s">
        <v>959</v>
      </c>
    </row>
    <row r="358" s="2" customFormat="1" ht="24.15" customHeight="1">
      <c r="A358" s="35"/>
      <c r="B358" s="36"/>
      <c r="C358" s="209" t="s">
        <v>960</v>
      </c>
      <c r="D358" s="209" t="s">
        <v>120</v>
      </c>
      <c r="E358" s="210" t="s">
        <v>961</v>
      </c>
      <c r="F358" s="211" t="s">
        <v>962</v>
      </c>
      <c r="G358" s="212" t="s">
        <v>145</v>
      </c>
      <c r="H358" s="213">
        <v>500</v>
      </c>
      <c r="I358" s="214"/>
      <c r="J358" s="215">
        <f>ROUND(I358*H358,2)</f>
        <v>0</v>
      </c>
      <c r="K358" s="216"/>
      <c r="L358" s="217"/>
      <c r="M358" s="218" t="s">
        <v>1</v>
      </c>
      <c r="N358" s="219" t="s">
        <v>38</v>
      </c>
      <c r="O358" s="88"/>
      <c r="P358" s="220">
        <f>O358*H358</f>
        <v>0</v>
      </c>
      <c r="Q358" s="220">
        <v>0</v>
      </c>
      <c r="R358" s="220">
        <f>Q358*H358</f>
        <v>0</v>
      </c>
      <c r="S358" s="220">
        <v>0</v>
      </c>
      <c r="T358" s="221">
        <f>S358*H358</f>
        <v>0</v>
      </c>
      <c r="U358" s="35"/>
      <c r="V358" s="35"/>
      <c r="W358" s="35"/>
      <c r="X358" s="35"/>
      <c r="Y358" s="35"/>
      <c r="Z358" s="35"/>
      <c r="AA358" s="35"/>
      <c r="AB358" s="35"/>
      <c r="AC358" s="35"/>
      <c r="AD358" s="35"/>
      <c r="AE358" s="35"/>
      <c r="AR358" s="222" t="s">
        <v>124</v>
      </c>
      <c r="AT358" s="222" t="s">
        <v>120</v>
      </c>
      <c r="AU358" s="222" t="s">
        <v>80</v>
      </c>
      <c r="AY358" s="14" t="s">
        <v>115</v>
      </c>
      <c r="BE358" s="223">
        <f>IF(N358="základní",J358,0)</f>
        <v>0</v>
      </c>
      <c r="BF358" s="223">
        <f>IF(N358="snížená",J358,0)</f>
        <v>0</v>
      </c>
      <c r="BG358" s="223">
        <f>IF(N358="zákl. přenesená",J358,0)</f>
        <v>0</v>
      </c>
      <c r="BH358" s="223">
        <f>IF(N358="sníž. přenesená",J358,0)</f>
        <v>0</v>
      </c>
      <c r="BI358" s="223">
        <f>IF(N358="nulová",J358,0)</f>
        <v>0</v>
      </c>
      <c r="BJ358" s="14" t="s">
        <v>78</v>
      </c>
      <c r="BK358" s="223">
        <f>ROUND(I358*H358,2)</f>
        <v>0</v>
      </c>
      <c r="BL358" s="14" t="s">
        <v>126</v>
      </c>
      <c r="BM358" s="222" t="s">
        <v>963</v>
      </c>
    </row>
    <row r="359" s="2" customFormat="1" ht="21.75" customHeight="1">
      <c r="A359" s="35"/>
      <c r="B359" s="36"/>
      <c r="C359" s="209" t="s">
        <v>964</v>
      </c>
      <c r="D359" s="209" t="s">
        <v>120</v>
      </c>
      <c r="E359" s="210" t="s">
        <v>965</v>
      </c>
      <c r="F359" s="211" t="s">
        <v>966</v>
      </c>
      <c r="G359" s="212" t="s">
        <v>145</v>
      </c>
      <c r="H359" s="213">
        <v>1</v>
      </c>
      <c r="I359" s="214"/>
      <c r="J359" s="215">
        <f>ROUND(I359*H359,2)</f>
        <v>0</v>
      </c>
      <c r="K359" s="216"/>
      <c r="L359" s="217"/>
      <c r="M359" s="218" t="s">
        <v>1</v>
      </c>
      <c r="N359" s="219" t="s">
        <v>38</v>
      </c>
      <c r="O359" s="88"/>
      <c r="P359" s="220">
        <f>O359*H359</f>
        <v>0</v>
      </c>
      <c r="Q359" s="220">
        <v>0</v>
      </c>
      <c r="R359" s="220">
        <f>Q359*H359</f>
        <v>0</v>
      </c>
      <c r="S359" s="220">
        <v>0</v>
      </c>
      <c r="T359" s="221">
        <f>S359*H359</f>
        <v>0</v>
      </c>
      <c r="U359" s="35"/>
      <c r="V359" s="35"/>
      <c r="W359" s="35"/>
      <c r="X359" s="35"/>
      <c r="Y359" s="35"/>
      <c r="Z359" s="35"/>
      <c r="AA359" s="35"/>
      <c r="AB359" s="35"/>
      <c r="AC359" s="35"/>
      <c r="AD359" s="35"/>
      <c r="AE359" s="35"/>
      <c r="AR359" s="222" t="s">
        <v>124</v>
      </c>
      <c r="AT359" s="222" t="s">
        <v>120</v>
      </c>
      <c r="AU359" s="222" t="s">
        <v>80</v>
      </c>
      <c r="AY359" s="14" t="s">
        <v>115</v>
      </c>
      <c r="BE359" s="223">
        <f>IF(N359="základní",J359,0)</f>
        <v>0</v>
      </c>
      <c r="BF359" s="223">
        <f>IF(N359="snížená",J359,0)</f>
        <v>0</v>
      </c>
      <c r="BG359" s="223">
        <f>IF(N359="zákl. přenesená",J359,0)</f>
        <v>0</v>
      </c>
      <c r="BH359" s="223">
        <f>IF(N359="sníž. přenesená",J359,0)</f>
        <v>0</v>
      </c>
      <c r="BI359" s="223">
        <f>IF(N359="nulová",J359,0)</f>
        <v>0</v>
      </c>
      <c r="BJ359" s="14" t="s">
        <v>78</v>
      </c>
      <c r="BK359" s="223">
        <f>ROUND(I359*H359,2)</f>
        <v>0</v>
      </c>
      <c r="BL359" s="14" t="s">
        <v>126</v>
      </c>
      <c r="BM359" s="222" t="s">
        <v>967</v>
      </c>
    </row>
    <row r="360" s="2" customFormat="1">
      <c r="A360" s="35"/>
      <c r="B360" s="36"/>
      <c r="C360" s="37"/>
      <c r="D360" s="224" t="s">
        <v>138</v>
      </c>
      <c r="E360" s="37"/>
      <c r="F360" s="225" t="s">
        <v>968</v>
      </c>
      <c r="G360" s="37"/>
      <c r="H360" s="37"/>
      <c r="I360" s="226"/>
      <c r="J360" s="37"/>
      <c r="K360" s="37"/>
      <c r="L360" s="41"/>
      <c r="M360" s="227"/>
      <c r="N360" s="228"/>
      <c r="O360" s="88"/>
      <c r="P360" s="88"/>
      <c r="Q360" s="88"/>
      <c r="R360" s="88"/>
      <c r="S360" s="88"/>
      <c r="T360" s="89"/>
      <c r="U360" s="35"/>
      <c r="V360" s="35"/>
      <c r="W360" s="35"/>
      <c r="X360" s="35"/>
      <c r="Y360" s="35"/>
      <c r="Z360" s="35"/>
      <c r="AA360" s="35"/>
      <c r="AB360" s="35"/>
      <c r="AC360" s="35"/>
      <c r="AD360" s="35"/>
      <c r="AE360" s="35"/>
      <c r="AT360" s="14" t="s">
        <v>138</v>
      </c>
      <c r="AU360" s="14" t="s">
        <v>80</v>
      </c>
    </row>
    <row r="361" s="2" customFormat="1" ht="16.5" customHeight="1">
      <c r="A361" s="35"/>
      <c r="B361" s="36"/>
      <c r="C361" s="209" t="s">
        <v>969</v>
      </c>
      <c r="D361" s="209" t="s">
        <v>120</v>
      </c>
      <c r="E361" s="210" t="s">
        <v>970</v>
      </c>
      <c r="F361" s="211" t="s">
        <v>971</v>
      </c>
      <c r="G361" s="212" t="s">
        <v>145</v>
      </c>
      <c r="H361" s="213">
        <v>1</v>
      </c>
      <c r="I361" s="214"/>
      <c r="J361" s="215">
        <f>ROUND(I361*H361,2)</f>
        <v>0</v>
      </c>
      <c r="K361" s="216"/>
      <c r="L361" s="217"/>
      <c r="M361" s="218" t="s">
        <v>1</v>
      </c>
      <c r="N361" s="219" t="s">
        <v>38</v>
      </c>
      <c r="O361" s="88"/>
      <c r="P361" s="220">
        <f>O361*H361</f>
        <v>0</v>
      </c>
      <c r="Q361" s="220">
        <v>0</v>
      </c>
      <c r="R361" s="220">
        <f>Q361*H361</f>
        <v>0</v>
      </c>
      <c r="S361" s="220">
        <v>0</v>
      </c>
      <c r="T361" s="221">
        <f>S361*H361</f>
        <v>0</v>
      </c>
      <c r="U361" s="35"/>
      <c r="V361" s="35"/>
      <c r="W361" s="35"/>
      <c r="X361" s="35"/>
      <c r="Y361" s="35"/>
      <c r="Z361" s="35"/>
      <c r="AA361" s="35"/>
      <c r="AB361" s="35"/>
      <c r="AC361" s="35"/>
      <c r="AD361" s="35"/>
      <c r="AE361" s="35"/>
      <c r="AR361" s="222" t="s">
        <v>124</v>
      </c>
      <c r="AT361" s="222" t="s">
        <v>120</v>
      </c>
      <c r="AU361" s="222" t="s">
        <v>80</v>
      </c>
      <c r="AY361" s="14" t="s">
        <v>115</v>
      </c>
      <c r="BE361" s="223">
        <f>IF(N361="základní",J361,0)</f>
        <v>0</v>
      </c>
      <c r="BF361" s="223">
        <f>IF(N361="snížená",J361,0)</f>
        <v>0</v>
      </c>
      <c r="BG361" s="223">
        <f>IF(N361="zákl. přenesená",J361,0)</f>
        <v>0</v>
      </c>
      <c r="BH361" s="223">
        <f>IF(N361="sníž. přenesená",J361,0)</f>
        <v>0</v>
      </c>
      <c r="BI361" s="223">
        <f>IF(N361="nulová",J361,0)</f>
        <v>0</v>
      </c>
      <c r="BJ361" s="14" t="s">
        <v>78</v>
      </c>
      <c r="BK361" s="223">
        <f>ROUND(I361*H361,2)</f>
        <v>0</v>
      </c>
      <c r="BL361" s="14" t="s">
        <v>126</v>
      </c>
      <c r="BM361" s="222" t="s">
        <v>972</v>
      </c>
    </row>
    <row r="362" s="2" customFormat="1">
      <c r="A362" s="35"/>
      <c r="B362" s="36"/>
      <c r="C362" s="37"/>
      <c r="D362" s="224" t="s">
        <v>138</v>
      </c>
      <c r="E362" s="37"/>
      <c r="F362" s="239" t="s">
        <v>973</v>
      </c>
      <c r="G362" s="37"/>
      <c r="H362" s="37"/>
      <c r="I362" s="226"/>
      <c r="J362" s="37"/>
      <c r="K362" s="37"/>
      <c r="L362" s="41"/>
      <c r="M362" s="227"/>
      <c r="N362" s="228"/>
      <c r="O362" s="88"/>
      <c r="P362" s="88"/>
      <c r="Q362" s="88"/>
      <c r="R362" s="88"/>
      <c r="S362" s="88"/>
      <c r="T362" s="89"/>
      <c r="U362" s="35"/>
      <c r="V362" s="35"/>
      <c r="W362" s="35"/>
      <c r="X362" s="35"/>
      <c r="Y362" s="35"/>
      <c r="Z362" s="35"/>
      <c r="AA362" s="35"/>
      <c r="AB362" s="35"/>
      <c r="AC362" s="35"/>
      <c r="AD362" s="35"/>
      <c r="AE362" s="35"/>
      <c r="AT362" s="14" t="s">
        <v>138</v>
      </c>
      <c r="AU362" s="14" t="s">
        <v>80</v>
      </c>
    </row>
    <row r="363" s="2" customFormat="1" ht="16.5" customHeight="1">
      <c r="A363" s="35"/>
      <c r="B363" s="36"/>
      <c r="C363" s="209" t="s">
        <v>974</v>
      </c>
      <c r="D363" s="209" t="s">
        <v>120</v>
      </c>
      <c r="E363" s="210" t="s">
        <v>975</v>
      </c>
      <c r="F363" s="211" t="s">
        <v>976</v>
      </c>
      <c r="G363" s="212" t="s">
        <v>145</v>
      </c>
      <c r="H363" s="213">
        <v>1</v>
      </c>
      <c r="I363" s="214"/>
      <c r="J363" s="215">
        <f>ROUND(I363*H363,2)</f>
        <v>0</v>
      </c>
      <c r="K363" s="216"/>
      <c r="L363" s="217"/>
      <c r="M363" s="218" t="s">
        <v>1</v>
      </c>
      <c r="N363" s="219" t="s">
        <v>38</v>
      </c>
      <c r="O363" s="88"/>
      <c r="P363" s="220">
        <f>O363*H363</f>
        <v>0</v>
      </c>
      <c r="Q363" s="220">
        <v>0</v>
      </c>
      <c r="R363" s="220">
        <f>Q363*H363</f>
        <v>0</v>
      </c>
      <c r="S363" s="220">
        <v>0</v>
      </c>
      <c r="T363" s="221">
        <f>S363*H363</f>
        <v>0</v>
      </c>
      <c r="U363" s="35"/>
      <c r="V363" s="35"/>
      <c r="W363" s="35"/>
      <c r="X363" s="35"/>
      <c r="Y363" s="35"/>
      <c r="Z363" s="35"/>
      <c r="AA363" s="35"/>
      <c r="AB363" s="35"/>
      <c r="AC363" s="35"/>
      <c r="AD363" s="35"/>
      <c r="AE363" s="35"/>
      <c r="AR363" s="222" t="s">
        <v>124</v>
      </c>
      <c r="AT363" s="222" t="s">
        <v>120</v>
      </c>
      <c r="AU363" s="222" t="s">
        <v>80</v>
      </c>
      <c r="AY363" s="14" t="s">
        <v>115</v>
      </c>
      <c r="BE363" s="223">
        <f>IF(N363="základní",J363,0)</f>
        <v>0</v>
      </c>
      <c r="BF363" s="223">
        <f>IF(N363="snížená",J363,0)</f>
        <v>0</v>
      </c>
      <c r="BG363" s="223">
        <f>IF(N363="zákl. přenesená",J363,0)</f>
        <v>0</v>
      </c>
      <c r="BH363" s="223">
        <f>IF(N363="sníž. přenesená",J363,0)</f>
        <v>0</v>
      </c>
      <c r="BI363" s="223">
        <f>IF(N363="nulová",J363,0)</f>
        <v>0</v>
      </c>
      <c r="BJ363" s="14" t="s">
        <v>78</v>
      </c>
      <c r="BK363" s="223">
        <f>ROUND(I363*H363,2)</f>
        <v>0</v>
      </c>
      <c r="BL363" s="14" t="s">
        <v>126</v>
      </c>
      <c r="BM363" s="222" t="s">
        <v>977</v>
      </c>
    </row>
    <row r="364" s="2" customFormat="1">
      <c r="A364" s="35"/>
      <c r="B364" s="36"/>
      <c r="C364" s="37"/>
      <c r="D364" s="224" t="s">
        <v>138</v>
      </c>
      <c r="E364" s="37"/>
      <c r="F364" s="225" t="s">
        <v>978</v>
      </c>
      <c r="G364" s="37"/>
      <c r="H364" s="37"/>
      <c r="I364" s="226"/>
      <c r="J364" s="37"/>
      <c r="K364" s="37"/>
      <c r="L364" s="41"/>
      <c r="M364" s="227"/>
      <c r="N364" s="228"/>
      <c r="O364" s="88"/>
      <c r="P364" s="88"/>
      <c r="Q364" s="88"/>
      <c r="R364" s="88"/>
      <c r="S364" s="88"/>
      <c r="T364" s="89"/>
      <c r="U364" s="35"/>
      <c r="V364" s="35"/>
      <c r="W364" s="35"/>
      <c r="X364" s="35"/>
      <c r="Y364" s="35"/>
      <c r="Z364" s="35"/>
      <c r="AA364" s="35"/>
      <c r="AB364" s="35"/>
      <c r="AC364" s="35"/>
      <c r="AD364" s="35"/>
      <c r="AE364" s="35"/>
      <c r="AT364" s="14" t="s">
        <v>138</v>
      </c>
      <c r="AU364" s="14" t="s">
        <v>80</v>
      </c>
    </row>
    <row r="365" s="2" customFormat="1" ht="21.75" customHeight="1">
      <c r="A365" s="35"/>
      <c r="B365" s="36"/>
      <c r="C365" s="209" t="s">
        <v>979</v>
      </c>
      <c r="D365" s="209" t="s">
        <v>120</v>
      </c>
      <c r="E365" s="210" t="s">
        <v>980</v>
      </c>
      <c r="F365" s="211" t="s">
        <v>981</v>
      </c>
      <c r="G365" s="212" t="s">
        <v>145</v>
      </c>
      <c r="H365" s="213">
        <v>1</v>
      </c>
      <c r="I365" s="214"/>
      <c r="J365" s="215">
        <f>ROUND(I365*H365,2)</f>
        <v>0</v>
      </c>
      <c r="K365" s="216"/>
      <c r="L365" s="217"/>
      <c r="M365" s="218" t="s">
        <v>1</v>
      </c>
      <c r="N365" s="219" t="s">
        <v>38</v>
      </c>
      <c r="O365" s="88"/>
      <c r="P365" s="220">
        <f>O365*H365</f>
        <v>0</v>
      </c>
      <c r="Q365" s="220">
        <v>0</v>
      </c>
      <c r="R365" s="220">
        <f>Q365*H365</f>
        <v>0</v>
      </c>
      <c r="S365" s="220">
        <v>0</v>
      </c>
      <c r="T365" s="221">
        <f>S365*H365</f>
        <v>0</v>
      </c>
      <c r="U365" s="35"/>
      <c r="V365" s="35"/>
      <c r="W365" s="35"/>
      <c r="X365" s="35"/>
      <c r="Y365" s="35"/>
      <c r="Z365" s="35"/>
      <c r="AA365" s="35"/>
      <c r="AB365" s="35"/>
      <c r="AC365" s="35"/>
      <c r="AD365" s="35"/>
      <c r="AE365" s="35"/>
      <c r="AR365" s="222" t="s">
        <v>124</v>
      </c>
      <c r="AT365" s="222" t="s">
        <v>120</v>
      </c>
      <c r="AU365" s="222" t="s">
        <v>80</v>
      </c>
      <c r="AY365" s="14" t="s">
        <v>115</v>
      </c>
      <c r="BE365" s="223">
        <f>IF(N365="základní",J365,0)</f>
        <v>0</v>
      </c>
      <c r="BF365" s="223">
        <f>IF(N365="snížená",J365,0)</f>
        <v>0</v>
      </c>
      <c r="BG365" s="223">
        <f>IF(N365="zákl. přenesená",J365,0)</f>
        <v>0</v>
      </c>
      <c r="BH365" s="223">
        <f>IF(N365="sníž. přenesená",J365,0)</f>
        <v>0</v>
      </c>
      <c r="BI365" s="223">
        <f>IF(N365="nulová",J365,0)</f>
        <v>0</v>
      </c>
      <c r="BJ365" s="14" t="s">
        <v>78</v>
      </c>
      <c r="BK365" s="223">
        <f>ROUND(I365*H365,2)</f>
        <v>0</v>
      </c>
      <c r="BL365" s="14" t="s">
        <v>126</v>
      </c>
      <c r="BM365" s="222" t="s">
        <v>982</v>
      </c>
    </row>
    <row r="366" s="2" customFormat="1">
      <c r="A366" s="35"/>
      <c r="B366" s="36"/>
      <c r="C366" s="37"/>
      <c r="D366" s="224" t="s">
        <v>138</v>
      </c>
      <c r="E366" s="37"/>
      <c r="F366" s="239" t="s">
        <v>983</v>
      </c>
      <c r="G366" s="37"/>
      <c r="H366" s="37"/>
      <c r="I366" s="226"/>
      <c r="J366" s="37"/>
      <c r="K366" s="37"/>
      <c r="L366" s="41"/>
      <c r="M366" s="227"/>
      <c r="N366" s="228"/>
      <c r="O366" s="88"/>
      <c r="P366" s="88"/>
      <c r="Q366" s="88"/>
      <c r="R366" s="88"/>
      <c r="S366" s="88"/>
      <c r="T366" s="89"/>
      <c r="U366" s="35"/>
      <c r="V366" s="35"/>
      <c r="W366" s="35"/>
      <c r="X366" s="35"/>
      <c r="Y366" s="35"/>
      <c r="Z366" s="35"/>
      <c r="AA366" s="35"/>
      <c r="AB366" s="35"/>
      <c r="AC366" s="35"/>
      <c r="AD366" s="35"/>
      <c r="AE366" s="35"/>
      <c r="AT366" s="14" t="s">
        <v>138</v>
      </c>
      <c r="AU366" s="14" t="s">
        <v>80</v>
      </c>
    </row>
    <row r="367" s="2" customFormat="1" ht="16.5" customHeight="1">
      <c r="A367" s="35"/>
      <c r="B367" s="36"/>
      <c r="C367" s="209" t="s">
        <v>984</v>
      </c>
      <c r="D367" s="209" t="s">
        <v>120</v>
      </c>
      <c r="E367" s="210" t="s">
        <v>985</v>
      </c>
      <c r="F367" s="211" t="s">
        <v>986</v>
      </c>
      <c r="G367" s="212" t="s">
        <v>145</v>
      </c>
      <c r="H367" s="213">
        <v>1</v>
      </c>
      <c r="I367" s="214"/>
      <c r="J367" s="215">
        <f>ROUND(I367*H367,2)</f>
        <v>0</v>
      </c>
      <c r="K367" s="216"/>
      <c r="L367" s="217"/>
      <c r="M367" s="218" t="s">
        <v>1</v>
      </c>
      <c r="N367" s="219" t="s">
        <v>38</v>
      </c>
      <c r="O367" s="88"/>
      <c r="P367" s="220">
        <f>O367*H367</f>
        <v>0</v>
      </c>
      <c r="Q367" s="220">
        <v>0</v>
      </c>
      <c r="R367" s="220">
        <f>Q367*H367</f>
        <v>0</v>
      </c>
      <c r="S367" s="220">
        <v>0</v>
      </c>
      <c r="T367" s="221">
        <f>S367*H367</f>
        <v>0</v>
      </c>
      <c r="U367" s="35"/>
      <c r="V367" s="35"/>
      <c r="W367" s="35"/>
      <c r="X367" s="35"/>
      <c r="Y367" s="35"/>
      <c r="Z367" s="35"/>
      <c r="AA367" s="35"/>
      <c r="AB367" s="35"/>
      <c r="AC367" s="35"/>
      <c r="AD367" s="35"/>
      <c r="AE367" s="35"/>
      <c r="AR367" s="222" t="s">
        <v>124</v>
      </c>
      <c r="AT367" s="222" t="s">
        <v>120</v>
      </c>
      <c r="AU367" s="222" t="s">
        <v>80</v>
      </c>
      <c r="AY367" s="14" t="s">
        <v>115</v>
      </c>
      <c r="BE367" s="223">
        <f>IF(N367="základní",J367,0)</f>
        <v>0</v>
      </c>
      <c r="BF367" s="223">
        <f>IF(N367="snížená",J367,0)</f>
        <v>0</v>
      </c>
      <c r="BG367" s="223">
        <f>IF(N367="zákl. přenesená",J367,0)</f>
        <v>0</v>
      </c>
      <c r="BH367" s="223">
        <f>IF(N367="sníž. přenesená",J367,0)</f>
        <v>0</v>
      </c>
      <c r="BI367" s="223">
        <f>IF(N367="nulová",J367,0)</f>
        <v>0</v>
      </c>
      <c r="BJ367" s="14" t="s">
        <v>78</v>
      </c>
      <c r="BK367" s="223">
        <f>ROUND(I367*H367,2)</f>
        <v>0</v>
      </c>
      <c r="BL367" s="14" t="s">
        <v>126</v>
      </c>
      <c r="BM367" s="222" t="s">
        <v>987</v>
      </c>
    </row>
    <row r="368" s="2" customFormat="1">
      <c r="A368" s="35"/>
      <c r="B368" s="36"/>
      <c r="C368" s="37"/>
      <c r="D368" s="224" t="s">
        <v>138</v>
      </c>
      <c r="E368" s="37"/>
      <c r="F368" s="225" t="s">
        <v>988</v>
      </c>
      <c r="G368" s="37"/>
      <c r="H368" s="37"/>
      <c r="I368" s="226"/>
      <c r="J368" s="37"/>
      <c r="K368" s="37"/>
      <c r="L368" s="41"/>
      <c r="M368" s="227"/>
      <c r="N368" s="228"/>
      <c r="O368" s="88"/>
      <c r="P368" s="88"/>
      <c r="Q368" s="88"/>
      <c r="R368" s="88"/>
      <c r="S368" s="88"/>
      <c r="T368" s="89"/>
      <c r="U368" s="35"/>
      <c r="V368" s="35"/>
      <c r="W368" s="35"/>
      <c r="X368" s="35"/>
      <c r="Y368" s="35"/>
      <c r="Z368" s="35"/>
      <c r="AA368" s="35"/>
      <c r="AB368" s="35"/>
      <c r="AC368" s="35"/>
      <c r="AD368" s="35"/>
      <c r="AE368" s="35"/>
      <c r="AT368" s="14" t="s">
        <v>138</v>
      </c>
      <c r="AU368" s="14" t="s">
        <v>80</v>
      </c>
    </row>
    <row r="369" s="2" customFormat="1" ht="66.75" customHeight="1">
      <c r="A369" s="35"/>
      <c r="B369" s="36"/>
      <c r="C369" s="209" t="s">
        <v>989</v>
      </c>
      <c r="D369" s="209" t="s">
        <v>120</v>
      </c>
      <c r="E369" s="210" t="s">
        <v>990</v>
      </c>
      <c r="F369" s="211" t="s">
        <v>991</v>
      </c>
      <c r="G369" s="212" t="s">
        <v>145</v>
      </c>
      <c r="H369" s="213">
        <v>1</v>
      </c>
      <c r="I369" s="214"/>
      <c r="J369" s="215">
        <f>ROUND(I369*H369,2)</f>
        <v>0</v>
      </c>
      <c r="K369" s="216"/>
      <c r="L369" s="217"/>
      <c r="M369" s="218" t="s">
        <v>1</v>
      </c>
      <c r="N369" s="219" t="s">
        <v>38</v>
      </c>
      <c r="O369" s="88"/>
      <c r="P369" s="220">
        <f>O369*H369</f>
        <v>0</v>
      </c>
      <c r="Q369" s="220">
        <v>0</v>
      </c>
      <c r="R369" s="220">
        <f>Q369*H369</f>
        <v>0</v>
      </c>
      <c r="S369" s="220">
        <v>0</v>
      </c>
      <c r="T369" s="221">
        <f>S369*H369</f>
        <v>0</v>
      </c>
      <c r="U369" s="35"/>
      <c r="V369" s="35"/>
      <c r="W369" s="35"/>
      <c r="X369" s="35"/>
      <c r="Y369" s="35"/>
      <c r="Z369" s="35"/>
      <c r="AA369" s="35"/>
      <c r="AB369" s="35"/>
      <c r="AC369" s="35"/>
      <c r="AD369" s="35"/>
      <c r="AE369" s="35"/>
      <c r="AR369" s="222" t="s">
        <v>124</v>
      </c>
      <c r="AT369" s="222" t="s">
        <v>120</v>
      </c>
      <c r="AU369" s="222" t="s">
        <v>80</v>
      </c>
      <c r="AY369" s="14" t="s">
        <v>115</v>
      </c>
      <c r="BE369" s="223">
        <f>IF(N369="základní",J369,0)</f>
        <v>0</v>
      </c>
      <c r="BF369" s="223">
        <f>IF(N369="snížená",J369,0)</f>
        <v>0</v>
      </c>
      <c r="BG369" s="223">
        <f>IF(N369="zákl. přenesená",J369,0)</f>
        <v>0</v>
      </c>
      <c r="BH369" s="223">
        <f>IF(N369="sníž. přenesená",J369,0)</f>
        <v>0</v>
      </c>
      <c r="BI369" s="223">
        <f>IF(N369="nulová",J369,0)</f>
        <v>0</v>
      </c>
      <c r="BJ369" s="14" t="s">
        <v>78</v>
      </c>
      <c r="BK369" s="223">
        <f>ROUND(I369*H369,2)</f>
        <v>0</v>
      </c>
      <c r="BL369" s="14" t="s">
        <v>126</v>
      </c>
      <c r="BM369" s="222" t="s">
        <v>992</v>
      </c>
    </row>
    <row r="370" s="2" customFormat="1" ht="142.95" customHeight="1">
      <c r="A370" s="35"/>
      <c r="B370" s="36"/>
      <c r="C370" s="209" t="s">
        <v>993</v>
      </c>
      <c r="D370" s="209" t="s">
        <v>120</v>
      </c>
      <c r="E370" s="210" t="s">
        <v>994</v>
      </c>
      <c r="F370" s="211" t="s">
        <v>995</v>
      </c>
      <c r="G370" s="212" t="s">
        <v>145</v>
      </c>
      <c r="H370" s="213">
        <v>1</v>
      </c>
      <c r="I370" s="214"/>
      <c r="J370" s="215">
        <f>ROUND(I370*H370,2)</f>
        <v>0</v>
      </c>
      <c r="K370" s="216"/>
      <c r="L370" s="217"/>
      <c r="M370" s="218" t="s">
        <v>1</v>
      </c>
      <c r="N370" s="219" t="s">
        <v>38</v>
      </c>
      <c r="O370" s="88"/>
      <c r="P370" s="220">
        <f>O370*H370</f>
        <v>0</v>
      </c>
      <c r="Q370" s="220">
        <v>0</v>
      </c>
      <c r="R370" s="220">
        <f>Q370*H370</f>
        <v>0</v>
      </c>
      <c r="S370" s="220">
        <v>0</v>
      </c>
      <c r="T370" s="221">
        <f>S370*H370</f>
        <v>0</v>
      </c>
      <c r="U370" s="35"/>
      <c r="V370" s="35"/>
      <c r="W370" s="35"/>
      <c r="X370" s="35"/>
      <c r="Y370" s="35"/>
      <c r="Z370" s="35"/>
      <c r="AA370" s="35"/>
      <c r="AB370" s="35"/>
      <c r="AC370" s="35"/>
      <c r="AD370" s="35"/>
      <c r="AE370" s="35"/>
      <c r="AR370" s="222" t="s">
        <v>124</v>
      </c>
      <c r="AT370" s="222" t="s">
        <v>120</v>
      </c>
      <c r="AU370" s="222" t="s">
        <v>80</v>
      </c>
      <c r="AY370" s="14" t="s">
        <v>115</v>
      </c>
      <c r="BE370" s="223">
        <f>IF(N370="základní",J370,0)</f>
        <v>0</v>
      </c>
      <c r="BF370" s="223">
        <f>IF(N370="snížená",J370,0)</f>
        <v>0</v>
      </c>
      <c r="BG370" s="223">
        <f>IF(N370="zákl. přenesená",J370,0)</f>
        <v>0</v>
      </c>
      <c r="BH370" s="223">
        <f>IF(N370="sníž. přenesená",J370,0)</f>
        <v>0</v>
      </c>
      <c r="BI370" s="223">
        <f>IF(N370="nulová",J370,0)</f>
        <v>0</v>
      </c>
      <c r="BJ370" s="14" t="s">
        <v>78</v>
      </c>
      <c r="BK370" s="223">
        <f>ROUND(I370*H370,2)</f>
        <v>0</v>
      </c>
      <c r="BL370" s="14" t="s">
        <v>126</v>
      </c>
      <c r="BM370" s="222" t="s">
        <v>996</v>
      </c>
    </row>
    <row r="371" s="2" customFormat="1">
      <c r="A371" s="35"/>
      <c r="B371" s="36"/>
      <c r="C371" s="37"/>
      <c r="D371" s="224" t="s">
        <v>138</v>
      </c>
      <c r="E371" s="37"/>
      <c r="F371" s="225" t="s">
        <v>997</v>
      </c>
      <c r="G371" s="37"/>
      <c r="H371" s="37"/>
      <c r="I371" s="226"/>
      <c r="J371" s="37"/>
      <c r="K371" s="37"/>
      <c r="L371" s="41"/>
      <c r="M371" s="227"/>
      <c r="N371" s="228"/>
      <c r="O371" s="88"/>
      <c r="P371" s="88"/>
      <c r="Q371" s="88"/>
      <c r="R371" s="88"/>
      <c r="S371" s="88"/>
      <c r="T371" s="89"/>
      <c r="U371" s="35"/>
      <c r="V371" s="35"/>
      <c r="W371" s="35"/>
      <c r="X371" s="35"/>
      <c r="Y371" s="35"/>
      <c r="Z371" s="35"/>
      <c r="AA371" s="35"/>
      <c r="AB371" s="35"/>
      <c r="AC371" s="35"/>
      <c r="AD371" s="35"/>
      <c r="AE371" s="35"/>
      <c r="AT371" s="14" t="s">
        <v>138</v>
      </c>
      <c r="AU371" s="14" t="s">
        <v>80</v>
      </c>
    </row>
    <row r="372" s="2" customFormat="1" ht="49.05" customHeight="1">
      <c r="A372" s="35"/>
      <c r="B372" s="36"/>
      <c r="C372" s="209" t="s">
        <v>998</v>
      </c>
      <c r="D372" s="209" t="s">
        <v>120</v>
      </c>
      <c r="E372" s="210" t="s">
        <v>999</v>
      </c>
      <c r="F372" s="211" t="s">
        <v>1000</v>
      </c>
      <c r="G372" s="212" t="s">
        <v>145</v>
      </c>
      <c r="H372" s="213">
        <v>1</v>
      </c>
      <c r="I372" s="214"/>
      <c r="J372" s="215">
        <f>ROUND(I372*H372,2)</f>
        <v>0</v>
      </c>
      <c r="K372" s="216"/>
      <c r="L372" s="217"/>
      <c r="M372" s="218" t="s">
        <v>1</v>
      </c>
      <c r="N372" s="219" t="s">
        <v>38</v>
      </c>
      <c r="O372" s="88"/>
      <c r="P372" s="220">
        <f>O372*H372</f>
        <v>0</v>
      </c>
      <c r="Q372" s="220">
        <v>0</v>
      </c>
      <c r="R372" s="220">
        <f>Q372*H372</f>
        <v>0</v>
      </c>
      <c r="S372" s="220">
        <v>0</v>
      </c>
      <c r="T372" s="221">
        <f>S372*H372</f>
        <v>0</v>
      </c>
      <c r="U372" s="35"/>
      <c r="V372" s="35"/>
      <c r="W372" s="35"/>
      <c r="X372" s="35"/>
      <c r="Y372" s="35"/>
      <c r="Z372" s="35"/>
      <c r="AA372" s="35"/>
      <c r="AB372" s="35"/>
      <c r="AC372" s="35"/>
      <c r="AD372" s="35"/>
      <c r="AE372" s="35"/>
      <c r="AR372" s="222" t="s">
        <v>124</v>
      </c>
      <c r="AT372" s="222" t="s">
        <v>120</v>
      </c>
      <c r="AU372" s="222" t="s">
        <v>80</v>
      </c>
      <c r="AY372" s="14" t="s">
        <v>115</v>
      </c>
      <c r="BE372" s="223">
        <f>IF(N372="základní",J372,0)</f>
        <v>0</v>
      </c>
      <c r="BF372" s="223">
        <f>IF(N372="snížená",J372,0)</f>
        <v>0</v>
      </c>
      <c r="BG372" s="223">
        <f>IF(N372="zákl. přenesená",J372,0)</f>
        <v>0</v>
      </c>
      <c r="BH372" s="223">
        <f>IF(N372="sníž. přenesená",J372,0)</f>
        <v>0</v>
      </c>
      <c r="BI372" s="223">
        <f>IF(N372="nulová",J372,0)</f>
        <v>0</v>
      </c>
      <c r="BJ372" s="14" t="s">
        <v>78</v>
      </c>
      <c r="BK372" s="223">
        <f>ROUND(I372*H372,2)</f>
        <v>0</v>
      </c>
      <c r="BL372" s="14" t="s">
        <v>126</v>
      </c>
      <c r="BM372" s="222" t="s">
        <v>1001</v>
      </c>
    </row>
    <row r="373" s="2" customFormat="1">
      <c r="A373" s="35"/>
      <c r="B373" s="36"/>
      <c r="C373" s="37"/>
      <c r="D373" s="224" t="s">
        <v>138</v>
      </c>
      <c r="E373" s="37"/>
      <c r="F373" s="239" t="s">
        <v>1002</v>
      </c>
      <c r="G373" s="37"/>
      <c r="H373" s="37"/>
      <c r="I373" s="226"/>
      <c r="J373" s="37"/>
      <c r="K373" s="37"/>
      <c r="L373" s="41"/>
      <c r="M373" s="227"/>
      <c r="N373" s="228"/>
      <c r="O373" s="88"/>
      <c r="P373" s="88"/>
      <c r="Q373" s="88"/>
      <c r="R373" s="88"/>
      <c r="S373" s="88"/>
      <c r="T373" s="89"/>
      <c r="U373" s="35"/>
      <c r="V373" s="35"/>
      <c r="W373" s="35"/>
      <c r="X373" s="35"/>
      <c r="Y373" s="35"/>
      <c r="Z373" s="35"/>
      <c r="AA373" s="35"/>
      <c r="AB373" s="35"/>
      <c r="AC373" s="35"/>
      <c r="AD373" s="35"/>
      <c r="AE373" s="35"/>
      <c r="AT373" s="14" t="s">
        <v>138</v>
      </c>
      <c r="AU373" s="14" t="s">
        <v>80</v>
      </c>
    </row>
    <row r="374" s="2" customFormat="1" ht="49.05" customHeight="1">
      <c r="A374" s="35"/>
      <c r="B374" s="36"/>
      <c r="C374" s="209" t="s">
        <v>1003</v>
      </c>
      <c r="D374" s="209" t="s">
        <v>120</v>
      </c>
      <c r="E374" s="210" t="s">
        <v>1004</v>
      </c>
      <c r="F374" s="211" t="s">
        <v>1005</v>
      </c>
      <c r="G374" s="212" t="s">
        <v>145</v>
      </c>
      <c r="H374" s="213">
        <v>1</v>
      </c>
      <c r="I374" s="214"/>
      <c r="J374" s="215">
        <f>ROUND(I374*H374,2)</f>
        <v>0</v>
      </c>
      <c r="K374" s="216"/>
      <c r="L374" s="217"/>
      <c r="M374" s="218" t="s">
        <v>1</v>
      </c>
      <c r="N374" s="219" t="s">
        <v>38</v>
      </c>
      <c r="O374" s="88"/>
      <c r="P374" s="220">
        <f>O374*H374</f>
        <v>0</v>
      </c>
      <c r="Q374" s="220">
        <v>0</v>
      </c>
      <c r="R374" s="220">
        <f>Q374*H374</f>
        <v>0</v>
      </c>
      <c r="S374" s="220">
        <v>0</v>
      </c>
      <c r="T374" s="221">
        <f>S374*H374</f>
        <v>0</v>
      </c>
      <c r="U374" s="35"/>
      <c r="V374" s="35"/>
      <c r="W374" s="35"/>
      <c r="X374" s="35"/>
      <c r="Y374" s="35"/>
      <c r="Z374" s="35"/>
      <c r="AA374" s="35"/>
      <c r="AB374" s="35"/>
      <c r="AC374" s="35"/>
      <c r="AD374" s="35"/>
      <c r="AE374" s="35"/>
      <c r="AR374" s="222" t="s">
        <v>124</v>
      </c>
      <c r="AT374" s="222" t="s">
        <v>120</v>
      </c>
      <c r="AU374" s="222" t="s">
        <v>80</v>
      </c>
      <c r="AY374" s="14" t="s">
        <v>115</v>
      </c>
      <c r="BE374" s="223">
        <f>IF(N374="základní",J374,0)</f>
        <v>0</v>
      </c>
      <c r="BF374" s="223">
        <f>IF(N374="snížená",J374,0)</f>
        <v>0</v>
      </c>
      <c r="BG374" s="223">
        <f>IF(N374="zákl. přenesená",J374,0)</f>
        <v>0</v>
      </c>
      <c r="BH374" s="223">
        <f>IF(N374="sníž. přenesená",J374,0)</f>
        <v>0</v>
      </c>
      <c r="BI374" s="223">
        <f>IF(N374="nulová",J374,0)</f>
        <v>0</v>
      </c>
      <c r="BJ374" s="14" t="s">
        <v>78</v>
      </c>
      <c r="BK374" s="223">
        <f>ROUND(I374*H374,2)</f>
        <v>0</v>
      </c>
      <c r="BL374" s="14" t="s">
        <v>126</v>
      </c>
      <c r="BM374" s="222" t="s">
        <v>1006</v>
      </c>
    </row>
    <row r="375" s="2" customFormat="1">
      <c r="A375" s="35"/>
      <c r="B375" s="36"/>
      <c r="C375" s="37"/>
      <c r="D375" s="224" t="s">
        <v>138</v>
      </c>
      <c r="E375" s="37"/>
      <c r="F375" s="239" t="s">
        <v>1007</v>
      </c>
      <c r="G375" s="37"/>
      <c r="H375" s="37"/>
      <c r="I375" s="226"/>
      <c r="J375" s="37"/>
      <c r="K375" s="37"/>
      <c r="L375" s="41"/>
      <c r="M375" s="227"/>
      <c r="N375" s="228"/>
      <c r="O375" s="88"/>
      <c r="P375" s="88"/>
      <c r="Q375" s="88"/>
      <c r="R375" s="88"/>
      <c r="S375" s="88"/>
      <c r="T375" s="89"/>
      <c r="U375" s="35"/>
      <c r="V375" s="35"/>
      <c r="W375" s="35"/>
      <c r="X375" s="35"/>
      <c r="Y375" s="35"/>
      <c r="Z375" s="35"/>
      <c r="AA375" s="35"/>
      <c r="AB375" s="35"/>
      <c r="AC375" s="35"/>
      <c r="AD375" s="35"/>
      <c r="AE375" s="35"/>
      <c r="AT375" s="14" t="s">
        <v>138</v>
      </c>
      <c r="AU375" s="14" t="s">
        <v>80</v>
      </c>
    </row>
    <row r="376" s="2" customFormat="1" ht="49.05" customHeight="1">
      <c r="A376" s="35"/>
      <c r="B376" s="36"/>
      <c r="C376" s="209" t="s">
        <v>1008</v>
      </c>
      <c r="D376" s="209" t="s">
        <v>120</v>
      </c>
      <c r="E376" s="210" t="s">
        <v>1009</v>
      </c>
      <c r="F376" s="211" t="s">
        <v>1010</v>
      </c>
      <c r="G376" s="212" t="s">
        <v>145</v>
      </c>
      <c r="H376" s="213">
        <v>1</v>
      </c>
      <c r="I376" s="214"/>
      <c r="J376" s="215">
        <f>ROUND(I376*H376,2)</f>
        <v>0</v>
      </c>
      <c r="K376" s="216"/>
      <c r="L376" s="217"/>
      <c r="M376" s="218" t="s">
        <v>1</v>
      </c>
      <c r="N376" s="219" t="s">
        <v>38</v>
      </c>
      <c r="O376" s="88"/>
      <c r="P376" s="220">
        <f>O376*H376</f>
        <v>0</v>
      </c>
      <c r="Q376" s="220">
        <v>0</v>
      </c>
      <c r="R376" s="220">
        <f>Q376*H376</f>
        <v>0</v>
      </c>
      <c r="S376" s="220">
        <v>0</v>
      </c>
      <c r="T376" s="221">
        <f>S376*H376</f>
        <v>0</v>
      </c>
      <c r="U376" s="35"/>
      <c r="V376" s="35"/>
      <c r="W376" s="35"/>
      <c r="X376" s="35"/>
      <c r="Y376" s="35"/>
      <c r="Z376" s="35"/>
      <c r="AA376" s="35"/>
      <c r="AB376" s="35"/>
      <c r="AC376" s="35"/>
      <c r="AD376" s="35"/>
      <c r="AE376" s="35"/>
      <c r="AR376" s="222" t="s">
        <v>124</v>
      </c>
      <c r="AT376" s="222" t="s">
        <v>120</v>
      </c>
      <c r="AU376" s="222" t="s">
        <v>80</v>
      </c>
      <c r="AY376" s="14" t="s">
        <v>115</v>
      </c>
      <c r="BE376" s="223">
        <f>IF(N376="základní",J376,0)</f>
        <v>0</v>
      </c>
      <c r="BF376" s="223">
        <f>IF(N376="snížená",J376,0)</f>
        <v>0</v>
      </c>
      <c r="BG376" s="223">
        <f>IF(N376="zákl. přenesená",J376,0)</f>
        <v>0</v>
      </c>
      <c r="BH376" s="223">
        <f>IF(N376="sníž. přenesená",J376,0)</f>
        <v>0</v>
      </c>
      <c r="BI376" s="223">
        <f>IF(N376="nulová",J376,0)</f>
        <v>0</v>
      </c>
      <c r="BJ376" s="14" t="s">
        <v>78</v>
      </c>
      <c r="BK376" s="223">
        <f>ROUND(I376*H376,2)</f>
        <v>0</v>
      </c>
      <c r="BL376" s="14" t="s">
        <v>126</v>
      </c>
      <c r="BM376" s="222" t="s">
        <v>1011</v>
      </c>
    </row>
    <row r="377" s="2" customFormat="1">
      <c r="A377" s="35"/>
      <c r="B377" s="36"/>
      <c r="C377" s="37"/>
      <c r="D377" s="224" t="s">
        <v>138</v>
      </c>
      <c r="E377" s="37"/>
      <c r="F377" s="225" t="s">
        <v>1012</v>
      </c>
      <c r="G377" s="37"/>
      <c r="H377" s="37"/>
      <c r="I377" s="226"/>
      <c r="J377" s="37"/>
      <c r="K377" s="37"/>
      <c r="L377" s="41"/>
      <c r="M377" s="227"/>
      <c r="N377" s="228"/>
      <c r="O377" s="88"/>
      <c r="P377" s="88"/>
      <c r="Q377" s="88"/>
      <c r="R377" s="88"/>
      <c r="S377" s="88"/>
      <c r="T377" s="89"/>
      <c r="U377" s="35"/>
      <c r="V377" s="35"/>
      <c r="W377" s="35"/>
      <c r="X377" s="35"/>
      <c r="Y377" s="35"/>
      <c r="Z377" s="35"/>
      <c r="AA377" s="35"/>
      <c r="AB377" s="35"/>
      <c r="AC377" s="35"/>
      <c r="AD377" s="35"/>
      <c r="AE377" s="35"/>
      <c r="AT377" s="14" t="s">
        <v>138</v>
      </c>
      <c r="AU377" s="14" t="s">
        <v>80</v>
      </c>
    </row>
    <row r="378" s="12" customFormat="1" ht="25.92" customHeight="1">
      <c r="A378" s="12"/>
      <c r="B378" s="193"/>
      <c r="C378" s="194"/>
      <c r="D378" s="195" t="s">
        <v>72</v>
      </c>
      <c r="E378" s="196" t="s">
        <v>1013</v>
      </c>
      <c r="F378" s="196" t="s">
        <v>1014</v>
      </c>
      <c r="G378" s="194"/>
      <c r="H378" s="194"/>
      <c r="I378" s="197"/>
      <c r="J378" s="198">
        <f>BK378</f>
        <v>0</v>
      </c>
      <c r="K378" s="194"/>
      <c r="L378" s="199"/>
      <c r="M378" s="200"/>
      <c r="N378" s="201"/>
      <c r="O378" s="201"/>
      <c r="P378" s="202">
        <f>SUM(P379:P380)</f>
        <v>0</v>
      </c>
      <c r="Q378" s="201"/>
      <c r="R378" s="202">
        <f>SUM(R379:R380)</f>
        <v>0</v>
      </c>
      <c r="S378" s="201"/>
      <c r="T378" s="203">
        <f>SUM(T379:T380)</f>
        <v>0</v>
      </c>
      <c r="U378" s="12"/>
      <c r="V378" s="12"/>
      <c r="W378" s="12"/>
      <c r="X378" s="12"/>
      <c r="Y378" s="12"/>
      <c r="Z378" s="12"/>
      <c r="AA378" s="12"/>
      <c r="AB378" s="12"/>
      <c r="AC378" s="12"/>
      <c r="AD378" s="12"/>
      <c r="AE378" s="12"/>
      <c r="AR378" s="204" t="s">
        <v>142</v>
      </c>
      <c r="AT378" s="205" t="s">
        <v>72</v>
      </c>
      <c r="AU378" s="205" t="s">
        <v>73</v>
      </c>
      <c r="AY378" s="204" t="s">
        <v>115</v>
      </c>
      <c r="BK378" s="206">
        <f>SUM(BK379:BK380)</f>
        <v>0</v>
      </c>
    </row>
    <row r="379" s="2" customFormat="1" ht="16.5" customHeight="1">
      <c r="A379" s="35"/>
      <c r="B379" s="36"/>
      <c r="C379" s="209" t="s">
        <v>1015</v>
      </c>
      <c r="D379" s="209" t="s">
        <v>120</v>
      </c>
      <c r="E379" s="210" t="s">
        <v>1016</v>
      </c>
      <c r="F379" s="211" t="s">
        <v>1017</v>
      </c>
      <c r="G379" s="212" t="s">
        <v>145</v>
      </c>
      <c r="H379" s="213">
        <v>1</v>
      </c>
      <c r="I379" s="214"/>
      <c r="J379" s="215">
        <f>ROUND(I379*H379,2)</f>
        <v>0</v>
      </c>
      <c r="K379" s="216"/>
      <c r="L379" s="217"/>
      <c r="M379" s="218" t="s">
        <v>1</v>
      </c>
      <c r="N379" s="219" t="s">
        <v>38</v>
      </c>
      <c r="O379" s="88"/>
      <c r="P379" s="220">
        <f>O379*H379</f>
        <v>0</v>
      </c>
      <c r="Q379" s="220">
        <v>0</v>
      </c>
      <c r="R379" s="220">
        <f>Q379*H379</f>
        <v>0</v>
      </c>
      <c r="S379" s="220">
        <v>0</v>
      </c>
      <c r="T379" s="221">
        <f>S379*H379</f>
        <v>0</v>
      </c>
      <c r="U379" s="35"/>
      <c r="V379" s="35"/>
      <c r="W379" s="35"/>
      <c r="X379" s="35"/>
      <c r="Y379" s="35"/>
      <c r="Z379" s="35"/>
      <c r="AA379" s="35"/>
      <c r="AB379" s="35"/>
      <c r="AC379" s="35"/>
      <c r="AD379" s="35"/>
      <c r="AE379" s="35"/>
      <c r="AR379" s="222" t="s">
        <v>155</v>
      </c>
      <c r="AT379" s="222" t="s">
        <v>120</v>
      </c>
      <c r="AU379" s="222" t="s">
        <v>78</v>
      </c>
      <c r="AY379" s="14" t="s">
        <v>115</v>
      </c>
      <c r="BE379" s="223">
        <f>IF(N379="základní",J379,0)</f>
        <v>0</v>
      </c>
      <c r="BF379" s="223">
        <f>IF(N379="snížená",J379,0)</f>
        <v>0</v>
      </c>
      <c r="BG379" s="223">
        <f>IF(N379="zákl. přenesená",J379,0)</f>
        <v>0</v>
      </c>
      <c r="BH379" s="223">
        <f>IF(N379="sníž. přenesená",J379,0)</f>
        <v>0</v>
      </c>
      <c r="BI379" s="223">
        <f>IF(N379="nulová",J379,0)</f>
        <v>0</v>
      </c>
      <c r="BJ379" s="14" t="s">
        <v>78</v>
      </c>
      <c r="BK379" s="223">
        <f>ROUND(I379*H379,2)</f>
        <v>0</v>
      </c>
      <c r="BL379" s="14" t="s">
        <v>134</v>
      </c>
      <c r="BM379" s="222" t="s">
        <v>1018</v>
      </c>
    </row>
    <row r="380" s="2" customFormat="1" ht="16.5" customHeight="1">
      <c r="A380" s="35"/>
      <c r="B380" s="36"/>
      <c r="C380" s="209" t="s">
        <v>1019</v>
      </c>
      <c r="D380" s="209" t="s">
        <v>120</v>
      </c>
      <c r="E380" s="210" t="s">
        <v>1020</v>
      </c>
      <c r="F380" s="211" t="s">
        <v>1021</v>
      </c>
      <c r="G380" s="212" t="s">
        <v>145</v>
      </c>
      <c r="H380" s="213">
        <v>1</v>
      </c>
      <c r="I380" s="214"/>
      <c r="J380" s="215">
        <f>ROUND(I380*H380,2)</f>
        <v>0</v>
      </c>
      <c r="K380" s="216"/>
      <c r="L380" s="217"/>
      <c r="M380" s="240" t="s">
        <v>1</v>
      </c>
      <c r="N380" s="241" t="s">
        <v>38</v>
      </c>
      <c r="O380" s="242"/>
      <c r="P380" s="243">
        <f>O380*H380</f>
        <v>0</v>
      </c>
      <c r="Q380" s="243">
        <v>0</v>
      </c>
      <c r="R380" s="243">
        <f>Q380*H380</f>
        <v>0</v>
      </c>
      <c r="S380" s="243">
        <v>0</v>
      </c>
      <c r="T380" s="244">
        <f>S380*H380</f>
        <v>0</v>
      </c>
      <c r="U380" s="35"/>
      <c r="V380" s="35"/>
      <c r="W380" s="35"/>
      <c r="X380" s="35"/>
      <c r="Y380" s="35"/>
      <c r="Z380" s="35"/>
      <c r="AA380" s="35"/>
      <c r="AB380" s="35"/>
      <c r="AC380" s="35"/>
      <c r="AD380" s="35"/>
      <c r="AE380" s="35"/>
      <c r="AR380" s="222" t="s">
        <v>155</v>
      </c>
      <c r="AT380" s="222" t="s">
        <v>120</v>
      </c>
      <c r="AU380" s="222" t="s">
        <v>78</v>
      </c>
      <c r="AY380" s="14" t="s">
        <v>115</v>
      </c>
      <c r="BE380" s="223">
        <f>IF(N380="základní",J380,0)</f>
        <v>0</v>
      </c>
      <c r="BF380" s="223">
        <f>IF(N380="snížená",J380,0)</f>
        <v>0</v>
      </c>
      <c r="BG380" s="223">
        <f>IF(N380="zákl. přenesená",J380,0)</f>
        <v>0</v>
      </c>
      <c r="BH380" s="223">
        <f>IF(N380="sníž. přenesená",J380,0)</f>
        <v>0</v>
      </c>
      <c r="BI380" s="223">
        <f>IF(N380="nulová",J380,0)</f>
        <v>0</v>
      </c>
      <c r="BJ380" s="14" t="s">
        <v>78</v>
      </c>
      <c r="BK380" s="223">
        <f>ROUND(I380*H380,2)</f>
        <v>0</v>
      </c>
      <c r="BL380" s="14" t="s">
        <v>134</v>
      </c>
      <c r="BM380" s="222" t="s">
        <v>1022</v>
      </c>
    </row>
    <row r="381" s="2" customFormat="1" ht="6.96" customHeight="1">
      <c r="A381" s="35"/>
      <c r="B381" s="63"/>
      <c r="C381" s="64"/>
      <c r="D381" s="64"/>
      <c r="E381" s="64"/>
      <c r="F381" s="64"/>
      <c r="G381" s="64"/>
      <c r="H381" s="64"/>
      <c r="I381" s="64"/>
      <c r="J381" s="64"/>
      <c r="K381" s="64"/>
      <c r="L381" s="41"/>
      <c r="M381" s="35"/>
      <c r="O381" s="35"/>
      <c r="P381" s="35"/>
      <c r="Q381" s="35"/>
      <c r="R381" s="35"/>
      <c r="S381" s="35"/>
      <c r="T381" s="35"/>
      <c r="U381" s="35"/>
      <c r="V381" s="35"/>
      <c r="W381" s="35"/>
      <c r="X381" s="35"/>
      <c r="Y381" s="35"/>
      <c r="Z381" s="35"/>
      <c r="AA381" s="35"/>
      <c r="AB381" s="35"/>
      <c r="AC381" s="35"/>
      <c r="AD381" s="35"/>
      <c r="AE381" s="35"/>
    </row>
  </sheetData>
  <sheetProtection sheet="1" autoFilter="0" formatColumns="0" formatRows="0" objects="1" scenarios="1" spinCount="100000" saltValue="Ky2dRH+rLvCri2+5oxEk6ZkfcskdFpmRzOtwoXMy3EBsrNhKvUozzMy9r8Qo38ijMp+iy1qID3+vZhyFSMoLBQ==" hashValue="9+Lf2J4rnhfPDonazaFNiISYYs3g2yENlyOaYVPdFGlAvOQ1JfQxV1aPEPY50gjoGQKf8tgpeRRuAOPh8sJ1Bw==" algorithmName="SHA-512" password="CC35"/>
  <autoFilter ref="C125:K380"/>
  <mergeCells count="6">
    <mergeCell ref="E7:H7"/>
    <mergeCell ref="E16:H16"/>
    <mergeCell ref="E25:H25"/>
    <mergeCell ref="E85:H85"/>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DTP-YLGT036451\SARA_PC</dc:creator>
  <cp:lastModifiedBy>DTP-YLGT036451\SARA_PC</cp:lastModifiedBy>
  <dcterms:created xsi:type="dcterms:W3CDTF">2023-04-13T07:59:24Z</dcterms:created>
  <dcterms:modified xsi:type="dcterms:W3CDTF">2023-04-13T07:59:26Z</dcterms:modified>
</cp:coreProperties>
</file>