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01" sheetId="3" r:id="rId3"/>
    <sheet name="401" sheetId="4" r:id="rId4"/>
  </sheets>
  <definedNames/>
  <calcPr fullCalcOnLoad="1"/>
</workbook>
</file>

<file path=xl/sharedStrings.xml><?xml version="1.0" encoding="utf-8"?>
<sst xmlns="http://schemas.openxmlformats.org/spreadsheetml/2006/main" count="1614" uniqueCount="488">
  <si>
    <t>Firma: Firma</t>
  </si>
  <si>
    <t>Rekapitulace ceny</t>
  </si>
  <si>
    <t>Stavba: 78 - Chodník - Svinný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</si>
  <si>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</si>
  <si>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</si>
  <si>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</si>
  <si>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</si>
  <si>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</si>
  <si>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</si>
  <si>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</si>
  <si>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</si>
  <si>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</si>
  <si>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</si>
  <si>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</si>
  <si>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</si>
  <si>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78</t>
  </si>
  <si>
    <t>Chodník - Svinný</t>
  </si>
  <si>
    <t>O</t>
  </si>
  <si>
    <t>Rozpočet:</t>
  </si>
  <si>
    <t>0,00</t>
  </si>
  <si>
    <t>15,00</t>
  </si>
  <si>
    <t>21,00</t>
  </si>
  <si>
    <t>3</t>
  </si>
  <si>
    <t>2</t>
  </si>
  <si>
    <t>001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</si>
  <si>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</si>
  <si>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</si>
  <si>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</si>
  <si>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</si>
  <si>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</si>
  <si>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</si>
  <si>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</si>
  <si>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</si>
  <si>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</si>
  <si>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</si>
  <si>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</si>
  <si>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</si>
  <si>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</si>
  <si>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</si>
  <si>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</si>
  <si>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</si>
  <si>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</si>
  <si>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</si>
  <si>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</si>
  <si>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</si>
  <si>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</si>
  <si>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</si>
  <si>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</si>
  <si>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02510</t>
  </si>
  <si>
    <t>a</t>
  </si>
  <si>
    <t>ZKOUŠENÍ MATERIÁLŮ ZKUŠEBNOU ZHOTOVITELE</t>
  </si>
  <si>
    <t>KPL</t>
  </si>
  <si>
    <t>2022_OTSKP</t>
  </si>
  <si>
    <t>PP</t>
  </si>
  <si>
    <t>Kanalizace - zkouška těsnosti kanalizace, vodou.</t>
  </si>
  <si>
    <t>VV</t>
  </si>
  <si>
    <t>2=2,000 [A]</t>
  </si>
  <si>
    <t>TS</t>
  </si>
  <si>
    <t>zahrnuje veškeré náklady spojené s objednatelem požadovanými zkouškami</t>
  </si>
  <si>
    <t>b</t>
  </si>
  <si>
    <t>Zkušebnictví dle aktuálních TKP. Přesný rozsah bude stanoven v KzP. 
(Např. kontrolní zkoušky zhutnění podloží zemní pláně, konstrukčních vrstev vozovky a rýh výkopů).</t>
  </si>
  <si>
    <t>1=1,000 [A]</t>
  </si>
  <si>
    <t>02710</t>
  </si>
  <si>
    <t/>
  </si>
  <si>
    <t>POMOC PRÁCE ZŘÍZ NEBO ZAJIŠŤ OBJÍŽĎKY A PŘÍSTUP CESTY</t>
  </si>
  <si>
    <t>Zabezpečení provizorních vstupů, vjezdů.</t>
  </si>
  <si>
    <t>zahrnuje veškeré náklady spojené s objednatelem požadovanými zařízeními</t>
  </si>
  <si>
    <t>02720</t>
  </si>
  <si>
    <t>POMOC PRÁCE ZŘÍZ NEBO ZAJIŠŤ REGULACI A OCHRANU DOPRAVY</t>
  </si>
  <si>
    <t>Zajištění rozhodnutí a stanovení místní úpravy, včetně IČ při realizaci stavby. 
Přechodné svislé i vodorovné dopravní značení, světelné signály, dopravní zařízení v místě stavebního pozemku a jeho okolí. Jejich pořízení, kontrolu, údržbu, přemisťování, přeznačování a manipulaci s nimi po celou dobu stavby, vč. odstranění po ukončení stavby.</t>
  </si>
  <si>
    <t>02730</t>
  </si>
  <si>
    <t>POMOC PRÁCE ZŘÍZ NEBO ZAJIŠŤ OCHRANU INŽENÝRSKÝCH SÍTÍ</t>
  </si>
  <si>
    <t>Ochrana stávajícíh sítí při výstavbě (např. zemní sondy - viz. vyjádření DO, ad.).  
Položka bude čerpána se souhlasem investora a TDI.</t>
  </si>
  <si>
    <t>02910</t>
  </si>
  <si>
    <t>OSTATNÍ POŽADAVKY - ZEMĚMĚŘIČSKÁ MĚŘENÍ</t>
  </si>
  <si>
    <t>Geodetické vytyčení stavby, hranic pozemků.  
Zahrnuje veškeré náklady nutných k realizaci díla před započetím výstavby a během výstavby.</t>
  </si>
  <si>
    <t>zahrnuje veškeré náklady spojené s objednatelem požadovanými pracemi,   
- pro stanovení orientační investorské ceny určete jednotkovou cenu jako 1% odhadované ceny stavby</t>
  </si>
  <si>
    <t>7</t>
  </si>
  <si>
    <t>Vytyčení stávajících sítí, příp. dle potřeby zajištění prodloužení platnosti vyjádření správců sítí, zpětné předání sítí jejich správcům.</t>
  </si>
  <si>
    <t>8</t>
  </si>
  <si>
    <t>029113</t>
  </si>
  <si>
    <t>e</t>
  </si>
  <si>
    <t>OSTATNÍ POŽADAVKY - GEODETICKÉ ZAMĚŘENÍ - CELKY</t>
  </si>
  <si>
    <t>KUS</t>
  </si>
  <si>
    <t>Zaměření skutečného provedení stavby na podkladu katastrální mapy (včetně nových inženýrských sítí).</t>
  </si>
  <si>
    <t>zahrnuje veškeré náklady spojené s objednatelem požadovanými pracemi</t>
  </si>
  <si>
    <t>02940</t>
  </si>
  <si>
    <t>OSTATNÍ POŽADAVKY - VYPRACOVÁNÍ DOKUMENTACE</t>
  </si>
  <si>
    <t>Dokumentace skutečného provedení stavby.</t>
  </si>
  <si>
    <t>02943</t>
  </si>
  <si>
    <t>OSTATNÍ POŽADAVKY - VYPRACOVÁNÍ RDS</t>
  </si>
  <si>
    <t>Realizační dokumentace stavby – podklad pro realizaci stavby. RDS bude zpracována v takových podrobnostech, aby podle ní mohl zhotovitel dílo realizovat.</t>
  </si>
  <si>
    <t>02945</t>
  </si>
  <si>
    <t>OSTAT POŽADAVKY - GEOMETRICKÝ PLÁN</t>
  </si>
  <si>
    <t>GP pro zápis stavby do KN a GP pro zápis VB do KN.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</si>
  <si>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</si>
  <si>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12</t>
  </si>
  <si>
    <t>02950</t>
  </si>
  <si>
    <t>OSTATNÍ POŽADAVKY - POSUDKY, KONTROLY, REVIZNÍ ZPRÁVY</t>
  </si>
  <si>
    <t>Vypracování harmonogramu stavebních prací, TePř a KzP.</t>
  </si>
  <si>
    <t>13</t>
  </si>
  <si>
    <t>03100</t>
  </si>
  <si>
    <t>ZAŘÍZENÍ STAVENIŠTĚ - ZŘÍZENÍ, PROVOZ, DEMONTÁŽ</t>
  </si>
  <si>
    <t>Kompletní zařízení staveniště pro celou stavbu včetně zajištění potřebných povolení a rozhodnutí. Položka zahrnuje náklady spojené se staveništními komunikacemi, oplocením staveniště, vstupem a vjezdem na staveniště, zabezpečení provizorních vstupů, vjezdů.  
Staveništní přípojky vody, kanalizace, elektrické energie, zajištění dodávky elektrické energie, rozvody médií po stavbě.   
Zabezpečení staveniště.   
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stavby.</t>
  </si>
  <si>
    <t>zahrnuje objednatelem povolené náklady na pořízení (event. pronájem), provozování, udržování a likvidaci zhotovitelova zařízení</t>
  </si>
  <si>
    <t>101</t>
  </si>
  <si>
    <t>Komunikace</t>
  </si>
  <si>
    <t>014101</t>
  </si>
  <si>
    <t>POPLATKY ZA SKLÁDKU</t>
  </si>
  <si>
    <t>M3</t>
  </si>
  <si>
    <t>Zemina</t>
  </si>
  <si>
    <t>Dle pol. 17120: 20.56=20,560 [A]</t>
  </si>
  <si>
    <t>zahrnuje veškeré poplatky provozovateli skládky související s uložením odpadu na skládce.</t>
  </si>
  <si>
    <t>T</t>
  </si>
  <si>
    <t>Podkladní vrstvy zpevněných ploch z nestmeleného kameniva.</t>
  </si>
  <si>
    <t>Dle pol. 113134: 
Chodník v místě stávající autobusové zastávky: 93.67*0.15=14,051 [A] 
Chodník v místě řadových domů ve směru staničení km 0,052.00 - km 0,112.00: 64.21*0.15=9,632 [B] 
Chodník ve směru staničení km 0,090.00 - 0,182.00: 158.0*0.15=23,700 [C] 
Komunikace ve směru staničení km 0,005.00 - km 0,057.00: 65.04*0.3=19,512 [D] 
Komunikace ve směru staničení km 0,073.00 - km 0,175.00: 85.11*0.3=25,533 [E] 
Komunikace v místě navržemách kan. přípojek ve směru staničení km 0,150.00 a km 0,182.00: 13.02*0.3=3,906 [F] 
Celkem: (A+B+C+D+E+F)*1.8=173,401 [G]</t>
  </si>
  <si>
    <t>014102</t>
  </si>
  <si>
    <t>c</t>
  </si>
  <si>
    <t>Beton.</t>
  </si>
  <si>
    <t>Dle Pol. 969246: 10*0,35=3,500 [A] 
Dle Pol. 97619: 1*2,5=2,500 [B] 
Celkem: A+B=6,000 [C]</t>
  </si>
  <si>
    <t>014211</t>
  </si>
  <si>
    <t>POPLATKY ZA ZEMNÍK - ORNICE</t>
  </si>
  <si>
    <t>Ornice ze zemníku.</t>
  </si>
  <si>
    <t>Dle pol. 125738: 21.103=21,103 [A]</t>
  </si>
  <si>
    <t>zahrnuje veškeré poplatky majiteli zemníku související s nákupem zeminy (nikoliv s otvírkou zemníku)</t>
  </si>
  <si>
    <t>Zemní práce</t>
  </si>
  <si>
    <t>11130</t>
  </si>
  <si>
    <t>SEJMUTÍ DRNU</t>
  </si>
  <si>
    <t>M2</t>
  </si>
  <si>
    <t>Sejmutí drnu tl. 0,15 m včetně odvozu na mezideponii, odvozná vzdálenost v režii zhotovitele.</t>
  </si>
  <si>
    <t>V místě stávající autobusové zatávky: 32.74=32,740 [A] 
V místě navržené autobusové zastávky ve směru Rankov ve staničení km 0,080.00 - km 0,120.00: 72.59=72,590 [B] 
Celkem: A+B=105,330 [C]</t>
  </si>
  <si>
    <t>včetně vodorovné dopravy  a uložení na skládku</t>
  </si>
  <si>
    <t>113134</t>
  </si>
  <si>
    <t>ODSTRANĚNÍ KRYTU ZPEVNĚNÝCH PLOCH S ASFALT POJIVEM, ODVOZ DO 5KM</t>
  </si>
  <si>
    <t>Stáv. chodník, kryt živice tl. 50 mm. 
Stávající komunikace, kryt živice tl. 160 mm: 
Obrurná vrstva ACO 50 mm, ložní vrstva ACL 60 mm, podkladní vrstva ACP 50 mm.</t>
  </si>
  <si>
    <t>Chodník v místě stávající autobusové zastávky: 93.67*0.05=4,684 [A] 
Chodník v místě řadových domů ve směru staničení km 0,052.00 - km 0,112.00: 64.21*0.05=3,211 [B] 
Chodník ve směru staničení km 0,090.00 - km 0,230.00: 244.05*0.05=12,203 [C] 
Komunikace ve směru staničení km 0,007.00 - km 0,066.00: 115.29*0.16=18,446 [D] 
Komunikace ve směru staničení km 0,073.00 - km 0,230.00: 229.16*0.16=36,666 [E] 
Komunikace v místě navržených kan. přípojek ve směru staničení km 0,150.00 a km 0,182.00: 38.08*0.05+31.82*0.06+25.55*0.05=5,091 [F] 
Celkem: A+B+C+D+E+F=80,301 [G]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</si>
  <si>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</si>
  <si>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113324</t>
  </si>
  <si>
    <t>ODSTRAN PODKL ZPEVNĚNÝCH PLOCH Z KAMENIVA NESTMEL, ODVOZ DO 5KM</t>
  </si>
  <si>
    <t>Stávající chodník, tl. 150 mm. 
Stávající komunikace, tl. 300 mm.</t>
  </si>
  <si>
    <t>Chodník v místě stávající autobusové zastávky: 93.67*0.15=14,051 [A] 
Chodník v místě řadových domů ve směru staničení km 0,052.00 - km 0,112.00: 64.21*0.15=9,632 [B] 
Chodník ve směru staničení km 0,090.00 - 0,182.00: 158.0*0.15=23,700 [C] 
Komunikace ve směru staničení km 0,005.00 - km 0,057.00: 65.04*0.3=19,512 [D] 
Komunikace ve směru staničení km 0,073.00 - km 0,175.00: 85.11*0.3=25,533 [E] 
Komunikace v místě navržemách kan. přípojek ve směru staničení km 0,150.00 a km 0,182.00: 13.02*0.3=3,906 [F] 
Celkem: A+B+C+D+E+F=96,334 [G]</t>
  </si>
  <si>
    <t>11352</t>
  </si>
  <si>
    <t>ODSTRANĚNÍ CHODNÍKOVÝCH A SILNIČNÍCH OBRUBNÍKŮ BETONOVÝCH</t>
  </si>
  <si>
    <t>M</t>
  </si>
  <si>
    <t>Odstranění stávajících silničních a chodníkových obrubníků vč. betonového lože</t>
  </si>
  <si>
    <t>166=166,000 [A]</t>
  </si>
  <si>
    <t>123934</t>
  </si>
  <si>
    <t>ODKOP PRO SPOD STAVBU SILNIC A ŽELEZNIC TŘ. III, ODVOZ DO 5KM</t>
  </si>
  <si>
    <t>Ostatní zpevněná plocha: Sejmutí drnu (150 mm) - konstrukční vrstvy (320 mm) = 170 mm 
V místě navržené autobusové zastávky: Sejmutí drnu (150 mm) - konstrukční vrstvy (240 mm) = 90 mm</t>
  </si>
  <si>
    <t>V místě "ostatní zpevněná plocha" ve směru staničení km 0,053.00 - km 0,063.00, tl. 170 mm: 13.27*0.17=2,256 [A] 
V místě navržené autobusové zastávky ve směru Rankov ve staničení km 0,080.00 - km 0,120.00, tl. 90 mm: 72.59*0.09=6,533 [B] 
Celkem: A+B=8,789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</si>
  <si>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</si>
  <si>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125738</t>
  </si>
  <si>
    <t>VYKOPÁVKY ZE ZEMNÍKŮ A SKLÁDEK TŘ. I, ODVOZ DO 20KM</t>
  </si>
  <si>
    <t>Nákup ornice pro ohumusování a zatravnění. 
Tl. ornice 150 mm.</t>
  </si>
  <si>
    <t>Dle pol.: 18241: 246.02*0.15=36,903 [A] 
Dle pol.:11130: 105.330*0.15=15,800 [B] 
Celkem: A-B=21,103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</si>
  <si>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</si>
  <si>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132934</t>
  </si>
  <si>
    <t>HLOUBENÍ RÝH ŠÍŘ DO 2M PAŽ I NEPAŽ TŘ. III, ODVOZ DO 5KM</t>
  </si>
  <si>
    <t>Kanalizační přípojky a uliční vpusti. 
Hornina 4 (65%). 
Šířka rýhy je 1 m.  
UV1 v komunikaci: hloubka rýhy (1000 mm) - konstrukční vrstvy (460 mm) = 540 mm 
UV1 v zeleni: hlouka rýhy (1000 mm) - sejmutí drnu (150 mm) = 850 mm 
UV2 v komunikaci: hloubka rýhy (1250 mm) - konstrukční vrstvy (460 mm) = 790 mm 
UV2 v zeleni: hlouka rýhy (1250 mm) - sejmutí drnu (150 mm) = 1100 mm</t>
  </si>
  <si>
    <t>UV1 v komunikaci: (5.5*1*0.54)+(1.5*0.54)=3,780 [A] 
UV1 v zeleni: 1.6*1*0.85=1,360 [B] 
UV2 v komunikaci:(5.5*1*0.79)+(1.5*0.79)=5,530 [C] 
UV2 v zeleni: 1*1*1.1=1,100 [D] 
Celkem: (A+B+C+D)*0.65=7,651 [E]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</si>
  <si>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</si>
  <si>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Kanalizační přípojky a uliční vpusti. 
Hornina 5 (32%). 
Šířka rýhy je 1 m.  
UV1 v komunikaci: hloubka rýhy (1000 mm) - konstrukční vrstvy (460 mm) = 540 mm 
UV1 v zeleni: hlouka rýhy (1000 mm) - sejmutí drnu (150 mm) = 850 mm 
UV2 v komunikaci: hloubka rýhy (1250 mm) - konstrukční vrstvy (460 mm) = 790 mm 
UV2 v zeleni: hlouka rýhy (1250 mm) - sejmutí drnu (150 mm) = 1100 mm</t>
  </si>
  <si>
    <t>UV1 v komunikaci: (5.5*1*0.54)+(1.5*0.54)=3,780 [A] 
UV1 v zeleni: 1.6*1*0.85=1,360 [B] 
UV2 v komunikaci:(5.5*1*0.79)+(1.5*0.79)=5,530 [C] 
UV2 v zeleni: 1*1*1.1=1,100 [D] 
Celkem: (A+B+C+D)*0.32=3,766 [E]</t>
  </si>
  <si>
    <t>Kanalizační přípojky a uliční vpusti. 
Hornina 6 (3%). 
Šířka rýhy je 1 m.  
UV1 v komunikaci: hloubka rýhy (1000 mm) - konstrukční vrstvy (460 mm) = 540 mm 
UV1 v zeleni: hlouka rýhy (1000 mm) - sejmutí drnu (150 mm) = 850 mm 
UV2 v komunikaci: hloubka rýhy (1250 mm) - konstrukční vrstvy (460 mm) = 790 mm 
UV2 v zeleni: hlouka rýhy (1250 mm) - sejmutí drnu (150 mm) = 1100 mm</t>
  </si>
  <si>
    <t>UV1 v komunikaci: (5.5*1*0.54)+(1.5*0.54)=3,780 [A] 
UV1 v zeleni: 1.6*1*0.85=1,360 [B] 
UV2 v komunikaci:(5.5*1*0.79)+(1.5*0.79)=5,530 [C] 
UV2 v zeleni: 1*1*1.1=1,100 [D] 
Celkem: (A+B+C+D)*0.03=0,353 [E]</t>
  </si>
  <si>
    <t>14</t>
  </si>
  <si>
    <t>17120</t>
  </si>
  <si>
    <t>ULOŽENÍ SYPANINY DO NÁSYPŮ A NA SKLÁDKY BEZ ZHUTNĚNÍ</t>
  </si>
  <si>
    <t>Uložení zeminy na schválené skládce.</t>
  </si>
  <si>
    <t>Podle pol. 123934: 8.789=8,789 [A] 
Podle pol. 132934a: 7.651=7,651 [B] 
Podle pol. 132934b:3.766=3,766 [C] 
Podle pol. 132934c: 0.353=0,353 [D] 
Celkem: A+B+C+D=20,559 [E]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</si>
  <si>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</si>
  <si>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15</t>
  </si>
  <si>
    <t>17481</t>
  </si>
  <si>
    <t>ZÁSYP JAM A RÝH Z NAKUPOVANÝCH MATERIÁLŮ</t>
  </si>
  <si>
    <t>včetně strojního přemístění materiálu pro zásyp ze vzdálenosti do 10 m od okraje zásypu. 
Kamenivo drcené 0/63.</t>
  </si>
  <si>
    <t>UV1: 1*(1.25-0.1-0.15-0.3-0.46)*7,1=1,704 [A] 
UV2: 1*(1.25-0.1-0.15-0.3-0.46)*6,6=1,584 [B] 
Celkem: A+B=3,288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</si>
  <si>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</si>
  <si>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16</t>
  </si>
  <si>
    <t>17581</t>
  </si>
  <si>
    <t>OBSYP POTRUBÍ A OBJEKTŮ Z NAKUPOVANÝCH MATERIÁLŮ</t>
  </si>
  <si>
    <t>Štěrkopísek frakce 0-22 C.</t>
  </si>
  <si>
    <t>UV1: 1*(0.15+0.3)*7.1=3,195 [A] 
UV2: 1*(0.15+0.3)*6.6=2,970 [B] 
ŽV u č.p. 21: 1*(0.15+0.3)*10=4,500 [C] 
Celkem: A+B+C=10,665 [D]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</si>
  <si>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</si>
  <si>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17</t>
  </si>
  <si>
    <t>18110</t>
  </si>
  <si>
    <t>ÚPRAVA PLÁNĚ SE ZHUTNĚNÍM</t>
  </si>
  <si>
    <t>Únosnost podloží zemní pláně bude prověřena statickou zatěžovací zkouškou. Pokud vyjde menší hodnota, než hodnota předepsaná dle TP 170 a ČSN 73 6114, je zhotovitel povinen vyvolat jednání s investorem o způsobu řešení.</t>
  </si>
  <si>
    <t>Chodník, nástupiště: 465.87=465,870 [A] 
Zpevněné odstavné plochy: 83.92=83,920 [B] 
Rozšíření stávající komunikace:9.52=9,520 [C] 
Přípojky: 25.55=25,550 [D] 
Celkem: A+B+C+D=584,860 [E]</t>
  </si>
  <si>
    <t>položka zahrnuje úpravu pláně včetně vyrovnání výškových rozdílů. Míru zhutnění určuje projekt.</t>
  </si>
  <si>
    <t>18</t>
  </si>
  <si>
    <t>18232</t>
  </si>
  <si>
    <t>ROZPROSTŘENÍ ORNICE V ROVINĚ V TL DO 0,15M</t>
  </si>
  <si>
    <t>Rozprostření ornice tl. 150 mm</t>
  </si>
  <si>
    <t>Dle pol. 18241: 246.020=246,020 [A]</t>
  </si>
  <si>
    <t>položka zahrnuje: 
nutné přemístění ornice z dočasných skládek vzdálených do 50m 
rozprostření ornice v předepsané tloušťce v rovině a ve svahu do 1:5</t>
  </si>
  <si>
    <t>19</t>
  </si>
  <si>
    <t>18241</t>
  </si>
  <si>
    <t>ZALOŽENÍ TRÁVNÍKU RUČNÍM VÝSEVEM</t>
  </si>
  <si>
    <t>Zatravnění.</t>
  </si>
  <si>
    <t>246.02=246,020 [A]</t>
  </si>
  <si>
    <t>Zahrnuje dodání předepsané travní směsi, její výsev na ornici, zalévání, první pokosení, to vše bez ohledu na sklon terénu</t>
  </si>
  <si>
    <t>20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</si>
  <si>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</si>
  <si>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</si>
  <si>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</si>
  <si>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Základy</t>
  </si>
  <si>
    <t>21</t>
  </si>
  <si>
    <t>212637</t>
  </si>
  <si>
    <t>TRATIVODY KOMPL Z TRUB Z PLAST HM DN DO 150MM, RÝHA TŘ III</t>
  </si>
  <si>
    <t>Podélná drenáž mezi chodníkem č.p. 21. Bude připojena do stáv. DK. 
Bude zřízena dle VL1 a VL2 MD.</t>
  </si>
  <si>
    <t>20=20,000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</si>
  <si>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</si>
  <si>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22</t>
  </si>
  <si>
    <t>21361</t>
  </si>
  <si>
    <t>DRENÁŽNÍ VRSTVY Z GEOTEXTILIE</t>
  </si>
  <si>
    <t>FILTRAČNÍ A SEPARAČNÍ NETKANÁ GEOTEXTILIE V SOULADU S TP 97. 
Opláštění podélné drenáže mezi chodníkem č.p. 21.</t>
  </si>
  <si>
    <t>2*20=40,000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</si>
  <si>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</si>
  <si>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Vodorovné konstrukce</t>
  </si>
  <si>
    <t>23</t>
  </si>
  <si>
    <t>451314</t>
  </si>
  <si>
    <t>PODKLADNÍ A VÝPLŇOVÉ VRSTVY Z PROSTÉHO BETONU C25/30</t>
  </si>
  <si>
    <t>Uložení žlabové vpusti do betonového lože C 25/30 X0 s boční opěrkou.</t>
  </si>
  <si>
    <t>2*0,1=0,200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</si>
  <si>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</si>
  <si>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24</t>
  </si>
  <si>
    <t>45152</t>
  </si>
  <si>
    <t>PODKLADNÍ A VÝPLŇOVÉ VRSTVY Z KAMENIVA DRCENÉHO</t>
  </si>
  <si>
    <t>Lože pod potrubí ze štěrkopísku do 63 mm.</t>
  </si>
  <si>
    <t>UV1: 7.1*1*0.1=0,710 [A] 
UV2: 6.6*1*0.1=0,660 [B] 
ŽV u č.p. 21: 10*1*0.1=1,000 [C] 
Celkem: A+B+C=2,370 [D]</t>
  </si>
  <si>
    <t>položka zahrnuje dodávku předepsaného kameniva, mimostaveništní a vnitrostaveništní dopravu a jeho uložení  
není-li v zadávací dokumentaci uvedeno jinak, jedná se o nakupovaný materiál</t>
  </si>
  <si>
    <t>25</t>
  </si>
  <si>
    <t>56333</t>
  </si>
  <si>
    <t>VOZOVKOVÉ VRSTVY ZE ŠTĚRKODRTI TL. DO 150MM</t>
  </si>
  <si>
    <t>Autobusový záliv, místní komunikace, chodník a nástupiště – plná konstrukce. 
ŠD A, B, tl. min. 15 cm. 
DLE ČSN 73 6126-1.</t>
  </si>
  <si>
    <t>Chodník, nástupiště: 484,75=484,750 [A] 
Rozšíření stávající komunikace:11.16*2=22,320 [B] 
Celkem: A+B=507,070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</si>
  <si>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</si>
  <si>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26</t>
  </si>
  <si>
    <t>56334</t>
  </si>
  <si>
    <t>VOZOVKOVÉ VRSTVY ZE ŠTĚRKODRTI TL. DO 200MM</t>
  </si>
  <si>
    <t>Zpevněná plocha, parkovací záliv. 
ŠDB, tl. min. 20 cm. 
DLE ČSN 73 6126-1.</t>
  </si>
  <si>
    <t>Ostatní zpevněná plocha, parkovací záliv: 76.11=76,110 [A]</t>
  </si>
  <si>
    <t>27</t>
  </si>
  <si>
    <t>572121</t>
  </si>
  <si>
    <t>INFILTRAČNÍ POSTŘIK ASFALTOVÝ DO 1,0KG/M2</t>
  </si>
  <si>
    <t>Infiltrační postřik emulzí PI-E 1,0kg/m2.</t>
  </si>
  <si>
    <t>Oprava okraje komunikace: 153.1342=153,134 [A] 
Rozšíření stávající komunikace: 11.16=11,160 [B] 
Celkem: A+B=164,294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</si>
  <si>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</si>
  <si>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28</t>
  </si>
  <si>
    <t>572221</t>
  </si>
  <si>
    <t>SPOJOVACÍ POSTŘIK Z ASFALTU DO 1,0KG/M2</t>
  </si>
  <si>
    <t>PS-C (0,30-0,60) kg/m2, pod vrstvu ACO a ACL</t>
  </si>
  <si>
    <t>Oprava okraje komunikace: 153.1342=153,134 [A] 
Rozšíření stávající komunikace: 11.16=11,160 [B] 
Celkem: (A+B)*2=328,588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</si>
  <si>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</si>
  <si>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29</t>
  </si>
  <si>
    <t>574A43</t>
  </si>
  <si>
    <t>ASFALTOVÝ BETON PRO OBRUSNÉ VRSTVY ACO 11 TL. 50MM</t>
  </si>
  <si>
    <t>asfaltový beton ACO 11, tl. 50 mm.</t>
  </si>
  <si>
    <t>Oprava okraje komunikace: 153.1342=153,134 [A] 
Rozšíření stávající komunikace: 11.16=11,160 [B] 
Rýhy pro kan. přípojky: 38.08=38,080 [C] 
Celkem: A+B+C=202,374 [D]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</si>
  <si>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</si>
  <si>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30</t>
  </si>
  <si>
    <t>574C56</t>
  </si>
  <si>
    <t>ASFALTOVÝ BETON PRO LOŽNÍ VRSTVY ACL 16+, 16S TL. 60MM</t>
  </si>
  <si>
    <t>Asfaltový beton ACL 16+, tl. 60 mm.</t>
  </si>
  <si>
    <t>Oprava okraje komunikace: 153.1342=153,134 [A] 
Rozšíření stávající komunikace: 11.16=11,160 [B] 
Rýhy pro kan. přípojky:31.82=31,820 [C] 
Celkem: A+B+C=196,114 [D]</t>
  </si>
  <si>
    <t>31</t>
  </si>
  <si>
    <t>574E46</t>
  </si>
  <si>
    <t>ASFALTOVÝ BETON PRO PODKLADNÍ VRSTVY ACP 16+, 16S TL. 50MM</t>
  </si>
  <si>
    <t>Obalované kamenivo ACP 16+, tl. 50 mm.</t>
  </si>
  <si>
    <t>Oprava okraje komunikace: 153.1342=153,134 [A] 
Rozšíření stávající komunikace: 11.16=11,160 [B] 
Rýhy pro kan. přípojky:25.55=25,550 [C] 
Celkem: A+B+C=189,844 [D]</t>
  </si>
  <si>
    <t>32</t>
  </si>
  <si>
    <t>582611</t>
  </si>
  <si>
    <t>KRYTY Z BETON DLAŽDIC SE ZÁMKEM ŠEDÝCH TL 60MM DO LOŽE Z KAM</t>
  </si>
  <si>
    <t>Betonová dlažba, 20/10/6, přírodní barva, do lože tl. 30 mm</t>
  </si>
  <si>
    <t>Chodník, nástupiště:354.18=354,180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</si>
  <si>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</si>
  <si>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33</t>
  </si>
  <si>
    <t>Betonová dlažba, 20/10/6, červená barva, do lože tl. 30 mm. 
KONTRASTNÍ PÁS - PROSTOR 0,3 m OD HRANY NÁSTUPIŠTĚ.</t>
  </si>
  <si>
    <t>Kontrasní pás: 8.45=8,450 [A]</t>
  </si>
  <si>
    <t>34</t>
  </si>
  <si>
    <t>LEMOVÁNÍ HMATNÉ DLAŽBY š. 0,4 m (betonová dlažba 20/20/6, šedá, bez zkosené hrany, dle TN TZÚS 12.03.04), do lože tl. 30 mm.</t>
  </si>
  <si>
    <t>Chodník: 20.04=20,040 [A]</t>
  </si>
  <si>
    <t>35</t>
  </si>
  <si>
    <t>58261A</t>
  </si>
  <si>
    <t>KRYTY Z BETON DLAŽDIC SE ZÁMKEM BAREV RELIÉF TL 60MM DO LOŽE Z KAM</t>
  </si>
  <si>
    <t>Signální a varovné pásy - hmatová dlažba s reliéfními výstupky reflexní k okolnímu povrchu. 
Betonová dlažba 20/10/6, červená barva, do lože tl. 30 mm.</t>
  </si>
  <si>
    <t>Chodník: 20.38=20,380 [A]</t>
  </si>
  <si>
    <t>36</t>
  </si>
  <si>
    <t>58401</t>
  </si>
  <si>
    <t>VOZOVKOVÉ KRYTY Z VEGETAČNÍCH DÍLCŮ DO LOŽE Z KAM TL DO 100MM</t>
  </si>
  <si>
    <t>Betonová vegetační dlažba, 20/20/8 - přírodní barva.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</si>
  <si>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</si>
  <si>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Přidružená stavební výroba</t>
  </si>
  <si>
    <t>37</t>
  </si>
  <si>
    <t>711507</t>
  </si>
  <si>
    <t>OCHRANA IZOLACE NA POVRCHU Z PE FÓLIE</t>
  </si>
  <si>
    <t>Nopová fólie.</t>
  </si>
  <si>
    <t>Stáv. čekárna: 7.5*1=7,500 [A] 
č.p. 21: 33*1=33,000 [B] 
Celkem: A+B=40,500 [C]</t>
  </si>
  <si>
    <t>položka zahrnuje: 
- dodání  předepsaného ochranného materiálu 
- zřízení ochrany izolace</t>
  </si>
  <si>
    <t>Potrubí</t>
  </si>
  <si>
    <t>38</t>
  </si>
  <si>
    <t>8.01</t>
  </si>
  <si>
    <t>VL</t>
  </si>
  <si>
    <t>NAPOJENÍ NOVÉ KANALIZAČNÍ PŘÍPOJKY</t>
  </si>
  <si>
    <t>Univerzální kolmé sedlo FLEX-SEAL d156-166 mm + vyrovnávací vložka BC12/190.</t>
  </si>
  <si>
    <t>39</t>
  </si>
  <si>
    <t>8.02</t>
  </si>
  <si>
    <t>Univerzální kolmé sedlo FLEX-SEAL d195-208 mm + vyrovnávací vložka BC21/250.</t>
  </si>
  <si>
    <t>40</t>
  </si>
  <si>
    <t>87433</t>
  </si>
  <si>
    <t>POTRUBÍ Z TRUB PLASTOVÝCH ODPADNÍCH DN DO 150MM</t>
  </si>
  <si>
    <t>Kan. přípojka žlabové vpusti před vchodem č.p. 21.</t>
  </si>
  <si>
    <t>10=10,000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</si>
  <si>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</si>
  <si>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41</t>
  </si>
  <si>
    <t>87434</t>
  </si>
  <si>
    <t>POTRUBÍ Z TRUB PLASTOVÝCH ODPADNÍCH DN DO 200MM</t>
  </si>
  <si>
    <t>PP SN 10  DN150.</t>
  </si>
  <si>
    <t>7,1+6,57=13,670 [A]</t>
  </si>
  <si>
    <t>42</t>
  </si>
  <si>
    <t>89712</t>
  </si>
  <si>
    <t>VPUSŤ KANALIZAČNÍ ULIČNÍ KOMPLETNÍ Z BETONOVÝCH DÍLCŮ</t>
  </si>
  <si>
    <t>Zřízení ul. vpustí, vč. dodávky materiálu.</t>
  </si>
  <si>
    <t>Celkem: 2=2,000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</si>
  <si>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</si>
  <si>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43</t>
  </si>
  <si>
    <t>897522</t>
  </si>
  <si>
    <t>VPUSŤ ODVOD ŽLABŮ Z BETON DÍLCŮ SV. ŠÍŘKY DO 150MM</t>
  </si>
  <si>
    <t>Žlabová vpusť před vchodem č.p. 21. 
Délka 2 m, vč. odtokové vpusti.</t>
  </si>
  <si>
    <t>položka zahrnuje dodávku a osazení předepsaného dílce včetně mříže 
nezahrnuje předepsané podkladní konstrukce</t>
  </si>
  <si>
    <t>44</t>
  </si>
  <si>
    <t>89946</t>
  </si>
  <si>
    <t>VÝŘEZ, VÝSEK, ÚTES NA POTRUBÍ DN DO 400MM</t>
  </si>
  <si>
    <t>Vrtaný otvor pro porubní DN150.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</si>
  <si>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</si>
  <si>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45</t>
  </si>
  <si>
    <t>Vrtaný otvor pro porubní DN200.</t>
  </si>
  <si>
    <t>Ostatní konstrukce a práce</t>
  </si>
  <si>
    <t>46</t>
  </si>
  <si>
    <t>9111A1</t>
  </si>
  <si>
    <t>ZÁBRADLÍ SILNIČNÍ S VODOR MADLY - DODÁVKA A MONTÁŽ</t>
  </si>
  <si>
    <t>Zábradlí bude ukotveno do pasilád.  
Typ zábradlí bude odsouhlasen s investorem.</t>
  </si>
  <si>
    <t>9=9,000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</si>
  <si>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</si>
  <si>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47</t>
  </si>
  <si>
    <t>9141</t>
  </si>
  <si>
    <t>Označník autobusové zastávky</t>
  </si>
  <si>
    <t>Položka bude čerpána se souhlasem investora.</t>
  </si>
  <si>
    <t>položka zahrnuje: 
- dodávku a montáž značek v požadovaném provedení</t>
  </si>
  <si>
    <t>48</t>
  </si>
  <si>
    <t>914121</t>
  </si>
  <si>
    <t>DOPRAVNÍ ZNAČKY ZÁKLADNÍ VELIKOSTI OCELOVÉ FÓLIE TŘ 1 - DODÁVKA A MONTÁŽ</t>
  </si>
  <si>
    <t>Včetně upevňovacího zařízení a osazení. 
Označník zastávky.</t>
  </si>
  <si>
    <t>IJ4b: 2=2,000 [A]</t>
  </si>
  <si>
    <t>položka zahrnuje:  
- dodávku a montáž značek v požadovaném provedení</t>
  </si>
  <si>
    <t>49</t>
  </si>
  <si>
    <t>914123</t>
  </si>
  <si>
    <t>DOPRAVNÍ ZNAČKY ZÁKLADNÍ VELIKOSTI OCELOVÉ FÓLIE TŘ 1 - DEMONTÁŽ</t>
  </si>
  <si>
    <t>Odvoz a uložení na skládku. 
Označník zastávky.</t>
  </si>
  <si>
    <t>IJ4 b: 1=1,000 [A]</t>
  </si>
  <si>
    <t>Položka zahrnuje odstranění, demontáž a odklizení materiálu s odvozem na předepsané  
místo</t>
  </si>
  <si>
    <t>50</t>
  </si>
  <si>
    <t>914131</t>
  </si>
  <si>
    <t>DOPRAVNÍ ZNAČKY ZÁKLADNÍ VELIKOSTI OCELOVÉ FÓLIE TŘ 2 - DODÁVKA A MONTÁŽ</t>
  </si>
  <si>
    <t>Včetně upevňovacího zařízení a osazení.</t>
  </si>
  <si>
    <t>B2: 1=1,000 [A] 
B24 a: 1=1,000 [B] 
P2: 2=2,000 [C] 
A12a: 2=2,000 [D] 
Celkem: A+B+C+D=6,000 [E]</t>
  </si>
  <si>
    <t>51</t>
  </si>
  <si>
    <t>914921</t>
  </si>
  <si>
    <t>SLOUPKY A STOJKY DOPRAVNÍCH ZNAČEK Z OCEL TRUBEK DO PATKY - DODÁVKA A MONTÁŽ</t>
  </si>
  <si>
    <t>položka zahrnuje:  
- sloupky a upevňovací zařízení včetně jejich osazení (betonová patka, zemní práce)</t>
  </si>
  <si>
    <t>52</t>
  </si>
  <si>
    <t>Označník zastávky.</t>
  </si>
  <si>
    <t>53</t>
  </si>
  <si>
    <t>915211</t>
  </si>
  <si>
    <t>VODOROVNÉ DOPRAVNÍ ZNAČENÍ PLASTEM HLADKÉ - DODÁVKA A POKLÁDKA</t>
  </si>
  <si>
    <t>V11a, V4, V4b, V10d,</t>
  </si>
  <si>
    <t>V11a: (17+17)*0.125*2=8,500 [A] 
V10d: 14.7*0.25=3,675 [B] 
V2B: 30*0.25=7,500 [C] 
V4: 286*0.25=71,500 [D] 
Celkem: A+B+C+D=91,175 [E]</t>
  </si>
  <si>
    <t>položka zahrnuje:  
- dodání a pokládku nátěrového materiálu (měří se pouze natíraná plocha)  
- předznačení a reflexní úpravu</t>
  </si>
  <si>
    <t>54</t>
  </si>
  <si>
    <t>91552</t>
  </si>
  <si>
    <t>VODOR DOPRAV ZNAČ - PÍSMENA</t>
  </si>
  <si>
    <t>Dopravní značení - BUS. Provedení plastem.</t>
  </si>
  <si>
    <t>6*2=12,000 [A]</t>
  </si>
  <si>
    <t>položka zahrnuje:  
- dodání a pokládku nátěrového materiálu  
- předznačení a reflexní úpravu</t>
  </si>
  <si>
    <t>55</t>
  </si>
  <si>
    <t>91710</t>
  </si>
  <si>
    <t>OBRUBY Z BETONOVÝCH PALISÁD</t>
  </si>
  <si>
    <t>Palisády přírodní barvy 160/160/1000 mm (d/š/v). 
Do palisád bude osazeno zábradlí.</t>
  </si>
  <si>
    <t>9*1*0.16=1,440 [A]</t>
  </si>
  <si>
    <t>Položka zahrnuje: 
dodání a pokládku betonových palisád o rozměrech předepsaných zadávací dokumentací 
betonové lože i boční betonovou opěrku.</t>
  </si>
  <si>
    <t>56</t>
  </si>
  <si>
    <t>917223</t>
  </si>
  <si>
    <t>SILNIČNÍ A CHODNÍKOVÉ OBRUBY Z BETONOVÝCH OBRUBNÍKŮ ŠÍŘ 100MM</t>
  </si>
  <si>
    <t>Obrubník chodníkový ABO 14-10 1000/100/250 mm do betonového lože s boční opěrou C20/25n-XF3.</t>
  </si>
  <si>
    <t>154=154,000 [A]</t>
  </si>
  <si>
    <t>Položka zahrnuje:  
dodání a pokládku betonových obrubníků o rozměrech předepsaných zadávací dokumentací  
betonové lože i boční betonovou opěrku.</t>
  </si>
  <si>
    <t>57</t>
  </si>
  <si>
    <t>Obrubník chodníkový snížený ABO 14-10 1000/100/250 mm do betonového lože s boční opěrou C20/25n-XF3.</t>
  </si>
  <si>
    <t>35=35,000 [A]</t>
  </si>
  <si>
    <t>58</t>
  </si>
  <si>
    <t>917224</t>
  </si>
  <si>
    <t>SILNIČNÍ A CHODNÍKOVÉ OBRUBY Z BETONOVÝCH OBRUBNÍKŮ ŠÍŘ 150MM</t>
  </si>
  <si>
    <t>Obrubník silniční 1000/150/250 šedý do betonového lože s boční opěrou C25/30n-XF3.</t>
  </si>
  <si>
    <t>233=233,000 [A]</t>
  </si>
  <si>
    <t>59</t>
  </si>
  <si>
    <t>Obrubník silniční nájezdový 1000/150/150 šedý do betonového lože s boční opěrou C25/30n-XF3.</t>
  </si>
  <si>
    <t>61=61,000 [A]</t>
  </si>
  <si>
    <t>60</t>
  </si>
  <si>
    <t>Obrubník přechodový do betonového lože s boční opěrou C25/30n-XF3.</t>
  </si>
  <si>
    <t>26=26,000 [A]</t>
  </si>
  <si>
    <t>61</t>
  </si>
  <si>
    <t>91725</t>
  </si>
  <si>
    <t>NÁSTUPIŠTNÍ OBRUBNÍKY BETONOVÉ</t>
  </si>
  <si>
    <t>BEZBARIÉROVÝ ZASTÁVKOVÝ OBRUBNÍK PŘÍMÝ/NÁBĚHOVÝ.</t>
  </si>
  <si>
    <t>14*2=28,000 [A]</t>
  </si>
  <si>
    <t>62</t>
  </si>
  <si>
    <t>BEZBARIÉROVÝ ZASTÁVKOVÝ OBRUBNÍK PŘECHODOVÝ.</t>
  </si>
  <si>
    <t>4=4,000 [A]</t>
  </si>
  <si>
    <t>63</t>
  </si>
  <si>
    <t>919112</t>
  </si>
  <si>
    <t>ŘEZÁNÍ ASFALTOVÉHO KRYTU VOZOVEK TL DO 100MM</t>
  </si>
  <si>
    <t>řezaná spára hl. 100 mm 
Napojení stávající a nové vozovky.</t>
  </si>
  <si>
    <t>26.82+106.15+41.06+6.26+79.63+65.22=325,140 [A]</t>
  </si>
  <si>
    <t>položka zahrnuje řezání vozovkové vrstvy v předepsané tloušťce, včetně spotřeby vody</t>
  </si>
  <si>
    <t>64</t>
  </si>
  <si>
    <t>931325</t>
  </si>
  <si>
    <t>TĚSNĚNÍ DILATAČ SPAR ASF ZÁLIVKOU MODIFIK PRŮŘ DO 600MM2</t>
  </si>
  <si>
    <t>Napojení stávající a nové vozovky.</t>
  </si>
  <si>
    <t>Dle pol. 919112: 26.82+106.15+41.06+6.26+79.63+65.22=325,140 [A]</t>
  </si>
  <si>
    <t>položka zahrnuje dodávku a osazení předepsaného materiálu, očištění ploch spáry před úpravou, očištění okolí spáry po úpravě  
nezahrnuje těsnící profil</t>
  </si>
  <si>
    <t>65</t>
  </si>
  <si>
    <t>96687</t>
  </si>
  <si>
    <t>VYBOURÁNÍ ULIČNÍCH VPUSTÍ KOMPLETNÍCH</t>
  </si>
  <si>
    <t>Vybourání stáv. horské vpusti v místě nového chodníku.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</si>
  <si>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</si>
  <si>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66</t>
  </si>
  <si>
    <t>969246</t>
  </si>
  <si>
    <t>VYBOURÁNÍ POTRUBÍ DN DO 400MM KANALIZAČ</t>
  </si>
  <si>
    <t>Vybourání stáv. kan. potrubí v místě nového chodníku.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</si>
  <si>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</si>
  <si>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67</t>
  </si>
  <si>
    <t>97619</t>
  </si>
  <si>
    <t>VYBOURÁNÍ DROBNÝCH PŘEDMĚTŮ OSTATNÍCH</t>
  </si>
  <si>
    <t>Šetrné odstranění plakátovací plochy.  
Položka zahrnuje veškeré práce od šetrného odstranění, přemístění a zřízení v nové poloze dle požadavků investora.</t>
  </si>
  <si>
    <t>401</t>
  </si>
  <si>
    <t>Veřejné osvětlení</t>
  </si>
  <si>
    <t>Dle pol. 17120: 19,312=19,312 [A]</t>
  </si>
  <si>
    <t>Stožár 6m,výzbroj, osazení,beton</t>
  </si>
  <si>
    <t>Trasa VO: 21.35*0.3=6,405 [A] 
Stožár VO: 1*1=1,000 [B] 
Celkem: A+B=7,405 [C]</t>
  </si>
  <si>
    <t>Podvrt pod silnicí</t>
  </si>
  <si>
    <t>Práce elektro</t>
  </si>
  <si>
    <t>HOD</t>
  </si>
  <si>
    <t>40=40,000 [A]</t>
  </si>
  <si>
    <t>131934</t>
  </si>
  <si>
    <t>HLOUBENÍ JAM ZAPAŽ I NEPAŽ TŘ. III, ODVOZ DO 5KM</t>
  </si>
  <si>
    <t>Stožáry veřejného osvětlení. 
Hloubka rýhy 1 m. 
Stožář VO: hloubka rýhy (1000 mm) - sejmutí drnu (150 mm) = 850 mm</t>
  </si>
  <si>
    <t>(0.85*1*1)*2*0.65=1,105 [A]</t>
  </si>
  <si>
    <t>(0.85*1*1)*2*0.32=0,544 [A]</t>
  </si>
  <si>
    <t>(0.85*1*1)*2*0.03=0,051 [A]</t>
  </si>
  <si>
    <t>Veřejné osvětlení. 
Hornina 4 (65%). 
Šířka rýhy je 0,3 m. 
Kabel VO v zeleni: hloubka rýhy (1010 mm) - sejmutí drnu (150 mm) = 860 mm 
Kabel VO v chodníku: hloubka rýhy 710 mm</t>
  </si>
  <si>
    <t>Výkop v zeleni: 0.3*0.86*21.50=5,547 [A] 
Výkop v chodíku: 0.3*0.71*4.56=0,971 [B] 
Celkem: (A+B)*0.65=6,178 [C]</t>
  </si>
  <si>
    <t>Veřejné osvětlení. 
Hornina 5 (32%). 
Šířka rýhy je 0,3 m. 
Kabel VO v zeleni: hloubka rýhy (1010 mm) - sejmutí drnu (150 mm) = 860 mm 
Kabel VO v chodníku: hloubka rýhy 710 mm</t>
  </si>
  <si>
    <t>Výkop v zeleni: 0.3*0.86*21.50=5,547 [A] 
Výkop v chodíku: 0.3*0.71*4.56=0,971 [B] 
Celkem: (A+B)*0.32=5,858 [C]</t>
  </si>
  <si>
    <t>Veřejné osvětlení. 
Hornina 6 (3%). 
Šířka rýhy je 0,3 m. 
Kabel VO v zeleni: hloubka rýhy (1010 mm) - sejmutí drnu (150 mm) = 860 mm 
Kabel VO v chodníku: hloubka rýhy 710 mm</t>
  </si>
  <si>
    <t>Výkop v zeleni: 0.3*0.86*21.50=5,547 [A] 
Výkop v chodíku: 0.3*0.71*4.56=0,971 [B] 
Celkem: (A+B)*0.03=5,576 [C]</t>
  </si>
  <si>
    <t>Revize elektro</t>
  </si>
  <si>
    <t>8=8,000 [A]</t>
  </si>
  <si>
    <t>Podle pol. 131934a: 1.105=1,105 [A] 
Podle pol. 131934b: 0.544=0,544 [B] 
Podle pol. 131934c: 0.051=0,051 [C] 
Podle pol. 132934a: 6.178=6,178 [D] 
Podle pol. 132934b: 5.858=5,858 [E] 
Podle pol. 132934c: 5.576=5,576 [F] 
Celkem: A+B+C+D+E+F=19,312 [G]</t>
  </si>
  <si>
    <t>Dle projektové dokumentace.  
Šířka rýhy 0,3 m.  
Zasyp v zeleni: hloubka rýhy (1010 mm) - podkladová vrstva (80 mm) - kabelové lože (230 mm) - ornice (150 mm) = 550 mm 
V chodníku: hloubka rýhy (710 mm) - podkladová vrstva (80 mm) - kabelové lože (230) = 400 mm</t>
  </si>
  <si>
    <t>V zeleni: 0.3*0.54*21.50=3,483 [A] 
V chodníku: 0.3*0.4*4.56=0,547 [B] 
Celkem: A+B=4,030 [C]</t>
  </si>
  <si>
    <t>Svítidlo LED LXL-LDC 60W,zdroj</t>
  </si>
  <si>
    <t>Kabel AYKY 4Bx16</t>
  </si>
  <si>
    <t>Kabel CYKY 3Jx1,5</t>
  </si>
  <si>
    <t>12=12,000 [A]</t>
  </si>
  <si>
    <t>45157</t>
  </si>
  <si>
    <t>PODKLADNÍ A VÝPLŇOVÉ VRSTVY Z KAMENIVA TĚŽENÉHO</t>
  </si>
  <si>
    <t>Kabelové ložez písku.</t>
  </si>
  <si>
    <t>0.3*32*0.23=2,208 [A]</t>
  </si>
  <si>
    <t>položka zahrnuje dodávku předepsaného kameniva, mimostaveništní a vnitrostaveništní dopravu a jeho uložení 
není-li v zadávací dokumentaci uvedeno jinak, jedná se o nakupovaný materiál</t>
  </si>
  <si>
    <t>Podkladová vrstva z upěchovaného písku.</t>
  </si>
  <si>
    <t>0.3*32*0.08=0,768 [A]</t>
  </si>
  <si>
    <t>Kabelová spojka</t>
  </si>
  <si>
    <t>1kus</t>
  </si>
  <si>
    <t>2021_OTSKP</t>
  </si>
  <si>
    <t>Trubka KOPOFLEX 50</t>
  </si>
  <si>
    <t>Trubka KOPOFLEX 110</t>
  </si>
  <si>
    <t>Drát FeZn 10mm</t>
  </si>
  <si>
    <t>Folie PVC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</si>
</sst>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'001'!I3</f>
      </c>
      <c r="D10" s="21">
        <f>'001'!O2</f>
      </c>
      <c r="E10" s="21">
        <f>C10+D10</f>
      </c>
    </row>
    <row r="11" spans="1:5" ht="12.75" customHeight="1">
      <c r="A11" s="20" t="s">
        <v>105</v>
      </c>
      <c r="B11" s="20" t="s">
        <v>106</v>
      </c>
      <c r="C11" s="21">
        <f>'101'!I3</f>
      </c>
      <c r="D11" s="21">
        <f>'101'!O2</f>
      </c>
      <c r="E11" s="21">
        <f>C11+D11</f>
      </c>
    </row>
    <row r="12" spans="1:5" ht="12.75" customHeight="1">
      <c r="A12" s="20" t="s">
        <v>444</v>
      </c>
      <c r="B12" s="20" t="s">
        <v>445</v>
      </c>
      <c r="C12" s="21">
        <f>'401'!I3</f>
      </c>
      <c r="D12" s="21">
        <f>'401'!O2</f>
      </c>
      <c r="E12" s="21">
        <f>C12+D12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0+I9+I13+I17+I21+I25+I29+I33+I37+I41+I45+I49+I53+I57</f>
      </c>
      <c r="R8">
        <f>0+O9+O13+O17+O21+O25+O29+O33+O37+O41+O45+O49+O53+O57</f>
      </c>
    </row>
    <row r="9" spans="1:16" ht="12.75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2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75">
      <c r="A10" s="35" t="s">
        <v>53</v>
      </c>
      <c r="E10" s="36" t="s">
        <v>54</v>
      </c>
    </row>
    <row r="11" spans="1:5" ht="12.75">
      <c r="A11" s="37" t="s">
        <v>55</v>
      </c>
      <c r="E11" s="38" t="s">
        <v>56</v>
      </c>
    </row>
    <row r="12" spans="1:5" ht="12.75">
      <c r="A12" t="s">
        <v>57</v>
      </c>
      <c r="E12" s="36" t="s">
        <v>58</v>
      </c>
    </row>
    <row r="13" spans="1:16" ht="12.75">
      <c r="A13" s="25" t="s">
        <v>47</v>
      </c>
      <c r="B13" s="29" t="s">
        <v>23</v>
      </c>
      <c r="C13" s="29" t="s">
        <v>48</v>
      </c>
      <c r="D13" s="25" t="s">
        <v>59</v>
      </c>
      <c r="E13" s="30" t="s">
        <v>50</v>
      </c>
      <c r="F13" s="31" t="s">
        <v>51</v>
      </c>
      <c r="G13" s="32">
        <v>1</v>
      </c>
      <c r="H13" s="33">
        <v>0</v>
      </c>
      <c r="I13" s="34">
        <f>ROUND(ROUND(H13,2)*ROUND(G13,3),2)</f>
      </c>
      <c r="J13" s="31" t="s">
        <v>52</v>
      </c>
      <c r="O13">
        <f>(I13*21)/100</f>
      </c>
      <c r="P13" t="s">
        <v>23</v>
      </c>
    </row>
    <row r="14" spans="1:5" ht="38.25">
      <c r="A14" s="35" t="s">
        <v>53</v>
      </c>
      <c r="E14" s="36" t="s">
        <v>60</v>
      </c>
    </row>
    <row r="15" spans="1:5" ht="12.75">
      <c r="A15" s="37" t="s">
        <v>55</v>
      </c>
      <c r="E15" s="38" t="s">
        <v>61</v>
      </c>
    </row>
    <row r="16" spans="1:5" ht="12.75">
      <c r="A16" t="s">
        <v>57</v>
      </c>
      <c r="E16" s="36" t="s">
        <v>58</v>
      </c>
    </row>
    <row r="17" spans="1:16" ht="12.75">
      <c r="A17" s="25" t="s">
        <v>47</v>
      </c>
      <c r="B17" s="29" t="s">
        <v>22</v>
      </c>
      <c r="C17" s="29" t="s">
        <v>62</v>
      </c>
      <c r="D17" s="25" t="s">
        <v>63</v>
      </c>
      <c r="E17" s="30" t="s">
        <v>64</v>
      </c>
      <c r="F17" s="31" t="s">
        <v>51</v>
      </c>
      <c r="G17" s="32">
        <v>1</v>
      </c>
      <c r="H17" s="33">
        <v>0</v>
      </c>
      <c r="I17" s="34">
        <f>ROUND(ROUND(H17,2)*ROUND(G17,3),2)</f>
      </c>
      <c r="J17" s="31" t="s">
        <v>52</v>
      </c>
      <c r="O17">
        <f>(I17*21)/100</f>
      </c>
      <c r="P17" t="s">
        <v>23</v>
      </c>
    </row>
    <row r="18" spans="1:5" ht="12.75">
      <c r="A18" s="35" t="s">
        <v>53</v>
      </c>
      <c r="E18" s="36" t="s">
        <v>65</v>
      </c>
    </row>
    <row r="19" spans="1:5" ht="12.75">
      <c r="A19" s="37" t="s">
        <v>55</v>
      </c>
      <c r="E19" s="38" t="s">
        <v>61</v>
      </c>
    </row>
    <row r="20" spans="1:5" ht="12.75">
      <c r="A20" t="s">
        <v>57</v>
      </c>
      <c r="E20" s="36" t="s">
        <v>66</v>
      </c>
    </row>
    <row r="21" spans="1:16" ht="12.75">
      <c r="A21" s="25" t="s">
        <v>47</v>
      </c>
      <c r="B21" s="29" t="s">
        <v>33</v>
      </c>
      <c r="C21" s="29" t="s">
        <v>67</v>
      </c>
      <c r="D21" s="25" t="s">
        <v>63</v>
      </c>
      <c r="E21" s="30" t="s">
        <v>68</v>
      </c>
      <c r="F21" s="31" t="s">
        <v>51</v>
      </c>
      <c r="G21" s="32">
        <v>1</v>
      </c>
      <c r="H21" s="33">
        <v>0</v>
      </c>
      <c r="I21" s="34">
        <f>ROUND(ROUND(H21,2)*ROUND(G21,3),2)</f>
      </c>
      <c r="J21" s="31" t="s">
        <v>52</v>
      </c>
      <c r="O21">
        <f>(I21*21)/100</f>
      </c>
      <c r="P21" t="s">
        <v>23</v>
      </c>
    </row>
    <row r="22" spans="1:5" ht="63.75">
      <c r="A22" s="35" t="s">
        <v>53</v>
      </c>
      <c r="E22" s="36" t="s">
        <v>69</v>
      </c>
    </row>
    <row r="23" spans="1:5" ht="12.75">
      <c r="A23" s="37" t="s">
        <v>55</v>
      </c>
      <c r="E23" s="38" t="s">
        <v>61</v>
      </c>
    </row>
    <row r="24" spans="1:5" ht="12.75">
      <c r="A24" t="s">
        <v>57</v>
      </c>
      <c r="E24" s="36" t="s">
        <v>66</v>
      </c>
    </row>
    <row r="25" spans="1:16" ht="12.75">
      <c r="A25" s="25" t="s">
        <v>47</v>
      </c>
      <c r="B25" s="29" t="s">
        <v>35</v>
      </c>
      <c r="C25" s="29" t="s">
        <v>70</v>
      </c>
      <c r="D25" s="25" t="s">
        <v>63</v>
      </c>
      <c r="E25" s="30" t="s">
        <v>71</v>
      </c>
      <c r="F25" s="31" t="s">
        <v>51</v>
      </c>
      <c r="G25" s="32">
        <v>1</v>
      </c>
      <c r="H25" s="33">
        <v>0</v>
      </c>
      <c r="I25" s="34">
        <f>ROUND(ROUND(H25,2)*ROUND(G25,3),2)</f>
      </c>
      <c r="J25" s="31" t="s">
        <v>52</v>
      </c>
      <c r="O25">
        <f>(I25*21)/100</f>
      </c>
      <c r="P25" t="s">
        <v>23</v>
      </c>
    </row>
    <row r="26" spans="1:5" ht="25.5">
      <c r="A26" s="35" t="s">
        <v>53</v>
      </c>
      <c r="E26" s="36" t="s">
        <v>72</v>
      </c>
    </row>
    <row r="27" spans="1:5" ht="12.75">
      <c r="A27" s="37" t="s">
        <v>55</v>
      </c>
      <c r="E27" s="38" t="s">
        <v>61</v>
      </c>
    </row>
    <row r="28" spans="1:5" ht="12.75">
      <c r="A28" t="s">
        <v>57</v>
      </c>
      <c r="E28" s="36" t="s">
        <v>66</v>
      </c>
    </row>
    <row r="29" spans="1:16" ht="12.75">
      <c r="A29" s="25" t="s">
        <v>47</v>
      </c>
      <c r="B29" s="29" t="s">
        <v>37</v>
      </c>
      <c r="C29" s="29" t="s">
        <v>73</v>
      </c>
      <c r="D29" s="25" t="s">
        <v>49</v>
      </c>
      <c r="E29" s="30" t="s">
        <v>74</v>
      </c>
      <c r="F29" s="31" t="s">
        <v>51</v>
      </c>
      <c r="G29" s="32">
        <v>1</v>
      </c>
      <c r="H29" s="33">
        <v>0</v>
      </c>
      <c r="I29" s="34">
        <f>ROUND(ROUND(H29,2)*ROUND(G29,3),2)</f>
      </c>
      <c r="J29" s="31" t="s">
        <v>52</v>
      </c>
      <c r="O29">
        <f>(I29*21)/100</f>
      </c>
      <c r="P29" t="s">
        <v>23</v>
      </c>
    </row>
    <row r="30" spans="1:5" ht="38.25">
      <c r="A30" s="35" t="s">
        <v>53</v>
      </c>
      <c r="E30" s="36" t="s">
        <v>75</v>
      </c>
    </row>
    <row r="31" spans="1:5" ht="12.75">
      <c r="A31" s="37" t="s">
        <v>55</v>
      </c>
      <c r="E31" s="38" t="s">
        <v>61</v>
      </c>
    </row>
    <row r="32" spans="1:5" ht="38.25">
      <c r="A32" t="s">
        <v>57</v>
      </c>
      <c r="E32" s="36" t="s">
        <v>76</v>
      </c>
    </row>
    <row r="33" spans="1:16" ht="12.75">
      <c r="A33" s="25" t="s">
        <v>47</v>
      </c>
      <c r="B33" s="29" t="s">
        <v>77</v>
      </c>
      <c r="C33" s="29" t="s">
        <v>73</v>
      </c>
      <c r="D33" s="25" t="s">
        <v>59</v>
      </c>
      <c r="E33" s="30" t="s">
        <v>74</v>
      </c>
      <c r="F33" s="31" t="s">
        <v>51</v>
      </c>
      <c r="G33" s="32">
        <v>1</v>
      </c>
      <c r="H33" s="33">
        <v>0</v>
      </c>
      <c r="I33" s="34">
        <f>ROUND(ROUND(H33,2)*ROUND(G33,3),2)</f>
      </c>
      <c r="J33" s="31" t="s">
        <v>52</v>
      </c>
      <c r="O33">
        <f>(I33*21)/100</f>
      </c>
      <c r="P33" t="s">
        <v>23</v>
      </c>
    </row>
    <row r="34" spans="1:5" ht="25.5">
      <c r="A34" s="35" t="s">
        <v>53</v>
      </c>
      <c r="E34" s="36" t="s">
        <v>78</v>
      </c>
    </row>
    <row r="35" spans="1:5" ht="12.75">
      <c r="A35" s="37" t="s">
        <v>55</v>
      </c>
      <c r="E35" s="38" t="s">
        <v>61</v>
      </c>
    </row>
    <row r="36" spans="1:5" ht="38.25">
      <c r="A36" t="s">
        <v>57</v>
      </c>
      <c r="E36" s="36" t="s">
        <v>76</v>
      </c>
    </row>
    <row r="37" spans="1:16" ht="12.75">
      <c r="A37" s="25" t="s">
        <v>47</v>
      </c>
      <c r="B37" s="29" t="s">
        <v>79</v>
      </c>
      <c r="C37" s="29" t="s">
        <v>80</v>
      </c>
      <c r="D37" s="25" t="s">
        <v>81</v>
      </c>
      <c r="E37" s="30" t="s">
        <v>82</v>
      </c>
      <c r="F37" s="31" t="s">
        <v>83</v>
      </c>
      <c r="G37" s="32">
        <v>1</v>
      </c>
      <c r="H37" s="33">
        <v>0</v>
      </c>
      <c r="I37" s="34">
        <f>ROUND(ROUND(H37,2)*ROUND(G37,3),2)</f>
      </c>
      <c r="J37" s="31" t="s">
        <v>52</v>
      </c>
      <c r="O37">
        <f>(I37*21)/100</f>
      </c>
      <c r="P37" t="s">
        <v>23</v>
      </c>
    </row>
    <row r="38" spans="1:5" ht="25.5">
      <c r="A38" s="35" t="s">
        <v>53</v>
      </c>
      <c r="E38" s="36" t="s">
        <v>84</v>
      </c>
    </row>
    <row r="39" spans="1:5" ht="12.75">
      <c r="A39" s="37" t="s">
        <v>55</v>
      </c>
      <c r="E39" s="38" t="s">
        <v>61</v>
      </c>
    </row>
    <row r="40" spans="1:5" ht="12.75">
      <c r="A40" t="s">
        <v>57</v>
      </c>
      <c r="E40" s="36" t="s">
        <v>85</v>
      </c>
    </row>
    <row r="41" spans="1:16" ht="12.75">
      <c r="A41" s="25" t="s">
        <v>47</v>
      </c>
      <c r="B41" s="29" t="s">
        <v>40</v>
      </c>
      <c r="C41" s="29" t="s">
        <v>86</v>
      </c>
      <c r="D41" s="25" t="s">
        <v>63</v>
      </c>
      <c r="E41" s="30" t="s">
        <v>87</v>
      </c>
      <c r="F41" s="31" t="s">
        <v>51</v>
      </c>
      <c r="G41" s="32">
        <v>1</v>
      </c>
      <c r="H41" s="33">
        <v>0</v>
      </c>
      <c r="I41" s="34">
        <f>ROUND(ROUND(H41,2)*ROUND(G41,3),2)</f>
      </c>
      <c r="J41" s="31" t="s">
        <v>52</v>
      </c>
      <c r="O41">
        <f>(I41*21)/100</f>
      </c>
      <c r="P41" t="s">
        <v>23</v>
      </c>
    </row>
    <row r="42" spans="1:5" ht="12.75">
      <c r="A42" s="35" t="s">
        <v>53</v>
      </c>
      <c r="E42" s="36" t="s">
        <v>88</v>
      </c>
    </row>
    <row r="43" spans="1:5" ht="12.75">
      <c r="A43" s="37" t="s">
        <v>55</v>
      </c>
      <c r="E43" s="38" t="s">
        <v>61</v>
      </c>
    </row>
    <row r="44" spans="1:5" ht="12.75">
      <c r="A44" t="s">
        <v>57</v>
      </c>
      <c r="E44" s="36" t="s">
        <v>85</v>
      </c>
    </row>
    <row r="45" spans="1:16" ht="12.75">
      <c r="A45" s="25" t="s">
        <v>47</v>
      </c>
      <c r="B45" s="29" t="s">
        <v>42</v>
      </c>
      <c r="C45" s="29" t="s">
        <v>89</v>
      </c>
      <c r="D45" s="25" t="s">
        <v>63</v>
      </c>
      <c r="E45" s="30" t="s">
        <v>90</v>
      </c>
      <c r="F45" s="31" t="s">
        <v>51</v>
      </c>
      <c r="G45" s="32">
        <v>1</v>
      </c>
      <c r="H45" s="33">
        <v>0</v>
      </c>
      <c r="I45" s="34">
        <f>ROUND(ROUND(H45,2)*ROUND(G45,3),2)</f>
      </c>
      <c r="J45" s="31" t="s">
        <v>52</v>
      </c>
      <c r="O45">
        <f>(I45*21)/100</f>
      </c>
      <c r="P45" t="s">
        <v>23</v>
      </c>
    </row>
    <row r="46" spans="1:5" ht="25.5">
      <c r="A46" s="35" t="s">
        <v>53</v>
      </c>
      <c r="E46" s="36" t="s">
        <v>91</v>
      </c>
    </row>
    <row r="47" spans="1:5" ht="12.75">
      <c r="A47" s="37" t="s">
        <v>55</v>
      </c>
      <c r="E47" s="38" t="s">
        <v>61</v>
      </c>
    </row>
    <row r="48" spans="1:5" ht="12.75">
      <c r="A48" t="s">
        <v>57</v>
      </c>
      <c r="E48" s="36" t="s">
        <v>85</v>
      </c>
    </row>
    <row r="49" spans="1:16" ht="12.75">
      <c r="A49" s="25" t="s">
        <v>47</v>
      </c>
      <c r="B49" s="29" t="s">
        <v>44</v>
      </c>
      <c r="C49" s="29" t="s">
        <v>92</v>
      </c>
      <c r="D49" s="25" t="s">
        <v>63</v>
      </c>
      <c r="E49" s="30" t="s">
        <v>93</v>
      </c>
      <c r="F49" s="31" t="s">
        <v>51</v>
      </c>
      <c r="G49" s="32">
        <v>1</v>
      </c>
      <c r="H49" s="33">
        <v>0</v>
      </c>
      <c r="I49" s="34">
        <f>ROUND(ROUND(H49,2)*ROUND(G49,3),2)</f>
      </c>
      <c r="J49" s="31" t="s">
        <v>52</v>
      </c>
      <c r="O49">
        <f>(I49*21)/100</f>
      </c>
      <c r="P49" t="s">
        <v>23</v>
      </c>
    </row>
    <row r="50" spans="1:5" ht="12.75">
      <c r="A50" s="35" t="s">
        <v>53</v>
      </c>
      <c r="E50" s="36" t="s">
        <v>94</v>
      </c>
    </row>
    <row r="51" spans="1:5" ht="12.75">
      <c r="A51" s="37" t="s">
        <v>55</v>
      </c>
      <c r="E51" s="38" t="s">
        <v>61</v>
      </c>
    </row>
    <row r="52" spans="1:5" ht="76.5">
      <c r="A52" t="s">
        <v>57</v>
      </c>
      <c r="E52" s="36" t="s">
        <v>95</v>
      </c>
    </row>
    <row r="53" spans="1:16" ht="12.75">
      <c r="A53" s="25" t="s">
        <v>47</v>
      </c>
      <c r="B53" s="29" t="s">
        <v>96</v>
      </c>
      <c r="C53" s="29" t="s">
        <v>97</v>
      </c>
      <c r="D53" s="25" t="s">
        <v>63</v>
      </c>
      <c r="E53" s="30" t="s">
        <v>98</v>
      </c>
      <c r="F53" s="31" t="s">
        <v>51</v>
      </c>
      <c r="G53" s="32">
        <v>1</v>
      </c>
      <c r="H53" s="33">
        <v>0</v>
      </c>
      <c r="I53" s="34">
        <f>ROUND(ROUND(H53,2)*ROUND(G53,3),2)</f>
      </c>
      <c r="J53" s="31" t="s">
        <v>52</v>
      </c>
      <c r="O53">
        <f>(I53*21)/100</f>
      </c>
      <c r="P53" t="s">
        <v>23</v>
      </c>
    </row>
    <row r="54" spans="1:5" ht="12.75">
      <c r="A54" s="35" t="s">
        <v>53</v>
      </c>
      <c r="E54" s="36" t="s">
        <v>99</v>
      </c>
    </row>
    <row r="55" spans="1:5" ht="12.75">
      <c r="A55" s="37" t="s">
        <v>55</v>
      </c>
      <c r="E55" s="38" t="s">
        <v>61</v>
      </c>
    </row>
    <row r="56" spans="1:5" ht="12.75">
      <c r="A56" t="s">
        <v>57</v>
      </c>
      <c r="E56" s="36" t="s">
        <v>85</v>
      </c>
    </row>
    <row r="57" spans="1:16" ht="12.75">
      <c r="A57" s="25" t="s">
        <v>47</v>
      </c>
      <c r="B57" s="29" t="s">
        <v>100</v>
      </c>
      <c r="C57" s="29" t="s">
        <v>101</v>
      </c>
      <c r="D57" s="25" t="s">
        <v>63</v>
      </c>
      <c r="E57" s="30" t="s">
        <v>102</v>
      </c>
      <c r="F57" s="31" t="s">
        <v>51</v>
      </c>
      <c r="G57" s="32">
        <v>1</v>
      </c>
      <c r="H57" s="33">
        <v>0</v>
      </c>
      <c r="I57" s="34">
        <f>ROUND(ROUND(H57,2)*ROUND(G57,3),2)</f>
      </c>
      <c r="J57" s="31" t="s">
        <v>52</v>
      </c>
      <c r="O57">
        <f>(I57*21)/100</f>
      </c>
      <c r="P57" t="s">
        <v>23</v>
      </c>
    </row>
    <row r="58" spans="1:5" ht="140.25">
      <c r="A58" s="35" t="s">
        <v>53</v>
      </c>
      <c r="E58" s="36" t="s">
        <v>103</v>
      </c>
    </row>
    <row r="59" spans="1:5" ht="12.75">
      <c r="A59" s="37" t="s">
        <v>55</v>
      </c>
      <c r="E59" s="38" t="s">
        <v>61</v>
      </c>
    </row>
    <row r="60" spans="1:5" ht="25.5">
      <c r="A60" t="s">
        <v>57</v>
      </c>
      <c r="E60" s="36" t="s">
        <v>104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0+O8+O25+O90+O99+O108+O157+O162+O195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105</v>
      </c>
      <c r="I3" s="39">
        <f>0+I8+I25+I90+I99+I108+I157+I162+I195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105</v>
      </c>
      <c r="D4" s="6"/>
      <c r="E4" s="18" t="s">
        <v>106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0+I9+I13+I17+I21</f>
      </c>
      <c r="R8">
        <f>0+O9+O13+O17+O21</f>
      </c>
    </row>
    <row r="9" spans="1:16" ht="12.75">
      <c r="A9" s="25" t="s">
        <v>47</v>
      </c>
      <c r="B9" s="29" t="s">
        <v>29</v>
      </c>
      <c r="C9" s="29" t="s">
        <v>107</v>
      </c>
      <c r="D9" s="25" t="s">
        <v>49</v>
      </c>
      <c r="E9" s="30" t="s">
        <v>108</v>
      </c>
      <c r="F9" s="31" t="s">
        <v>109</v>
      </c>
      <c r="G9" s="32">
        <v>20.56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75">
      <c r="A10" s="35" t="s">
        <v>53</v>
      </c>
      <c r="E10" s="36" t="s">
        <v>110</v>
      </c>
    </row>
    <row r="11" spans="1:5" ht="12.75">
      <c r="A11" s="37" t="s">
        <v>55</v>
      </c>
      <c r="E11" s="38" t="s">
        <v>111</v>
      </c>
    </row>
    <row r="12" spans="1:5" ht="25.5">
      <c r="A12" t="s">
        <v>57</v>
      </c>
      <c r="E12" s="36" t="s">
        <v>112</v>
      </c>
    </row>
    <row r="13" spans="1:16" ht="12.75">
      <c r="A13" s="25" t="s">
        <v>47</v>
      </c>
      <c r="B13" s="29" t="s">
        <v>23</v>
      </c>
      <c r="C13" s="29" t="s">
        <v>107</v>
      </c>
      <c r="D13" s="25" t="s">
        <v>59</v>
      </c>
      <c r="E13" s="30" t="s">
        <v>108</v>
      </c>
      <c r="F13" s="31" t="s">
        <v>113</v>
      </c>
      <c r="G13" s="32">
        <v>173.401</v>
      </c>
      <c r="H13" s="33">
        <v>0</v>
      </c>
      <c r="I13" s="34">
        <f>ROUND(ROUND(H13,2)*ROUND(G13,3),2)</f>
      </c>
      <c r="J13" s="31" t="s">
        <v>52</v>
      </c>
      <c r="O13">
        <f>(I13*21)/100</f>
      </c>
      <c r="P13" t="s">
        <v>23</v>
      </c>
    </row>
    <row r="14" spans="1:5" ht="12.75">
      <c r="A14" s="35" t="s">
        <v>53</v>
      </c>
      <c r="E14" s="36" t="s">
        <v>114</v>
      </c>
    </row>
    <row r="15" spans="1:5" ht="127.5">
      <c r="A15" s="37" t="s">
        <v>55</v>
      </c>
      <c r="E15" s="38" t="s">
        <v>115</v>
      </c>
    </row>
    <row r="16" spans="1:5" ht="25.5">
      <c r="A16" t="s">
        <v>57</v>
      </c>
      <c r="E16" s="36" t="s">
        <v>112</v>
      </c>
    </row>
    <row r="17" spans="1:16" ht="12.75">
      <c r="A17" s="25" t="s">
        <v>47</v>
      </c>
      <c r="B17" s="29" t="s">
        <v>22</v>
      </c>
      <c r="C17" s="29" t="s">
        <v>116</v>
      </c>
      <c r="D17" s="25" t="s">
        <v>117</v>
      </c>
      <c r="E17" s="30" t="s">
        <v>108</v>
      </c>
      <c r="F17" s="31" t="s">
        <v>113</v>
      </c>
      <c r="G17" s="32">
        <v>6</v>
      </c>
      <c r="H17" s="33">
        <v>0</v>
      </c>
      <c r="I17" s="34">
        <f>ROUND(ROUND(H17,2)*ROUND(G17,3),2)</f>
      </c>
      <c r="J17" s="31" t="s">
        <v>52</v>
      </c>
      <c r="O17">
        <f>(I17*21)/100</f>
      </c>
      <c r="P17" t="s">
        <v>23</v>
      </c>
    </row>
    <row r="18" spans="1:5" ht="12.75">
      <c r="A18" s="35" t="s">
        <v>53</v>
      </c>
      <c r="E18" s="36" t="s">
        <v>118</v>
      </c>
    </row>
    <row r="19" spans="1:5" ht="38.25">
      <c r="A19" s="37" t="s">
        <v>55</v>
      </c>
      <c r="E19" s="38" t="s">
        <v>119</v>
      </c>
    </row>
    <row r="20" spans="1:5" ht="25.5">
      <c r="A20" t="s">
        <v>57</v>
      </c>
      <c r="E20" s="36" t="s">
        <v>112</v>
      </c>
    </row>
    <row r="21" spans="1:16" ht="12.75">
      <c r="A21" s="25" t="s">
        <v>47</v>
      </c>
      <c r="B21" s="29" t="s">
        <v>33</v>
      </c>
      <c r="C21" s="29" t="s">
        <v>120</v>
      </c>
      <c r="D21" s="25" t="s">
        <v>63</v>
      </c>
      <c r="E21" s="30" t="s">
        <v>121</v>
      </c>
      <c r="F21" s="31" t="s">
        <v>109</v>
      </c>
      <c r="G21" s="32">
        <v>21.103</v>
      </c>
      <c r="H21" s="33">
        <v>0</v>
      </c>
      <c r="I21" s="34">
        <f>ROUND(ROUND(H21,2)*ROUND(G21,3),2)</f>
      </c>
      <c r="J21" s="31" t="s">
        <v>52</v>
      </c>
      <c r="O21">
        <f>(I21*21)/100</f>
      </c>
      <c r="P21" t="s">
        <v>23</v>
      </c>
    </row>
    <row r="22" spans="1:5" ht="12.75">
      <c r="A22" s="35" t="s">
        <v>53</v>
      </c>
      <c r="E22" s="36" t="s">
        <v>122</v>
      </c>
    </row>
    <row r="23" spans="1:5" ht="12.75">
      <c r="A23" s="37" t="s">
        <v>55</v>
      </c>
      <c r="E23" s="38" t="s">
        <v>123</v>
      </c>
    </row>
    <row r="24" spans="1:5" ht="25.5">
      <c r="A24" t="s">
        <v>57</v>
      </c>
      <c r="E24" s="36" t="s">
        <v>124</v>
      </c>
    </row>
    <row r="25" spans="1:18" ht="12.75" customHeight="1">
      <c r="A25" s="6" t="s">
        <v>45</v>
      </c>
      <c r="B25" s="6"/>
      <c r="C25" s="41" t="s">
        <v>29</v>
      </c>
      <c r="D25" s="6"/>
      <c r="E25" s="27" t="s">
        <v>125</v>
      </c>
      <c r="F25" s="6"/>
      <c r="G25" s="6"/>
      <c r="H25" s="6"/>
      <c r="I25" s="42">
        <f>0+Q25</f>
      </c>
      <c r="J25" s="6"/>
      <c r="O25">
        <f>0+R25</f>
      </c>
      <c r="Q25">
        <f>0+I26+I30+I34+I38+I42+I46+I50+I54+I58+I62+I66+I70+I74+I78+I82+I86</f>
      </c>
      <c r="R25">
        <f>0+O26+O30+O34+O38+O42+O46+O50+O54+O58+O62+O66+O70+O74+O78+O82+O86</f>
      </c>
    </row>
    <row r="26" spans="1:16" ht="12.75">
      <c r="A26" s="25" t="s">
        <v>47</v>
      </c>
      <c r="B26" s="29" t="s">
        <v>35</v>
      </c>
      <c r="C26" s="29" t="s">
        <v>126</v>
      </c>
      <c r="D26" s="25" t="s">
        <v>63</v>
      </c>
      <c r="E26" s="30" t="s">
        <v>127</v>
      </c>
      <c r="F26" s="31" t="s">
        <v>128</v>
      </c>
      <c r="G26" s="32">
        <v>105.33</v>
      </c>
      <c r="H26" s="33">
        <v>0</v>
      </c>
      <c r="I26" s="34">
        <f>ROUND(ROUND(H26,2)*ROUND(G26,3),2)</f>
      </c>
      <c r="J26" s="31" t="s">
        <v>52</v>
      </c>
      <c r="O26">
        <f>(I26*21)/100</f>
      </c>
      <c r="P26" t="s">
        <v>23</v>
      </c>
    </row>
    <row r="27" spans="1:5" ht="25.5">
      <c r="A27" s="35" t="s">
        <v>53</v>
      </c>
      <c r="E27" s="36" t="s">
        <v>129</v>
      </c>
    </row>
    <row r="28" spans="1:5" ht="51">
      <c r="A28" s="37" t="s">
        <v>55</v>
      </c>
      <c r="E28" s="38" t="s">
        <v>130</v>
      </c>
    </row>
    <row r="29" spans="1:5" ht="12.75">
      <c r="A29" t="s">
        <v>57</v>
      </c>
      <c r="E29" s="36" t="s">
        <v>131</v>
      </c>
    </row>
    <row r="30" spans="1:16" ht="25.5">
      <c r="A30" s="25" t="s">
        <v>47</v>
      </c>
      <c r="B30" s="29" t="s">
        <v>37</v>
      </c>
      <c r="C30" s="29" t="s">
        <v>132</v>
      </c>
      <c r="D30" s="25" t="s">
        <v>63</v>
      </c>
      <c r="E30" s="30" t="s">
        <v>133</v>
      </c>
      <c r="F30" s="31" t="s">
        <v>109</v>
      </c>
      <c r="G30" s="32">
        <v>80.301</v>
      </c>
      <c r="H30" s="33">
        <v>0</v>
      </c>
      <c r="I30" s="34">
        <f>ROUND(ROUND(H30,2)*ROUND(G30,3),2)</f>
      </c>
      <c r="J30" s="31" t="s">
        <v>52</v>
      </c>
      <c r="O30">
        <f>(I30*21)/100</f>
      </c>
      <c r="P30" t="s">
        <v>23</v>
      </c>
    </row>
    <row r="31" spans="1:5" ht="51">
      <c r="A31" s="35" t="s">
        <v>53</v>
      </c>
      <c r="E31" s="36" t="s">
        <v>134</v>
      </c>
    </row>
    <row r="32" spans="1:5" ht="140.25">
      <c r="A32" s="37" t="s">
        <v>55</v>
      </c>
      <c r="E32" s="38" t="s">
        <v>135</v>
      </c>
    </row>
    <row r="33" spans="1:5" ht="63.75">
      <c r="A33" t="s">
        <v>57</v>
      </c>
      <c r="E33" s="36" t="s">
        <v>136</v>
      </c>
    </row>
    <row r="34" spans="1:16" ht="25.5">
      <c r="A34" s="25" t="s">
        <v>47</v>
      </c>
      <c r="B34" s="29" t="s">
        <v>77</v>
      </c>
      <c r="C34" s="29" t="s">
        <v>137</v>
      </c>
      <c r="D34" s="25" t="s">
        <v>63</v>
      </c>
      <c r="E34" s="30" t="s">
        <v>138</v>
      </c>
      <c r="F34" s="31" t="s">
        <v>109</v>
      </c>
      <c r="G34" s="32">
        <v>96.334</v>
      </c>
      <c r="H34" s="33">
        <v>0</v>
      </c>
      <c r="I34" s="34">
        <f>ROUND(ROUND(H34,2)*ROUND(G34,3),2)</f>
      </c>
      <c r="J34" s="31" t="s">
        <v>52</v>
      </c>
      <c r="O34">
        <f>(I34*21)/100</f>
      </c>
      <c r="P34" t="s">
        <v>23</v>
      </c>
    </row>
    <row r="35" spans="1:5" ht="25.5">
      <c r="A35" s="35" t="s">
        <v>53</v>
      </c>
      <c r="E35" s="36" t="s">
        <v>139</v>
      </c>
    </row>
    <row r="36" spans="1:5" ht="114.75">
      <c r="A36" s="37" t="s">
        <v>55</v>
      </c>
      <c r="E36" s="38" t="s">
        <v>140</v>
      </c>
    </row>
    <row r="37" spans="1:5" ht="63.75">
      <c r="A37" t="s">
        <v>57</v>
      </c>
      <c r="E37" s="36" t="s">
        <v>136</v>
      </c>
    </row>
    <row r="38" spans="1:16" ht="12.75">
      <c r="A38" s="25" t="s">
        <v>47</v>
      </c>
      <c r="B38" s="29" t="s">
        <v>79</v>
      </c>
      <c r="C38" s="29" t="s">
        <v>141</v>
      </c>
      <c r="D38" s="25" t="s">
        <v>63</v>
      </c>
      <c r="E38" s="30" t="s">
        <v>142</v>
      </c>
      <c r="F38" s="31" t="s">
        <v>143</v>
      </c>
      <c r="G38" s="32">
        <v>166</v>
      </c>
      <c r="H38" s="33">
        <v>0</v>
      </c>
      <c r="I38" s="34">
        <f>ROUND(ROUND(H38,2)*ROUND(G38,3),2)</f>
      </c>
      <c r="J38" s="31" t="s">
        <v>52</v>
      </c>
      <c r="O38">
        <f>(I38*21)/100</f>
      </c>
      <c r="P38" t="s">
        <v>23</v>
      </c>
    </row>
    <row r="39" spans="1:5" ht="12.75">
      <c r="A39" s="35" t="s">
        <v>53</v>
      </c>
      <c r="E39" s="36" t="s">
        <v>144</v>
      </c>
    </row>
    <row r="40" spans="1:5" ht="12.75">
      <c r="A40" s="37" t="s">
        <v>55</v>
      </c>
      <c r="E40" s="38" t="s">
        <v>145</v>
      </c>
    </row>
    <row r="41" spans="1:5" ht="63.75">
      <c r="A41" t="s">
        <v>57</v>
      </c>
      <c r="E41" s="36" t="s">
        <v>136</v>
      </c>
    </row>
    <row r="42" spans="1:16" ht="12.75">
      <c r="A42" s="25" t="s">
        <v>47</v>
      </c>
      <c r="B42" s="29" t="s">
        <v>40</v>
      </c>
      <c r="C42" s="29" t="s">
        <v>146</v>
      </c>
      <c r="D42" s="25" t="s">
        <v>63</v>
      </c>
      <c r="E42" s="30" t="s">
        <v>147</v>
      </c>
      <c r="F42" s="31" t="s">
        <v>109</v>
      </c>
      <c r="G42" s="32">
        <v>8.789</v>
      </c>
      <c r="H42" s="33">
        <v>0</v>
      </c>
      <c r="I42" s="34">
        <f>ROUND(ROUND(H42,2)*ROUND(G42,3),2)</f>
      </c>
      <c r="J42" s="31" t="s">
        <v>52</v>
      </c>
      <c r="O42">
        <f>(I42*21)/100</f>
      </c>
      <c r="P42" t="s">
        <v>23</v>
      </c>
    </row>
    <row r="43" spans="1:5" ht="51">
      <c r="A43" s="35" t="s">
        <v>53</v>
      </c>
      <c r="E43" s="36" t="s">
        <v>148</v>
      </c>
    </row>
    <row r="44" spans="1:5" ht="63.75">
      <c r="A44" s="37" t="s">
        <v>55</v>
      </c>
      <c r="E44" s="38" t="s">
        <v>149</v>
      </c>
    </row>
    <row r="45" spans="1:5" ht="369.75">
      <c r="A45" t="s">
        <v>57</v>
      </c>
      <c r="E45" s="36" t="s">
        <v>150</v>
      </c>
    </row>
    <row r="46" spans="1:16" ht="12.75">
      <c r="A46" s="25" t="s">
        <v>47</v>
      </c>
      <c r="B46" s="29" t="s">
        <v>42</v>
      </c>
      <c r="C46" s="29" t="s">
        <v>151</v>
      </c>
      <c r="D46" s="25" t="s">
        <v>63</v>
      </c>
      <c r="E46" s="30" t="s">
        <v>152</v>
      </c>
      <c r="F46" s="31" t="s">
        <v>109</v>
      </c>
      <c r="G46" s="32">
        <v>21.103</v>
      </c>
      <c r="H46" s="33">
        <v>0</v>
      </c>
      <c r="I46" s="34">
        <f>ROUND(ROUND(H46,2)*ROUND(G46,3),2)</f>
      </c>
      <c r="J46" s="31" t="s">
        <v>52</v>
      </c>
      <c r="O46">
        <f>(I46*21)/100</f>
      </c>
      <c r="P46" t="s">
        <v>23</v>
      </c>
    </row>
    <row r="47" spans="1:5" ht="25.5">
      <c r="A47" s="35" t="s">
        <v>53</v>
      </c>
      <c r="E47" s="36" t="s">
        <v>153</v>
      </c>
    </row>
    <row r="48" spans="1:5" ht="38.25">
      <c r="A48" s="37" t="s">
        <v>55</v>
      </c>
      <c r="E48" s="38" t="s">
        <v>154</v>
      </c>
    </row>
    <row r="49" spans="1:5" ht="306">
      <c r="A49" t="s">
        <v>57</v>
      </c>
      <c r="E49" s="36" t="s">
        <v>155</v>
      </c>
    </row>
    <row r="50" spans="1:16" ht="12.75">
      <c r="A50" s="25" t="s">
        <v>47</v>
      </c>
      <c r="B50" s="29" t="s">
        <v>44</v>
      </c>
      <c r="C50" s="29" t="s">
        <v>156</v>
      </c>
      <c r="D50" s="25" t="s">
        <v>49</v>
      </c>
      <c r="E50" s="30" t="s">
        <v>157</v>
      </c>
      <c r="F50" s="31" t="s">
        <v>109</v>
      </c>
      <c r="G50" s="32">
        <v>7.651</v>
      </c>
      <c r="H50" s="33">
        <v>0</v>
      </c>
      <c r="I50" s="34">
        <f>ROUND(ROUND(H50,2)*ROUND(G50,3),2)</f>
      </c>
      <c r="J50" s="31" t="s">
        <v>52</v>
      </c>
      <c r="O50">
        <f>(I50*21)/100</f>
      </c>
      <c r="P50" t="s">
        <v>23</v>
      </c>
    </row>
    <row r="51" spans="1:5" ht="127.5">
      <c r="A51" s="35" t="s">
        <v>53</v>
      </c>
      <c r="E51" s="36" t="s">
        <v>158</v>
      </c>
    </row>
    <row r="52" spans="1:5" ht="63.75">
      <c r="A52" s="37" t="s">
        <v>55</v>
      </c>
      <c r="E52" s="38" t="s">
        <v>159</v>
      </c>
    </row>
    <row r="53" spans="1:5" ht="318.75">
      <c r="A53" t="s">
        <v>57</v>
      </c>
      <c r="E53" s="36" t="s">
        <v>160</v>
      </c>
    </row>
    <row r="54" spans="1:16" ht="12.75">
      <c r="A54" s="25" t="s">
        <v>47</v>
      </c>
      <c r="B54" s="29" t="s">
        <v>96</v>
      </c>
      <c r="C54" s="29" t="s">
        <v>156</v>
      </c>
      <c r="D54" s="25" t="s">
        <v>59</v>
      </c>
      <c r="E54" s="30" t="s">
        <v>157</v>
      </c>
      <c r="F54" s="31" t="s">
        <v>109</v>
      </c>
      <c r="G54" s="32">
        <v>3.766</v>
      </c>
      <c r="H54" s="33">
        <v>0</v>
      </c>
      <c r="I54" s="34">
        <f>ROUND(ROUND(H54,2)*ROUND(G54,3),2)</f>
      </c>
      <c r="J54" s="31" t="s">
        <v>52</v>
      </c>
      <c r="O54">
        <f>(I54*21)/100</f>
      </c>
      <c r="P54" t="s">
        <v>23</v>
      </c>
    </row>
    <row r="55" spans="1:5" ht="127.5">
      <c r="A55" s="35" t="s">
        <v>53</v>
      </c>
      <c r="E55" s="36" t="s">
        <v>161</v>
      </c>
    </row>
    <row r="56" spans="1:5" ht="63.75">
      <c r="A56" s="37" t="s">
        <v>55</v>
      </c>
      <c r="E56" s="38" t="s">
        <v>162</v>
      </c>
    </row>
    <row r="57" spans="1:5" ht="318.75">
      <c r="A57" t="s">
        <v>57</v>
      </c>
      <c r="E57" s="36" t="s">
        <v>160</v>
      </c>
    </row>
    <row r="58" spans="1:16" ht="12.75">
      <c r="A58" s="25" t="s">
        <v>47</v>
      </c>
      <c r="B58" s="29" t="s">
        <v>100</v>
      </c>
      <c r="C58" s="29" t="s">
        <v>156</v>
      </c>
      <c r="D58" s="25" t="s">
        <v>117</v>
      </c>
      <c r="E58" s="30" t="s">
        <v>157</v>
      </c>
      <c r="F58" s="31" t="s">
        <v>109</v>
      </c>
      <c r="G58" s="32">
        <v>0.353</v>
      </c>
      <c r="H58" s="33">
        <v>0</v>
      </c>
      <c r="I58" s="34">
        <f>ROUND(ROUND(H58,2)*ROUND(G58,3),2)</f>
      </c>
      <c r="J58" s="31" t="s">
        <v>52</v>
      </c>
      <c r="O58">
        <f>(I58*21)/100</f>
      </c>
      <c r="P58" t="s">
        <v>23</v>
      </c>
    </row>
    <row r="59" spans="1:5" ht="127.5">
      <c r="A59" s="35" t="s">
        <v>53</v>
      </c>
      <c r="E59" s="36" t="s">
        <v>163</v>
      </c>
    </row>
    <row r="60" spans="1:5" ht="63.75">
      <c r="A60" s="37" t="s">
        <v>55</v>
      </c>
      <c r="E60" s="38" t="s">
        <v>164</v>
      </c>
    </row>
    <row r="61" spans="1:5" ht="318.75">
      <c r="A61" t="s">
        <v>57</v>
      </c>
      <c r="E61" s="36" t="s">
        <v>160</v>
      </c>
    </row>
    <row r="62" spans="1:16" ht="12.75">
      <c r="A62" s="25" t="s">
        <v>47</v>
      </c>
      <c r="B62" s="29" t="s">
        <v>165</v>
      </c>
      <c r="C62" s="29" t="s">
        <v>166</v>
      </c>
      <c r="D62" s="25" t="s">
        <v>63</v>
      </c>
      <c r="E62" s="30" t="s">
        <v>167</v>
      </c>
      <c r="F62" s="31" t="s">
        <v>109</v>
      </c>
      <c r="G62" s="32">
        <v>20.559</v>
      </c>
      <c r="H62" s="33">
        <v>0</v>
      </c>
      <c r="I62" s="34">
        <f>ROUND(ROUND(H62,2)*ROUND(G62,3),2)</f>
      </c>
      <c r="J62" s="31" t="s">
        <v>52</v>
      </c>
      <c r="O62">
        <f>(I62*21)/100</f>
      </c>
      <c r="P62" t="s">
        <v>23</v>
      </c>
    </row>
    <row r="63" spans="1:5" ht="12.75">
      <c r="A63" s="35" t="s">
        <v>53</v>
      </c>
      <c r="E63" s="36" t="s">
        <v>168</v>
      </c>
    </row>
    <row r="64" spans="1:5" ht="63.75">
      <c r="A64" s="37" t="s">
        <v>55</v>
      </c>
      <c r="E64" s="38" t="s">
        <v>169</v>
      </c>
    </row>
    <row r="65" spans="1:5" ht="191.25">
      <c r="A65" t="s">
        <v>57</v>
      </c>
      <c r="E65" s="36" t="s">
        <v>170</v>
      </c>
    </row>
    <row r="66" spans="1:16" ht="12.75">
      <c r="A66" s="25" t="s">
        <v>47</v>
      </c>
      <c r="B66" s="29" t="s">
        <v>171</v>
      </c>
      <c r="C66" s="29" t="s">
        <v>172</v>
      </c>
      <c r="D66" s="25" t="s">
        <v>63</v>
      </c>
      <c r="E66" s="30" t="s">
        <v>173</v>
      </c>
      <c r="F66" s="31" t="s">
        <v>109</v>
      </c>
      <c r="G66" s="32">
        <v>3.288</v>
      </c>
      <c r="H66" s="33">
        <v>0</v>
      </c>
      <c r="I66" s="34">
        <f>ROUND(ROUND(H66,2)*ROUND(G66,3),2)</f>
      </c>
      <c r="J66" s="31" t="s">
        <v>52</v>
      </c>
      <c r="O66">
        <f>(I66*21)/100</f>
      </c>
      <c r="P66" t="s">
        <v>23</v>
      </c>
    </row>
    <row r="67" spans="1:5" ht="38.25">
      <c r="A67" s="35" t="s">
        <v>53</v>
      </c>
      <c r="E67" s="36" t="s">
        <v>174</v>
      </c>
    </row>
    <row r="68" spans="1:5" ht="38.25">
      <c r="A68" s="37" t="s">
        <v>55</v>
      </c>
      <c r="E68" s="38" t="s">
        <v>175</v>
      </c>
    </row>
    <row r="69" spans="1:5" ht="229.5">
      <c r="A69" t="s">
        <v>57</v>
      </c>
      <c r="E69" s="36" t="s">
        <v>176</v>
      </c>
    </row>
    <row r="70" spans="1:16" ht="12.75">
      <c r="A70" s="25" t="s">
        <v>47</v>
      </c>
      <c r="B70" s="29" t="s">
        <v>177</v>
      </c>
      <c r="C70" s="29" t="s">
        <v>178</v>
      </c>
      <c r="D70" s="25" t="s">
        <v>63</v>
      </c>
      <c r="E70" s="30" t="s">
        <v>179</v>
      </c>
      <c r="F70" s="31" t="s">
        <v>109</v>
      </c>
      <c r="G70" s="32">
        <v>10.665</v>
      </c>
      <c r="H70" s="33">
        <v>0</v>
      </c>
      <c r="I70" s="34">
        <f>ROUND(ROUND(H70,2)*ROUND(G70,3),2)</f>
      </c>
      <c r="J70" s="31" t="s">
        <v>52</v>
      </c>
      <c r="O70">
        <f>(I70*21)/100</f>
      </c>
      <c r="P70" t="s">
        <v>23</v>
      </c>
    </row>
    <row r="71" spans="1:5" ht="12.75">
      <c r="A71" s="35" t="s">
        <v>53</v>
      </c>
      <c r="E71" s="36" t="s">
        <v>180</v>
      </c>
    </row>
    <row r="72" spans="1:5" ht="51">
      <c r="A72" s="37" t="s">
        <v>55</v>
      </c>
      <c r="E72" s="38" t="s">
        <v>181</v>
      </c>
    </row>
    <row r="73" spans="1:5" ht="293.25">
      <c r="A73" t="s">
        <v>57</v>
      </c>
      <c r="E73" s="36" t="s">
        <v>182</v>
      </c>
    </row>
    <row r="74" spans="1:16" ht="12.75">
      <c r="A74" s="25" t="s">
        <v>47</v>
      </c>
      <c r="B74" s="29" t="s">
        <v>183</v>
      </c>
      <c r="C74" s="29" t="s">
        <v>184</v>
      </c>
      <c r="D74" s="25" t="s">
        <v>63</v>
      </c>
      <c r="E74" s="30" t="s">
        <v>185</v>
      </c>
      <c r="F74" s="31" t="s">
        <v>128</v>
      </c>
      <c r="G74" s="32">
        <v>584.86</v>
      </c>
      <c r="H74" s="33">
        <v>0</v>
      </c>
      <c r="I74" s="34">
        <f>ROUND(ROUND(H74,2)*ROUND(G74,3),2)</f>
      </c>
      <c r="J74" s="31" t="s">
        <v>52</v>
      </c>
      <c r="O74">
        <f>(I74*21)/100</f>
      </c>
      <c r="P74" t="s">
        <v>23</v>
      </c>
    </row>
    <row r="75" spans="1:5" ht="38.25">
      <c r="A75" s="35" t="s">
        <v>53</v>
      </c>
      <c r="E75" s="36" t="s">
        <v>186</v>
      </c>
    </row>
    <row r="76" spans="1:5" ht="63.75">
      <c r="A76" s="37" t="s">
        <v>55</v>
      </c>
      <c r="E76" s="38" t="s">
        <v>187</v>
      </c>
    </row>
    <row r="77" spans="1:5" ht="25.5">
      <c r="A77" t="s">
        <v>57</v>
      </c>
      <c r="E77" s="36" t="s">
        <v>188</v>
      </c>
    </row>
    <row r="78" spans="1:16" ht="12.75">
      <c r="A78" s="25" t="s">
        <v>47</v>
      </c>
      <c r="B78" s="29" t="s">
        <v>189</v>
      </c>
      <c r="C78" s="29" t="s">
        <v>190</v>
      </c>
      <c r="D78" s="25" t="s">
        <v>63</v>
      </c>
      <c r="E78" s="30" t="s">
        <v>191</v>
      </c>
      <c r="F78" s="31" t="s">
        <v>128</v>
      </c>
      <c r="G78" s="32">
        <v>246.02</v>
      </c>
      <c r="H78" s="33">
        <v>0</v>
      </c>
      <c r="I78" s="34">
        <f>ROUND(ROUND(H78,2)*ROUND(G78,3),2)</f>
      </c>
      <c r="J78" s="31" t="s">
        <v>52</v>
      </c>
      <c r="O78">
        <f>(I78*21)/100</f>
      </c>
      <c r="P78" t="s">
        <v>23</v>
      </c>
    </row>
    <row r="79" spans="1:5" ht="12.75">
      <c r="A79" s="35" t="s">
        <v>53</v>
      </c>
      <c r="E79" s="36" t="s">
        <v>192</v>
      </c>
    </row>
    <row r="80" spans="1:5" ht="12.75">
      <c r="A80" s="37" t="s">
        <v>55</v>
      </c>
      <c r="E80" s="38" t="s">
        <v>193</v>
      </c>
    </row>
    <row r="81" spans="1:5" ht="38.25">
      <c r="A81" t="s">
        <v>57</v>
      </c>
      <c r="E81" s="36" t="s">
        <v>194</v>
      </c>
    </row>
    <row r="82" spans="1:16" ht="12.75">
      <c r="A82" s="25" t="s">
        <v>47</v>
      </c>
      <c r="B82" s="29" t="s">
        <v>195</v>
      </c>
      <c r="C82" s="29" t="s">
        <v>196</v>
      </c>
      <c r="D82" s="25" t="s">
        <v>63</v>
      </c>
      <c r="E82" s="30" t="s">
        <v>197</v>
      </c>
      <c r="F82" s="31" t="s">
        <v>128</v>
      </c>
      <c r="G82" s="32">
        <v>246.02</v>
      </c>
      <c r="H82" s="33">
        <v>0</v>
      </c>
      <c r="I82" s="34">
        <f>ROUND(ROUND(H82,2)*ROUND(G82,3),2)</f>
      </c>
      <c r="J82" s="31" t="s">
        <v>52</v>
      </c>
      <c r="O82">
        <f>(I82*21)/100</f>
      </c>
      <c r="P82" t="s">
        <v>23</v>
      </c>
    </row>
    <row r="83" spans="1:5" ht="12.75">
      <c r="A83" s="35" t="s">
        <v>53</v>
      </c>
      <c r="E83" s="36" t="s">
        <v>198</v>
      </c>
    </row>
    <row r="84" spans="1:5" ht="12.75">
      <c r="A84" s="37" t="s">
        <v>55</v>
      </c>
      <c r="E84" s="38" t="s">
        <v>199</v>
      </c>
    </row>
    <row r="85" spans="1:5" ht="25.5">
      <c r="A85" t="s">
        <v>57</v>
      </c>
      <c r="E85" s="36" t="s">
        <v>200</v>
      </c>
    </row>
    <row r="86" spans="1:16" ht="12.75">
      <c r="A86" s="25" t="s">
        <v>47</v>
      </c>
      <c r="B86" s="29" t="s">
        <v>201</v>
      </c>
      <c r="C86" s="29" t="s">
        <v>202</v>
      </c>
      <c r="D86" s="25" t="s">
        <v>63</v>
      </c>
      <c r="E86" s="30" t="s">
        <v>203</v>
      </c>
      <c r="F86" s="31" t="s">
        <v>128</v>
      </c>
      <c r="G86" s="32">
        <v>246.02</v>
      </c>
      <c r="H86" s="33">
        <v>0</v>
      </c>
      <c r="I86" s="34">
        <f>ROUND(ROUND(H86,2)*ROUND(G86,3),2)</f>
      </c>
      <c r="J86" s="31" t="s">
        <v>52</v>
      </c>
      <c r="O86">
        <f>(I86*21)/100</f>
      </c>
      <c r="P86" t="s">
        <v>23</v>
      </c>
    </row>
    <row r="87" spans="1:5" ht="12.75">
      <c r="A87" s="35" t="s">
        <v>53</v>
      </c>
      <c r="E87" s="36" t="s">
        <v>63</v>
      </c>
    </row>
    <row r="88" spans="1:5" ht="12.75">
      <c r="A88" s="37" t="s">
        <v>55</v>
      </c>
      <c r="E88" s="38" t="s">
        <v>199</v>
      </c>
    </row>
    <row r="89" spans="1:5" ht="38.25">
      <c r="A89" t="s">
        <v>57</v>
      </c>
      <c r="E89" s="36" t="s">
        <v>204</v>
      </c>
    </row>
    <row r="90" spans="1:18" ht="12.75" customHeight="1">
      <c r="A90" s="6" t="s">
        <v>45</v>
      </c>
      <c r="B90" s="6"/>
      <c r="C90" s="41" t="s">
        <v>23</v>
      </c>
      <c r="D90" s="6"/>
      <c r="E90" s="27" t="s">
        <v>205</v>
      </c>
      <c r="F90" s="6"/>
      <c r="G90" s="6"/>
      <c r="H90" s="6"/>
      <c r="I90" s="42">
        <f>0+Q90</f>
      </c>
      <c r="J90" s="6"/>
      <c r="O90">
        <f>0+R90</f>
      </c>
      <c r="Q90">
        <f>0+I91+I95</f>
      </c>
      <c r="R90">
        <f>0+O91+O95</f>
      </c>
    </row>
    <row r="91" spans="1:16" ht="12.75">
      <c r="A91" s="25" t="s">
        <v>47</v>
      </c>
      <c r="B91" s="29" t="s">
        <v>206</v>
      </c>
      <c r="C91" s="29" t="s">
        <v>207</v>
      </c>
      <c r="D91" s="25" t="s">
        <v>63</v>
      </c>
      <c r="E91" s="30" t="s">
        <v>208</v>
      </c>
      <c r="F91" s="31" t="s">
        <v>143</v>
      </c>
      <c r="G91" s="32">
        <v>20</v>
      </c>
      <c r="H91" s="33">
        <v>0</v>
      </c>
      <c r="I91" s="34">
        <f>ROUND(ROUND(H91,2)*ROUND(G91,3),2)</f>
      </c>
      <c r="J91" s="31" t="s">
        <v>52</v>
      </c>
      <c r="O91">
        <f>(I91*21)/100</f>
      </c>
      <c r="P91" t="s">
        <v>23</v>
      </c>
    </row>
    <row r="92" spans="1:5" ht="25.5">
      <c r="A92" s="35" t="s">
        <v>53</v>
      </c>
      <c r="E92" s="36" t="s">
        <v>209</v>
      </c>
    </row>
    <row r="93" spans="1:5" ht="12.75">
      <c r="A93" s="37" t="s">
        <v>55</v>
      </c>
      <c r="E93" s="38" t="s">
        <v>210</v>
      </c>
    </row>
    <row r="94" spans="1:5" ht="165.75">
      <c r="A94" t="s">
        <v>57</v>
      </c>
      <c r="E94" s="36" t="s">
        <v>211</v>
      </c>
    </row>
    <row r="95" spans="1:16" ht="12.75">
      <c r="A95" s="25" t="s">
        <v>47</v>
      </c>
      <c r="B95" s="29" t="s">
        <v>212</v>
      </c>
      <c r="C95" s="29" t="s">
        <v>213</v>
      </c>
      <c r="D95" s="25" t="s">
        <v>63</v>
      </c>
      <c r="E95" s="30" t="s">
        <v>214</v>
      </c>
      <c r="F95" s="31" t="s">
        <v>128</v>
      </c>
      <c r="G95" s="32">
        <v>40</v>
      </c>
      <c r="H95" s="33">
        <v>0</v>
      </c>
      <c r="I95" s="34">
        <f>ROUND(ROUND(H95,2)*ROUND(G95,3),2)</f>
      </c>
      <c r="J95" s="31" t="s">
        <v>52</v>
      </c>
      <c r="O95">
        <f>(I95*21)/100</f>
      </c>
      <c r="P95" t="s">
        <v>23</v>
      </c>
    </row>
    <row r="96" spans="1:5" ht="25.5">
      <c r="A96" s="35" t="s">
        <v>53</v>
      </c>
      <c r="E96" s="36" t="s">
        <v>215</v>
      </c>
    </row>
    <row r="97" spans="1:5" ht="12.75">
      <c r="A97" s="37" t="s">
        <v>55</v>
      </c>
      <c r="E97" s="38" t="s">
        <v>216</v>
      </c>
    </row>
    <row r="98" spans="1:5" ht="51">
      <c r="A98" t="s">
        <v>57</v>
      </c>
      <c r="E98" s="36" t="s">
        <v>217</v>
      </c>
    </row>
    <row r="99" spans="1:18" ht="12.75" customHeight="1">
      <c r="A99" s="6" t="s">
        <v>45</v>
      </c>
      <c r="B99" s="6"/>
      <c r="C99" s="41" t="s">
        <v>33</v>
      </c>
      <c r="D99" s="6"/>
      <c r="E99" s="27" t="s">
        <v>218</v>
      </c>
      <c r="F99" s="6"/>
      <c r="G99" s="6"/>
      <c r="H99" s="6"/>
      <c r="I99" s="42">
        <f>0+Q99</f>
      </c>
      <c r="J99" s="6"/>
      <c r="O99">
        <f>0+R99</f>
      </c>
      <c r="Q99">
        <f>0+I100+I104</f>
      </c>
      <c r="R99">
        <f>0+O100+O104</f>
      </c>
    </row>
    <row r="100" spans="1:16" ht="12.75">
      <c r="A100" s="25" t="s">
        <v>47</v>
      </c>
      <c r="B100" s="29" t="s">
        <v>219</v>
      </c>
      <c r="C100" s="29" t="s">
        <v>220</v>
      </c>
      <c r="D100" s="25" t="s">
        <v>63</v>
      </c>
      <c r="E100" s="30" t="s">
        <v>221</v>
      </c>
      <c r="F100" s="31" t="s">
        <v>109</v>
      </c>
      <c r="G100" s="32">
        <v>0.2</v>
      </c>
      <c r="H100" s="33">
        <v>0</v>
      </c>
      <c r="I100" s="34">
        <f>ROUND(ROUND(H100,2)*ROUND(G100,3),2)</f>
      </c>
      <c r="J100" s="31" t="s">
        <v>52</v>
      </c>
      <c r="O100">
        <f>(I100*21)/100</f>
      </c>
      <c r="P100" t="s">
        <v>23</v>
      </c>
    </row>
    <row r="101" spans="1:5" ht="12.75">
      <c r="A101" s="35" t="s">
        <v>53</v>
      </c>
      <c r="E101" s="36" t="s">
        <v>222</v>
      </c>
    </row>
    <row r="102" spans="1:5" ht="12.75">
      <c r="A102" s="37" t="s">
        <v>55</v>
      </c>
      <c r="E102" s="38" t="s">
        <v>223</v>
      </c>
    </row>
    <row r="103" spans="1:5" ht="369.75">
      <c r="A103" t="s">
        <v>57</v>
      </c>
      <c r="E103" s="36" t="s">
        <v>224</v>
      </c>
    </row>
    <row r="104" spans="1:16" ht="12.75">
      <c r="A104" s="25" t="s">
        <v>47</v>
      </c>
      <c r="B104" s="29" t="s">
        <v>225</v>
      </c>
      <c r="C104" s="29" t="s">
        <v>226</v>
      </c>
      <c r="D104" s="25" t="s">
        <v>63</v>
      </c>
      <c r="E104" s="30" t="s">
        <v>227</v>
      </c>
      <c r="F104" s="31" t="s">
        <v>109</v>
      </c>
      <c r="G104" s="32">
        <v>2.37</v>
      </c>
      <c r="H104" s="33">
        <v>0</v>
      </c>
      <c r="I104" s="34">
        <f>ROUND(ROUND(H104,2)*ROUND(G104,3),2)</f>
      </c>
      <c r="J104" s="31" t="s">
        <v>52</v>
      </c>
      <c r="O104">
        <f>(I104*21)/100</f>
      </c>
      <c r="P104" t="s">
        <v>23</v>
      </c>
    </row>
    <row r="105" spans="1:5" ht="12.75">
      <c r="A105" s="35" t="s">
        <v>53</v>
      </c>
      <c r="E105" s="36" t="s">
        <v>228</v>
      </c>
    </row>
    <row r="106" spans="1:5" ht="51">
      <c r="A106" s="37" t="s">
        <v>55</v>
      </c>
      <c r="E106" s="38" t="s">
        <v>229</v>
      </c>
    </row>
    <row r="107" spans="1:5" ht="38.25">
      <c r="A107" t="s">
        <v>57</v>
      </c>
      <c r="E107" s="36" t="s">
        <v>230</v>
      </c>
    </row>
    <row r="108" spans="1:18" ht="12.75" customHeight="1">
      <c r="A108" s="6" t="s">
        <v>45</v>
      </c>
      <c r="B108" s="6"/>
      <c r="C108" s="41" t="s">
        <v>35</v>
      </c>
      <c r="D108" s="6"/>
      <c r="E108" s="27" t="s">
        <v>106</v>
      </c>
      <c r="F108" s="6"/>
      <c r="G108" s="6"/>
      <c r="H108" s="6"/>
      <c r="I108" s="42">
        <f>0+Q108</f>
      </c>
      <c r="J108" s="6"/>
      <c r="O108">
        <f>0+R108</f>
      </c>
      <c r="Q108">
        <f>0+I109+I113+I117+I121+I125+I129+I133+I137+I141+I145+I149+I153</f>
      </c>
      <c r="R108">
        <f>0+O109+O113+O117+O121+O125+O129+O133+O137+O141+O145+O149+O153</f>
      </c>
    </row>
    <row r="109" spans="1:16" ht="12.75">
      <c r="A109" s="25" t="s">
        <v>47</v>
      </c>
      <c r="B109" s="29" t="s">
        <v>231</v>
      </c>
      <c r="C109" s="29" t="s">
        <v>232</v>
      </c>
      <c r="D109" s="25" t="s">
        <v>63</v>
      </c>
      <c r="E109" s="30" t="s">
        <v>233</v>
      </c>
      <c r="F109" s="31" t="s">
        <v>128</v>
      </c>
      <c r="G109" s="32">
        <v>507.07</v>
      </c>
      <c r="H109" s="33">
        <v>0</v>
      </c>
      <c r="I109" s="34">
        <f>ROUND(ROUND(H109,2)*ROUND(G109,3),2)</f>
      </c>
      <c r="J109" s="31" t="s">
        <v>52</v>
      </c>
      <c r="O109">
        <f>(I109*21)/100</f>
      </c>
      <c r="P109" t="s">
        <v>23</v>
      </c>
    </row>
    <row r="110" spans="1:5" ht="38.25">
      <c r="A110" s="35" t="s">
        <v>53</v>
      </c>
      <c r="E110" s="36" t="s">
        <v>234</v>
      </c>
    </row>
    <row r="111" spans="1:5" ht="38.25">
      <c r="A111" s="37" t="s">
        <v>55</v>
      </c>
      <c r="E111" s="38" t="s">
        <v>235</v>
      </c>
    </row>
    <row r="112" spans="1:5" ht="51">
      <c r="A112" t="s">
        <v>57</v>
      </c>
      <c r="E112" s="36" t="s">
        <v>236</v>
      </c>
    </row>
    <row r="113" spans="1:16" ht="12.75">
      <c r="A113" s="25" t="s">
        <v>47</v>
      </c>
      <c r="B113" s="29" t="s">
        <v>237</v>
      </c>
      <c r="C113" s="29" t="s">
        <v>238</v>
      </c>
      <c r="D113" s="25" t="s">
        <v>63</v>
      </c>
      <c r="E113" s="30" t="s">
        <v>239</v>
      </c>
      <c r="F113" s="31" t="s">
        <v>128</v>
      </c>
      <c r="G113" s="32">
        <v>76.11</v>
      </c>
      <c r="H113" s="33">
        <v>0</v>
      </c>
      <c r="I113" s="34">
        <f>ROUND(ROUND(H113,2)*ROUND(G113,3),2)</f>
      </c>
      <c r="J113" s="31" t="s">
        <v>52</v>
      </c>
      <c r="O113">
        <f>(I113*21)/100</f>
      </c>
      <c r="P113" t="s">
        <v>23</v>
      </c>
    </row>
    <row r="114" spans="1:5" ht="38.25">
      <c r="A114" s="35" t="s">
        <v>53</v>
      </c>
      <c r="E114" s="36" t="s">
        <v>240</v>
      </c>
    </row>
    <row r="115" spans="1:5" ht="12.75">
      <c r="A115" s="37" t="s">
        <v>55</v>
      </c>
      <c r="E115" s="38" t="s">
        <v>241</v>
      </c>
    </row>
    <row r="116" spans="1:5" ht="51">
      <c r="A116" t="s">
        <v>57</v>
      </c>
      <c r="E116" s="36" t="s">
        <v>236</v>
      </c>
    </row>
    <row r="117" spans="1:16" ht="12.75">
      <c r="A117" s="25" t="s">
        <v>47</v>
      </c>
      <c r="B117" s="29" t="s">
        <v>242</v>
      </c>
      <c r="C117" s="29" t="s">
        <v>243</v>
      </c>
      <c r="D117" s="25" t="s">
        <v>63</v>
      </c>
      <c r="E117" s="30" t="s">
        <v>244</v>
      </c>
      <c r="F117" s="31" t="s">
        <v>128</v>
      </c>
      <c r="G117" s="32">
        <v>164.294</v>
      </c>
      <c r="H117" s="33">
        <v>0</v>
      </c>
      <c r="I117" s="34">
        <f>ROUND(ROUND(H117,2)*ROUND(G117,3),2)</f>
      </c>
      <c r="J117" s="31" t="s">
        <v>52</v>
      </c>
      <c r="O117">
        <f>(I117*21)/100</f>
      </c>
      <c r="P117" t="s">
        <v>23</v>
      </c>
    </row>
    <row r="118" spans="1:5" ht="12.75">
      <c r="A118" s="35" t="s">
        <v>53</v>
      </c>
      <c r="E118" s="36" t="s">
        <v>245</v>
      </c>
    </row>
    <row r="119" spans="1:5" ht="38.25">
      <c r="A119" s="37" t="s">
        <v>55</v>
      </c>
      <c r="E119" s="38" t="s">
        <v>246</v>
      </c>
    </row>
    <row r="120" spans="1:5" ht="51">
      <c r="A120" t="s">
        <v>57</v>
      </c>
      <c r="E120" s="36" t="s">
        <v>247</v>
      </c>
    </row>
    <row r="121" spans="1:16" ht="12.75">
      <c r="A121" s="25" t="s">
        <v>47</v>
      </c>
      <c r="B121" s="29" t="s">
        <v>248</v>
      </c>
      <c r="C121" s="29" t="s">
        <v>249</v>
      </c>
      <c r="D121" s="25" t="s">
        <v>63</v>
      </c>
      <c r="E121" s="30" t="s">
        <v>250</v>
      </c>
      <c r="F121" s="31" t="s">
        <v>128</v>
      </c>
      <c r="G121" s="32">
        <v>328.588</v>
      </c>
      <c r="H121" s="33">
        <v>0</v>
      </c>
      <c r="I121" s="34">
        <f>ROUND(ROUND(H121,2)*ROUND(G121,3),2)</f>
      </c>
      <c r="J121" s="31" t="s">
        <v>52</v>
      </c>
      <c r="O121">
        <f>(I121*21)/100</f>
      </c>
      <c r="P121" t="s">
        <v>23</v>
      </c>
    </row>
    <row r="122" spans="1:5" ht="12.75">
      <c r="A122" s="35" t="s">
        <v>53</v>
      </c>
      <c r="E122" s="36" t="s">
        <v>251</v>
      </c>
    </row>
    <row r="123" spans="1:5" ht="38.25">
      <c r="A123" s="37" t="s">
        <v>55</v>
      </c>
      <c r="E123" s="38" t="s">
        <v>252</v>
      </c>
    </row>
    <row r="124" spans="1:5" ht="51">
      <c r="A124" t="s">
        <v>57</v>
      </c>
      <c r="E124" s="36" t="s">
        <v>253</v>
      </c>
    </row>
    <row r="125" spans="1:16" ht="12.75">
      <c r="A125" s="25" t="s">
        <v>47</v>
      </c>
      <c r="B125" s="29" t="s">
        <v>254</v>
      </c>
      <c r="C125" s="29" t="s">
        <v>255</v>
      </c>
      <c r="D125" s="25" t="s">
        <v>63</v>
      </c>
      <c r="E125" s="30" t="s">
        <v>256</v>
      </c>
      <c r="F125" s="31" t="s">
        <v>128</v>
      </c>
      <c r="G125" s="32">
        <v>202.374</v>
      </c>
      <c r="H125" s="33">
        <v>0</v>
      </c>
      <c r="I125" s="34">
        <f>ROUND(ROUND(H125,2)*ROUND(G125,3),2)</f>
      </c>
      <c r="J125" s="31" t="s">
        <v>52</v>
      </c>
      <c r="O125">
        <f>(I125*21)/100</f>
      </c>
      <c r="P125" t="s">
        <v>23</v>
      </c>
    </row>
    <row r="126" spans="1:5" ht="12.75">
      <c r="A126" s="35" t="s">
        <v>53</v>
      </c>
      <c r="E126" s="36" t="s">
        <v>257</v>
      </c>
    </row>
    <row r="127" spans="1:5" ht="51">
      <c r="A127" s="37" t="s">
        <v>55</v>
      </c>
      <c r="E127" s="38" t="s">
        <v>258</v>
      </c>
    </row>
    <row r="128" spans="1:5" ht="140.25">
      <c r="A128" t="s">
        <v>57</v>
      </c>
      <c r="E128" s="36" t="s">
        <v>259</v>
      </c>
    </row>
    <row r="129" spans="1:16" ht="12.75">
      <c r="A129" s="25" t="s">
        <v>47</v>
      </c>
      <c r="B129" s="29" t="s">
        <v>260</v>
      </c>
      <c r="C129" s="29" t="s">
        <v>261</v>
      </c>
      <c r="D129" s="25" t="s">
        <v>63</v>
      </c>
      <c r="E129" s="30" t="s">
        <v>262</v>
      </c>
      <c r="F129" s="31" t="s">
        <v>128</v>
      </c>
      <c r="G129" s="32">
        <v>196.114</v>
      </c>
      <c r="H129" s="33">
        <v>0</v>
      </c>
      <c r="I129" s="34">
        <f>ROUND(ROUND(H129,2)*ROUND(G129,3),2)</f>
      </c>
      <c r="J129" s="31" t="s">
        <v>52</v>
      </c>
      <c r="O129">
        <f>(I129*21)/100</f>
      </c>
      <c r="P129" t="s">
        <v>23</v>
      </c>
    </row>
    <row r="130" spans="1:5" ht="12.75">
      <c r="A130" s="35" t="s">
        <v>53</v>
      </c>
      <c r="E130" s="36" t="s">
        <v>263</v>
      </c>
    </row>
    <row r="131" spans="1:5" ht="51">
      <c r="A131" s="37" t="s">
        <v>55</v>
      </c>
      <c r="E131" s="38" t="s">
        <v>264</v>
      </c>
    </row>
    <row r="132" spans="1:5" ht="140.25">
      <c r="A132" t="s">
        <v>57</v>
      </c>
      <c r="E132" s="36" t="s">
        <v>259</v>
      </c>
    </row>
    <row r="133" spans="1:16" ht="12.75">
      <c r="A133" s="25" t="s">
        <v>47</v>
      </c>
      <c r="B133" s="29" t="s">
        <v>265</v>
      </c>
      <c r="C133" s="29" t="s">
        <v>266</v>
      </c>
      <c r="D133" s="25" t="s">
        <v>63</v>
      </c>
      <c r="E133" s="30" t="s">
        <v>267</v>
      </c>
      <c r="F133" s="31" t="s">
        <v>128</v>
      </c>
      <c r="G133" s="32">
        <v>189.844</v>
      </c>
      <c r="H133" s="33">
        <v>0</v>
      </c>
      <c r="I133" s="34">
        <f>ROUND(ROUND(H133,2)*ROUND(G133,3),2)</f>
      </c>
      <c r="J133" s="31" t="s">
        <v>52</v>
      </c>
      <c r="O133">
        <f>(I133*21)/100</f>
      </c>
      <c r="P133" t="s">
        <v>23</v>
      </c>
    </row>
    <row r="134" spans="1:5" ht="12.75">
      <c r="A134" s="35" t="s">
        <v>53</v>
      </c>
      <c r="E134" s="36" t="s">
        <v>268</v>
      </c>
    </row>
    <row r="135" spans="1:5" ht="51">
      <c r="A135" s="37" t="s">
        <v>55</v>
      </c>
      <c r="E135" s="38" t="s">
        <v>269</v>
      </c>
    </row>
    <row r="136" spans="1:5" ht="140.25">
      <c r="A136" t="s">
        <v>57</v>
      </c>
      <c r="E136" s="36" t="s">
        <v>259</v>
      </c>
    </row>
    <row r="137" spans="1:16" ht="12.75">
      <c r="A137" s="25" t="s">
        <v>47</v>
      </c>
      <c r="B137" s="29" t="s">
        <v>270</v>
      </c>
      <c r="C137" s="29" t="s">
        <v>271</v>
      </c>
      <c r="D137" s="25" t="s">
        <v>49</v>
      </c>
      <c r="E137" s="30" t="s">
        <v>272</v>
      </c>
      <c r="F137" s="31" t="s">
        <v>128</v>
      </c>
      <c r="G137" s="32">
        <v>354.18</v>
      </c>
      <c r="H137" s="33">
        <v>0</v>
      </c>
      <c r="I137" s="34">
        <f>ROUND(ROUND(H137,2)*ROUND(G137,3),2)</f>
      </c>
      <c r="J137" s="31" t="s">
        <v>52</v>
      </c>
      <c r="O137">
        <f>(I137*21)/100</f>
      </c>
      <c r="P137" t="s">
        <v>23</v>
      </c>
    </row>
    <row r="138" spans="1:5" ht="12.75">
      <c r="A138" s="35" t="s">
        <v>53</v>
      </c>
      <c r="E138" s="36" t="s">
        <v>273</v>
      </c>
    </row>
    <row r="139" spans="1:5" ht="12.75">
      <c r="A139" s="37" t="s">
        <v>55</v>
      </c>
      <c r="E139" s="38" t="s">
        <v>274</v>
      </c>
    </row>
    <row r="140" spans="1:5" ht="153">
      <c r="A140" t="s">
        <v>57</v>
      </c>
      <c r="E140" s="36" t="s">
        <v>275</v>
      </c>
    </row>
    <row r="141" spans="1:16" ht="12.75">
      <c r="A141" s="25" t="s">
        <v>47</v>
      </c>
      <c r="B141" s="29" t="s">
        <v>276</v>
      </c>
      <c r="C141" s="29" t="s">
        <v>271</v>
      </c>
      <c r="D141" s="25" t="s">
        <v>59</v>
      </c>
      <c r="E141" s="30" t="s">
        <v>272</v>
      </c>
      <c r="F141" s="31" t="s">
        <v>128</v>
      </c>
      <c r="G141" s="32">
        <v>8.45</v>
      </c>
      <c r="H141" s="33">
        <v>0</v>
      </c>
      <c r="I141" s="34">
        <f>ROUND(ROUND(H141,2)*ROUND(G141,3),2)</f>
      </c>
      <c r="J141" s="31" t="s">
        <v>52</v>
      </c>
      <c r="O141">
        <f>(I141*21)/100</f>
      </c>
      <c r="P141" t="s">
        <v>23</v>
      </c>
    </row>
    <row r="142" spans="1:5" ht="25.5">
      <c r="A142" s="35" t="s">
        <v>53</v>
      </c>
      <c r="E142" s="36" t="s">
        <v>277</v>
      </c>
    </row>
    <row r="143" spans="1:5" ht="12.75">
      <c r="A143" s="37" t="s">
        <v>55</v>
      </c>
      <c r="E143" s="38" t="s">
        <v>278</v>
      </c>
    </row>
    <row r="144" spans="1:5" ht="153">
      <c r="A144" t="s">
        <v>57</v>
      </c>
      <c r="E144" s="36" t="s">
        <v>275</v>
      </c>
    </row>
    <row r="145" spans="1:16" ht="12.75">
      <c r="A145" s="25" t="s">
        <v>47</v>
      </c>
      <c r="B145" s="29" t="s">
        <v>279</v>
      </c>
      <c r="C145" s="29" t="s">
        <v>271</v>
      </c>
      <c r="D145" s="25" t="s">
        <v>117</v>
      </c>
      <c r="E145" s="30" t="s">
        <v>272</v>
      </c>
      <c r="F145" s="31" t="s">
        <v>128</v>
      </c>
      <c r="G145" s="32">
        <v>20.04</v>
      </c>
      <c r="H145" s="33">
        <v>0</v>
      </c>
      <c r="I145" s="34">
        <f>ROUND(ROUND(H145,2)*ROUND(G145,3),2)</f>
      </c>
      <c r="J145" s="31" t="s">
        <v>52</v>
      </c>
      <c r="O145">
        <f>(I145*21)/100</f>
      </c>
      <c r="P145" t="s">
        <v>23</v>
      </c>
    </row>
    <row r="146" spans="1:5" ht="25.5">
      <c r="A146" s="35" t="s">
        <v>53</v>
      </c>
      <c r="E146" s="36" t="s">
        <v>280</v>
      </c>
    </row>
    <row r="147" spans="1:5" ht="12.75">
      <c r="A147" s="37" t="s">
        <v>55</v>
      </c>
      <c r="E147" s="38" t="s">
        <v>281</v>
      </c>
    </row>
    <row r="148" spans="1:5" ht="153">
      <c r="A148" t="s">
        <v>57</v>
      </c>
      <c r="E148" s="36" t="s">
        <v>275</v>
      </c>
    </row>
    <row r="149" spans="1:16" ht="25.5">
      <c r="A149" s="25" t="s">
        <v>47</v>
      </c>
      <c r="B149" s="29" t="s">
        <v>282</v>
      </c>
      <c r="C149" s="29" t="s">
        <v>283</v>
      </c>
      <c r="D149" s="25" t="s">
        <v>63</v>
      </c>
      <c r="E149" s="30" t="s">
        <v>284</v>
      </c>
      <c r="F149" s="31" t="s">
        <v>128</v>
      </c>
      <c r="G149" s="32">
        <v>20.38</v>
      </c>
      <c r="H149" s="33">
        <v>0</v>
      </c>
      <c r="I149" s="34">
        <f>ROUND(ROUND(H149,2)*ROUND(G149,3),2)</f>
      </c>
      <c r="J149" s="31" t="s">
        <v>52</v>
      </c>
      <c r="O149">
        <f>(I149*21)/100</f>
      </c>
      <c r="P149" t="s">
        <v>23</v>
      </c>
    </row>
    <row r="150" spans="1:5" ht="38.25">
      <c r="A150" s="35" t="s">
        <v>53</v>
      </c>
      <c r="E150" s="36" t="s">
        <v>285</v>
      </c>
    </row>
    <row r="151" spans="1:5" ht="12.75">
      <c r="A151" s="37" t="s">
        <v>55</v>
      </c>
      <c r="E151" s="38" t="s">
        <v>286</v>
      </c>
    </row>
    <row r="152" spans="1:5" ht="153">
      <c r="A152" t="s">
        <v>57</v>
      </c>
      <c r="E152" s="36" t="s">
        <v>275</v>
      </c>
    </row>
    <row r="153" spans="1:16" ht="12.75">
      <c r="A153" s="25" t="s">
        <v>47</v>
      </c>
      <c r="B153" s="29" t="s">
        <v>287</v>
      </c>
      <c r="C153" s="29" t="s">
        <v>288</v>
      </c>
      <c r="D153" s="25" t="s">
        <v>63</v>
      </c>
      <c r="E153" s="30" t="s">
        <v>289</v>
      </c>
      <c r="F153" s="31" t="s">
        <v>128</v>
      </c>
      <c r="G153" s="32">
        <v>76.11</v>
      </c>
      <c r="H153" s="33">
        <v>0</v>
      </c>
      <c r="I153" s="34">
        <f>ROUND(ROUND(H153,2)*ROUND(G153,3),2)</f>
      </c>
      <c r="J153" s="31" t="s">
        <v>52</v>
      </c>
      <c r="O153">
        <f>(I153*21)/100</f>
      </c>
      <c r="P153" t="s">
        <v>23</v>
      </c>
    </row>
    <row r="154" spans="1:5" ht="12.75">
      <c r="A154" s="35" t="s">
        <v>53</v>
      </c>
      <c r="E154" s="36" t="s">
        <v>290</v>
      </c>
    </row>
    <row r="155" spans="1:5" ht="12.75">
      <c r="A155" s="37" t="s">
        <v>55</v>
      </c>
      <c r="E155" s="38" t="s">
        <v>241</v>
      </c>
    </row>
    <row r="156" spans="1:5" ht="153">
      <c r="A156" t="s">
        <v>57</v>
      </c>
      <c r="E156" s="36" t="s">
        <v>291</v>
      </c>
    </row>
    <row r="157" spans="1:18" ht="12.75" customHeight="1">
      <c r="A157" s="6" t="s">
        <v>45</v>
      </c>
      <c r="B157" s="6"/>
      <c r="C157" s="41" t="s">
        <v>77</v>
      </c>
      <c r="D157" s="6"/>
      <c r="E157" s="27" t="s">
        <v>292</v>
      </c>
      <c r="F157" s="6"/>
      <c r="G157" s="6"/>
      <c r="H157" s="6"/>
      <c r="I157" s="42">
        <f>0+Q157</f>
      </c>
      <c r="J157" s="6"/>
      <c r="O157">
        <f>0+R157</f>
      </c>
      <c r="Q157">
        <f>0+I158</f>
      </c>
      <c r="R157">
        <f>0+O158</f>
      </c>
    </row>
    <row r="158" spans="1:16" ht="12.75">
      <c r="A158" s="25" t="s">
        <v>47</v>
      </c>
      <c r="B158" s="29" t="s">
        <v>293</v>
      </c>
      <c r="C158" s="29" t="s">
        <v>294</v>
      </c>
      <c r="D158" s="25" t="s">
        <v>63</v>
      </c>
      <c r="E158" s="30" t="s">
        <v>295</v>
      </c>
      <c r="F158" s="31" t="s">
        <v>128</v>
      </c>
      <c r="G158" s="32">
        <v>40.5</v>
      </c>
      <c r="H158" s="33">
        <v>0</v>
      </c>
      <c r="I158" s="34">
        <f>ROUND(ROUND(H158,2)*ROUND(G158,3),2)</f>
      </c>
      <c r="J158" s="31" t="s">
        <v>52</v>
      </c>
      <c r="O158">
        <f>(I158*21)/100</f>
      </c>
      <c r="P158" t="s">
        <v>23</v>
      </c>
    </row>
    <row r="159" spans="1:5" ht="12.75">
      <c r="A159" s="35" t="s">
        <v>53</v>
      </c>
      <c r="E159" s="36" t="s">
        <v>296</v>
      </c>
    </row>
    <row r="160" spans="1:5" ht="38.25">
      <c r="A160" s="37" t="s">
        <v>55</v>
      </c>
      <c r="E160" s="38" t="s">
        <v>297</v>
      </c>
    </row>
    <row r="161" spans="1:5" ht="38.25">
      <c r="A161" t="s">
        <v>57</v>
      </c>
      <c r="E161" s="36" t="s">
        <v>298</v>
      </c>
    </row>
    <row r="162" spans="1:18" ht="12.75" customHeight="1">
      <c r="A162" s="6" t="s">
        <v>45</v>
      </c>
      <c r="B162" s="6"/>
      <c r="C162" s="41" t="s">
        <v>79</v>
      </c>
      <c r="D162" s="6"/>
      <c r="E162" s="27" t="s">
        <v>299</v>
      </c>
      <c r="F162" s="6"/>
      <c r="G162" s="6"/>
      <c r="H162" s="6"/>
      <c r="I162" s="42">
        <f>0+Q162</f>
      </c>
      <c r="J162" s="6"/>
      <c r="O162">
        <f>0+R162</f>
      </c>
      <c r="Q162">
        <f>0+I163+I167+I171+I175+I179+I183+I187+I191</f>
      </c>
      <c r="R162">
        <f>0+O163+O167+O171+O175+O179+O183+O187+O191</f>
      </c>
    </row>
    <row r="163" spans="1:16" ht="12.75">
      <c r="A163" s="25" t="s">
        <v>47</v>
      </c>
      <c r="B163" s="29" t="s">
        <v>300</v>
      </c>
      <c r="C163" s="29" t="s">
        <v>301</v>
      </c>
      <c r="D163" s="25" t="s">
        <v>302</v>
      </c>
      <c r="E163" s="30" t="s">
        <v>303</v>
      </c>
      <c r="F163" s="31" t="s">
        <v>51</v>
      </c>
      <c r="G163" s="32">
        <v>1</v>
      </c>
      <c r="H163" s="33">
        <v>0</v>
      </c>
      <c r="I163" s="34">
        <f>ROUND(ROUND(H163,2)*ROUND(G163,3),2)</f>
      </c>
      <c r="J163" s="31" t="s">
        <v>52</v>
      </c>
      <c r="O163">
        <f>(I163*21)/100</f>
      </c>
      <c r="P163" t="s">
        <v>23</v>
      </c>
    </row>
    <row r="164" spans="1:5" ht="12.75">
      <c r="A164" s="35" t="s">
        <v>53</v>
      </c>
      <c r="E164" s="36" t="s">
        <v>304</v>
      </c>
    </row>
    <row r="165" spans="1:5" ht="12.75">
      <c r="A165" s="37" t="s">
        <v>55</v>
      </c>
      <c r="E165" s="38" t="s">
        <v>61</v>
      </c>
    </row>
    <row r="166" spans="1:5" ht="12.75">
      <c r="A166" t="s">
        <v>57</v>
      </c>
      <c r="E166" s="36" t="s">
        <v>63</v>
      </c>
    </row>
    <row r="167" spans="1:16" ht="12.75">
      <c r="A167" s="25" t="s">
        <v>47</v>
      </c>
      <c r="B167" s="29" t="s">
        <v>305</v>
      </c>
      <c r="C167" s="29" t="s">
        <v>306</v>
      </c>
      <c r="D167" s="25" t="s">
        <v>302</v>
      </c>
      <c r="E167" s="30" t="s">
        <v>303</v>
      </c>
      <c r="F167" s="31" t="s">
        <v>51</v>
      </c>
      <c r="G167" s="32">
        <v>2</v>
      </c>
      <c r="H167" s="33">
        <v>0</v>
      </c>
      <c r="I167" s="34">
        <f>ROUND(ROUND(H167,2)*ROUND(G167,3),2)</f>
      </c>
      <c r="J167" s="31" t="s">
        <v>52</v>
      </c>
      <c r="O167">
        <f>(I167*21)/100</f>
      </c>
      <c r="P167" t="s">
        <v>23</v>
      </c>
    </row>
    <row r="168" spans="1:5" ht="12.75">
      <c r="A168" s="35" t="s">
        <v>53</v>
      </c>
      <c r="E168" s="36" t="s">
        <v>307</v>
      </c>
    </row>
    <row r="169" spans="1:5" ht="12.75">
      <c r="A169" s="37" t="s">
        <v>55</v>
      </c>
      <c r="E169" s="38" t="s">
        <v>56</v>
      </c>
    </row>
    <row r="170" spans="1:5" ht="12.75">
      <c r="A170" t="s">
        <v>57</v>
      </c>
      <c r="E170" s="36" t="s">
        <v>63</v>
      </c>
    </row>
    <row r="171" spans="1:16" ht="12.75">
      <c r="A171" s="25" t="s">
        <v>47</v>
      </c>
      <c r="B171" s="29" t="s">
        <v>308</v>
      </c>
      <c r="C171" s="29" t="s">
        <v>309</v>
      </c>
      <c r="D171" s="25" t="s">
        <v>63</v>
      </c>
      <c r="E171" s="30" t="s">
        <v>310</v>
      </c>
      <c r="F171" s="31" t="s">
        <v>143</v>
      </c>
      <c r="G171" s="32">
        <v>10</v>
      </c>
      <c r="H171" s="33">
        <v>0</v>
      </c>
      <c r="I171" s="34">
        <f>ROUND(ROUND(H171,2)*ROUND(G171,3),2)</f>
      </c>
      <c r="J171" s="31" t="s">
        <v>52</v>
      </c>
      <c r="O171">
        <f>(I171*21)/100</f>
      </c>
      <c r="P171" t="s">
        <v>23</v>
      </c>
    </row>
    <row r="172" spans="1:5" ht="12.75">
      <c r="A172" s="35" t="s">
        <v>53</v>
      </c>
      <c r="E172" s="36" t="s">
        <v>311</v>
      </c>
    </row>
    <row r="173" spans="1:5" ht="12.75">
      <c r="A173" s="37" t="s">
        <v>55</v>
      </c>
      <c r="E173" s="38" t="s">
        <v>312</v>
      </c>
    </row>
    <row r="174" spans="1:5" ht="255">
      <c r="A174" t="s">
        <v>57</v>
      </c>
      <c r="E174" s="36" t="s">
        <v>313</v>
      </c>
    </row>
    <row r="175" spans="1:16" ht="12.75">
      <c r="A175" s="25" t="s">
        <v>47</v>
      </c>
      <c r="B175" s="29" t="s">
        <v>314</v>
      </c>
      <c r="C175" s="29" t="s">
        <v>315</v>
      </c>
      <c r="D175" s="25" t="s">
        <v>63</v>
      </c>
      <c r="E175" s="30" t="s">
        <v>316</v>
      </c>
      <c r="F175" s="31" t="s">
        <v>143</v>
      </c>
      <c r="G175" s="32">
        <v>13.67</v>
      </c>
      <c r="H175" s="33">
        <v>0</v>
      </c>
      <c r="I175" s="34">
        <f>ROUND(ROUND(H175,2)*ROUND(G175,3),2)</f>
      </c>
      <c r="J175" s="31" t="s">
        <v>52</v>
      </c>
      <c r="O175">
        <f>(I175*21)/100</f>
      </c>
      <c r="P175" t="s">
        <v>23</v>
      </c>
    </row>
    <row r="176" spans="1:5" ht="12.75">
      <c r="A176" s="35" t="s">
        <v>53</v>
      </c>
      <c r="E176" s="36" t="s">
        <v>317</v>
      </c>
    </row>
    <row r="177" spans="1:5" ht="12.75">
      <c r="A177" s="37" t="s">
        <v>55</v>
      </c>
      <c r="E177" s="38" t="s">
        <v>318</v>
      </c>
    </row>
    <row r="178" spans="1:5" ht="255">
      <c r="A178" t="s">
        <v>57</v>
      </c>
      <c r="E178" s="36" t="s">
        <v>313</v>
      </c>
    </row>
    <row r="179" spans="1:16" ht="12.75">
      <c r="A179" s="25" t="s">
        <v>47</v>
      </c>
      <c r="B179" s="29" t="s">
        <v>319</v>
      </c>
      <c r="C179" s="29" t="s">
        <v>320</v>
      </c>
      <c r="D179" s="25" t="s">
        <v>63</v>
      </c>
      <c r="E179" s="30" t="s">
        <v>321</v>
      </c>
      <c r="F179" s="31" t="s">
        <v>83</v>
      </c>
      <c r="G179" s="32">
        <v>2</v>
      </c>
      <c r="H179" s="33">
        <v>0</v>
      </c>
      <c r="I179" s="34">
        <f>ROUND(ROUND(H179,2)*ROUND(G179,3),2)</f>
      </c>
      <c r="J179" s="31" t="s">
        <v>52</v>
      </c>
      <c r="O179">
        <f>(I179*21)/100</f>
      </c>
      <c r="P179" t="s">
        <v>23</v>
      </c>
    </row>
    <row r="180" spans="1:5" ht="12.75">
      <c r="A180" s="35" t="s">
        <v>53</v>
      </c>
      <c r="E180" s="36" t="s">
        <v>322</v>
      </c>
    </row>
    <row r="181" spans="1:5" ht="12.75">
      <c r="A181" s="37" t="s">
        <v>55</v>
      </c>
      <c r="E181" s="38" t="s">
        <v>323</v>
      </c>
    </row>
    <row r="182" spans="1:5" ht="76.5">
      <c r="A182" t="s">
        <v>57</v>
      </c>
      <c r="E182" s="36" t="s">
        <v>324</v>
      </c>
    </row>
    <row r="183" spans="1:16" ht="12.75">
      <c r="A183" s="25" t="s">
        <v>47</v>
      </c>
      <c r="B183" s="29" t="s">
        <v>325</v>
      </c>
      <c r="C183" s="29" t="s">
        <v>326</v>
      </c>
      <c r="D183" s="25" t="s">
        <v>63</v>
      </c>
      <c r="E183" s="30" t="s">
        <v>327</v>
      </c>
      <c r="F183" s="31" t="s">
        <v>83</v>
      </c>
      <c r="G183" s="32">
        <v>1</v>
      </c>
      <c r="H183" s="33">
        <v>0</v>
      </c>
      <c r="I183" s="34">
        <f>ROUND(ROUND(H183,2)*ROUND(G183,3),2)</f>
      </c>
      <c r="J183" s="31" t="s">
        <v>52</v>
      </c>
      <c r="O183">
        <f>(I183*21)/100</f>
      </c>
      <c r="P183" t="s">
        <v>23</v>
      </c>
    </row>
    <row r="184" spans="1:5" ht="25.5">
      <c r="A184" s="35" t="s">
        <v>53</v>
      </c>
      <c r="E184" s="36" t="s">
        <v>328</v>
      </c>
    </row>
    <row r="185" spans="1:5" ht="12.75">
      <c r="A185" s="37" t="s">
        <v>55</v>
      </c>
      <c r="E185" s="38" t="s">
        <v>61</v>
      </c>
    </row>
    <row r="186" spans="1:5" ht="25.5">
      <c r="A186" t="s">
        <v>57</v>
      </c>
      <c r="E186" s="36" t="s">
        <v>329</v>
      </c>
    </row>
    <row r="187" spans="1:16" ht="12.75">
      <c r="A187" s="25" t="s">
        <v>47</v>
      </c>
      <c r="B187" s="29" t="s">
        <v>330</v>
      </c>
      <c r="C187" s="29" t="s">
        <v>331</v>
      </c>
      <c r="D187" s="25" t="s">
        <v>49</v>
      </c>
      <c r="E187" s="30" t="s">
        <v>332</v>
      </c>
      <c r="F187" s="31" t="s">
        <v>83</v>
      </c>
      <c r="G187" s="32">
        <v>1</v>
      </c>
      <c r="H187" s="33">
        <v>0</v>
      </c>
      <c r="I187" s="34">
        <f>ROUND(ROUND(H187,2)*ROUND(G187,3),2)</f>
      </c>
      <c r="J187" s="31" t="s">
        <v>52</v>
      </c>
      <c r="O187">
        <f>(I187*21)/100</f>
      </c>
      <c r="P187" t="s">
        <v>23</v>
      </c>
    </row>
    <row r="188" spans="1:5" ht="12.75">
      <c r="A188" s="35" t="s">
        <v>53</v>
      </c>
      <c r="E188" s="36" t="s">
        <v>333</v>
      </c>
    </row>
    <row r="189" spans="1:5" ht="12.75">
      <c r="A189" s="37" t="s">
        <v>55</v>
      </c>
      <c r="E189" s="38" t="s">
        <v>61</v>
      </c>
    </row>
    <row r="190" spans="1:5" ht="51">
      <c r="A190" t="s">
        <v>57</v>
      </c>
      <c r="E190" s="36" t="s">
        <v>334</v>
      </c>
    </row>
    <row r="191" spans="1:16" ht="12.75">
      <c r="A191" s="25" t="s">
        <v>47</v>
      </c>
      <c r="B191" s="29" t="s">
        <v>335</v>
      </c>
      <c r="C191" s="29" t="s">
        <v>331</v>
      </c>
      <c r="D191" s="25" t="s">
        <v>59</v>
      </c>
      <c r="E191" s="30" t="s">
        <v>332</v>
      </c>
      <c r="F191" s="31" t="s">
        <v>83</v>
      </c>
      <c r="G191" s="32">
        <v>2</v>
      </c>
      <c r="H191" s="33">
        <v>0</v>
      </c>
      <c r="I191" s="34">
        <f>ROUND(ROUND(H191,2)*ROUND(G191,3),2)</f>
      </c>
      <c r="J191" s="31" t="s">
        <v>52</v>
      </c>
      <c r="O191">
        <f>(I191*21)/100</f>
      </c>
      <c r="P191" t="s">
        <v>23</v>
      </c>
    </row>
    <row r="192" spans="1:5" ht="12.75">
      <c r="A192" s="35" t="s">
        <v>53</v>
      </c>
      <c r="E192" s="36" t="s">
        <v>336</v>
      </c>
    </row>
    <row r="193" spans="1:5" ht="12.75">
      <c r="A193" s="37" t="s">
        <v>55</v>
      </c>
      <c r="E193" s="38" t="s">
        <v>56</v>
      </c>
    </row>
    <row r="194" spans="1:5" ht="51">
      <c r="A194" t="s">
        <v>57</v>
      </c>
      <c r="E194" s="36" t="s">
        <v>334</v>
      </c>
    </row>
    <row r="195" spans="1:18" ht="12.75" customHeight="1">
      <c r="A195" s="6" t="s">
        <v>45</v>
      </c>
      <c r="B195" s="6"/>
      <c r="C195" s="41" t="s">
        <v>40</v>
      </c>
      <c r="D195" s="6"/>
      <c r="E195" s="27" t="s">
        <v>337</v>
      </c>
      <c r="F195" s="6"/>
      <c r="G195" s="6"/>
      <c r="H195" s="6"/>
      <c r="I195" s="42">
        <f>0+Q195</f>
      </c>
      <c r="J195" s="6"/>
      <c r="O195">
        <f>0+R195</f>
      </c>
      <c r="Q195">
        <f>0+I196+I200+I204+I208+I212+I216+I220+I224+I228+I232+I236+I240+I244+I248+I252+I256+I260+I264+I268+I272+I276+I280</f>
      </c>
      <c r="R195">
        <f>0+O196+O200+O204+O208+O212+O216+O220+O224+O228+O232+O236+O240+O244+O248+O252+O256+O260+O264+O268+O272+O276+O280</f>
      </c>
    </row>
    <row r="196" spans="1:16" ht="12.75">
      <c r="A196" s="25" t="s">
        <v>47</v>
      </c>
      <c r="B196" s="29" t="s">
        <v>338</v>
      </c>
      <c r="C196" s="29" t="s">
        <v>339</v>
      </c>
      <c r="D196" s="25" t="s">
        <v>63</v>
      </c>
      <c r="E196" s="30" t="s">
        <v>340</v>
      </c>
      <c r="F196" s="31" t="s">
        <v>143</v>
      </c>
      <c r="G196" s="32">
        <v>9</v>
      </c>
      <c r="H196" s="33">
        <v>0</v>
      </c>
      <c r="I196" s="34">
        <f>ROUND(ROUND(H196,2)*ROUND(G196,3),2)</f>
      </c>
      <c r="J196" s="31" t="s">
        <v>52</v>
      </c>
      <c r="O196">
        <f>(I196*21)/100</f>
      </c>
      <c r="P196" t="s">
        <v>23</v>
      </c>
    </row>
    <row r="197" spans="1:5" ht="25.5">
      <c r="A197" s="35" t="s">
        <v>53</v>
      </c>
      <c r="E197" s="36" t="s">
        <v>341</v>
      </c>
    </row>
    <row r="198" spans="1:5" ht="12.75">
      <c r="A198" s="37" t="s">
        <v>55</v>
      </c>
      <c r="E198" s="38" t="s">
        <v>342</v>
      </c>
    </row>
    <row r="199" spans="1:5" ht="63.75">
      <c r="A199" t="s">
        <v>57</v>
      </c>
      <c r="E199" s="36" t="s">
        <v>343</v>
      </c>
    </row>
    <row r="200" spans="1:16" ht="12.75">
      <c r="A200" s="25" t="s">
        <v>47</v>
      </c>
      <c r="B200" s="29" t="s">
        <v>344</v>
      </c>
      <c r="C200" s="29" t="s">
        <v>345</v>
      </c>
      <c r="D200" s="25" t="s">
        <v>63</v>
      </c>
      <c r="E200" s="30" t="s">
        <v>346</v>
      </c>
      <c r="F200" s="31" t="s">
        <v>63</v>
      </c>
      <c r="G200" s="32">
        <v>2</v>
      </c>
      <c r="H200" s="33">
        <v>0</v>
      </c>
      <c r="I200" s="34">
        <f>ROUND(ROUND(H200,2)*ROUND(G200,3),2)</f>
      </c>
      <c r="J200" s="31"/>
      <c r="O200">
        <f>(I200*21)/100</f>
      </c>
      <c r="P200" t="s">
        <v>23</v>
      </c>
    </row>
    <row r="201" spans="1:5" ht="12.75">
      <c r="A201" s="35" t="s">
        <v>53</v>
      </c>
      <c r="E201" s="36" t="s">
        <v>347</v>
      </c>
    </row>
    <row r="202" spans="1:5" ht="12.75">
      <c r="A202" s="37" t="s">
        <v>55</v>
      </c>
      <c r="E202" s="38" t="s">
        <v>56</v>
      </c>
    </row>
    <row r="203" spans="1:5" ht="25.5">
      <c r="A203" t="s">
        <v>57</v>
      </c>
      <c r="E203" s="36" t="s">
        <v>348</v>
      </c>
    </row>
    <row r="204" spans="1:16" ht="25.5">
      <c r="A204" s="25" t="s">
        <v>47</v>
      </c>
      <c r="B204" s="29" t="s">
        <v>349</v>
      </c>
      <c r="C204" s="29" t="s">
        <v>350</v>
      </c>
      <c r="D204" s="25" t="s">
        <v>63</v>
      </c>
      <c r="E204" s="30" t="s">
        <v>351</v>
      </c>
      <c r="F204" s="31" t="s">
        <v>83</v>
      </c>
      <c r="G204" s="32">
        <v>2</v>
      </c>
      <c r="H204" s="33">
        <v>0</v>
      </c>
      <c r="I204" s="34">
        <f>ROUND(ROUND(H204,2)*ROUND(G204,3),2)</f>
      </c>
      <c r="J204" s="31" t="s">
        <v>52</v>
      </c>
      <c r="O204">
        <f>(I204*21)/100</f>
      </c>
      <c r="P204" t="s">
        <v>23</v>
      </c>
    </row>
    <row r="205" spans="1:5" ht="25.5">
      <c r="A205" s="35" t="s">
        <v>53</v>
      </c>
      <c r="E205" s="36" t="s">
        <v>352</v>
      </c>
    </row>
    <row r="206" spans="1:5" ht="12.75">
      <c r="A206" s="37" t="s">
        <v>55</v>
      </c>
      <c r="E206" s="38" t="s">
        <v>353</v>
      </c>
    </row>
    <row r="207" spans="1:5" ht="25.5">
      <c r="A207" t="s">
        <v>57</v>
      </c>
      <c r="E207" s="36" t="s">
        <v>354</v>
      </c>
    </row>
    <row r="208" spans="1:16" ht="12.75">
      <c r="A208" s="25" t="s">
        <v>47</v>
      </c>
      <c r="B208" s="29" t="s">
        <v>355</v>
      </c>
      <c r="C208" s="29" t="s">
        <v>356</v>
      </c>
      <c r="D208" s="25" t="s">
        <v>63</v>
      </c>
      <c r="E208" s="30" t="s">
        <v>357</v>
      </c>
      <c r="F208" s="31" t="s">
        <v>83</v>
      </c>
      <c r="G208" s="32">
        <v>1</v>
      </c>
      <c r="H208" s="33">
        <v>0</v>
      </c>
      <c r="I208" s="34">
        <f>ROUND(ROUND(H208,2)*ROUND(G208,3),2)</f>
      </c>
      <c r="J208" s="31" t="s">
        <v>52</v>
      </c>
      <c r="O208">
        <f>(I208*21)/100</f>
      </c>
      <c r="P208" t="s">
        <v>23</v>
      </c>
    </row>
    <row r="209" spans="1:5" ht="25.5">
      <c r="A209" s="35" t="s">
        <v>53</v>
      </c>
      <c r="E209" s="36" t="s">
        <v>358</v>
      </c>
    </row>
    <row r="210" spans="1:5" ht="12.75">
      <c r="A210" s="37" t="s">
        <v>55</v>
      </c>
      <c r="E210" s="38" t="s">
        <v>359</v>
      </c>
    </row>
    <row r="211" spans="1:5" ht="38.25">
      <c r="A211" t="s">
        <v>57</v>
      </c>
      <c r="E211" s="36" t="s">
        <v>360</v>
      </c>
    </row>
    <row r="212" spans="1:16" ht="25.5">
      <c r="A212" s="25" t="s">
        <v>47</v>
      </c>
      <c r="B212" s="29" t="s">
        <v>361</v>
      </c>
      <c r="C212" s="29" t="s">
        <v>362</v>
      </c>
      <c r="D212" s="25" t="s">
        <v>63</v>
      </c>
      <c r="E212" s="30" t="s">
        <v>363</v>
      </c>
      <c r="F212" s="31" t="s">
        <v>83</v>
      </c>
      <c r="G212" s="32">
        <v>6</v>
      </c>
      <c r="H212" s="33">
        <v>0</v>
      </c>
      <c r="I212" s="34">
        <f>ROUND(ROUND(H212,2)*ROUND(G212,3),2)</f>
      </c>
      <c r="J212" s="31" t="s">
        <v>52</v>
      </c>
      <c r="O212">
        <f>(I212*21)/100</f>
      </c>
      <c r="P212" t="s">
        <v>23</v>
      </c>
    </row>
    <row r="213" spans="1:5" ht="12.75">
      <c r="A213" s="35" t="s">
        <v>53</v>
      </c>
      <c r="E213" s="36" t="s">
        <v>364</v>
      </c>
    </row>
    <row r="214" spans="1:5" ht="63.75">
      <c r="A214" s="37" t="s">
        <v>55</v>
      </c>
      <c r="E214" s="38" t="s">
        <v>365</v>
      </c>
    </row>
    <row r="215" spans="1:5" ht="25.5">
      <c r="A215" t="s">
        <v>57</v>
      </c>
      <c r="E215" s="36" t="s">
        <v>354</v>
      </c>
    </row>
    <row r="216" spans="1:16" ht="25.5">
      <c r="A216" s="25" t="s">
        <v>47</v>
      </c>
      <c r="B216" s="29" t="s">
        <v>366</v>
      </c>
      <c r="C216" s="29" t="s">
        <v>367</v>
      </c>
      <c r="D216" s="25" t="s">
        <v>49</v>
      </c>
      <c r="E216" s="30" t="s">
        <v>368</v>
      </c>
      <c r="F216" s="31" t="s">
        <v>83</v>
      </c>
      <c r="G216" s="32">
        <v>6</v>
      </c>
      <c r="H216" s="33">
        <v>0</v>
      </c>
      <c r="I216" s="34">
        <f>ROUND(ROUND(H216,2)*ROUND(G216,3),2)</f>
      </c>
      <c r="J216" s="31" t="s">
        <v>52</v>
      </c>
      <c r="O216">
        <f>(I216*21)/100</f>
      </c>
      <c r="P216" t="s">
        <v>23</v>
      </c>
    </row>
    <row r="217" spans="1:5" ht="12.75">
      <c r="A217" s="35" t="s">
        <v>53</v>
      </c>
      <c r="E217" s="36" t="s">
        <v>63</v>
      </c>
    </row>
    <row r="218" spans="1:5" ht="63.75">
      <c r="A218" s="37" t="s">
        <v>55</v>
      </c>
      <c r="E218" s="38" t="s">
        <v>365</v>
      </c>
    </row>
    <row r="219" spans="1:5" ht="25.5">
      <c r="A219" t="s">
        <v>57</v>
      </c>
      <c r="E219" s="36" t="s">
        <v>369</v>
      </c>
    </row>
    <row r="220" spans="1:16" ht="25.5">
      <c r="A220" s="25" t="s">
        <v>47</v>
      </c>
      <c r="B220" s="29" t="s">
        <v>370</v>
      </c>
      <c r="C220" s="29" t="s">
        <v>367</v>
      </c>
      <c r="D220" s="25" t="s">
        <v>59</v>
      </c>
      <c r="E220" s="30" t="s">
        <v>368</v>
      </c>
      <c r="F220" s="31" t="s">
        <v>83</v>
      </c>
      <c r="G220" s="32">
        <v>2</v>
      </c>
      <c r="H220" s="33">
        <v>0</v>
      </c>
      <c r="I220" s="34">
        <f>ROUND(ROUND(H220,2)*ROUND(G220,3),2)</f>
      </c>
      <c r="J220" s="31" t="s">
        <v>52</v>
      </c>
      <c r="O220">
        <f>(I220*21)/100</f>
      </c>
      <c r="P220" t="s">
        <v>23</v>
      </c>
    </row>
    <row r="221" spans="1:5" ht="12.75">
      <c r="A221" s="35" t="s">
        <v>53</v>
      </c>
      <c r="E221" s="36" t="s">
        <v>371</v>
      </c>
    </row>
    <row r="222" spans="1:5" ht="12.75">
      <c r="A222" s="37" t="s">
        <v>55</v>
      </c>
      <c r="E222" s="38" t="s">
        <v>353</v>
      </c>
    </row>
    <row r="223" spans="1:5" ht="25.5">
      <c r="A223" t="s">
        <v>57</v>
      </c>
      <c r="E223" s="36" t="s">
        <v>369</v>
      </c>
    </row>
    <row r="224" spans="1:16" ht="25.5">
      <c r="A224" s="25" t="s">
        <v>47</v>
      </c>
      <c r="B224" s="29" t="s">
        <v>372</v>
      </c>
      <c r="C224" s="29" t="s">
        <v>373</v>
      </c>
      <c r="D224" s="25" t="s">
        <v>63</v>
      </c>
      <c r="E224" s="30" t="s">
        <v>374</v>
      </c>
      <c r="F224" s="31" t="s">
        <v>128</v>
      </c>
      <c r="G224" s="32">
        <v>91.175</v>
      </c>
      <c r="H224" s="33">
        <v>0</v>
      </c>
      <c r="I224" s="34">
        <f>ROUND(ROUND(H224,2)*ROUND(G224,3),2)</f>
      </c>
      <c r="J224" s="31" t="s">
        <v>52</v>
      </c>
      <c r="O224">
        <f>(I224*21)/100</f>
      </c>
      <c r="P224" t="s">
        <v>23</v>
      </c>
    </row>
    <row r="225" spans="1:5" ht="12.75">
      <c r="A225" s="35" t="s">
        <v>53</v>
      </c>
      <c r="E225" s="36" t="s">
        <v>375</v>
      </c>
    </row>
    <row r="226" spans="1:5" ht="63.75">
      <c r="A226" s="37" t="s">
        <v>55</v>
      </c>
      <c r="E226" s="38" t="s">
        <v>376</v>
      </c>
    </row>
    <row r="227" spans="1:5" ht="38.25">
      <c r="A227" t="s">
        <v>57</v>
      </c>
      <c r="E227" s="36" t="s">
        <v>377</v>
      </c>
    </row>
    <row r="228" spans="1:16" ht="12.75">
      <c r="A228" s="25" t="s">
        <v>47</v>
      </c>
      <c r="B228" s="29" t="s">
        <v>378</v>
      </c>
      <c r="C228" s="29" t="s">
        <v>379</v>
      </c>
      <c r="D228" s="25" t="s">
        <v>63</v>
      </c>
      <c r="E228" s="30" t="s">
        <v>380</v>
      </c>
      <c r="F228" s="31" t="s">
        <v>83</v>
      </c>
      <c r="G228" s="32">
        <v>12</v>
      </c>
      <c r="H228" s="33">
        <v>0</v>
      </c>
      <c r="I228" s="34">
        <f>ROUND(ROUND(H228,2)*ROUND(G228,3),2)</f>
      </c>
      <c r="J228" s="31" t="s">
        <v>52</v>
      </c>
      <c r="O228">
        <f>(I228*21)/100</f>
      </c>
      <c r="P228" t="s">
        <v>23</v>
      </c>
    </row>
    <row r="229" spans="1:5" ht="12.75">
      <c r="A229" s="35" t="s">
        <v>53</v>
      </c>
      <c r="E229" s="36" t="s">
        <v>381</v>
      </c>
    </row>
    <row r="230" spans="1:5" ht="12.75">
      <c r="A230" s="37" t="s">
        <v>55</v>
      </c>
      <c r="E230" s="38" t="s">
        <v>382</v>
      </c>
    </row>
    <row r="231" spans="1:5" ht="38.25">
      <c r="A231" t="s">
        <v>57</v>
      </c>
      <c r="E231" s="36" t="s">
        <v>383</v>
      </c>
    </row>
    <row r="232" spans="1:16" ht="12.75">
      <c r="A232" s="25" t="s">
        <v>47</v>
      </c>
      <c r="B232" s="29" t="s">
        <v>384</v>
      </c>
      <c r="C232" s="29" t="s">
        <v>385</v>
      </c>
      <c r="D232" s="25" t="s">
        <v>63</v>
      </c>
      <c r="E232" s="30" t="s">
        <v>386</v>
      </c>
      <c r="F232" s="31" t="s">
        <v>109</v>
      </c>
      <c r="G232" s="32">
        <v>1.44</v>
      </c>
      <c r="H232" s="33">
        <v>0</v>
      </c>
      <c r="I232" s="34">
        <f>ROUND(ROUND(H232,2)*ROUND(G232,3),2)</f>
      </c>
      <c r="J232" s="31" t="s">
        <v>52</v>
      </c>
      <c r="O232">
        <f>(I232*21)/100</f>
      </c>
      <c r="P232" t="s">
        <v>23</v>
      </c>
    </row>
    <row r="233" spans="1:5" ht="25.5">
      <c r="A233" s="35" t="s">
        <v>53</v>
      </c>
      <c r="E233" s="36" t="s">
        <v>387</v>
      </c>
    </row>
    <row r="234" spans="1:5" ht="12.75">
      <c r="A234" s="37" t="s">
        <v>55</v>
      </c>
      <c r="E234" s="38" t="s">
        <v>388</v>
      </c>
    </row>
    <row r="235" spans="1:5" ht="51">
      <c r="A235" t="s">
        <v>57</v>
      </c>
      <c r="E235" s="36" t="s">
        <v>389</v>
      </c>
    </row>
    <row r="236" spans="1:16" ht="12.75">
      <c r="A236" s="25" t="s">
        <v>47</v>
      </c>
      <c r="B236" s="29" t="s">
        <v>390</v>
      </c>
      <c r="C236" s="29" t="s">
        <v>391</v>
      </c>
      <c r="D236" s="25" t="s">
        <v>49</v>
      </c>
      <c r="E236" s="30" t="s">
        <v>392</v>
      </c>
      <c r="F236" s="31" t="s">
        <v>143</v>
      </c>
      <c r="G236" s="32">
        <v>154</v>
      </c>
      <c r="H236" s="33">
        <v>0</v>
      </c>
      <c r="I236" s="34">
        <f>ROUND(ROUND(H236,2)*ROUND(G236,3),2)</f>
      </c>
      <c r="J236" s="31" t="s">
        <v>52</v>
      </c>
      <c r="O236">
        <f>(I236*21)/100</f>
      </c>
      <c r="P236" t="s">
        <v>23</v>
      </c>
    </row>
    <row r="237" spans="1:5" ht="25.5">
      <c r="A237" s="35" t="s">
        <v>53</v>
      </c>
      <c r="E237" s="36" t="s">
        <v>393</v>
      </c>
    </row>
    <row r="238" spans="1:5" ht="12.75">
      <c r="A238" s="37" t="s">
        <v>55</v>
      </c>
      <c r="E238" s="38" t="s">
        <v>394</v>
      </c>
    </row>
    <row r="239" spans="1:5" ht="51">
      <c r="A239" t="s">
        <v>57</v>
      </c>
      <c r="E239" s="36" t="s">
        <v>395</v>
      </c>
    </row>
    <row r="240" spans="1:16" ht="12.75">
      <c r="A240" s="25" t="s">
        <v>47</v>
      </c>
      <c r="B240" s="29" t="s">
        <v>396</v>
      </c>
      <c r="C240" s="29" t="s">
        <v>391</v>
      </c>
      <c r="D240" s="25" t="s">
        <v>59</v>
      </c>
      <c r="E240" s="30" t="s">
        <v>392</v>
      </c>
      <c r="F240" s="31" t="s">
        <v>143</v>
      </c>
      <c r="G240" s="32">
        <v>35</v>
      </c>
      <c r="H240" s="33">
        <v>0</v>
      </c>
      <c r="I240" s="34">
        <f>ROUND(ROUND(H240,2)*ROUND(G240,3),2)</f>
      </c>
      <c r="J240" s="31" t="s">
        <v>52</v>
      </c>
      <c r="O240">
        <f>(I240*21)/100</f>
      </c>
      <c r="P240" t="s">
        <v>23</v>
      </c>
    </row>
    <row r="241" spans="1:5" ht="25.5">
      <c r="A241" s="35" t="s">
        <v>53</v>
      </c>
      <c r="E241" s="36" t="s">
        <v>397</v>
      </c>
    </row>
    <row r="242" spans="1:5" ht="12.75">
      <c r="A242" s="37" t="s">
        <v>55</v>
      </c>
      <c r="E242" s="38" t="s">
        <v>398</v>
      </c>
    </row>
    <row r="243" spans="1:5" ht="51">
      <c r="A243" t="s">
        <v>57</v>
      </c>
      <c r="E243" s="36" t="s">
        <v>395</v>
      </c>
    </row>
    <row r="244" spans="1:16" ht="12.75">
      <c r="A244" s="25" t="s">
        <v>47</v>
      </c>
      <c r="B244" s="29" t="s">
        <v>399</v>
      </c>
      <c r="C244" s="29" t="s">
        <v>400</v>
      </c>
      <c r="D244" s="25" t="s">
        <v>49</v>
      </c>
      <c r="E244" s="30" t="s">
        <v>401</v>
      </c>
      <c r="F244" s="31" t="s">
        <v>143</v>
      </c>
      <c r="G244" s="32">
        <v>233</v>
      </c>
      <c r="H244" s="33">
        <v>0</v>
      </c>
      <c r="I244" s="34">
        <f>ROUND(ROUND(H244,2)*ROUND(G244,3),2)</f>
      </c>
      <c r="J244" s="31" t="s">
        <v>52</v>
      </c>
      <c r="O244">
        <f>(I244*21)/100</f>
      </c>
      <c r="P244" t="s">
        <v>23</v>
      </c>
    </row>
    <row r="245" spans="1:5" ht="25.5">
      <c r="A245" s="35" t="s">
        <v>53</v>
      </c>
      <c r="E245" s="36" t="s">
        <v>402</v>
      </c>
    </row>
    <row r="246" spans="1:5" ht="12.75">
      <c r="A246" s="37" t="s">
        <v>55</v>
      </c>
      <c r="E246" s="38" t="s">
        <v>403</v>
      </c>
    </row>
    <row r="247" spans="1:5" ht="51">
      <c r="A247" t="s">
        <v>57</v>
      </c>
      <c r="E247" s="36" t="s">
        <v>395</v>
      </c>
    </row>
    <row r="248" spans="1:16" ht="12.75">
      <c r="A248" s="25" t="s">
        <v>47</v>
      </c>
      <c r="B248" s="29" t="s">
        <v>404</v>
      </c>
      <c r="C248" s="29" t="s">
        <v>400</v>
      </c>
      <c r="D248" s="25" t="s">
        <v>59</v>
      </c>
      <c r="E248" s="30" t="s">
        <v>401</v>
      </c>
      <c r="F248" s="31" t="s">
        <v>143</v>
      </c>
      <c r="G248" s="32">
        <v>61</v>
      </c>
      <c r="H248" s="33">
        <v>0</v>
      </c>
      <c r="I248" s="34">
        <f>ROUND(ROUND(H248,2)*ROUND(G248,3),2)</f>
      </c>
      <c r="J248" s="31" t="s">
        <v>52</v>
      </c>
      <c r="O248">
        <f>(I248*21)/100</f>
      </c>
      <c r="P248" t="s">
        <v>23</v>
      </c>
    </row>
    <row r="249" spans="1:5" ht="25.5">
      <c r="A249" s="35" t="s">
        <v>53</v>
      </c>
      <c r="E249" s="36" t="s">
        <v>405</v>
      </c>
    </row>
    <row r="250" spans="1:5" ht="12.75">
      <c r="A250" s="37" t="s">
        <v>55</v>
      </c>
      <c r="E250" s="38" t="s">
        <v>406</v>
      </c>
    </row>
    <row r="251" spans="1:5" ht="51">
      <c r="A251" t="s">
        <v>57</v>
      </c>
      <c r="E251" s="36" t="s">
        <v>395</v>
      </c>
    </row>
    <row r="252" spans="1:16" ht="12.75">
      <c r="A252" s="25" t="s">
        <v>47</v>
      </c>
      <c r="B252" s="29" t="s">
        <v>407</v>
      </c>
      <c r="C252" s="29" t="s">
        <v>400</v>
      </c>
      <c r="D252" s="25" t="s">
        <v>117</v>
      </c>
      <c r="E252" s="30" t="s">
        <v>401</v>
      </c>
      <c r="F252" s="31" t="s">
        <v>143</v>
      </c>
      <c r="G252" s="32">
        <v>26</v>
      </c>
      <c r="H252" s="33">
        <v>0</v>
      </c>
      <c r="I252" s="34">
        <f>ROUND(ROUND(H252,2)*ROUND(G252,3),2)</f>
      </c>
      <c r="J252" s="31" t="s">
        <v>52</v>
      </c>
      <c r="O252">
        <f>(I252*21)/100</f>
      </c>
      <c r="P252" t="s">
        <v>23</v>
      </c>
    </row>
    <row r="253" spans="1:5" ht="12.75">
      <c r="A253" s="35" t="s">
        <v>53</v>
      </c>
      <c r="E253" s="36" t="s">
        <v>408</v>
      </c>
    </row>
    <row r="254" spans="1:5" ht="12.75">
      <c r="A254" s="37" t="s">
        <v>55</v>
      </c>
      <c r="E254" s="38" t="s">
        <v>409</v>
      </c>
    </row>
    <row r="255" spans="1:5" ht="51">
      <c r="A255" t="s">
        <v>57</v>
      </c>
      <c r="E255" s="36" t="s">
        <v>395</v>
      </c>
    </row>
    <row r="256" spans="1:16" ht="12.75">
      <c r="A256" s="25" t="s">
        <v>47</v>
      </c>
      <c r="B256" s="29" t="s">
        <v>410</v>
      </c>
      <c r="C256" s="29" t="s">
        <v>411</v>
      </c>
      <c r="D256" s="25" t="s">
        <v>49</v>
      </c>
      <c r="E256" s="30" t="s">
        <v>412</v>
      </c>
      <c r="F256" s="31" t="s">
        <v>143</v>
      </c>
      <c r="G256" s="32">
        <v>28</v>
      </c>
      <c r="H256" s="33">
        <v>0</v>
      </c>
      <c r="I256" s="34">
        <f>ROUND(ROUND(H256,2)*ROUND(G256,3),2)</f>
      </c>
      <c r="J256" s="31" t="s">
        <v>52</v>
      </c>
      <c r="O256">
        <f>(I256*21)/100</f>
      </c>
      <c r="P256" t="s">
        <v>23</v>
      </c>
    </row>
    <row r="257" spans="1:5" ht="12.75">
      <c r="A257" s="35" t="s">
        <v>53</v>
      </c>
      <c r="E257" s="36" t="s">
        <v>413</v>
      </c>
    </row>
    <row r="258" spans="1:5" ht="12.75">
      <c r="A258" s="37" t="s">
        <v>55</v>
      </c>
      <c r="E258" s="38" t="s">
        <v>414</v>
      </c>
    </row>
    <row r="259" spans="1:5" ht="51">
      <c r="A259" t="s">
        <v>57</v>
      </c>
      <c r="E259" s="36" t="s">
        <v>395</v>
      </c>
    </row>
    <row r="260" spans="1:16" ht="12.75">
      <c r="A260" s="25" t="s">
        <v>47</v>
      </c>
      <c r="B260" s="29" t="s">
        <v>415</v>
      </c>
      <c r="C260" s="29" t="s">
        <v>411</v>
      </c>
      <c r="D260" s="25" t="s">
        <v>59</v>
      </c>
      <c r="E260" s="30" t="s">
        <v>412</v>
      </c>
      <c r="F260" s="31" t="s">
        <v>143</v>
      </c>
      <c r="G260" s="32">
        <v>4</v>
      </c>
      <c r="H260" s="33">
        <v>0</v>
      </c>
      <c r="I260" s="34">
        <f>ROUND(ROUND(H260,2)*ROUND(G260,3),2)</f>
      </c>
      <c r="J260" s="31" t="s">
        <v>52</v>
      </c>
      <c r="O260">
        <f>(I260*21)/100</f>
      </c>
      <c r="P260" t="s">
        <v>23</v>
      </c>
    </row>
    <row r="261" spans="1:5" ht="12.75">
      <c r="A261" s="35" t="s">
        <v>53</v>
      </c>
      <c r="E261" s="36" t="s">
        <v>416</v>
      </c>
    </row>
    <row r="262" spans="1:5" ht="12.75">
      <c r="A262" s="37" t="s">
        <v>55</v>
      </c>
      <c r="E262" s="38" t="s">
        <v>417</v>
      </c>
    </row>
    <row r="263" spans="1:5" ht="51">
      <c r="A263" t="s">
        <v>57</v>
      </c>
      <c r="E263" s="36" t="s">
        <v>395</v>
      </c>
    </row>
    <row r="264" spans="1:16" ht="12.75">
      <c r="A264" s="25" t="s">
        <v>47</v>
      </c>
      <c r="B264" s="29" t="s">
        <v>418</v>
      </c>
      <c r="C264" s="29" t="s">
        <v>419</v>
      </c>
      <c r="D264" s="25" t="s">
        <v>63</v>
      </c>
      <c r="E264" s="30" t="s">
        <v>420</v>
      </c>
      <c r="F264" s="31" t="s">
        <v>143</v>
      </c>
      <c r="G264" s="32">
        <v>325.14</v>
      </c>
      <c r="H264" s="33">
        <v>0</v>
      </c>
      <c r="I264" s="34">
        <f>ROUND(ROUND(H264,2)*ROUND(G264,3),2)</f>
      </c>
      <c r="J264" s="31" t="s">
        <v>52</v>
      </c>
      <c r="O264">
        <f>(I264*21)/100</f>
      </c>
      <c r="P264" t="s">
        <v>23</v>
      </c>
    </row>
    <row r="265" spans="1:5" ht="25.5">
      <c r="A265" s="35" t="s">
        <v>53</v>
      </c>
      <c r="E265" s="36" t="s">
        <v>421</v>
      </c>
    </row>
    <row r="266" spans="1:5" ht="12.75">
      <c r="A266" s="37" t="s">
        <v>55</v>
      </c>
      <c r="E266" s="38" t="s">
        <v>422</v>
      </c>
    </row>
    <row r="267" spans="1:5" ht="25.5">
      <c r="A267" t="s">
        <v>57</v>
      </c>
      <c r="E267" s="36" t="s">
        <v>423</v>
      </c>
    </row>
    <row r="268" spans="1:16" ht="12.75">
      <c r="A268" s="25" t="s">
        <v>47</v>
      </c>
      <c r="B268" s="29" t="s">
        <v>424</v>
      </c>
      <c r="C268" s="29" t="s">
        <v>425</v>
      </c>
      <c r="D268" s="25" t="s">
        <v>63</v>
      </c>
      <c r="E268" s="30" t="s">
        <v>426</v>
      </c>
      <c r="F268" s="31" t="s">
        <v>143</v>
      </c>
      <c r="G268" s="32">
        <v>325.14</v>
      </c>
      <c r="H268" s="33">
        <v>0</v>
      </c>
      <c r="I268" s="34">
        <f>ROUND(ROUND(H268,2)*ROUND(G268,3),2)</f>
      </c>
      <c r="J268" s="31" t="s">
        <v>52</v>
      </c>
      <c r="O268">
        <f>(I268*21)/100</f>
      </c>
      <c r="P268" t="s">
        <v>23</v>
      </c>
    </row>
    <row r="269" spans="1:5" ht="12.75">
      <c r="A269" s="35" t="s">
        <v>53</v>
      </c>
      <c r="E269" s="36" t="s">
        <v>427</v>
      </c>
    </row>
    <row r="270" spans="1:5" ht="12.75">
      <c r="A270" s="37" t="s">
        <v>55</v>
      </c>
      <c r="E270" s="38" t="s">
        <v>428</v>
      </c>
    </row>
    <row r="271" spans="1:5" ht="38.25">
      <c r="A271" t="s">
        <v>57</v>
      </c>
      <c r="E271" s="36" t="s">
        <v>429</v>
      </c>
    </row>
    <row r="272" spans="1:16" ht="12.75">
      <c r="A272" s="25" t="s">
        <v>47</v>
      </c>
      <c r="B272" s="29" t="s">
        <v>430</v>
      </c>
      <c r="C272" s="29" t="s">
        <v>431</v>
      </c>
      <c r="D272" s="25" t="s">
        <v>63</v>
      </c>
      <c r="E272" s="30" t="s">
        <v>432</v>
      </c>
      <c r="F272" s="31" t="s">
        <v>83</v>
      </c>
      <c r="G272" s="32">
        <v>1</v>
      </c>
      <c r="H272" s="33">
        <v>0</v>
      </c>
      <c r="I272" s="34">
        <f>ROUND(ROUND(H272,2)*ROUND(G272,3),2)</f>
      </c>
      <c r="J272" s="31" t="s">
        <v>52</v>
      </c>
      <c r="O272">
        <f>(I272*21)/100</f>
      </c>
      <c r="P272" t="s">
        <v>23</v>
      </c>
    </row>
    <row r="273" spans="1:5" ht="12.75">
      <c r="A273" s="35" t="s">
        <v>53</v>
      </c>
      <c r="E273" s="36" t="s">
        <v>433</v>
      </c>
    </row>
    <row r="274" spans="1:5" ht="12.75">
      <c r="A274" s="37" t="s">
        <v>55</v>
      </c>
      <c r="E274" s="38" t="s">
        <v>61</v>
      </c>
    </row>
    <row r="275" spans="1:5" ht="89.25">
      <c r="A275" t="s">
        <v>57</v>
      </c>
      <c r="E275" s="36" t="s">
        <v>434</v>
      </c>
    </row>
    <row r="276" spans="1:16" ht="12.75">
      <c r="A276" s="25" t="s">
        <v>47</v>
      </c>
      <c r="B276" s="29" t="s">
        <v>435</v>
      </c>
      <c r="C276" s="29" t="s">
        <v>436</v>
      </c>
      <c r="D276" s="25" t="s">
        <v>63</v>
      </c>
      <c r="E276" s="30" t="s">
        <v>437</v>
      </c>
      <c r="F276" s="31" t="s">
        <v>143</v>
      </c>
      <c r="G276" s="32">
        <v>10</v>
      </c>
      <c r="H276" s="33">
        <v>0</v>
      </c>
      <c r="I276" s="34">
        <f>ROUND(ROUND(H276,2)*ROUND(G276,3),2)</f>
      </c>
      <c r="J276" s="31" t="s">
        <v>52</v>
      </c>
      <c r="O276">
        <f>(I276*21)/100</f>
      </c>
      <c r="P276" t="s">
        <v>23</v>
      </c>
    </row>
    <row r="277" spans="1:5" ht="12.75">
      <c r="A277" s="35" t="s">
        <v>53</v>
      </c>
      <c r="E277" s="36" t="s">
        <v>438</v>
      </c>
    </row>
    <row r="278" spans="1:5" ht="12.75">
      <c r="A278" s="37" t="s">
        <v>55</v>
      </c>
      <c r="E278" s="38" t="s">
        <v>312</v>
      </c>
    </row>
    <row r="279" spans="1:5" ht="76.5">
      <c r="A279" t="s">
        <v>57</v>
      </c>
      <c r="E279" s="36" t="s">
        <v>439</v>
      </c>
    </row>
    <row r="280" spans="1:16" ht="12.75">
      <c r="A280" s="25" t="s">
        <v>47</v>
      </c>
      <c r="B280" s="29" t="s">
        <v>440</v>
      </c>
      <c r="C280" s="29" t="s">
        <v>441</v>
      </c>
      <c r="D280" s="25" t="s">
        <v>63</v>
      </c>
      <c r="E280" s="30" t="s">
        <v>442</v>
      </c>
      <c r="F280" s="31" t="s">
        <v>83</v>
      </c>
      <c r="G280" s="32">
        <v>1</v>
      </c>
      <c r="H280" s="33">
        <v>0</v>
      </c>
      <c r="I280" s="34">
        <f>ROUND(ROUND(H280,2)*ROUND(G280,3),2)</f>
      </c>
      <c r="J280" s="31" t="s">
        <v>52</v>
      </c>
      <c r="O280">
        <f>(I280*21)/100</f>
      </c>
      <c r="P280" t="s">
        <v>23</v>
      </c>
    </row>
    <row r="281" spans="1:5" ht="38.25">
      <c r="A281" s="35" t="s">
        <v>53</v>
      </c>
      <c r="E281" s="36" t="s">
        <v>443</v>
      </c>
    </row>
    <row r="282" spans="1:5" ht="12.75">
      <c r="A282" s="37" t="s">
        <v>55</v>
      </c>
      <c r="E282" s="38" t="s">
        <v>61</v>
      </c>
    </row>
    <row r="283" spans="1:5" ht="76.5">
      <c r="A283" t="s">
        <v>57</v>
      </c>
      <c r="E283" s="36" t="s">
        <v>439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444</v>
      </c>
      <c r="I3" s="39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444</v>
      </c>
      <c r="D4" s="6"/>
      <c r="E4" s="18" t="s">
        <v>445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445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0+I9+I13+I17+I21+I25+I29+I33+I37+I41+I45+I49+I53+I57+I61+I65+I69+I73+I77+I81+I85+I89+I93+I97+I101</f>
      </c>
      <c r="R8">
        <f>0+O9+O13+O17+O21+O25+O29+O33+O37+O41+O45+O49+O53+O57+O61+O65+O69+O73+O77+O81+O85+O89+O93+O97+O101</f>
      </c>
    </row>
    <row r="9" spans="1:16" ht="12.75">
      <c r="A9" s="25" t="s">
        <v>47</v>
      </c>
      <c r="B9" s="29" t="s">
        <v>29</v>
      </c>
      <c r="C9" s="29" t="s">
        <v>107</v>
      </c>
      <c r="D9" s="25" t="s">
        <v>49</v>
      </c>
      <c r="E9" s="30" t="s">
        <v>108</v>
      </c>
      <c r="F9" s="31" t="s">
        <v>109</v>
      </c>
      <c r="G9" s="32">
        <v>19.312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75">
      <c r="A10" s="35" t="s">
        <v>53</v>
      </c>
      <c r="E10" s="36" t="s">
        <v>110</v>
      </c>
    </row>
    <row r="11" spans="1:5" ht="12.75">
      <c r="A11" s="37" t="s">
        <v>55</v>
      </c>
      <c r="E11" s="38" t="s">
        <v>446</v>
      </c>
    </row>
    <row r="12" spans="1:5" ht="25.5">
      <c r="A12" t="s">
        <v>57</v>
      </c>
      <c r="E12" s="36" t="s">
        <v>112</v>
      </c>
    </row>
    <row r="13" spans="1:16" ht="12.75">
      <c r="A13" s="25" t="s">
        <v>47</v>
      </c>
      <c r="B13" s="29" t="s">
        <v>23</v>
      </c>
      <c r="C13" s="29" t="s">
        <v>29</v>
      </c>
      <c r="D13" s="25" t="s">
        <v>63</v>
      </c>
      <c r="E13" s="30" t="s">
        <v>447</v>
      </c>
      <c r="F13" s="31" t="s">
        <v>83</v>
      </c>
      <c r="G13" s="32">
        <v>2</v>
      </c>
      <c r="H13" s="33">
        <v>0</v>
      </c>
      <c r="I13" s="34">
        <f>ROUND(ROUND(H13,2)*ROUND(G13,3),2)</f>
      </c>
      <c r="J13" s="31"/>
      <c r="O13">
        <f>(I13*21)/100</f>
      </c>
      <c r="P13" t="s">
        <v>23</v>
      </c>
    </row>
    <row r="14" spans="1:5" ht="12.75">
      <c r="A14" s="35" t="s">
        <v>53</v>
      </c>
      <c r="E14" s="36" t="s">
        <v>63</v>
      </c>
    </row>
    <row r="15" spans="1:5" ht="12.75">
      <c r="A15" s="37" t="s">
        <v>55</v>
      </c>
      <c r="E15" s="38" t="s">
        <v>56</v>
      </c>
    </row>
    <row r="16" spans="1:5" ht="12.75">
      <c r="A16" t="s">
        <v>57</v>
      </c>
      <c r="E16" s="36" t="s">
        <v>63</v>
      </c>
    </row>
    <row r="17" spans="1:16" ht="12.75">
      <c r="A17" s="25" t="s">
        <v>47</v>
      </c>
      <c r="B17" s="29" t="s">
        <v>22</v>
      </c>
      <c r="C17" s="29" t="s">
        <v>126</v>
      </c>
      <c r="D17" s="25" t="s">
        <v>63</v>
      </c>
      <c r="E17" s="30" t="s">
        <v>127</v>
      </c>
      <c r="F17" s="31" t="s">
        <v>128</v>
      </c>
      <c r="G17" s="32">
        <v>7.405</v>
      </c>
      <c r="H17" s="33">
        <v>0</v>
      </c>
      <c r="I17" s="34">
        <f>ROUND(ROUND(H17,2)*ROUND(G17,3),2)</f>
      </c>
      <c r="J17" s="31" t="s">
        <v>52</v>
      </c>
      <c r="O17">
        <f>(I17*21)/100</f>
      </c>
      <c r="P17" t="s">
        <v>23</v>
      </c>
    </row>
    <row r="18" spans="1:5" ht="25.5">
      <c r="A18" s="35" t="s">
        <v>53</v>
      </c>
      <c r="E18" s="36" t="s">
        <v>129</v>
      </c>
    </row>
    <row r="19" spans="1:5" ht="38.25">
      <c r="A19" s="37" t="s">
        <v>55</v>
      </c>
      <c r="E19" s="38" t="s">
        <v>448</v>
      </c>
    </row>
    <row r="20" spans="1:5" ht="12.75">
      <c r="A20" t="s">
        <v>57</v>
      </c>
      <c r="E20" s="36" t="s">
        <v>131</v>
      </c>
    </row>
    <row r="21" spans="1:16" ht="12.75">
      <c r="A21" s="25" t="s">
        <v>47</v>
      </c>
      <c r="B21" s="29" t="s">
        <v>33</v>
      </c>
      <c r="C21" s="29" t="s">
        <v>96</v>
      </c>
      <c r="D21" s="25" t="s">
        <v>63</v>
      </c>
      <c r="E21" s="30" t="s">
        <v>449</v>
      </c>
      <c r="F21" s="31" t="s">
        <v>143</v>
      </c>
      <c r="G21" s="32">
        <v>10</v>
      </c>
      <c r="H21" s="33">
        <v>0</v>
      </c>
      <c r="I21" s="34">
        <f>ROUND(ROUND(H21,2)*ROUND(G21,3),2)</f>
      </c>
      <c r="J21" s="31"/>
      <c r="O21">
        <f>(I21*21)/100</f>
      </c>
      <c r="P21" t="s">
        <v>23</v>
      </c>
    </row>
    <row r="22" spans="1:5" ht="12.75">
      <c r="A22" s="35" t="s">
        <v>53</v>
      </c>
      <c r="E22" s="36" t="s">
        <v>63</v>
      </c>
    </row>
    <row r="23" spans="1:5" ht="12.75">
      <c r="A23" s="37" t="s">
        <v>55</v>
      </c>
      <c r="E23" s="38" t="s">
        <v>312</v>
      </c>
    </row>
    <row r="24" spans="1:5" ht="12.75">
      <c r="A24" t="s">
        <v>57</v>
      </c>
      <c r="E24" s="36" t="s">
        <v>63</v>
      </c>
    </row>
    <row r="25" spans="1:16" ht="12.75">
      <c r="A25" s="25" t="s">
        <v>47</v>
      </c>
      <c r="B25" s="29" t="s">
        <v>35</v>
      </c>
      <c r="C25" s="29" t="s">
        <v>100</v>
      </c>
      <c r="D25" s="25" t="s">
        <v>63</v>
      </c>
      <c r="E25" s="30" t="s">
        <v>450</v>
      </c>
      <c r="F25" s="31" t="s">
        <v>451</v>
      </c>
      <c r="G25" s="32">
        <v>40</v>
      </c>
      <c r="H25" s="33">
        <v>0</v>
      </c>
      <c r="I25" s="34">
        <f>ROUND(ROUND(H25,2)*ROUND(G25,3),2)</f>
      </c>
      <c r="J25" s="31"/>
      <c r="O25">
        <f>(I25*21)/100</f>
      </c>
      <c r="P25" t="s">
        <v>23</v>
      </c>
    </row>
    <row r="26" spans="1:5" ht="12.75">
      <c r="A26" s="35" t="s">
        <v>53</v>
      </c>
      <c r="E26" s="36" t="s">
        <v>63</v>
      </c>
    </row>
    <row r="27" spans="1:5" ht="12.75">
      <c r="A27" s="37" t="s">
        <v>55</v>
      </c>
      <c r="E27" s="38" t="s">
        <v>452</v>
      </c>
    </row>
    <row r="28" spans="1:5" ht="12.75">
      <c r="A28" t="s">
        <v>57</v>
      </c>
      <c r="E28" s="36" t="s">
        <v>63</v>
      </c>
    </row>
    <row r="29" spans="1:16" ht="12.75">
      <c r="A29" s="25" t="s">
        <v>47</v>
      </c>
      <c r="B29" s="29" t="s">
        <v>37</v>
      </c>
      <c r="C29" s="29" t="s">
        <v>453</v>
      </c>
      <c r="D29" s="25" t="s">
        <v>49</v>
      </c>
      <c r="E29" s="30" t="s">
        <v>454</v>
      </c>
      <c r="F29" s="31" t="s">
        <v>109</v>
      </c>
      <c r="G29" s="32">
        <v>1.105</v>
      </c>
      <c r="H29" s="33">
        <v>0</v>
      </c>
      <c r="I29" s="34">
        <f>ROUND(ROUND(H29,2)*ROUND(G29,3),2)</f>
      </c>
      <c r="J29" s="31" t="s">
        <v>52</v>
      </c>
      <c r="O29">
        <f>(I29*21)/100</f>
      </c>
      <c r="P29" t="s">
        <v>23</v>
      </c>
    </row>
    <row r="30" spans="1:5" ht="51">
      <c r="A30" s="35" t="s">
        <v>53</v>
      </c>
      <c r="E30" s="36" t="s">
        <v>455</v>
      </c>
    </row>
    <row r="31" spans="1:5" ht="12.75">
      <c r="A31" s="37" t="s">
        <v>55</v>
      </c>
      <c r="E31" s="38" t="s">
        <v>456</v>
      </c>
    </row>
    <row r="32" spans="1:5" ht="318.75">
      <c r="A32" t="s">
        <v>57</v>
      </c>
      <c r="E32" s="36" t="s">
        <v>160</v>
      </c>
    </row>
    <row r="33" spans="1:16" ht="12.75">
      <c r="A33" s="25" t="s">
        <v>47</v>
      </c>
      <c r="B33" s="29" t="s">
        <v>77</v>
      </c>
      <c r="C33" s="29" t="s">
        <v>453</v>
      </c>
      <c r="D33" s="25" t="s">
        <v>59</v>
      </c>
      <c r="E33" s="30" t="s">
        <v>454</v>
      </c>
      <c r="F33" s="31" t="s">
        <v>109</v>
      </c>
      <c r="G33" s="32">
        <v>0.544</v>
      </c>
      <c r="H33" s="33">
        <v>0</v>
      </c>
      <c r="I33" s="34">
        <f>ROUND(ROUND(H33,2)*ROUND(G33,3),2)</f>
      </c>
      <c r="J33" s="31" t="s">
        <v>52</v>
      </c>
      <c r="O33">
        <f>(I33*21)/100</f>
      </c>
      <c r="P33" t="s">
        <v>23</v>
      </c>
    </row>
    <row r="34" spans="1:5" ht="51">
      <c r="A34" s="35" t="s">
        <v>53</v>
      </c>
      <c r="E34" s="36" t="s">
        <v>455</v>
      </c>
    </row>
    <row r="35" spans="1:5" ht="12.75">
      <c r="A35" s="37" t="s">
        <v>55</v>
      </c>
      <c r="E35" s="38" t="s">
        <v>457</v>
      </c>
    </row>
    <row r="36" spans="1:5" ht="318.75">
      <c r="A36" t="s">
        <v>57</v>
      </c>
      <c r="E36" s="36" t="s">
        <v>160</v>
      </c>
    </row>
    <row r="37" spans="1:16" ht="12.75">
      <c r="A37" s="25" t="s">
        <v>47</v>
      </c>
      <c r="B37" s="29" t="s">
        <v>79</v>
      </c>
      <c r="C37" s="29" t="s">
        <v>453</v>
      </c>
      <c r="D37" s="25" t="s">
        <v>117</v>
      </c>
      <c r="E37" s="30" t="s">
        <v>454</v>
      </c>
      <c r="F37" s="31" t="s">
        <v>109</v>
      </c>
      <c r="G37" s="32">
        <v>0.051</v>
      </c>
      <c r="H37" s="33">
        <v>0</v>
      </c>
      <c r="I37" s="34">
        <f>ROUND(ROUND(H37,2)*ROUND(G37,3),2)</f>
      </c>
      <c r="J37" s="31" t="s">
        <v>52</v>
      </c>
      <c r="O37">
        <f>(I37*21)/100</f>
      </c>
      <c r="P37" t="s">
        <v>23</v>
      </c>
    </row>
    <row r="38" spans="1:5" ht="51">
      <c r="A38" s="35" t="s">
        <v>53</v>
      </c>
      <c r="E38" s="36" t="s">
        <v>455</v>
      </c>
    </row>
    <row r="39" spans="1:5" ht="12.75">
      <c r="A39" s="37" t="s">
        <v>55</v>
      </c>
      <c r="E39" s="38" t="s">
        <v>458</v>
      </c>
    </row>
    <row r="40" spans="1:5" ht="318.75">
      <c r="A40" t="s">
        <v>57</v>
      </c>
      <c r="E40" s="36" t="s">
        <v>160</v>
      </c>
    </row>
    <row r="41" spans="1:16" ht="12.75">
      <c r="A41" s="25" t="s">
        <v>47</v>
      </c>
      <c r="B41" s="29" t="s">
        <v>40</v>
      </c>
      <c r="C41" s="29" t="s">
        <v>156</v>
      </c>
      <c r="D41" s="25" t="s">
        <v>49</v>
      </c>
      <c r="E41" s="30" t="s">
        <v>157</v>
      </c>
      <c r="F41" s="31" t="s">
        <v>109</v>
      </c>
      <c r="G41" s="32">
        <v>6.178</v>
      </c>
      <c r="H41" s="33">
        <v>0</v>
      </c>
      <c r="I41" s="34">
        <f>ROUND(ROUND(H41,2)*ROUND(G41,3),2)</f>
      </c>
      <c r="J41" s="31" t="s">
        <v>52</v>
      </c>
      <c r="O41">
        <f>(I41*21)/100</f>
      </c>
      <c r="P41" t="s">
        <v>23</v>
      </c>
    </row>
    <row r="42" spans="1:5" ht="76.5">
      <c r="A42" s="35" t="s">
        <v>53</v>
      </c>
      <c r="E42" s="36" t="s">
        <v>459</v>
      </c>
    </row>
    <row r="43" spans="1:5" ht="38.25">
      <c r="A43" s="37" t="s">
        <v>55</v>
      </c>
      <c r="E43" s="38" t="s">
        <v>460</v>
      </c>
    </row>
    <row r="44" spans="1:5" ht="318.75">
      <c r="A44" t="s">
        <v>57</v>
      </c>
      <c r="E44" s="36" t="s">
        <v>160</v>
      </c>
    </row>
    <row r="45" spans="1:16" ht="12.75">
      <c r="A45" s="25" t="s">
        <v>47</v>
      </c>
      <c r="B45" s="29" t="s">
        <v>42</v>
      </c>
      <c r="C45" s="29" t="s">
        <v>156</v>
      </c>
      <c r="D45" s="25" t="s">
        <v>59</v>
      </c>
      <c r="E45" s="30" t="s">
        <v>157</v>
      </c>
      <c r="F45" s="31" t="s">
        <v>109</v>
      </c>
      <c r="G45" s="32">
        <v>5.858</v>
      </c>
      <c r="H45" s="33">
        <v>0</v>
      </c>
      <c r="I45" s="34">
        <f>ROUND(ROUND(H45,2)*ROUND(G45,3),2)</f>
      </c>
      <c r="J45" s="31" t="s">
        <v>52</v>
      </c>
      <c r="O45">
        <f>(I45*21)/100</f>
      </c>
      <c r="P45" t="s">
        <v>23</v>
      </c>
    </row>
    <row r="46" spans="1:5" ht="76.5">
      <c r="A46" s="35" t="s">
        <v>53</v>
      </c>
      <c r="E46" s="36" t="s">
        <v>461</v>
      </c>
    </row>
    <row r="47" spans="1:5" ht="38.25">
      <c r="A47" s="37" t="s">
        <v>55</v>
      </c>
      <c r="E47" s="38" t="s">
        <v>462</v>
      </c>
    </row>
    <row r="48" spans="1:5" ht="318.75">
      <c r="A48" t="s">
        <v>57</v>
      </c>
      <c r="E48" s="36" t="s">
        <v>160</v>
      </c>
    </row>
    <row r="49" spans="1:16" ht="12.75">
      <c r="A49" s="25" t="s">
        <v>47</v>
      </c>
      <c r="B49" s="29" t="s">
        <v>44</v>
      </c>
      <c r="C49" s="29" t="s">
        <v>156</v>
      </c>
      <c r="D49" s="25" t="s">
        <v>117</v>
      </c>
      <c r="E49" s="30" t="s">
        <v>157</v>
      </c>
      <c r="F49" s="31" t="s">
        <v>109</v>
      </c>
      <c r="G49" s="32">
        <v>5.576</v>
      </c>
      <c r="H49" s="33">
        <v>0</v>
      </c>
      <c r="I49" s="34">
        <f>ROUND(ROUND(H49,2)*ROUND(G49,3),2)</f>
      </c>
      <c r="J49" s="31" t="s">
        <v>52</v>
      </c>
      <c r="O49">
        <f>(I49*21)/100</f>
      </c>
      <c r="P49" t="s">
        <v>23</v>
      </c>
    </row>
    <row r="50" spans="1:5" ht="76.5">
      <c r="A50" s="35" t="s">
        <v>53</v>
      </c>
      <c r="E50" s="36" t="s">
        <v>463</v>
      </c>
    </row>
    <row r="51" spans="1:5" ht="38.25">
      <c r="A51" s="37" t="s">
        <v>55</v>
      </c>
      <c r="E51" s="38" t="s">
        <v>464</v>
      </c>
    </row>
    <row r="52" spans="1:5" ht="318.75">
      <c r="A52" t="s">
        <v>57</v>
      </c>
      <c r="E52" s="36" t="s">
        <v>160</v>
      </c>
    </row>
    <row r="53" spans="1:16" ht="12.75">
      <c r="A53" s="25" t="s">
        <v>47</v>
      </c>
      <c r="B53" s="29" t="s">
        <v>96</v>
      </c>
      <c r="C53" s="29" t="s">
        <v>165</v>
      </c>
      <c r="D53" s="25" t="s">
        <v>63</v>
      </c>
      <c r="E53" s="30" t="s">
        <v>465</v>
      </c>
      <c r="F53" s="31" t="s">
        <v>451</v>
      </c>
      <c r="G53" s="32">
        <v>8</v>
      </c>
      <c r="H53" s="33">
        <v>0</v>
      </c>
      <c r="I53" s="34">
        <f>ROUND(ROUND(H53,2)*ROUND(G53,3),2)</f>
      </c>
      <c r="J53" s="31"/>
      <c r="O53">
        <f>(I53*21)/100</f>
      </c>
      <c r="P53" t="s">
        <v>23</v>
      </c>
    </row>
    <row r="54" spans="1:5" ht="12.75">
      <c r="A54" s="35" t="s">
        <v>53</v>
      </c>
      <c r="E54" s="36" t="s">
        <v>63</v>
      </c>
    </row>
    <row r="55" spans="1:5" ht="12.75">
      <c r="A55" s="37" t="s">
        <v>55</v>
      </c>
      <c r="E55" s="38" t="s">
        <v>466</v>
      </c>
    </row>
    <row r="56" spans="1:5" ht="12.75">
      <c r="A56" t="s">
        <v>57</v>
      </c>
      <c r="E56" s="36" t="s">
        <v>63</v>
      </c>
    </row>
    <row r="57" spans="1:16" ht="12.75">
      <c r="A57" s="25" t="s">
        <v>47</v>
      </c>
      <c r="B57" s="29" t="s">
        <v>100</v>
      </c>
      <c r="C57" s="29" t="s">
        <v>166</v>
      </c>
      <c r="D57" s="25" t="s">
        <v>63</v>
      </c>
      <c r="E57" s="30" t="s">
        <v>167</v>
      </c>
      <c r="F57" s="31" t="s">
        <v>109</v>
      </c>
      <c r="G57" s="32">
        <v>19.312</v>
      </c>
      <c r="H57" s="33">
        <v>0</v>
      </c>
      <c r="I57" s="34">
        <f>ROUND(ROUND(H57,2)*ROUND(G57,3),2)</f>
      </c>
      <c r="J57" s="31" t="s">
        <v>52</v>
      </c>
      <c r="O57">
        <f>(I57*21)/100</f>
      </c>
      <c r="P57" t="s">
        <v>23</v>
      </c>
    </row>
    <row r="58" spans="1:5" ht="12.75">
      <c r="A58" s="35" t="s">
        <v>53</v>
      </c>
      <c r="E58" s="36" t="s">
        <v>168</v>
      </c>
    </row>
    <row r="59" spans="1:5" ht="89.25">
      <c r="A59" s="37" t="s">
        <v>55</v>
      </c>
      <c r="E59" s="38" t="s">
        <v>467</v>
      </c>
    </row>
    <row r="60" spans="1:5" ht="191.25">
      <c r="A60" t="s">
        <v>57</v>
      </c>
      <c r="E60" s="36" t="s">
        <v>170</v>
      </c>
    </row>
    <row r="61" spans="1:16" ht="12.75">
      <c r="A61" s="25" t="s">
        <v>47</v>
      </c>
      <c r="B61" s="29" t="s">
        <v>165</v>
      </c>
      <c r="C61" s="29" t="s">
        <v>172</v>
      </c>
      <c r="D61" s="25" t="s">
        <v>63</v>
      </c>
      <c r="E61" s="30" t="s">
        <v>173</v>
      </c>
      <c r="F61" s="31" t="s">
        <v>109</v>
      </c>
      <c r="G61" s="32">
        <v>4.03</v>
      </c>
      <c r="H61" s="33">
        <v>0</v>
      </c>
      <c r="I61" s="34">
        <f>ROUND(ROUND(H61,2)*ROUND(G61,3),2)</f>
      </c>
      <c r="J61" s="31" t="s">
        <v>52</v>
      </c>
      <c r="O61">
        <f>(I61*21)/100</f>
      </c>
      <c r="P61" t="s">
        <v>23</v>
      </c>
    </row>
    <row r="62" spans="1:5" ht="89.25">
      <c r="A62" s="35" t="s">
        <v>53</v>
      </c>
      <c r="E62" s="36" t="s">
        <v>468</v>
      </c>
    </row>
    <row r="63" spans="1:5" ht="38.25">
      <c r="A63" s="37" t="s">
        <v>55</v>
      </c>
      <c r="E63" s="38" t="s">
        <v>469</v>
      </c>
    </row>
    <row r="64" spans="1:5" ht="229.5">
      <c r="A64" t="s">
        <v>57</v>
      </c>
      <c r="E64" s="36" t="s">
        <v>176</v>
      </c>
    </row>
    <row r="65" spans="1:16" ht="12.75">
      <c r="A65" s="25" t="s">
        <v>47</v>
      </c>
      <c r="B65" s="29" t="s">
        <v>171</v>
      </c>
      <c r="C65" s="29" t="s">
        <v>23</v>
      </c>
      <c r="D65" s="25" t="s">
        <v>63</v>
      </c>
      <c r="E65" s="30" t="s">
        <v>470</v>
      </c>
      <c r="F65" s="31" t="s">
        <v>83</v>
      </c>
      <c r="G65" s="32">
        <v>2</v>
      </c>
      <c r="H65" s="33">
        <v>0</v>
      </c>
      <c r="I65" s="34">
        <f>ROUND(ROUND(H65,2)*ROUND(G65,3),2)</f>
      </c>
      <c r="J65" s="31"/>
      <c r="O65">
        <f>(I65*21)/100</f>
      </c>
      <c r="P65" t="s">
        <v>23</v>
      </c>
    </row>
    <row r="66" spans="1:5" ht="12.75">
      <c r="A66" s="35" t="s">
        <v>53</v>
      </c>
      <c r="E66" s="36" t="s">
        <v>63</v>
      </c>
    </row>
    <row r="67" spans="1:5" ht="12.75">
      <c r="A67" s="37" t="s">
        <v>55</v>
      </c>
      <c r="E67" s="38" t="s">
        <v>56</v>
      </c>
    </row>
    <row r="68" spans="1:5" ht="12.75">
      <c r="A68" t="s">
        <v>57</v>
      </c>
      <c r="E68" s="36" t="s">
        <v>63</v>
      </c>
    </row>
    <row r="69" spans="1:16" ht="12.75">
      <c r="A69" s="25" t="s">
        <v>47</v>
      </c>
      <c r="B69" s="29" t="s">
        <v>177</v>
      </c>
      <c r="C69" s="29" t="s">
        <v>22</v>
      </c>
      <c r="D69" s="25" t="s">
        <v>63</v>
      </c>
      <c r="E69" s="30" t="s">
        <v>471</v>
      </c>
      <c r="F69" s="31" t="s">
        <v>143</v>
      </c>
      <c r="G69" s="32">
        <v>35</v>
      </c>
      <c r="H69" s="33">
        <v>0</v>
      </c>
      <c r="I69" s="34">
        <f>ROUND(ROUND(H69,2)*ROUND(G69,3),2)</f>
      </c>
      <c r="J69" s="31"/>
      <c r="O69">
        <f>(I69*21)/100</f>
      </c>
      <c r="P69" t="s">
        <v>23</v>
      </c>
    </row>
    <row r="70" spans="1:5" ht="12.75">
      <c r="A70" s="35" t="s">
        <v>53</v>
      </c>
      <c r="E70" s="36" t="s">
        <v>63</v>
      </c>
    </row>
    <row r="71" spans="1:5" ht="12.75">
      <c r="A71" s="37" t="s">
        <v>55</v>
      </c>
      <c r="E71" s="38" t="s">
        <v>398</v>
      </c>
    </row>
    <row r="72" spans="1:5" ht="12.75">
      <c r="A72" t="s">
        <v>57</v>
      </c>
      <c r="E72" s="36" t="s">
        <v>63</v>
      </c>
    </row>
    <row r="73" spans="1:16" ht="12.75">
      <c r="A73" s="25" t="s">
        <v>47</v>
      </c>
      <c r="B73" s="29" t="s">
        <v>183</v>
      </c>
      <c r="C73" s="29" t="s">
        <v>33</v>
      </c>
      <c r="D73" s="25" t="s">
        <v>63</v>
      </c>
      <c r="E73" s="30" t="s">
        <v>472</v>
      </c>
      <c r="F73" s="31" t="s">
        <v>143</v>
      </c>
      <c r="G73" s="32">
        <v>12</v>
      </c>
      <c r="H73" s="33">
        <v>0</v>
      </c>
      <c r="I73" s="34">
        <f>ROUND(ROUND(H73,2)*ROUND(G73,3),2)</f>
      </c>
      <c r="J73" s="31"/>
      <c r="O73">
        <f>(I73*21)/100</f>
      </c>
      <c r="P73" t="s">
        <v>23</v>
      </c>
    </row>
    <row r="74" spans="1:5" ht="12.75">
      <c r="A74" s="35" t="s">
        <v>53</v>
      </c>
      <c r="E74" s="36" t="s">
        <v>63</v>
      </c>
    </row>
    <row r="75" spans="1:5" ht="12.75">
      <c r="A75" s="37" t="s">
        <v>55</v>
      </c>
      <c r="E75" s="38" t="s">
        <v>473</v>
      </c>
    </row>
    <row r="76" spans="1:5" ht="12.75">
      <c r="A76" t="s">
        <v>57</v>
      </c>
      <c r="E76" s="36" t="s">
        <v>63</v>
      </c>
    </row>
    <row r="77" spans="1:16" ht="12.75">
      <c r="A77" s="25" t="s">
        <v>47</v>
      </c>
      <c r="B77" s="29" t="s">
        <v>189</v>
      </c>
      <c r="C77" s="29" t="s">
        <v>474</v>
      </c>
      <c r="D77" s="25" t="s">
        <v>49</v>
      </c>
      <c r="E77" s="30" t="s">
        <v>475</v>
      </c>
      <c r="F77" s="31" t="s">
        <v>109</v>
      </c>
      <c r="G77" s="32">
        <v>2.208</v>
      </c>
      <c r="H77" s="33">
        <v>0</v>
      </c>
      <c r="I77" s="34">
        <f>ROUND(ROUND(H77,2)*ROUND(G77,3),2)</f>
      </c>
      <c r="J77" s="31" t="s">
        <v>52</v>
      </c>
      <c r="O77">
        <f>(I77*21)/100</f>
      </c>
      <c r="P77" t="s">
        <v>23</v>
      </c>
    </row>
    <row r="78" spans="1:5" ht="12.75">
      <c r="A78" s="35" t="s">
        <v>53</v>
      </c>
      <c r="E78" s="36" t="s">
        <v>476</v>
      </c>
    </row>
    <row r="79" spans="1:5" ht="12.75">
      <c r="A79" s="37" t="s">
        <v>55</v>
      </c>
      <c r="E79" s="38" t="s">
        <v>477</v>
      </c>
    </row>
    <row r="80" spans="1:5" ht="38.25">
      <c r="A80" t="s">
        <v>57</v>
      </c>
      <c r="E80" s="36" t="s">
        <v>478</v>
      </c>
    </row>
    <row r="81" spans="1:16" ht="12.75">
      <c r="A81" s="25" t="s">
        <v>47</v>
      </c>
      <c r="B81" s="29" t="s">
        <v>195</v>
      </c>
      <c r="C81" s="29" t="s">
        <v>474</v>
      </c>
      <c r="D81" s="25" t="s">
        <v>59</v>
      </c>
      <c r="E81" s="30" t="s">
        <v>475</v>
      </c>
      <c r="F81" s="31" t="s">
        <v>109</v>
      </c>
      <c r="G81" s="32">
        <v>0.768</v>
      </c>
      <c r="H81" s="33">
        <v>0</v>
      </c>
      <c r="I81" s="34">
        <f>ROUND(ROUND(H81,2)*ROUND(G81,3),2)</f>
      </c>
      <c r="J81" s="31" t="s">
        <v>52</v>
      </c>
      <c r="O81">
        <f>(I81*21)/100</f>
      </c>
      <c r="P81" t="s">
        <v>23</v>
      </c>
    </row>
    <row r="82" spans="1:5" ht="12.75">
      <c r="A82" s="35" t="s">
        <v>53</v>
      </c>
      <c r="E82" s="36" t="s">
        <v>479</v>
      </c>
    </row>
    <row r="83" spans="1:5" ht="12.75">
      <c r="A83" s="37" t="s">
        <v>55</v>
      </c>
      <c r="E83" s="38" t="s">
        <v>480</v>
      </c>
    </row>
    <row r="84" spans="1:5" ht="38.25">
      <c r="A84" t="s">
        <v>57</v>
      </c>
      <c r="E84" s="36" t="s">
        <v>478</v>
      </c>
    </row>
    <row r="85" spans="1:16" ht="12.75">
      <c r="A85" s="25" t="s">
        <v>47</v>
      </c>
      <c r="B85" s="29" t="s">
        <v>201</v>
      </c>
      <c r="C85" s="29" t="s">
        <v>35</v>
      </c>
      <c r="D85" s="25" t="s">
        <v>63</v>
      </c>
      <c r="E85" s="30" t="s">
        <v>481</v>
      </c>
      <c r="F85" s="31" t="s">
        <v>482</v>
      </c>
      <c r="G85" s="32">
        <v>1</v>
      </c>
      <c r="H85" s="33">
        <v>0</v>
      </c>
      <c r="I85" s="34">
        <f>ROUND(ROUND(H85,2)*ROUND(G85,3),2)</f>
      </c>
      <c r="J85" s="31" t="s">
        <v>483</v>
      </c>
      <c r="O85">
        <f>(I85*21)/100</f>
      </c>
      <c r="P85" t="s">
        <v>23</v>
      </c>
    </row>
    <row r="86" spans="1:5" ht="12.75">
      <c r="A86" s="35" t="s">
        <v>53</v>
      </c>
      <c r="E86" s="36" t="s">
        <v>63</v>
      </c>
    </row>
    <row r="87" spans="1:5" ht="12.75">
      <c r="A87" s="37" t="s">
        <v>55</v>
      </c>
      <c r="E87" s="38" t="s">
        <v>61</v>
      </c>
    </row>
    <row r="88" spans="1:5" ht="12.75">
      <c r="A88" t="s">
        <v>57</v>
      </c>
      <c r="E88" s="36" t="s">
        <v>63</v>
      </c>
    </row>
    <row r="89" spans="1:16" ht="12.75">
      <c r="A89" s="25" t="s">
        <v>47</v>
      </c>
      <c r="B89" s="29" t="s">
        <v>206</v>
      </c>
      <c r="C89" s="29" t="s">
        <v>37</v>
      </c>
      <c r="D89" s="25" t="s">
        <v>63</v>
      </c>
      <c r="E89" s="30" t="s">
        <v>484</v>
      </c>
      <c r="F89" s="31" t="s">
        <v>143</v>
      </c>
      <c r="G89" s="32">
        <v>35</v>
      </c>
      <c r="H89" s="33">
        <v>0</v>
      </c>
      <c r="I89" s="34">
        <f>ROUND(ROUND(H89,2)*ROUND(G89,3),2)</f>
      </c>
      <c r="J89" s="31"/>
      <c r="O89">
        <f>(I89*21)/100</f>
      </c>
      <c r="P89" t="s">
        <v>23</v>
      </c>
    </row>
    <row r="90" spans="1:5" ht="12.75">
      <c r="A90" s="35" t="s">
        <v>53</v>
      </c>
      <c r="E90" s="36" t="s">
        <v>63</v>
      </c>
    </row>
    <row r="91" spans="1:5" ht="12.75">
      <c r="A91" s="37" t="s">
        <v>55</v>
      </c>
      <c r="E91" s="38" t="s">
        <v>398</v>
      </c>
    </row>
    <row r="92" spans="1:5" ht="12.75">
      <c r="A92" t="s">
        <v>57</v>
      </c>
      <c r="E92" s="36" t="s">
        <v>63</v>
      </c>
    </row>
    <row r="93" spans="1:16" ht="12.75">
      <c r="A93" s="25" t="s">
        <v>47</v>
      </c>
      <c r="B93" s="29" t="s">
        <v>212</v>
      </c>
      <c r="C93" s="29" t="s">
        <v>77</v>
      </c>
      <c r="D93" s="25" t="s">
        <v>63</v>
      </c>
      <c r="E93" s="30" t="s">
        <v>485</v>
      </c>
      <c r="F93" s="31" t="s">
        <v>143</v>
      </c>
      <c r="G93" s="32">
        <v>10</v>
      </c>
      <c r="H93" s="33">
        <v>0</v>
      </c>
      <c r="I93" s="34">
        <f>ROUND(ROUND(H93,2)*ROUND(G93,3),2)</f>
      </c>
      <c r="J93" s="31"/>
      <c r="O93">
        <f>(I93*21)/100</f>
      </c>
      <c r="P93" t="s">
        <v>23</v>
      </c>
    </row>
    <row r="94" spans="1:5" ht="12.75">
      <c r="A94" s="35" t="s">
        <v>53</v>
      </c>
      <c r="E94" s="36" t="s">
        <v>63</v>
      </c>
    </row>
    <row r="95" spans="1:5" ht="12.75">
      <c r="A95" s="37" t="s">
        <v>55</v>
      </c>
      <c r="E95" s="38" t="s">
        <v>312</v>
      </c>
    </row>
    <row r="96" spans="1:5" ht="12.75">
      <c r="A96" t="s">
        <v>57</v>
      </c>
      <c r="E96" s="36" t="s">
        <v>63</v>
      </c>
    </row>
    <row r="97" spans="1:16" ht="12.75">
      <c r="A97" s="25" t="s">
        <v>47</v>
      </c>
      <c r="B97" s="29" t="s">
        <v>219</v>
      </c>
      <c r="C97" s="29" t="s">
        <v>79</v>
      </c>
      <c r="D97" s="25" t="s">
        <v>63</v>
      </c>
      <c r="E97" s="30" t="s">
        <v>486</v>
      </c>
      <c r="F97" s="31" t="s">
        <v>63</v>
      </c>
      <c r="G97" s="32">
        <v>35</v>
      </c>
      <c r="H97" s="33">
        <v>0</v>
      </c>
      <c r="I97" s="34">
        <f>ROUND(ROUND(H97,2)*ROUND(G97,3),2)</f>
      </c>
      <c r="J97" s="31"/>
      <c r="O97">
        <f>(I97*21)/100</f>
      </c>
      <c r="P97" t="s">
        <v>23</v>
      </c>
    </row>
    <row r="98" spans="1:5" ht="12.75">
      <c r="A98" s="35" t="s">
        <v>53</v>
      </c>
      <c r="E98" s="36" t="s">
        <v>63</v>
      </c>
    </row>
    <row r="99" spans="1:5" ht="12.75">
      <c r="A99" s="37" t="s">
        <v>55</v>
      </c>
      <c r="E99" s="38" t="s">
        <v>398</v>
      </c>
    </row>
    <row r="100" spans="1:5" ht="12.75">
      <c r="A100" t="s">
        <v>57</v>
      </c>
      <c r="E100" s="36" t="s">
        <v>63</v>
      </c>
    </row>
    <row r="101" spans="1:16" ht="12.75">
      <c r="A101" s="25" t="s">
        <v>47</v>
      </c>
      <c r="B101" s="29" t="s">
        <v>225</v>
      </c>
      <c r="C101" s="29" t="s">
        <v>40</v>
      </c>
      <c r="D101" s="25" t="s">
        <v>63</v>
      </c>
      <c r="E101" s="30" t="s">
        <v>487</v>
      </c>
      <c r="F101" s="31" t="s">
        <v>143</v>
      </c>
      <c r="G101" s="32">
        <v>35</v>
      </c>
      <c r="H101" s="33">
        <v>0</v>
      </c>
      <c r="I101" s="34">
        <f>ROUND(ROUND(H101,2)*ROUND(G101,3),2)</f>
      </c>
      <c r="J101" s="31"/>
      <c r="O101">
        <f>(I101*21)/100</f>
      </c>
      <c r="P101" t="s">
        <v>23</v>
      </c>
    </row>
    <row r="102" spans="1:5" ht="12.75">
      <c r="A102" s="35" t="s">
        <v>53</v>
      </c>
      <c r="E102" s="36" t="s">
        <v>63</v>
      </c>
    </row>
    <row r="103" spans="1:5" ht="12.75">
      <c r="A103" s="37" t="s">
        <v>55</v>
      </c>
      <c r="E103" s="38" t="s">
        <v>398</v>
      </c>
    </row>
    <row r="104" spans="1:5" ht="12.75">
      <c r="A104" t="s">
        <v>57</v>
      </c>
      <c r="E104" s="36" t="s">
        <v>63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