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Zpomalovací práh..." sheetId="2" r:id="rId2"/>
    <sheet name="SO 102 - Rekonstrukce cho..." sheetId="3" r:id="rId3"/>
    <sheet name="VON - Vedlejší a ostatní 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 101 - Zpomalovací práh...'!$C$85:$K$378</definedName>
    <definedName name="_xlnm.Print_Area" localSheetId="1">'SO 101 - Zpomalovací práh...'!$C$4:$J$39,'SO 101 - Zpomalovací práh...'!$C$45:$J$67,'SO 101 - Zpomalovací práh...'!$C$73:$K$378</definedName>
    <definedName name="_xlnm._FilterDatabase" localSheetId="2" hidden="1">'SO 102 - Rekonstrukce cho...'!$C$85:$K$416</definedName>
    <definedName name="_xlnm.Print_Area" localSheetId="2">'SO 102 - Rekonstrukce cho...'!$C$4:$J$39,'SO 102 - Rekonstrukce cho...'!$C$45:$J$67,'SO 102 - Rekonstrukce cho...'!$C$73:$K$416</definedName>
    <definedName name="_xlnm._FilterDatabase" localSheetId="3" hidden="1">'VON - Vedlejší a ostatní ...'!$C$84:$K$126</definedName>
    <definedName name="_xlnm.Print_Area" localSheetId="3">'VON - Vedlejší a ostatní ...'!$C$4:$J$39,'VON - Vedlejší a ostatní ...'!$C$45:$J$66,'VON - Vedlejší a ostatní ...'!$C$72:$K$126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Zpomalovací práh...'!$85:$85</definedName>
    <definedName name="_xlnm.Print_Titles" localSheetId="2">'SO 102 - Rekonstrukce cho...'!$85:$85</definedName>
    <definedName name="_xlnm.Print_Titles" localSheetId="3">'VON - Vedlejší a ostatní ...'!$84:$84</definedName>
  </definedNames>
  <calcPr fullCalcOnLoad="1"/>
</workbook>
</file>

<file path=xl/sharedStrings.xml><?xml version="1.0" encoding="utf-8"?>
<sst xmlns="http://schemas.openxmlformats.org/spreadsheetml/2006/main" count="6438" uniqueCount="955">
  <si>
    <t>Export Komplet</t>
  </si>
  <si>
    <t>VZ</t>
  </si>
  <si>
    <t>2.0</t>
  </si>
  <si>
    <t>ZAMOK</t>
  </si>
  <si>
    <t>False</t>
  </si>
  <si>
    <t>{6b074179-663b-413c-a0c4-7402ba511aa5}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</si>
  <si>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</si>
  <si>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</si>
  <si>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</si>
  <si>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</si>
  <si>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</si>
  <si>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</si>
  <si>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</si>
  <si>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</si>
  <si>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230213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</si>
  <si>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</si>
  <si>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</si>
  <si>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Zpomalovací práh v ul. Svojsíkova a rekonstrukce chodníku v ul. Na Skřivánku</t>
  </si>
  <si>
    <t>KSO:</t>
  </si>
  <si>
    <t/>
  </si>
  <si>
    <t>CC-CZ:</t>
  </si>
  <si>
    <t>Místo:</t>
  </si>
  <si>
    <t>k.ú. Chotěboř</t>
  </si>
  <si>
    <t>Datum:</t>
  </si>
  <si>
    <t>15. 2. 2023</t>
  </si>
  <si>
    <t>Zadavatel:</t>
  </si>
  <si>
    <t>IČ:</t>
  </si>
  <si>
    <t>Město Chotěboř</t>
  </si>
  <si>
    <t>DIČ:</t>
  </si>
  <si>
    <t>Uchazeč:</t>
  </si>
  <si>
    <t>Vyplň údaj</t>
  </si>
  <si>
    <t>Projektant:</t>
  </si>
  <si>
    <t>Ing. Stanislav Mastný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</si>
  <si>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</si>
  <si>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</si>
  <si>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</si>
  <si>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</si>
  <si>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</si>
  <si>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</si>
  <si>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</si>
  <si>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</si>
  <si>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</si>
  <si>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</si>
  <si>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</si>
  <si>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</si>
  <si>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</si>
  <si>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</si>
  <si>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</si>
  <si>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</si>
  <si>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</si>
  <si>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</si>
  <si>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</si>
  <si>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</si>
  <si>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</si>
  <si>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</si>
  <si>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</si>
  <si>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</si>
  <si>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</si>
  <si>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</si>
  <si>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</si>
  <si>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</si>
  <si>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</si>
  <si>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</si>
  <si>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</si>
  <si>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</si>
  <si>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</si>
  <si>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</si>
  <si>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</si>
  <si>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</si>
  <si>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</si>
  <si>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</si>
  <si>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</si>
  <si>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</si>
  <si>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</si>
  <si>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</si>
  <si>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</si>
  <si>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</si>
  <si>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</si>
  <si>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Zpomalovací práh v ul. Svojsíkova</t>
  </si>
  <si>
    <t>STA</t>
  </si>
  <si>
    <t>1</t>
  </si>
  <si>
    <t>{560b8e2d-5dc6-4aef-8728-a7580d101123}</t>
  </si>
  <si>
    <t>2</t>
  </si>
  <si>
    <t>SO 102</t>
  </si>
  <si>
    <t>Rekonstrukce chodníku v ul. Na Skřivánku</t>
  </si>
  <si>
    <t>{e77f7ab3-38d7-4b0d-ab85-f388da8132a3}</t>
  </si>
  <si>
    <t>VON</t>
  </si>
  <si>
    <t>Vedlejší a ostatní náklady</t>
  </si>
  <si>
    <t>{a9694506-395f-4874-8a5d-d2e0732d9ca6}</t>
  </si>
  <si>
    <t>KRYCÍ LIST SOUPISU PRACÍ</t>
  </si>
  <si>
    <t>Objekt:</t>
  </si>
  <si>
    <t>SO 101 - Zpomalovací práh v ul. Svojsíkova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</si>
  <si>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</si>
  <si>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</si>
  <si>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</si>
  <si>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</si>
  <si>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</si>
  <si>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</si>
  <si>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</si>
  <si>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</si>
  <si>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</si>
  <si>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</si>
  <si>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</si>
  <si>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</si>
  <si>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</si>
  <si>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</si>
  <si>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</si>
  <si>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</si>
  <si>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</si>
  <si>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</si>
  <si>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</si>
  <si>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</si>
  <si>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</si>
  <si>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</si>
  <si>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</si>
  <si>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</si>
  <si>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</si>
  <si>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</si>
  <si>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</si>
  <si>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</si>
  <si>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</si>
  <si>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113107162</t>
  </si>
  <si>
    <t>Odstranění podkladu z kameniva drceného tl přes 100 do 200 mm strojně pl přes 50 do 200 m2</t>
  </si>
  <si>
    <t>m2</t>
  </si>
  <si>
    <t>CS ÚRS 2023 01</t>
  </si>
  <si>
    <t>4</t>
  </si>
  <si>
    <t>-870735092</t>
  </si>
  <si>
    <t>PP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</si>
  <si>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</si>
  <si>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Online PSC</t>
  </si>
  <si>
    <t>https://podminky.urs.cz/item/CS_URS_2023_01/113107162</t>
  </si>
  <si>
    <t>VV</t>
  </si>
  <si>
    <t>"Bourání"</t>
  </si>
  <si>
    <t>"Vybourání stávající konstrukce vozovky (předp. dle návrhovaného souvrství tl. cca 200mm)" 90</t>
  </si>
  <si>
    <t>113107171</t>
  </si>
  <si>
    <t>Odstranění podkladu z betonu prostého tl přes 100 do 150 mm strojně pl přes 50 do 200 m2</t>
  </si>
  <si>
    <t>-907221225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</si>
  <si>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</si>
  <si>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https://podminky.urs.cz/item/CS_URS_2023_01/113107171</t>
  </si>
  <si>
    <t>"Vybourání stávající konstrukce vozovky (předp. dle návrhovaného souvrství tl. cca 120mm)" 90</t>
  </si>
  <si>
    <t>3</t>
  </si>
  <si>
    <t>113107182</t>
  </si>
  <si>
    <t>Odstranění podkladu živičného tl přes 50 do 100 mm strojně pl přes 50 do 200 m2</t>
  </si>
  <si>
    <t>705855049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</si>
  <si>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</si>
  <si>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https://podminky.urs.cz/item/CS_URS_2023_01/113107182</t>
  </si>
  <si>
    <t>"Vybourání stávající konstrukce vozovky (předp. dle návrhovaného souvrství tl. cca 100mm)" 90</t>
  </si>
  <si>
    <t>113202111</t>
  </si>
  <si>
    <t>Vytrhání obrub krajníků obrubníků stojatých</t>
  </si>
  <si>
    <t>m</t>
  </si>
  <si>
    <t>-1897363259</t>
  </si>
  <si>
    <t>Vytrhání obrub s vybouráním lože, s přemístěním hmot na skládku na vzdálenost do 3 m nebo s naložením na dopravní prostředek z krajníků nebo obrubníků stojatých</t>
  </si>
  <si>
    <t>https://podminky.urs.cz/item/CS_URS_2023_01/113202111</t>
  </si>
  <si>
    <t>"Vybourání stávající obruby" 23</t>
  </si>
  <si>
    <t>5</t>
  </si>
  <si>
    <t>121151103</t>
  </si>
  <si>
    <t>Sejmutí ornice plochy do 100 m2 tl vrstvy do 200 mm strojně</t>
  </si>
  <si>
    <t>294896885</t>
  </si>
  <si>
    <t>Sejmutí ornice strojně při souvislé ploše do 100 m2, tl. vrstvy do 200 mm</t>
  </si>
  <si>
    <t>https://podminky.urs.cz/item/CS_URS_2023_01/121151103</t>
  </si>
  <si>
    <t>P</t>
  </si>
  <si>
    <t>Poznámka k položce:
bez následného využití, vč. likvidace dle dispozic zhotovitele (malé množství)</t>
  </si>
  <si>
    <t>"Skrývka ornice (zrušení stávajícího trávníku)" 10</t>
  </si>
  <si>
    <t>6</t>
  </si>
  <si>
    <t>181951112</t>
  </si>
  <si>
    <t>Úprava pláně v hornině třídy těžitelnosti I skupiny 1 až 3 se zhutněním strojně</t>
  </si>
  <si>
    <t>927901516</t>
  </si>
  <si>
    <t>Úprava pláně vyrovnáním výškových rozdílů strojně v hornině třídy těžitelnosti I, skupiny 1 až 3 se zhutněním</t>
  </si>
  <si>
    <t>https://podminky.urs.cz/item/CS_URS_2023_01/181951112</t>
  </si>
  <si>
    <t>"Ostatní"</t>
  </si>
  <si>
    <t>"přehutnění pláně vozovky a nové části chodníku" (29,4+5,6+37+23)*1,1</t>
  </si>
  <si>
    <t>Komunikace pozemní</t>
  </si>
  <si>
    <t>7</t>
  </si>
  <si>
    <t>564851011</t>
  </si>
  <si>
    <t>Podklad ze štěrkodrtě ŠD plochy do 100 m2 tl 150 mm</t>
  </si>
  <si>
    <t>-1254842027</t>
  </si>
  <si>
    <t>Podklad ze štěrkodrti ŠD s rozprostřením a zhutněním plochy jednotlivě do 100 m2, po zhutnění tl. 150 mm</t>
  </si>
  <si>
    <t>https://podminky.urs.cz/item/CS_URS_2023_01/564851011</t>
  </si>
  <si>
    <t xml:space="preserve">Poznámka k položce:
Výměra vč. rozšíření podkladních vrstev pod obruby, rezervy na vyrovnání spádu komunikace a na příp. nerovnost podkladu celkem 10%. </t>
  </si>
  <si>
    <t>"Nové konstrukce"</t>
  </si>
  <si>
    <t>"ŠDB tl. (min.) 150mm"</t>
  </si>
  <si>
    <t>"Dlážděný chodník" (29,4+5,6)*1,1</t>
  </si>
  <si>
    <t>8</t>
  </si>
  <si>
    <t>564861011</t>
  </si>
  <si>
    <t>Podklad ze štěrkodrtě ŠD plochy do 100 m2 tl 200 mm</t>
  </si>
  <si>
    <t>1286017456</t>
  </si>
  <si>
    <t>Podklad ze štěrkodrti ŠD s rozprostřením a zhutněním plochy jednotlivě do 100 m2, po zhutnění tl. 200 mm</t>
  </si>
  <si>
    <t>https://podminky.urs.cz/item/CS_URS_2023_01/564861011</t>
  </si>
  <si>
    <t>"ŠDB tl. (min.) 200mm"</t>
  </si>
  <si>
    <t>"Příčný práh (zvýšený přejezd)" 37*1,1</t>
  </si>
  <si>
    <t>"Oprava asfaltové vozovky" 23*1,1</t>
  </si>
  <si>
    <t>9</t>
  </si>
  <si>
    <t>565145101</t>
  </si>
  <si>
    <t>Asfaltový beton vrstva podkladní ACP 16 (obalované kamenivo OKS) tl 60 mm š do 1,5 m</t>
  </si>
  <si>
    <t>-937974810</t>
  </si>
  <si>
    <t>Asfaltový beton vrstva podkladní ACP 16 (obalované kamenivo střednězrnné - OKS) s rozprostřením a zhutněním v pruhu šířky do 1,5 m, po zhutnění tl. 60 mm</t>
  </si>
  <si>
    <t>https://podminky.urs.cz/item/CS_URS_2023_01/565145101</t>
  </si>
  <si>
    <t>"ACP 16+ tl. 60mm"</t>
  </si>
  <si>
    <t>"Oprava asfaltové vozovky" 23</t>
  </si>
  <si>
    <t>10</t>
  </si>
  <si>
    <t>567122111</t>
  </si>
  <si>
    <t>Podklad ze směsi stmelené cementem SC C 8/10 (KSC I) tl 120 mm</t>
  </si>
  <si>
    <t>444772761</t>
  </si>
  <si>
    <t>Podklad ze směsi stmelené cementem SC bez dilatačních spár, s rozprostřením a zhutněním SC C 8/10 (KSC I), po zhutnění tl. 120 mm</t>
  </si>
  <si>
    <t>https://podminky.urs.cz/item/CS_URS_2023_01/567122111</t>
  </si>
  <si>
    <t>"SC C8/10 tl. 120mm"</t>
  </si>
  <si>
    <t>11</t>
  </si>
  <si>
    <t>567132111</t>
  </si>
  <si>
    <t>Podklad ze směsi stmelené cementem SC C 8/10 (KSC I) tl 160 mm</t>
  </si>
  <si>
    <t>1247003007</t>
  </si>
  <si>
    <t>Podklad ze směsi stmelené cementem SC bez dilatačních spár, s rozprostřením a zhutněním SC C 8/10 (KSC I), po zhutnění tl. 160 mm</t>
  </si>
  <si>
    <t>https://podminky.urs.cz/item/CS_URS_2023_01/567132111</t>
  </si>
  <si>
    <t>"SC C8/10 tl. 160mm"</t>
  </si>
  <si>
    <t>"Příčný práh (zvýšený přejezd)" 37</t>
  </si>
  <si>
    <t>12</t>
  </si>
  <si>
    <t>573191111</t>
  </si>
  <si>
    <t>Postřik infiltrační kationaktivní emulzí v množství 1 kg/m2</t>
  </si>
  <si>
    <t>-524327781</t>
  </si>
  <si>
    <t>Postřik infiltrační kationaktivní emulzí v množství 1,00 kg/m2</t>
  </si>
  <si>
    <t>https://podminky.urs.cz/item/CS_URS_2023_01/573191111</t>
  </si>
  <si>
    <t>Poznámka k položce:
modifikované pojivo</t>
  </si>
  <si>
    <t>"PI-CP v mn. 0,7 (do 1,0) kg/m2"</t>
  </si>
  <si>
    <t>13</t>
  </si>
  <si>
    <t>573231107</t>
  </si>
  <si>
    <t>Postřik živičný spojovací ze silniční emulze v množství 0,40 kg/m2</t>
  </si>
  <si>
    <t>1979208940</t>
  </si>
  <si>
    <t>Postřik spojovací PS bez posypu kamenivem ze silniční emulze, v množství 0,40 kg/m2</t>
  </si>
  <si>
    <t>https://podminky.urs.cz/item/CS_URS_2023_01/573231107</t>
  </si>
  <si>
    <t>"PS-CP v mn. 0,4 kg/m2"</t>
  </si>
  <si>
    <t>14</t>
  </si>
  <si>
    <t>577134211</t>
  </si>
  <si>
    <t>Asfaltový beton vrstva obrusná ACO 11 (ABS) tř. II tl 40 mm š do 3 m z nemodifikovaného asfaltu</t>
  </si>
  <si>
    <t>-2041817918</t>
  </si>
  <si>
    <t>Asfaltový beton vrstva obrusná ACO 11 (ABS) s rozprostřením a se zhutněním z nemodifikovaného asfaltu v pruhu šířky do 3 m tř. II, po zhutnění tl. 40 mm</t>
  </si>
  <si>
    <t>https://podminky.urs.cz/item/CS_URS_2023_01/577134211</t>
  </si>
  <si>
    <t>"ACO 11 tl. 40mm"</t>
  </si>
  <si>
    <t>591241111</t>
  </si>
  <si>
    <t>Kladení dlažby z kostek drobných z kamene na MC tl 50 mm</t>
  </si>
  <si>
    <t>-1252528454</t>
  </si>
  <si>
    <t>Kladení dlažby z kostek s provedením lože do tl. 50 mm, s vyplněním spár, s dvojím beraněním a se smetením přebytečného materiálu na krajnici drobných z kamene, do lože z cementové malty</t>
  </si>
  <si>
    <t>https://podminky.urs.cz/item/CS_URS_2023_01/591241111</t>
  </si>
  <si>
    <t>"Dlažba DL 80mm (do 100mm), lože beton L 40mm"</t>
  </si>
  <si>
    <t>16</t>
  </si>
  <si>
    <t>M</t>
  </si>
  <si>
    <t>58381007</t>
  </si>
  <si>
    <t>kostka štípaná dlažební žula drobná 8/10</t>
  </si>
  <si>
    <t>1986975768</t>
  </si>
  <si>
    <t>37*1,02 'Přepočtené koeficientem množství</t>
  </si>
  <si>
    <t>17</t>
  </si>
  <si>
    <t>596211110</t>
  </si>
  <si>
    <t>Kladení zámkové dlažby komunikací pro pěší ručně tl 60 mm skupiny A pl do 50 m2</t>
  </si>
  <si>
    <t>-1580493746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</si>
  <si>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</si>
  <si>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https://podminky.urs.cz/item/CS_URS_2023_01/596211110</t>
  </si>
  <si>
    <t>"Dlažba DL 60mm, lože fr. 4/8 L 40mm"</t>
  </si>
  <si>
    <t>"Dlážděný chodník" 29,4+5,6</t>
  </si>
  <si>
    <t>18</t>
  </si>
  <si>
    <t>59245212</t>
  </si>
  <si>
    <t>dlažba zámková tvaru I 196x161x60mm přírodní</t>
  </si>
  <si>
    <t>1710355372</t>
  </si>
  <si>
    <t>29,4*1,03 'Přepočtené koeficientem množství</t>
  </si>
  <si>
    <t>19</t>
  </si>
  <si>
    <t>59245222</t>
  </si>
  <si>
    <t>dlažba zámková tvaru I základní pro nevidomé 196x161x60mm barevná</t>
  </si>
  <si>
    <t>1508265210</t>
  </si>
  <si>
    <t>5,6*1,03 'Přepočtené koeficientem množství</t>
  </si>
  <si>
    <t>Trubní vedení</t>
  </si>
  <si>
    <t>20</t>
  </si>
  <si>
    <t>871310330-1</t>
  </si>
  <si>
    <t>Kanalizační přípojka z potrubí hladkého plnostěnného DN 150</t>
  </si>
  <si>
    <t>-181811213</t>
  </si>
  <si>
    <t>Kanalizační přípojka z potrubí hladkého plnostěnného DN 150 včetně provedení výkopu, pískového lože, obsypu, hutněného zásypu a odvozu přebytečného výkopku a jeho likvidace</t>
  </si>
  <si>
    <t>"Odvodnění"</t>
  </si>
  <si>
    <t>"Nová přípojka UV (DN 150, PVC)" 7+1</t>
  </si>
  <si>
    <t>877375122-2</t>
  </si>
  <si>
    <t>Napojení přípojky na stávající kanalizační řád</t>
  </si>
  <si>
    <t>kus</t>
  </si>
  <si>
    <t>-1854586587</t>
  </si>
  <si>
    <t>"napojení na stávající kanalizační řád" 2</t>
  </si>
  <si>
    <t>22</t>
  </si>
  <si>
    <t>895941311-1</t>
  </si>
  <si>
    <t xml:space="preserve">Zřízení vpusti kanalizační uliční z betonových dílců </t>
  </si>
  <si>
    <t>-926105749</t>
  </si>
  <si>
    <t>"Nová uliční vpusť" 2</t>
  </si>
  <si>
    <t>23</t>
  </si>
  <si>
    <t>592238500-1</t>
  </si>
  <si>
    <t>sestava dílců kompletní uliční vpusti vč. mříže a koše</t>
  </si>
  <si>
    <t>247983796</t>
  </si>
  <si>
    <t>Ostatní konstrukce a práce, bourání</t>
  </si>
  <si>
    <t>24</t>
  </si>
  <si>
    <t>914111111</t>
  </si>
  <si>
    <t>Montáž svislé dopravní značky do velikosti 1 m2 objímkami na sloupek nebo konzolu</t>
  </si>
  <si>
    <t>118605080</t>
  </si>
  <si>
    <t>Montáž svislé dopravní značky základní velikosti do 1 m2 objímkami na sloupky nebo konzoly</t>
  </si>
  <si>
    <t>https://podminky.urs.cz/item/CS_URS_2023_01/914111111</t>
  </si>
  <si>
    <t>"Dopravní značení"</t>
  </si>
  <si>
    <t>"SDZ"</t>
  </si>
  <si>
    <t>"A7b+B20a" 2+2</t>
  </si>
  <si>
    <t>"P7" 1</t>
  </si>
  <si>
    <t>"P8" 1</t>
  </si>
  <si>
    <t>"IP2" 1</t>
  </si>
  <si>
    <t>"IP11c" 1</t>
  </si>
  <si>
    <t>25</t>
  </si>
  <si>
    <t>914111112</t>
  </si>
  <si>
    <t>Montáž svislé dopravní značky do velikosti 1 m2 páskováním na sloup</t>
  </si>
  <si>
    <t>184620508</t>
  </si>
  <si>
    <t>Montáž svislé dopravní značky základní velikosti do 1 m2 páskováním na sloupy</t>
  </si>
  <si>
    <t>https://podminky.urs.cz/item/CS_URS_2023_01/914111112</t>
  </si>
  <si>
    <t>26</t>
  </si>
  <si>
    <t>40445601</t>
  </si>
  <si>
    <t>výstražné dopravní značky A1-A30, A33 900mm</t>
  </si>
  <si>
    <t>768251551</t>
  </si>
  <si>
    <t>"A7b+B20a" 2</t>
  </si>
  <si>
    <t>27</t>
  </si>
  <si>
    <t>40445611</t>
  </si>
  <si>
    <t>značky upravující přednost P2, P3, P8 500mm</t>
  </si>
  <si>
    <t>-260674443</t>
  </si>
  <si>
    <t>28</t>
  </si>
  <si>
    <t>40445620</t>
  </si>
  <si>
    <t>zákazové, příkazové dopravní značky B1-B34, C1-15 700mm</t>
  </si>
  <si>
    <t>88895024</t>
  </si>
  <si>
    <t>29</t>
  </si>
  <si>
    <t>40445625</t>
  </si>
  <si>
    <t>informativní značky provozní IP8, IP9, IP11-IP13 500x700mm</t>
  </si>
  <si>
    <t>1547919754</t>
  </si>
  <si>
    <t>30</t>
  </si>
  <si>
    <t>40445621</t>
  </si>
  <si>
    <t>informativní značky provozní IP1-IP3, IP4b-IP7, IP10a, b 500x500mm</t>
  </si>
  <si>
    <t>27280269</t>
  </si>
  <si>
    <t>"IP2" 2</t>
  </si>
  <si>
    <t>31</t>
  </si>
  <si>
    <t>914511112</t>
  </si>
  <si>
    <t>Montáž sloupku dopravních značek délky do 3,5 m s betonovým základem a patkou D 60 mm</t>
  </si>
  <si>
    <t>-1992699859</t>
  </si>
  <si>
    <t>Montáž sloupku dopravních značek délky do 3,5 m do hliníkové patky pro sloupek D 60 mm</t>
  </si>
  <si>
    <t>https://podminky.urs.cz/item/CS_URS_2023_01/914511112</t>
  </si>
  <si>
    <t>"SDZ - sloupky"</t>
  </si>
  <si>
    <t>"A7b+B20a" 1</t>
  </si>
  <si>
    <t>32</t>
  </si>
  <si>
    <t>40445225</t>
  </si>
  <si>
    <t>sloupek pro dopravní značku Zn D 60mm v 3,5m</t>
  </si>
  <si>
    <t>1192060056</t>
  </si>
  <si>
    <t>33</t>
  </si>
  <si>
    <t>914531112</t>
  </si>
  <si>
    <t>Montáž konzoly na zeď velikosti do 1 m2 pro uchycení dopravních značek</t>
  </si>
  <si>
    <t>-1935096334</t>
  </si>
  <si>
    <t>Montáž konzol nebo nástavců pro osazení dopravních značek velikosti do 1 m2 na zeď</t>
  </si>
  <si>
    <t>https://podminky.urs.cz/item/CS_URS_2023_01/914531112</t>
  </si>
  <si>
    <t>"SDZ - konzole"</t>
  </si>
  <si>
    <t>34</t>
  </si>
  <si>
    <t>40445220</t>
  </si>
  <si>
    <t>držák dopravní značky na stěnu D 60mm</t>
  </si>
  <si>
    <t>-336055915</t>
  </si>
  <si>
    <t>35</t>
  </si>
  <si>
    <t>915211112</t>
  </si>
  <si>
    <t>Vodorovné dopravní značení dělící čáry souvislé š 125 mm retroreflexní bílý plast</t>
  </si>
  <si>
    <t>38301259</t>
  </si>
  <si>
    <t>Vodorovné dopravní značení stříkaným plastem dělící čára šířky 125 mm souvislá bílá retroreflexní</t>
  </si>
  <si>
    <t>https://podminky.urs.cz/item/CS_URS_2023_01/915211112</t>
  </si>
  <si>
    <t>"VDZ"</t>
  </si>
  <si>
    <t>"V10a" 9</t>
  </si>
  <si>
    <t>36</t>
  </si>
  <si>
    <t>915211116</t>
  </si>
  <si>
    <t>Vodorovné dopravní značení dělící čáry souvislé š 125 mm retroreflexní žlutý plast</t>
  </si>
  <si>
    <t>-1852453569</t>
  </si>
  <si>
    <t>Vodorovné dopravní značení stříkaným plastem dělící čára šířky 125 mm souvislá žlutá retroreflexní</t>
  </si>
  <si>
    <t>https://podminky.urs.cz/item/CS_URS_2023_01/915211116</t>
  </si>
  <si>
    <t>"V12a" 34</t>
  </si>
  <si>
    <t>37</t>
  </si>
  <si>
    <t>915231112</t>
  </si>
  <si>
    <t>Vodorovné dopravní značení přechody pro chodce, šipky, symboly retroreflexní bílý plast</t>
  </si>
  <si>
    <t>1859150660</t>
  </si>
  <si>
    <t>Vodorovné dopravní značení stříkaným plastem přechody pro chodce, šipky, symboly nápisy bílé retroreflexní</t>
  </si>
  <si>
    <t>https://podminky.urs.cz/item/CS_URS_2023_01/915231112</t>
  </si>
  <si>
    <t>"V13" 5</t>
  </si>
  <si>
    <t>38</t>
  </si>
  <si>
    <t>915611111</t>
  </si>
  <si>
    <t>Předznačení vodorovného liniového značení</t>
  </si>
  <si>
    <t>-702438574</t>
  </si>
  <si>
    <t>Předznačení pro vodorovné značení stříkané barvou nebo prováděné z nátěrových hmot liniové dělicí čáry, vodicí proužky</t>
  </si>
  <si>
    <t>https://podminky.urs.cz/item/CS_URS_2023_01/915611111</t>
  </si>
  <si>
    <t>39</t>
  </si>
  <si>
    <t>915621111</t>
  </si>
  <si>
    <t>Předznačení vodorovného plošného značení</t>
  </si>
  <si>
    <t>276307909</t>
  </si>
  <si>
    <t>Předznačení pro vodorovné značení stříkané barvou nebo prováděné z nátěrových hmot plošné šipky, symboly, nápisy</t>
  </si>
  <si>
    <t>https://podminky.urs.cz/item/CS_URS_2023_01/915621111</t>
  </si>
  <si>
    <t>40</t>
  </si>
  <si>
    <t>916131213</t>
  </si>
  <si>
    <t>Osazení silničního obrubníku betonového stojatého s boční opěrou do lože z betonu prostého</t>
  </si>
  <si>
    <t>-1185816285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</si>
  <si>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</si>
  <si>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https://podminky.urs.cz/item/CS_URS_2023_01/916131213</t>
  </si>
  <si>
    <t>"Nová silniční betonová obruba ABO 2-15 (150/250) uložená do betonového lože"</t>
  </si>
  <si>
    <t>"přímá" 31,1</t>
  </si>
  <si>
    <t>"R=5,0m" 1,5</t>
  </si>
  <si>
    <t>"R=1,0m" 1,6</t>
  </si>
  <si>
    <t>41</t>
  </si>
  <si>
    <t>59217031</t>
  </si>
  <si>
    <t>obrubník betonový silniční 1000x150x250mm</t>
  </si>
  <si>
    <t>-1108952777</t>
  </si>
  <si>
    <t>31,1*1,02 'Přepočtené koeficientem množství</t>
  </si>
  <si>
    <t>42</t>
  </si>
  <si>
    <t>59217035</t>
  </si>
  <si>
    <t>obrubník betonový obloukový</t>
  </si>
  <si>
    <t>-170216718</t>
  </si>
  <si>
    <t>Poznámka k položce:
příp. krácením a vyskládáním do oblouku (R=5,0), dle požadavku TDI</t>
  </si>
  <si>
    <t>3,1*1,02 'Přepočtené koeficientem množství</t>
  </si>
  <si>
    <t>43</t>
  </si>
  <si>
    <t>916231213</t>
  </si>
  <si>
    <t>Osazení chodníkového obrubníku betonového stojatého s boční opěrou do lože z betonu prostého</t>
  </si>
  <si>
    <t>2140021864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</si>
  <si>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</si>
  <si>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https://podminky.urs.cz/item/CS_URS_2023_01/916231213</t>
  </si>
  <si>
    <t>"Nová silniční betonová obruba ABO 14-10 (100/250) uložená do betonového lože" 9,2</t>
  </si>
  <si>
    <t>44</t>
  </si>
  <si>
    <t>59217017</t>
  </si>
  <si>
    <t>obrubník betonový chodníkový 1000x100x250mm</t>
  </si>
  <si>
    <t>-317347961</t>
  </si>
  <si>
    <t>9,2*1,02 'Přepočtené koeficientem množství</t>
  </si>
  <si>
    <t>45</t>
  </si>
  <si>
    <t>916331112</t>
  </si>
  <si>
    <t>Osazení zahradního obrubníku betonového do lože z betonu s boční opěrou</t>
  </si>
  <si>
    <t>-1276660791</t>
  </si>
  <si>
    <t>Osazení zahradního obrubníku betonového s ložem tl. od 50 do 100 mm z betonu prostého s boční opěrou z betonu prostého</t>
  </si>
  <si>
    <t>https://podminky.urs.cz/item/CS_URS_2023_01/916331112</t>
  </si>
  <si>
    <t>"Nová zahradní betonová obruba ABO 17-10 (50/200) uložená do betonového lože" 2,9</t>
  </si>
  <si>
    <t>46</t>
  </si>
  <si>
    <t>59217011</t>
  </si>
  <si>
    <t>obrubník betonový zahradní 500x50x200mm</t>
  </si>
  <si>
    <t>-723655286</t>
  </si>
  <si>
    <t>2,9*1,02 'Přepočtené koeficientem množství</t>
  </si>
  <si>
    <t>47</t>
  </si>
  <si>
    <t>919732211</t>
  </si>
  <si>
    <t>Styčná spára napojení nového živičného povrchu na stávající za tepla š 15 mm hl 25 mm s prořezáním</t>
  </si>
  <si>
    <t>1525820855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</si>
  <si>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</si>
  <si>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https://podminky.urs.cz/item/CS_URS_2023_01/919732211</t>
  </si>
  <si>
    <t>"Dokoknčující práce"</t>
  </si>
  <si>
    <t>"Zálivka spáry vozovky v místě napojení na stav vč. vytvoření drážky" 8+7</t>
  </si>
  <si>
    <t>48</t>
  </si>
  <si>
    <t>919735112</t>
  </si>
  <si>
    <t>Řezání stávajícího živičného krytu hl přes 50 do 100 mm</t>
  </si>
  <si>
    <t>-120712614</t>
  </si>
  <si>
    <t>Řezání stávajícího živičného krytu nebo podkladu hloubky přes 50 do 100 mm</t>
  </si>
  <si>
    <t>https://podminky.urs.cz/item/CS_URS_2023_01/919735112</t>
  </si>
  <si>
    <t>"Proříznutí stavající vozovky v místě napojení na stav" 8+7</t>
  </si>
  <si>
    <t>49</t>
  </si>
  <si>
    <t>961043111-1</t>
  </si>
  <si>
    <t>Bourání uličních vpustí kompletních</t>
  </si>
  <si>
    <t>-703713810</t>
  </si>
  <si>
    <t>"Vybourání uličních vpustí kompletních, vč. zaslepení přípojky a domontáže mříže" 2</t>
  </si>
  <si>
    <t>997</t>
  </si>
  <si>
    <t>Přesun sutě</t>
  </si>
  <si>
    <t>50</t>
  </si>
  <si>
    <t>997221551</t>
  </si>
  <si>
    <t>Vodorovná doprava suti ze sypkých materiálů do 1 km</t>
  </si>
  <si>
    <t>t</t>
  </si>
  <si>
    <t>-1277645259</t>
  </si>
  <si>
    <t>Vodorovná doprava suti bez naložení, ale se složením a s hrubým urovnáním ze sypkých materiálů, na vzdálenost do 1 km</t>
  </si>
  <si>
    <t>https://podminky.urs.cz/item/CS_URS_2023_01/997221551</t>
  </si>
  <si>
    <t>Poznámka k položce:
vybouraný materiál bude uložen na recyklační skládce investora, bez poplatku</t>
  </si>
  <si>
    <t>"podkladní nestmelené vrstvy" 26,1</t>
  </si>
  <si>
    <t>51</t>
  </si>
  <si>
    <t>997221559</t>
  </si>
  <si>
    <t>Příplatek ZKD 1 km u vodorovné dopravy suti ze sypkých materiálů</t>
  </si>
  <si>
    <t>275108531</t>
  </si>
  <si>
    <t>Vodorovná doprava suti bez naložení, ale se složením a s hrubým urovnáním Příplatek k ceně za každý další i započatý 1 km přes 1 km</t>
  </si>
  <si>
    <t>https://podminky.urs.cz/item/CS_URS_2023_01/997221559</t>
  </si>
  <si>
    <t>Poznámka k položce:
celková vzdálenost do 2km</t>
  </si>
  <si>
    <t>52</t>
  </si>
  <si>
    <t>997221561</t>
  </si>
  <si>
    <t>Vodorovná doprava suti z kusových materiálů do 1 km</t>
  </si>
  <si>
    <t>-266981946</t>
  </si>
  <si>
    <t>Vodorovná doprava suti bez naložení, ale se složením a s hrubým urovnáním z kusových materiálů, na vzdálenost do 1 km</t>
  </si>
  <si>
    <t>https://podminky.urs.cz/item/CS_URS_2023_01/997221561</t>
  </si>
  <si>
    <t>"podkladní stmelené vrstvy" 29,25</t>
  </si>
  <si>
    <t>"obruby vč. lože" 4,715</t>
  </si>
  <si>
    <t>"vpusti" 1,2</t>
  </si>
  <si>
    <t>"asfaltové vrstvy" 19,8</t>
  </si>
  <si>
    <t>53</t>
  </si>
  <si>
    <t>997221569</t>
  </si>
  <si>
    <t>Příplatek ZKD 1 km u vodorovné dopravy suti z kusových materiálů</t>
  </si>
  <si>
    <t>-1143238393</t>
  </si>
  <si>
    <t>https://podminky.urs.cz/item/CS_URS_2023_01/997221569</t>
  </si>
  <si>
    <t>54</t>
  </si>
  <si>
    <t>997221861</t>
  </si>
  <si>
    <t>Poplatek za uložení stavebního odpadu na recyklační skládce (skládkovné) z prostého betonu pod kódem 17 01 01</t>
  </si>
  <si>
    <t>-1483817038</t>
  </si>
  <si>
    <t>Poplatek za uložení stavebního odpadu na recyklační skládce (skládkovné) z prostého betonu zatříděného do Katalogu odpadů pod kódem 17 01 01</t>
  </si>
  <si>
    <t>https://podminky.urs.cz/item/CS_URS_2023_01/997221861</t>
  </si>
  <si>
    <t>55</t>
  </si>
  <si>
    <t>997221873</t>
  </si>
  <si>
    <t>Poplatek za uložení stavebního odpadu na recyklační skládce (skládkovné) zeminy a kamení zatříděného do Katalogu odpadů pod kódem 17 05 04</t>
  </si>
  <si>
    <t>1146645855</t>
  </si>
  <si>
    <t>https://podminky.urs.cz/item/CS_URS_2023_01/997221873</t>
  </si>
  <si>
    <t>56</t>
  </si>
  <si>
    <t>997221875</t>
  </si>
  <si>
    <t>Poplatek za uložení stavebního odpadu na recyklační skládce (skládkovné) asfaltového bez obsahu dehtu zatříděného do Katalogu odpadů pod kódem 17 03 02</t>
  </si>
  <si>
    <t>1317669627</t>
  </si>
  <si>
    <t>https://podminky.urs.cz/item/CS_URS_2023_01/997221875</t>
  </si>
  <si>
    <t>998</t>
  </si>
  <si>
    <t>Přesun hmot</t>
  </si>
  <si>
    <t>57</t>
  </si>
  <si>
    <t>998223011</t>
  </si>
  <si>
    <t>Přesun hmot pro pozemní komunikace s krytem dlážděným</t>
  </si>
  <si>
    <t>-587497318</t>
  </si>
  <si>
    <t>Přesun hmot pro pozemní komunikace s krytem dlážděným dopravní vzdálenost do 200 m jakékoliv délky objektu</t>
  </si>
  <si>
    <t>https://podminky.urs.cz/item/CS_URS_2023_01/998223011</t>
  </si>
  <si>
    <t>SO 102 - Rekonstrukce chodníku v ul. Na Skřivánku</t>
  </si>
  <si>
    <t>113107222</t>
  </si>
  <si>
    <t>Odstranění podkladu z kameniva drceného tl přes 100 do 200 mm strojně pl přes 200 m2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</si>
  <si>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</si>
  <si>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https://podminky.urs.cz/item/CS_URS_2023_01/113107222</t>
  </si>
  <si>
    <t>"Vybourání stávající konstrukce vozovky (předp. dle návrhovaného souvrství tl. cca 200mm)" 255</t>
  </si>
  <si>
    <t>"Vybourání stávající konstrukce asfaltového chodníku (předp. dle návrhovaného souvrství tl. cca 200mm)" 290</t>
  </si>
  <si>
    <t>113107223</t>
  </si>
  <si>
    <t>Odstranění podkladu z kameniva drceného tl přes 200 do 300 mm strojně pl přes 200 m2</t>
  </si>
  <si>
    <t>-514260748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</si>
  <si>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</si>
  <si>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https://podminky.urs.cz/item/CS_URS_2023_01/113107223</t>
  </si>
  <si>
    <t>"Vybourání stávající konstrukce nezpevněného chodníku (předp. prům. tl. cca 250mm), v celk. ploše přes 200m2" 187</t>
  </si>
  <si>
    <t>113107231</t>
  </si>
  <si>
    <t>Odstranění podkladu z betonu prostého tl přes 100 do 150 mm strojně pl přes 200 m2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</si>
  <si>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</si>
  <si>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https://podminky.urs.cz/item/CS_URS_2023_01/113107231</t>
  </si>
  <si>
    <t>"Vybourání stávající konstrukce vozovky (předp. dle návrhovaného souvrství tl. cca 120mm)" 255</t>
  </si>
  <si>
    <t>113107241</t>
  </si>
  <si>
    <t>Odstranění podkladu živičného tl 50 mm strojně pl přes 200 m2</t>
  </si>
  <si>
    <t>-1345156404</t>
  </si>
  <si>
    <t>Odstranění podkladů nebo krytů strojně plochy jednotlivě přes 200 m2 s přemístěním hmot na skládku na vzdálenost do 20 m nebo s naložením na dopravní prostředek živičných, o tl. vrstvy do 50 mm</t>
  </si>
  <si>
    <t>https://podminky.urs.cz/item/CS_URS_2023_01/113107241</t>
  </si>
  <si>
    <t>"Vybourání stávající konstrukce asfaltového chodníku (předp. prům. tl. cca 50mm)" 290</t>
  </si>
  <si>
    <t>113107242</t>
  </si>
  <si>
    <t>Odstranění podkladu živičného tl přes 50 do 100 mm strojně pl přes 200 m2</t>
  </si>
  <si>
    <t>Odstranění podkladů nebo krytů strojně plochy jednotlivě přes 200 m2 s přemístěním hmot na skládku na vzdálenost do 20 m nebo s naložením na dopravní prostředek živičných, o tl. vrstvy přes 50 do 100 mm</t>
  </si>
  <si>
    <t>https://podminky.urs.cz/item/CS_URS_2023_01/113107242</t>
  </si>
  <si>
    <t>"Vybourání stávající konstrukce vozovky (předp. dle návrhovaného souvrství tl. cca 100mm)" 255</t>
  </si>
  <si>
    <t>"Vybourání stávající obruby" 177</t>
  </si>
  <si>
    <t>181351003</t>
  </si>
  <si>
    <t>Rozprostření ornice tl vrstvy do 200 mm pl do 100 m2 v rovině nebo ve svahu do 1:5 strojně</t>
  </si>
  <si>
    <t>-303417117</t>
  </si>
  <si>
    <t>Rozprostření a urovnání ornice v rovině nebo ve svahu sklonu do 1:5 strojně při souvislé ploše do 100 m2, tl. vrstvy do 200 mm</t>
  </si>
  <si>
    <t>https://podminky.urs.cz/item/CS_URS_2023_01/181351003</t>
  </si>
  <si>
    <t>"Dokončovací práce"</t>
  </si>
  <si>
    <t>"Ohumusování ploch tl. 150mm" 28</t>
  </si>
  <si>
    <t>10364101</t>
  </si>
  <si>
    <t>zemina pro terénní úpravy - ornice</t>
  </si>
  <si>
    <t>-1640568569</t>
  </si>
  <si>
    <t>"Ohumusování ploch tl. 150mm" 28*0,15*1,8</t>
  </si>
  <si>
    <t>181411131-1</t>
  </si>
  <si>
    <t>Založení parkového trávníku výsevem plochy do 10000 m2 v rovině a ve svahu do 1:5, včetně obdělání půdy, hnojení půdy hnojivem a dodávkou hnojiva, včetně ošetření trávníku, klíčící trávník je nutné v suchém období kropit a po dosažení výšky 10 – 15 cm</t>
  </si>
  <si>
    <t>1358871165</t>
  </si>
  <si>
    <t>"zatravnění nově zřízených ploch" 28</t>
  </si>
  <si>
    <t>00572410</t>
  </si>
  <si>
    <t>osivo směs travní parková</t>
  </si>
  <si>
    <t>kg</t>
  </si>
  <si>
    <t>1763504435</t>
  </si>
  <si>
    <t>28*0,025 'Přepočtené koeficientem množství</t>
  </si>
  <si>
    <t>181951111</t>
  </si>
  <si>
    <t>Úprava pláně v hornině třídy těžitelnosti I skupiny 1 až 3 bez zhutnění strojně</t>
  </si>
  <si>
    <t>-323793406</t>
  </si>
  <si>
    <t>Úprava pláně vyrovnáním výškových rozdílů strojně v hornině třídy těžitelnosti I, skupiny 1 až 3 bez zhutnění</t>
  </si>
  <si>
    <t>https://podminky.urs.cz/item/CS_URS_2023_01/181951111</t>
  </si>
  <si>
    <t>"úprava pláně nově zřízených ploch zatravnění - urovnání" 28*1,1</t>
  </si>
  <si>
    <t>"přehutnění pláně vozovky a nové části chodníku" (253+35+5,3+6+245+139+5,5)*1,1</t>
  </si>
  <si>
    <t>564851111.a</t>
  </si>
  <si>
    <t>Podklad ze štěrkodrtě ŠD plochy přes 100 m2 tl 150 mm</t>
  </si>
  <si>
    <t>Podklad ze štěrkodrti ŠD s rozprostřením a zhutněním plochy přes 100 m2, po zhutnění tl. 150 mm</t>
  </si>
  <si>
    <t>"ŠDA tl. (min.) 150mm"</t>
  </si>
  <si>
    <t>"Dlážděné odstavné a parkovací plochy" 245*1,1</t>
  </si>
  <si>
    <t>564851111.b</t>
  </si>
  <si>
    <t>-1486701069</t>
  </si>
  <si>
    <t>"Dlážděný chodník - nepojížděný" (253+5,3)*1,1</t>
  </si>
  <si>
    <t>"Dlážděný chodník - pojížděný (sjezdy)" (35+6,0)*1,1</t>
  </si>
  <si>
    <t>"(příp.) Oprava asfaltového chodníku" 5,5*1,1</t>
  </si>
  <si>
    <t>564861111</t>
  </si>
  <si>
    <t>Podklad ze štěrkodrtě ŠD plochy přes 100 m2 tl 200 mm</t>
  </si>
  <si>
    <t>Podklad ze štěrkodrti ŠD s rozprostřením a zhutněním plochy přes 100 m2, po zhutnění tl. 200 mm</t>
  </si>
  <si>
    <t>https://podminky.urs.cz/item/CS_URS_2023_01/564861111</t>
  </si>
  <si>
    <t>"Oprava asfaltové vozovky" 139*1,1</t>
  </si>
  <si>
    <t>"Oprava asfaltové vozovky" 139</t>
  </si>
  <si>
    <t>577143111</t>
  </si>
  <si>
    <t>Asfaltový beton vrstva obrusná ACO 8 (ABJ) tl 50 mm š do 3 m z nemodifikovaného asfaltu</t>
  </si>
  <si>
    <t>-1580229471</t>
  </si>
  <si>
    <t>Asfaltový beton vrstva obrusná ACO 8 (ABJ) s rozprostřením a se zhutněním z nemodifikovaného asfaltu v pruhu šířky do 3 m, po zhutnění tl. 50 mm</t>
  </si>
  <si>
    <t>https://podminky.urs.cz/item/CS_URS_2023_01/577143111</t>
  </si>
  <si>
    <t>"ACO 8 tl. 50mm"</t>
  </si>
  <si>
    <t>"Oprava asfaltového chodníku" 5,5</t>
  </si>
  <si>
    <t>"Dlážděný chodník" 5,3</t>
  </si>
  <si>
    <t>5,3*1,03 'Přepočtené koeficientem množství</t>
  </si>
  <si>
    <t>596211112</t>
  </si>
  <si>
    <t>Kladení zámkové dlažby komunikací pro pěší ručně tl 60 mm skupiny A pl přes 100 do 300 m2</t>
  </si>
  <si>
    <t>245434837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</si>
  <si>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</si>
  <si>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https://podminky.urs.cz/item/CS_URS_2023_01/596211112</t>
  </si>
  <si>
    <t>"Dlážděný chodník" 253</t>
  </si>
  <si>
    <t>253*1,02 'Přepočtené koeficientem množství</t>
  </si>
  <si>
    <t>596212210</t>
  </si>
  <si>
    <t>Kladení zámkové dlažby pozemních komunikací ručně tl 80 mm skupiny A pl do 50 m2</t>
  </si>
  <si>
    <t>-2099691021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</si>
  <si>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</si>
  <si>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https://podminky.urs.cz/item/CS_URS_2023_01/596212210</t>
  </si>
  <si>
    <t>"Dlažba DL 80mm, lože fr. 4/8 L 40mm"</t>
  </si>
  <si>
    <t>"Dlážděný chodník - pojížděný (sjezdy)" 6,0</t>
  </si>
  <si>
    <t>59245224</t>
  </si>
  <si>
    <t>dlažba zámková tvaru I základní pro nevidomé 196x161x80mm barevná</t>
  </si>
  <si>
    <t>1877577535</t>
  </si>
  <si>
    <t>6*1,03 'Přepočtené koeficientem množství</t>
  </si>
  <si>
    <t>596212212</t>
  </si>
  <si>
    <t>Kladení zámkové dlažby pozemních komunikací ručně tl 80 mm skupiny A pl přes 100 do 300 m2</t>
  </si>
  <si>
    <t>-1593191590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</si>
  <si>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</si>
  <si>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https://podminky.urs.cz/item/CS_URS_2023_01/596212212</t>
  </si>
  <si>
    <t>"Dlážděné odstavné a parkovací plochy" 245</t>
  </si>
  <si>
    <t>"Dlážděný chodník - pojížděný (sjezdy)" 35</t>
  </si>
  <si>
    <t>59245213</t>
  </si>
  <si>
    <t>dlažba zámková tvaru I 196x161x80mm přírodní</t>
  </si>
  <si>
    <t>79815775</t>
  </si>
  <si>
    <t>280*1,02 'Přepočtené koeficientem množství</t>
  </si>
  <si>
    <t>"Nová přípojka vpustí (DN 150, PVC)  (vpusti 06+07)" 2,6+4,6</t>
  </si>
  <si>
    <t>"napojení na stávající kanalizační řád (vpusti 06+07)" 2</t>
  </si>
  <si>
    <t>891211912-1</t>
  </si>
  <si>
    <t>Výměna vodovodních krycích hrnců ve vozovce</t>
  </si>
  <si>
    <t>-2082734751</t>
  </si>
  <si>
    <t>"Výměna krycího hrnce na vodovodu" 1</t>
  </si>
  <si>
    <t>899131111</t>
  </si>
  <si>
    <t>Výměna šachtového rámu s osazením a dodáním litinového rámu s patkou</t>
  </si>
  <si>
    <t>1556813305</t>
  </si>
  <si>
    <t>Výměna šachtového rámu tř. D 400 včetně poklopu s osazením a dodáním nového rámu litinového s patkou</t>
  </si>
  <si>
    <t>https://podminky.urs.cz/item/CS_URS_2023_01/899131111</t>
  </si>
  <si>
    <t>"Výměna kanalizačního poklopu za poklop třídy D400" 1</t>
  </si>
  <si>
    <t>899331111</t>
  </si>
  <si>
    <t>Výšková úprava uličního vstupu nebo vpusti do 200 mm zvýšením poklopu</t>
  </si>
  <si>
    <t>1108082695</t>
  </si>
  <si>
    <t>https://podminky.urs.cz/item/CS_URS_2023_01/899331111</t>
  </si>
  <si>
    <t>Poznámka k položce:
příp. snížením</t>
  </si>
  <si>
    <t>"Výměna kanalizačního poklopu za poklop třídy D400 - výšková rektifikace" 1</t>
  </si>
  <si>
    <t>899431111</t>
  </si>
  <si>
    <t>Výšková úprava uličního vstupu nebo vpusti do 200 mm zvýšením krycího hrnce, šoupěte nebo hydrantu</t>
  </si>
  <si>
    <t>1391717349</t>
  </si>
  <si>
    <t>Výšková úprava uličního vstupu nebo vpusti do 200 mm zvýšením krycího hrnce, šoupěte nebo hydrantu bez úpravy armatur</t>
  </si>
  <si>
    <t>https://podminky.urs.cz/item/CS_URS_2023_01/899431111</t>
  </si>
  <si>
    <t>"Výměna krycího hrnce na vodovodu - výšková rektifikace" 1</t>
  </si>
  <si>
    <t>"A12a" 1</t>
  </si>
  <si>
    <t>915221122</t>
  </si>
  <si>
    <t>Vodorovné dopravní značení vodící čáry přerušované š 250 mm retroreflexní bílý plast</t>
  </si>
  <si>
    <t>2025743721</t>
  </si>
  <si>
    <t>Vodorovné dopravní značení stříkaným plastem vodící čára bílá šířky 250 mm přerušovaná retroreflexní</t>
  </si>
  <si>
    <t>https://podminky.urs.cz/item/CS_URS_2023_01/915221122</t>
  </si>
  <si>
    <t>"V10d" 124</t>
  </si>
  <si>
    <t>"přímá" 237</t>
  </si>
  <si>
    <t>"R=5,0m" 8</t>
  </si>
  <si>
    <t>"R=9,0m" 4</t>
  </si>
  <si>
    <t>237*1,02 'Přepočtené koeficientem množství</t>
  </si>
  <si>
    <t>Poznámka k položce:
příp. krácením a vyskládáním do oblouku, dle požadavku TDI</t>
  </si>
  <si>
    <t>12*1,02 'Přepočtené koeficientem množství</t>
  </si>
  <si>
    <t>"Nová zahradní betonová obruba ABO 17-10 (50/200) uložená do betonového lože" 161</t>
  </si>
  <si>
    <t>161*1,02 'Přepočtené koeficientem množství</t>
  </si>
  <si>
    <t>"Zálivka spáry vozovky v místě napojení na stav vč. vytvoření drážky" 175+8</t>
  </si>
  <si>
    <t>"Proříznutí stavající vozovky v místě napojení na stav" 175+8</t>
  </si>
  <si>
    <t>919794441</t>
  </si>
  <si>
    <t>Úprava ploch kolem hydrantů, šoupat, poklopů a mříží nebo sloupů v živičných krytech pl do 2 m2</t>
  </si>
  <si>
    <t>-1533335259</t>
  </si>
  <si>
    <t>Úprava ploch kolem hydrantů, šoupat, kanalizačních poklopů a mříží, sloupů apod. v živičných krytech jakékoliv tloušťky, jednotlivě v půdorysné ploše do 2 m2</t>
  </si>
  <si>
    <t>https://podminky.urs.cz/item/CS_URS_2023_01/919794441</t>
  </si>
  <si>
    <t>"Oprava stávajícího odvoňovacího žlabu v délce 2m" 1</t>
  </si>
  <si>
    <t>935113111</t>
  </si>
  <si>
    <t>Osazení odvodňovacího polymerbetonového žlabu s krycím roštem šířky do 200 mm</t>
  </si>
  <si>
    <t>-1072635581</t>
  </si>
  <si>
    <t>Osazení odvodňovacího žlabu s krycím roštem polymerbetonového šířky do 200 mm</t>
  </si>
  <si>
    <t>https://podminky.urs.cz/item/CS_URS_2023_01/935113111</t>
  </si>
  <si>
    <t>Poznámka k položce:
vč. lože a opěrky</t>
  </si>
  <si>
    <t>"Nový betonový žlab  s litinovou mříží -žlab s vnitřním spádem + 3ks vpustí" 56,0+3*0,5</t>
  </si>
  <si>
    <t>56241027-1</t>
  </si>
  <si>
    <t>žlab odvodňovací PE/PP zátěž A15-D400 světlá š do 200mm s vnitřním spádem včetně vpustí, mříží, čel</t>
  </si>
  <si>
    <t>-1903204353</t>
  </si>
  <si>
    <t>Poznámka k položce:
kompletní sestava pro funkční odvodnění</t>
  </si>
  <si>
    <t>"Vybourání uličních vpustí kompletních, vč. příp. zaslepení přípojky a domontáže mříže" 3</t>
  </si>
  <si>
    <t>966006211</t>
  </si>
  <si>
    <t>Odstranění svislých dopravních značek ze sloupů, sloupků nebo konzol</t>
  </si>
  <si>
    <t>2145731935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</si>
  <si>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</si>
  <si>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https://podminky.urs.cz/item/CS_URS_2023_01/966006211</t>
  </si>
  <si>
    <t>"Odstranění P2 ze slopu (vč. předání objednateli)" 1</t>
  </si>
  <si>
    <t>966008221</t>
  </si>
  <si>
    <t>Bourání betonového nebo polymerbetonového odvodňovacího žlabu š do 200 mm</t>
  </si>
  <si>
    <t>-289916315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</si>
  <si>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</si>
  <si>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https://podminky.urs.cz/item/CS_URS_2023_01/966008221</t>
  </si>
  <si>
    <t>"Vybourání stávajících odvodňovacího žlabu s mříží" 2</t>
  </si>
  <si>
    <t>-2103528630</t>
  </si>
  <si>
    <t>"podkladní nestmelené vrstvy, nezpevněné konstrukce" 158,05+82,28</t>
  </si>
  <si>
    <t>58</t>
  </si>
  <si>
    <t>-797904910</t>
  </si>
  <si>
    <t>59</t>
  </si>
  <si>
    <t>-1844028616</t>
  </si>
  <si>
    <t>"podkladní stmelené vrstvy" 82,875</t>
  </si>
  <si>
    <t>"obruby vč. lože" 36,285</t>
  </si>
  <si>
    <t>"vpusti" 1,8</t>
  </si>
  <si>
    <t>"žlaby" 1,8</t>
  </si>
  <si>
    <t>"asfaltové vrstvy" 28,42+56,1</t>
  </si>
  <si>
    <t>60</t>
  </si>
  <si>
    <t>-1159768305</t>
  </si>
  <si>
    <t>61</t>
  </si>
  <si>
    <t>62</t>
  </si>
  <si>
    <t>63</t>
  </si>
  <si>
    <t>64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</si>
  <si>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</si>
  <si>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</si>
  <si>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</si>
  <si>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</si>
  <si>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</si>
  <si>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</si>
  <si>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</si>
  <si>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</si>
  <si>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</si>
  <si>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</si>
  <si>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</si>
  <si>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</si>
  <si>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</si>
  <si>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kpl</t>
  </si>
  <si>
    <t>1024</t>
  </si>
  <si>
    <t>1379623151</t>
  </si>
  <si>
    <t>https://podminky.urs.cz/item/CS_URS_2023_01/012002000</t>
  </si>
  <si>
    <t>Poznámka k položce:
- vytyčení stavebních úprav
- zaměření skutečného provedení</t>
  </si>
  <si>
    <t>013244000</t>
  </si>
  <si>
    <t>Dokumentace pro provádění stavby</t>
  </si>
  <si>
    <t>-68816551</t>
  </si>
  <si>
    <t>https://podminky.urs.cz/item/CS_URS_2023_01/013244000</t>
  </si>
  <si>
    <t>Poznámka k položce:
RDS</t>
  </si>
  <si>
    <t>013254000</t>
  </si>
  <si>
    <t>Dokumentace skutečného provedení stavby</t>
  </si>
  <si>
    <t>-49526020</t>
  </si>
  <si>
    <t>https://podminky.urs.cz/item/CS_URS_2023_01/013254000</t>
  </si>
  <si>
    <t>Poznámka k položce:
DSPS</t>
  </si>
  <si>
    <t>VRN2</t>
  </si>
  <si>
    <t>Příprava staveniště</t>
  </si>
  <si>
    <t>020001000</t>
  </si>
  <si>
    <t>-660406339</t>
  </si>
  <si>
    <t>https://podminky.urs.cz/item/CS_URS_2023_01/020001000</t>
  </si>
  <si>
    <t>Poznámka k položce:
 - zajištění návrhu DIO
 - zajištění DIR
 - zajištění stanovení DZ</t>
  </si>
  <si>
    <t>VRN3</t>
  </si>
  <si>
    <t>Zařízení staveniště</t>
  </si>
  <si>
    <t>030001000</t>
  </si>
  <si>
    <t>-850158983</t>
  </si>
  <si>
    <t>https://podminky.urs.cz/item/CS_URS_2023_01/030001000</t>
  </si>
  <si>
    <t>Poznámka k položce:
kompletní dle potřeb zhotovitele</t>
  </si>
  <si>
    <t>034303000</t>
  </si>
  <si>
    <t>Dopravní značení na staveništi</t>
  </si>
  <si>
    <t>244716663</t>
  </si>
  <si>
    <t>https://podminky.urs.cz/item/CS_URS_2023_01/034303000</t>
  </si>
  <si>
    <t>Poznámka k položce:
DIO - kompletní provedení vč. údržby</t>
  </si>
  <si>
    <t>VRN4</t>
  </si>
  <si>
    <t>Inženýrská činnost</t>
  </si>
  <si>
    <t>043134000</t>
  </si>
  <si>
    <t>Zkoušky zatěžovací</t>
  </si>
  <si>
    <t>766738692</t>
  </si>
  <si>
    <t>https://podminky.urs.cz/item/CS_URS_2023_01/043134000</t>
  </si>
  <si>
    <t>Poznámka k položce:
zkoušky pláně</t>
  </si>
  <si>
    <t>VRN7</t>
  </si>
  <si>
    <t>Provozní vlivy</t>
  </si>
  <si>
    <t>071002000</t>
  </si>
  <si>
    <t>Provoz investora, třetích osob</t>
  </si>
  <si>
    <t>-1856278246</t>
  </si>
  <si>
    <t>https://podminky.urs.cz/item/CS_URS_2023_01/071002000</t>
  </si>
  <si>
    <t>Poznámka k položce:
zabezpečení přístupu ke vstupům, vjezdům</t>
  </si>
  <si>
    <t>073002000</t>
  </si>
  <si>
    <t>Ztížený pohyb vozidel v centrech měst</t>
  </si>
  <si>
    <t>-644697365</t>
  </si>
  <si>
    <t>https://podminky.urs.cz/item/CS_URS_2023_01/073002000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</si>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</sst>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62" TargetMode="External" /><Relationship Id="rId2" Type="http://schemas.openxmlformats.org/officeDocument/2006/relationships/hyperlink" Target="https://podminky.urs.cz/item/CS_URS_2023_01/113107171" TargetMode="External" /><Relationship Id="rId3" Type="http://schemas.openxmlformats.org/officeDocument/2006/relationships/hyperlink" Target="https://podminky.urs.cz/item/CS_URS_2023_01/113107182" TargetMode="External" /><Relationship Id="rId4" Type="http://schemas.openxmlformats.org/officeDocument/2006/relationships/hyperlink" Target="https://podminky.urs.cz/item/CS_URS_2023_01/113202111" TargetMode="External" /><Relationship Id="rId5" Type="http://schemas.openxmlformats.org/officeDocument/2006/relationships/hyperlink" Target="https://podminky.urs.cz/item/CS_URS_2023_01/121151103" TargetMode="External" /><Relationship Id="rId6" Type="http://schemas.openxmlformats.org/officeDocument/2006/relationships/hyperlink" Target="https://podminky.urs.cz/item/CS_URS_2023_01/181951112" TargetMode="External" /><Relationship Id="rId7" Type="http://schemas.openxmlformats.org/officeDocument/2006/relationships/hyperlink" Target="https://podminky.urs.cz/item/CS_URS_2023_01/564851011" TargetMode="External" /><Relationship Id="rId8" Type="http://schemas.openxmlformats.org/officeDocument/2006/relationships/hyperlink" Target="https://podminky.urs.cz/item/CS_URS_2023_01/564861011" TargetMode="External" /><Relationship Id="rId9" Type="http://schemas.openxmlformats.org/officeDocument/2006/relationships/hyperlink" Target="https://podminky.urs.cz/item/CS_URS_2023_01/565145101" TargetMode="External" /><Relationship Id="rId10" Type="http://schemas.openxmlformats.org/officeDocument/2006/relationships/hyperlink" Target="https://podminky.urs.cz/item/CS_URS_2023_01/567122111" TargetMode="External" /><Relationship Id="rId11" Type="http://schemas.openxmlformats.org/officeDocument/2006/relationships/hyperlink" Target="https://podminky.urs.cz/item/CS_URS_2023_01/567132111" TargetMode="External" /><Relationship Id="rId12" Type="http://schemas.openxmlformats.org/officeDocument/2006/relationships/hyperlink" Target="https://podminky.urs.cz/item/CS_URS_2023_01/573191111" TargetMode="External" /><Relationship Id="rId13" Type="http://schemas.openxmlformats.org/officeDocument/2006/relationships/hyperlink" Target="https://podminky.urs.cz/item/CS_URS_2023_01/573231107" TargetMode="External" /><Relationship Id="rId14" Type="http://schemas.openxmlformats.org/officeDocument/2006/relationships/hyperlink" Target="https://podminky.urs.cz/item/CS_URS_2023_01/577134211" TargetMode="External" /><Relationship Id="rId15" Type="http://schemas.openxmlformats.org/officeDocument/2006/relationships/hyperlink" Target="https://podminky.urs.cz/item/CS_URS_2023_01/591241111" TargetMode="External" /><Relationship Id="rId16" Type="http://schemas.openxmlformats.org/officeDocument/2006/relationships/hyperlink" Target="https://podminky.urs.cz/item/CS_URS_2023_01/596211110" TargetMode="External" /><Relationship Id="rId17" Type="http://schemas.openxmlformats.org/officeDocument/2006/relationships/hyperlink" Target="https://podminky.urs.cz/item/CS_URS_2023_01/914111111" TargetMode="External" /><Relationship Id="rId18" Type="http://schemas.openxmlformats.org/officeDocument/2006/relationships/hyperlink" Target="https://podminky.urs.cz/item/CS_URS_2023_01/914111112" TargetMode="External" /><Relationship Id="rId19" Type="http://schemas.openxmlformats.org/officeDocument/2006/relationships/hyperlink" Target="https://podminky.urs.cz/item/CS_URS_2023_01/914511112" TargetMode="External" /><Relationship Id="rId20" Type="http://schemas.openxmlformats.org/officeDocument/2006/relationships/hyperlink" Target="https://podminky.urs.cz/item/CS_URS_2023_01/914531112" TargetMode="External" /><Relationship Id="rId21" Type="http://schemas.openxmlformats.org/officeDocument/2006/relationships/hyperlink" Target="https://podminky.urs.cz/item/CS_URS_2023_01/915211112" TargetMode="External" /><Relationship Id="rId22" Type="http://schemas.openxmlformats.org/officeDocument/2006/relationships/hyperlink" Target="https://podminky.urs.cz/item/CS_URS_2023_01/915211116" TargetMode="External" /><Relationship Id="rId23" Type="http://schemas.openxmlformats.org/officeDocument/2006/relationships/hyperlink" Target="https://podminky.urs.cz/item/CS_URS_2023_01/915231112" TargetMode="External" /><Relationship Id="rId24" Type="http://schemas.openxmlformats.org/officeDocument/2006/relationships/hyperlink" Target="https://podminky.urs.cz/item/CS_URS_2023_01/915611111" TargetMode="External" /><Relationship Id="rId25" Type="http://schemas.openxmlformats.org/officeDocument/2006/relationships/hyperlink" Target="https://podminky.urs.cz/item/CS_URS_2023_01/915621111" TargetMode="External" /><Relationship Id="rId26" Type="http://schemas.openxmlformats.org/officeDocument/2006/relationships/hyperlink" Target="https://podminky.urs.cz/item/CS_URS_2023_01/916131213" TargetMode="External" /><Relationship Id="rId27" Type="http://schemas.openxmlformats.org/officeDocument/2006/relationships/hyperlink" Target="https://podminky.urs.cz/item/CS_URS_2023_01/916231213" TargetMode="External" /><Relationship Id="rId28" Type="http://schemas.openxmlformats.org/officeDocument/2006/relationships/hyperlink" Target="https://podminky.urs.cz/item/CS_URS_2023_01/916331112" TargetMode="External" /><Relationship Id="rId29" Type="http://schemas.openxmlformats.org/officeDocument/2006/relationships/hyperlink" Target="https://podminky.urs.cz/item/CS_URS_2023_01/919732211" TargetMode="External" /><Relationship Id="rId30" Type="http://schemas.openxmlformats.org/officeDocument/2006/relationships/hyperlink" Target="https://podminky.urs.cz/item/CS_URS_2023_01/919735112" TargetMode="External" /><Relationship Id="rId31" Type="http://schemas.openxmlformats.org/officeDocument/2006/relationships/hyperlink" Target="https://podminky.urs.cz/item/CS_URS_2023_01/997221551" TargetMode="External" /><Relationship Id="rId32" Type="http://schemas.openxmlformats.org/officeDocument/2006/relationships/hyperlink" Target="https://podminky.urs.cz/item/CS_URS_2023_01/997221559" TargetMode="External" /><Relationship Id="rId33" Type="http://schemas.openxmlformats.org/officeDocument/2006/relationships/hyperlink" Target="https://podminky.urs.cz/item/CS_URS_2023_01/997221561" TargetMode="External" /><Relationship Id="rId34" Type="http://schemas.openxmlformats.org/officeDocument/2006/relationships/hyperlink" Target="https://podminky.urs.cz/item/CS_URS_2023_01/997221569" TargetMode="External" /><Relationship Id="rId35" Type="http://schemas.openxmlformats.org/officeDocument/2006/relationships/hyperlink" Target="https://podminky.urs.cz/item/CS_URS_2023_01/997221861" TargetMode="External" /><Relationship Id="rId36" Type="http://schemas.openxmlformats.org/officeDocument/2006/relationships/hyperlink" Target="https://podminky.urs.cz/item/CS_URS_2023_01/997221873" TargetMode="External" /><Relationship Id="rId37" Type="http://schemas.openxmlformats.org/officeDocument/2006/relationships/hyperlink" Target="https://podminky.urs.cz/item/CS_URS_2023_01/997221875" TargetMode="External" /><Relationship Id="rId38" Type="http://schemas.openxmlformats.org/officeDocument/2006/relationships/hyperlink" Target="https://podminky.urs.cz/item/CS_URS_2023_01/998223011" TargetMode="External" /><Relationship Id="rId3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222" TargetMode="External" /><Relationship Id="rId2" Type="http://schemas.openxmlformats.org/officeDocument/2006/relationships/hyperlink" Target="https://podminky.urs.cz/item/CS_URS_2023_01/113107223" TargetMode="External" /><Relationship Id="rId3" Type="http://schemas.openxmlformats.org/officeDocument/2006/relationships/hyperlink" Target="https://podminky.urs.cz/item/CS_URS_2023_01/113107231" TargetMode="External" /><Relationship Id="rId4" Type="http://schemas.openxmlformats.org/officeDocument/2006/relationships/hyperlink" Target="https://podminky.urs.cz/item/CS_URS_2023_01/113107241" TargetMode="External" /><Relationship Id="rId5" Type="http://schemas.openxmlformats.org/officeDocument/2006/relationships/hyperlink" Target="https://podminky.urs.cz/item/CS_URS_2023_01/113107242" TargetMode="External" /><Relationship Id="rId6" Type="http://schemas.openxmlformats.org/officeDocument/2006/relationships/hyperlink" Target="https://podminky.urs.cz/item/CS_URS_2023_01/113202111" TargetMode="External" /><Relationship Id="rId7" Type="http://schemas.openxmlformats.org/officeDocument/2006/relationships/hyperlink" Target="https://podminky.urs.cz/item/CS_URS_2023_01/181351003" TargetMode="External" /><Relationship Id="rId8" Type="http://schemas.openxmlformats.org/officeDocument/2006/relationships/hyperlink" Target="https://podminky.urs.cz/item/CS_URS_2023_01/181951111" TargetMode="External" /><Relationship Id="rId9" Type="http://schemas.openxmlformats.org/officeDocument/2006/relationships/hyperlink" Target="https://podminky.urs.cz/item/CS_URS_2023_01/181951112" TargetMode="External" /><Relationship Id="rId10" Type="http://schemas.openxmlformats.org/officeDocument/2006/relationships/hyperlink" Target="https://podminky.urs.cz/item/CS_URS_2023_01/564861111" TargetMode="External" /><Relationship Id="rId11" Type="http://schemas.openxmlformats.org/officeDocument/2006/relationships/hyperlink" Target="https://podminky.urs.cz/item/CS_URS_2023_01/565145101" TargetMode="External" /><Relationship Id="rId12" Type="http://schemas.openxmlformats.org/officeDocument/2006/relationships/hyperlink" Target="https://podminky.urs.cz/item/CS_URS_2023_01/567122111" TargetMode="External" /><Relationship Id="rId13" Type="http://schemas.openxmlformats.org/officeDocument/2006/relationships/hyperlink" Target="https://podminky.urs.cz/item/CS_URS_2023_01/573191111" TargetMode="External" /><Relationship Id="rId14" Type="http://schemas.openxmlformats.org/officeDocument/2006/relationships/hyperlink" Target="https://podminky.urs.cz/item/CS_URS_2023_01/573231107" TargetMode="External" /><Relationship Id="rId15" Type="http://schemas.openxmlformats.org/officeDocument/2006/relationships/hyperlink" Target="https://podminky.urs.cz/item/CS_URS_2023_01/577134211" TargetMode="External" /><Relationship Id="rId16" Type="http://schemas.openxmlformats.org/officeDocument/2006/relationships/hyperlink" Target="https://podminky.urs.cz/item/CS_URS_2023_01/577143111" TargetMode="External" /><Relationship Id="rId17" Type="http://schemas.openxmlformats.org/officeDocument/2006/relationships/hyperlink" Target="https://podminky.urs.cz/item/CS_URS_2023_01/596211110" TargetMode="External" /><Relationship Id="rId18" Type="http://schemas.openxmlformats.org/officeDocument/2006/relationships/hyperlink" Target="https://podminky.urs.cz/item/CS_URS_2023_01/596211112" TargetMode="External" /><Relationship Id="rId19" Type="http://schemas.openxmlformats.org/officeDocument/2006/relationships/hyperlink" Target="https://podminky.urs.cz/item/CS_URS_2023_01/596212210" TargetMode="External" /><Relationship Id="rId20" Type="http://schemas.openxmlformats.org/officeDocument/2006/relationships/hyperlink" Target="https://podminky.urs.cz/item/CS_URS_2023_01/596212212" TargetMode="External" /><Relationship Id="rId21" Type="http://schemas.openxmlformats.org/officeDocument/2006/relationships/hyperlink" Target="https://podminky.urs.cz/item/CS_URS_2023_01/899131111" TargetMode="External" /><Relationship Id="rId22" Type="http://schemas.openxmlformats.org/officeDocument/2006/relationships/hyperlink" Target="https://podminky.urs.cz/item/CS_URS_2023_01/899331111" TargetMode="External" /><Relationship Id="rId23" Type="http://schemas.openxmlformats.org/officeDocument/2006/relationships/hyperlink" Target="https://podminky.urs.cz/item/CS_URS_2023_01/899431111" TargetMode="External" /><Relationship Id="rId24" Type="http://schemas.openxmlformats.org/officeDocument/2006/relationships/hyperlink" Target="https://podminky.urs.cz/item/CS_URS_2023_01/914111111" TargetMode="External" /><Relationship Id="rId25" Type="http://schemas.openxmlformats.org/officeDocument/2006/relationships/hyperlink" Target="https://podminky.urs.cz/item/CS_URS_2023_01/914511112" TargetMode="External" /><Relationship Id="rId26" Type="http://schemas.openxmlformats.org/officeDocument/2006/relationships/hyperlink" Target="https://podminky.urs.cz/item/CS_URS_2023_01/915221122" TargetMode="External" /><Relationship Id="rId27" Type="http://schemas.openxmlformats.org/officeDocument/2006/relationships/hyperlink" Target="https://podminky.urs.cz/item/CS_URS_2023_01/915611111" TargetMode="External" /><Relationship Id="rId28" Type="http://schemas.openxmlformats.org/officeDocument/2006/relationships/hyperlink" Target="https://podminky.urs.cz/item/CS_URS_2023_01/916131213" TargetMode="External" /><Relationship Id="rId29" Type="http://schemas.openxmlformats.org/officeDocument/2006/relationships/hyperlink" Target="https://podminky.urs.cz/item/CS_URS_2023_01/916331112" TargetMode="External" /><Relationship Id="rId30" Type="http://schemas.openxmlformats.org/officeDocument/2006/relationships/hyperlink" Target="https://podminky.urs.cz/item/CS_URS_2023_01/919732211" TargetMode="External" /><Relationship Id="rId31" Type="http://schemas.openxmlformats.org/officeDocument/2006/relationships/hyperlink" Target="https://podminky.urs.cz/item/CS_URS_2023_01/919735112" TargetMode="External" /><Relationship Id="rId32" Type="http://schemas.openxmlformats.org/officeDocument/2006/relationships/hyperlink" Target="https://podminky.urs.cz/item/CS_URS_2023_01/919794441" TargetMode="External" /><Relationship Id="rId33" Type="http://schemas.openxmlformats.org/officeDocument/2006/relationships/hyperlink" Target="https://podminky.urs.cz/item/CS_URS_2023_01/935113111" TargetMode="External" /><Relationship Id="rId34" Type="http://schemas.openxmlformats.org/officeDocument/2006/relationships/hyperlink" Target="https://podminky.urs.cz/item/CS_URS_2023_01/966006211" TargetMode="External" /><Relationship Id="rId35" Type="http://schemas.openxmlformats.org/officeDocument/2006/relationships/hyperlink" Target="https://podminky.urs.cz/item/CS_URS_2023_01/966008221" TargetMode="External" /><Relationship Id="rId36" Type="http://schemas.openxmlformats.org/officeDocument/2006/relationships/hyperlink" Target="https://podminky.urs.cz/item/CS_URS_2023_01/997221551" TargetMode="External" /><Relationship Id="rId37" Type="http://schemas.openxmlformats.org/officeDocument/2006/relationships/hyperlink" Target="https://podminky.urs.cz/item/CS_URS_2023_01/997221559" TargetMode="External" /><Relationship Id="rId38" Type="http://schemas.openxmlformats.org/officeDocument/2006/relationships/hyperlink" Target="https://podminky.urs.cz/item/CS_URS_2023_01/997221561" TargetMode="External" /><Relationship Id="rId39" Type="http://schemas.openxmlformats.org/officeDocument/2006/relationships/hyperlink" Target="https://podminky.urs.cz/item/CS_URS_2023_01/997221569" TargetMode="External" /><Relationship Id="rId40" Type="http://schemas.openxmlformats.org/officeDocument/2006/relationships/hyperlink" Target="https://podminky.urs.cz/item/CS_URS_2023_01/997221861" TargetMode="External" /><Relationship Id="rId41" Type="http://schemas.openxmlformats.org/officeDocument/2006/relationships/hyperlink" Target="https://podminky.urs.cz/item/CS_URS_2023_01/997221873" TargetMode="External" /><Relationship Id="rId42" Type="http://schemas.openxmlformats.org/officeDocument/2006/relationships/hyperlink" Target="https://podminky.urs.cz/item/CS_URS_2023_01/997221875" TargetMode="External" /><Relationship Id="rId43" Type="http://schemas.openxmlformats.org/officeDocument/2006/relationships/hyperlink" Target="https://podminky.urs.cz/item/CS_URS_2023_01/998223011" TargetMode="External" /><Relationship Id="rId4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002000" TargetMode="External" /><Relationship Id="rId2" Type="http://schemas.openxmlformats.org/officeDocument/2006/relationships/hyperlink" Target="https://podminky.urs.cz/item/CS_URS_2023_01/013244000" TargetMode="External" /><Relationship Id="rId3" Type="http://schemas.openxmlformats.org/officeDocument/2006/relationships/hyperlink" Target="https://podminky.urs.cz/item/CS_URS_2023_01/013254000" TargetMode="External" /><Relationship Id="rId4" Type="http://schemas.openxmlformats.org/officeDocument/2006/relationships/hyperlink" Target="https://podminky.urs.cz/item/CS_URS_2023_01/020001000" TargetMode="External" /><Relationship Id="rId5" Type="http://schemas.openxmlformats.org/officeDocument/2006/relationships/hyperlink" Target="https://podminky.urs.cz/item/CS_URS_2023_01/030001000" TargetMode="External" /><Relationship Id="rId6" Type="http://schemas.openxmlformats.org/officeDocument/2006/relationships/hyperlink" Target="https://podminky.urs.cz/item/CS_URS_2023_01/034303000" TargetMode="External" /><Relationship Id="rId7" Type="http://schemas.openxmlformats.org/officeDocument/2006/relationships/hyperlink" Target="https://podminky.urs.cz/item/CS_URS_2023_01/043134000" TargetMode="External" /><Relationship Id="rId8" Type="http://schemas.openxmlformats.org/officeDocument/2006/relationships/hyperlink" Target="https://podminky.urs.cz/item/CS_URS_2023_01/071002000" TargetMode="External" /><Relationship Id="rId9" Type="http://schemas.openxmlformats.org/officeDocument/2006/relationships/hyperlink" Target="https://podminky.urs.cz/item/CS_URS_2023_01/073002000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230213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Zpomalovací práh v ul. Svojsíkova a rekonstrukce chodníku v ul. Na Skřivánku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k.ú. Chotěboř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15. 2. 2023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Chotěboř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Ing. Stanislav Mastný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ROUND(SUM(AS55:AS57),2)</f>
        <v>0</v>
      </c>
      <c r="AT54" s="106">
        <f>ROUND(SUM(AV54:AW54),2)</f>
        <v>0</v>
      </c>
      <c r="AU54" s="107">
        <f>ROUND(SUM(AU55:AU57),5)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ROUND(SUM(AZ55:AZ57),2)</f>
        <v>0</v>
      </c>
      <c r="BA54" s="106">
        <f>ROUND(SUM(BA55:BA57),2)</f>
        <v>0</v>
      </c>
      <c r="BB54" s="106">
        <f>ROUND(SUM(BB55:BB57),2)</f>
        <v>0</v>
      </c>
      <c r="BC54" s="106">
        <f>ROUND(SUM(BC55:BC57),2)</f>
        <v>0</v>
      </c>
      <c r="BD54" s="108">
        <f>ROUND(SUM(BD55:BD57),2)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101 - Zpomalovací práh...'!J30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 101 - Zpomalovací práh...'!P86</f>
        <v>0</v>
      </c>
      <c r="AV55" s="120">
        <f>'SO 101 - Zpomalovací práh...'!J33</f>
        <v>0</v>
      </c>
      <c r="AW55" s="120">
        <f>'SO 101 - Zpomalovací práh...'!J34</f>
        <v>0</v>
      </c>
      <c r="AX55" s="120">
        <f>'SO 101 - Zpomalovací práh...'!J35</f>
        <v>0</v>
      </c>
      <c r="AY55" s="120">
        <f>'SO 101 - Zpomalovací práh...'!J36</f>
        <v>0</v>
      </c>
      <c r="AZ55" s="120">
        <f>'SO 101 - Zpomalovací práh...'!F33</f>
        <v>0</v>
      </c>
      <c r="BA55" s="120">
        <f>'SO 101 - Zpomalovací práh...'!F34</f>
        <v>0</v>
      </c>
      <c r="BB55" s="120">
        <f>'SO 101 - Zpomalovací práh...'!F35</f>
        <v>0</v>
      </c>
      <c r="BC55" s="120">
        <f>'SO 101 - Zpomalovací práh...'!F36</f>
        <v>0</v>
      </c>
      <c r="BD55" s="122">
        <f>'SO 101 - Zpomalovací práh...'!F37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24.7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102 - Rekonstrukce cho...'!J30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'SO 102 - Rekonstrukce cho...'!P86</f>
        <v>0</v>
      </c>
      <c r="AV56" s="120">
        <f>'SO 102 - Rekonstrukce cho...'!J33</f>
        <v>0</v>
      </c>
      <c r="AW56" s="120">
        <f>'SO 102 - Rekonstrukce cho...'!J34</f>
        <v>0</v>
      </c>
      <c r="AX56" s="120">
        <f>'SO 102 - Rekonstrukce cho...'!J35</f>
        <v>0</v>
      </c>
      <c r="AY56" s="120">
        <f>'SO 102 - Rekonstrukce cho...'!J36</f>
        <v>0</v>
      </c>
      <c r="AZ56" s="120">
        <f>'SO 102 - Rekonstrukce cho...'!F33</f>
        <v>0</v>
      </c>
      <c r="BA56" s="120">
        <f>'SO 102 - Rekonstrukce cho...'!F34</f>
        <v>0</v>
      </c>
      <c r="BB56" s="120">
        <f>'SO 102 - Rekonstrukce cho...'!F35</f>
        <v>0</v>
      </c>
      <c r="BC56" s="120">
        <f>'SO 102 - Rekonstrukce cho...'!F36</f>
        <v>0</v>
      </c>
      <c r="BD56" s="122">
        <f>'SO 102 - Rekonstrukce cho...'!F37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91" s="7" customFormat="1" ht="16.5" customHeight="1">
      <c r="A57" s="111" t="s">
        <v>76</v>
      </c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'VON - Vedlejší a ostatní 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86</v>
      </c>
      <c r="AR57" s="118"/>
      <c r="AS57" s="124">
        <v>0</v>
      </c>
      <c r="AT57" s="125">
        <f>ROUND(SUM(AV57:AW57),2)</f>
        <v>0</v>
      </c>
      <c r="AU57" s="126">
        <f>'VON - Vedlejší a ostatní ...'!P85</f>
        <v>0</v>
      </c>
      <c r="AV57" s="125">
        <f>'VON - Vedlejší a ostatní ...'!J33</f>
        <v>0</v>
      </c>
      <c r="AW57" s="125">
        <f>'VON - Vedlejší a ostatní ...'!J34</f>
        <v>0</v>
      </c>
      <c r="AX57" s="125">
        <f>'VON - Vedlejší a ostatní ...'!J35</f>
        <v>0</v>
      </c>
      <c r="AY57" s="125">
        <f>'VON - Vedlejší a ostatní ...'!J36</f>
        <v>0</v>
      </c>
      <c r="AZ57" s="125">
        <f>'VON - Vedlejší a ostatní ...'!F33</f>
        <v>0</v>
      </c>
      <c r="BA57" s="125">
        <f>'VON - Vedlejší a ostatní ...'!F34</f>
        <v>0</v>
      </c>
      <c r="BB57" s="125">
        <f>'VON - Vedlejší a ostatní ...'!F35</f>
        <v>0</v>
      </c>
      <c r="BC57" s="125">
        <f>'VON - Vedlejší a ostatní ...'!F36</f>
        <v>0</v>
      </c>
      <c r="BD57" s="127">
        <f>'VON - Vedlejší a ostatní ...'!F37</f>
        <v>0</v>
      </c>
      <c r="BE57" s="7"/>
      <c r="BT57" s="123" t="s">
        <v>80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101 - Zpomalovací práh...'!C2" display="/"/>
    <hyperlink ref="A56" location="'SO 102 - Rekonstrukce cho...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89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Zpomalovací práh v ul. Svojsíkova a rekonstrukce chodníku v ul. Na Skřivánku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ROUND((SUM(BE86:BE378)),2)</f>
        <v>0</v>
      </c>
      <c r="G33" s="38"/>
      <c r="H33" s="38"/>
      <c r="I33" s="148">
        <v>0.21</v>
      </c>
      <c r="J33" s="147">
        <f>ROUND(((SUM(BE86:BE378))*I33),2)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ROUND((SUM(BF86:BF378)),2)</f>
        <v>0</v>
      </c>
      <c r="G34" s="38"/>
      <c r="H34" s="38"/>
      <c r="I34" s="148">
        <v>0.15</v>
      </c>
      <c r="J34" s="147">
        <f>ROUND(((SUM(BF86:BF378))*I34),2)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ROUND((SUM(BG86:BG378)),2)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ROUND((SUM(BH86:BH378)),2)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ROUND((SUM(BI86:BI378)),2)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Zpomalovací práh v ul. Svojsíkova a rekonstrukce chodníku v ul. Na Skřivánku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101 - Zpomalovací práh v ul. Svojsíkova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k.ú. Chotěboř</v>
      </c>
      <c r="G52" s="40"/>
      <c r="H52" s="40"/>
      <c r="I52" s="32" t="s">
        <v>23</v>
      </c>
      <c r="J52" s="72" t="str">
        <f>IF(J12="","",J12)</f>
        <v>15. 2. 2023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Chotěboř</v>
      </c>
      <c r="G54" s="40"/>
      <c r="H54" s="40"/>
      <c r="I54" s="32" t="s">
        <v>31</v>
      </c>
      <c r="J54" s="36" t="str">
        <f>E21</f>
        <v>Ing. Stanislav Mastný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93</v>
      </c>
      <c r="D57" s="162"/>
      <c r="E57" s="162"/>
      <c r="F57" s="162"/>
      <c r="G57" s="162"/>
      <c r="H57" s="162"/>
      <c r="I57" s="162"/>
      <c r="J57" s="163" t="s">
        <v>94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95</v>
      </c>
    </row>
    <row r="60" spans="1:31" s="9" customFormat="1" ht="24.95" customHeight="1">
      <c r="A60" s="9"/>
      <c r="B60" s="165"/>
      <c r="C60" s="166"/>
      <c r="D60" s="167" t="s">
        <v>96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97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98</v>
      </c>
      <c r="E62" s="174"/>
      <c r="F62" s="174"/>
      <c r="G62" s="174"/>
      <c r="H62" s="174"/>
      <c r="I62" s="174"/>
      <c r="J62" s="175">
        <f>J120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99</v>
      </c>
      <c r="E63" s="174"/>
      <c r="F63" s="174"/>
      <c r="G63" s="174"/>
      <c r="H63" s="174"/>
      <c r="I63" s="174"/>
      <c r="J63" s="175">
        <f>J195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100</v>
      </c>
      <c r="E64" s="174"/>
      <c r="F64" s="174"/>
      <c r="G64" s="174"/>
      <c r="H64" s="174"/>
      <c r="I64" s="174"/>
      <c r="J64" s="175">
        <f>J210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101</v>
      </c>
      <c r="E65" s="174"/>
      <c r="F65" s="174"/>
      <c r="G65" s="174"/>
      <c r="H65" s="174"/>
      <c r="I65" s="174"/>
      <c r="J65" s="175">
        <f>J331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102</v>
      </c>
      <c r="E66" s="174"/>
      <c r="F66" s="174"/>
      <c r="G66" s="174"/>
      <c r="H66" s="174"/>
      <c r="I66" s="174"/>
      <c r="J66" s="175">
        <f>J375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103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0" t="str">
        <f>E7</f>
        <v>Zpomalovací práh v ul. Svojsíkova a rekonstrukce chodníku v ul. Na Skřivánku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90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 101 - Zpomalovací práh v ul. Svojsíkova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>k.ú. Chotěboř</v>
      </c>
      <c r="G80" s="40"/>
      <c r="H80" s="40"/>
      <c r="I80" s="32" t="s">
        <v>23</v>
      </c>
      <c r="J80" s="72" t="str">
        <f>IF(J12="","",J12)</f>
        <v>15. 2. 2023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25</v>
      </c>
      <c r="D82" s="40"/>
      <c r="E82" s="40"/>
      <c r="F82" s="27" t="str">
        <f>E15</f>
        <v>Město Chotěboř</v>
      </c>
      <c r="G82" s="40"/>
      <c r="H82" s="40"/>
      <c r="I82" s="32" t="s">
        <v>31</v>
      </c>
      <c r="J82" s="36" t="str">
        <f>E21</f>
        <v>Ing. Stanislav Mastný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29</v>
      </c>
      <c r="D83" s="40"/>
      <c r="E83" s="40"/>
      <c r="F83" s="27" t="str">
        <f>IF(E18="","",E18)</f>
        <v>Vyplň údaj</v>
      </c>
      <c r="G83" s="40"/>
      <c r="H83" s="40"/>
      <c r="I83" s="32" t="s">
        <v>34</v>
      </c>
      <c r="J83" s="36" t="str">
        <f>E24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104</v>
      </c>
      <c r="D85" s="180" t="s">
        <v>57</v>
      </c>
      <c r="E85" s="180" t="s">
        <v>53</v>
      </c>
      <c r="F85" s="180" t="s">
        <v>54</v>
      </c>
      <c r="G85" s="180" t="s">
        <v>105</v>
      </c>
      <c r="H85" s="180" t="s">
        <v>106</v>
      </c>
      <c r="I85" s="180" t="s">
        <v>107</v>
      </c>
      <c r="J85" s="180" t="s">
        <v>94</v>
      </c>
      <c r="K85" s="181" t="s">
        <v>108</v>
      </c>
      <c r="L85" s="182"/>
      <c r="M85" s="92" t="s">
        <v>19</v>
      </c>
      <c r="N85" s="93" t="s">
        <v>42</v>
      </c>
      <c r="O85" s="93" t="s">
        <v>109</v>
      </c>
      <c r="P85" s="93" t="s">
        <v>110</v>
      </c>
      <c r="Q85" s="93" t="s">
        <v>111</v>
      </c>
      <c r="R85" s="93" t="s">
        <v>112</v>
      </c>
      <c r="S85" s="93" t="s">
        <v>113</v>
      </c>
      <c r="T85" s="94" t="s">
        <v>114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115</v>
      </c>
      <c r="D86" s="40"/>
      <c r="E86" s="40"/>
      <c r="F86" s="40"/>
      <c r="G86" s="40"/>
      <c r="H86" s="40"/>
      <c r="I86" s="40"/>
      <c r="J86" s="183">
        <f>BK86</f>
        <v>0</v>
      </c>
      <c r="K86" s="40"/>
      <c r="L86" s="44"/>
      <c r="M86" s="95"/>
      <c r="N86" s="184"/>
      <c r="O86" s="96"/>
      <c r="P86" s="185">
        <f>P87</f>
        <v>0</v>
      </c>
      <c r="Q86" s="96"/>
      <c r="R86" s="185">
        <f>R87</f>
        <v>34.674383080000005</v>
      </c>
      <c r="S86" s="96"/>
      <c r="T86" s="186">
        <f>T87</f>
        <v>81.065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71</v>
      </c>
      <c r="AU86" s="17" t="s">
        <v>95</v>
      </c>
      <c r="BK86" s="187">
        <f>BK87</f>
        <v>0</v>
      </c>
    </row>
    <row r="87" spans="1:63" s="12" customFormat="1" ht="25.9" customHeight="1">
      <c r="A87" s="12"/>
      <c r="B87" s="188"/>
      <c r="C87" s="189"/>
      <c r="D87" s="190" t="s">
        <v>71</v>
      </c>
      <c r="E87" s="191" t="s">
        <v>116</v>
      </c>
      <c r="F87" s="191" t="s">
        <v>117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P88+P120+P195+P210+P331+P375</f>
        <v>0</v>
      </c>
      <c r="Q87" s="196"/>
      <c r="R87" s="197">
        <f>R88+R120+R195+R210+R331+R375</f>
        <v>34.674383080000005</v>
      </c>
      <c r="S87" s="196"/>
      <c r="T87" s="198">
        <f>T88+T120+T195+T210+T331+T375</f>
        <v>81.065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80</v>
      </c>
      <c r="AT87" s="200" t="s">
        <v>71</v>
      </c>
      <c r="AU87" s="200" t="s">
        <v>72</v>
      </c>
      <c r="AY87" s="199" t="s">
        <v>118</v>
      </c>
      <c r="BK87" s="201">
        <f>BK88+BK120+BK195+BK210+BK331+BK375</f>
        <v>0</v>
      </c>
    </row>
    <row r="88" spans="1:63" s="12" customFormat="1" ht="22.8" customHeight="1">
      <c r="A88" s="12"/>
      <c r="B88" s="188"/>
      <c r="C88" s="189"/>
      <c r="D88" s="190" t="s">
        <v>71</v>
      </c>
      <c r="E88" s="202" t="s">
        <v>80</v>
      </c>
      <c r="F88" s="202" t="s">
        <v>119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SUM(P89:P119)</f>
        <v>0</v>
      </c>
      <c r="Q88" s="196"/>
      <c r="R88" s="197">
        <f>SUM(R89:R119)</f>
        <v>0</v>
      </c>
      <c r="S88" s="196"/>
      <c r="T88" s="198">
        <f>SUM(T89:T119)</f>
        <v>79.865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80</v>
      </c>
      <c r="AT88" s="200" t="s">
        <v>71</v>
      </c>
      <c r="AU88" s="200" t="s">
        <v>80</v>
      </c>
      <c r="AY88" s="199" t="s">
        <v>118</v>
      </c>
      <c r="BK88" s="201">
        <f>SUM(BK89:BK119)</f>
        <v>0</v>
      </c>
    </row>
    <row r="89" spans="1:65" s="2" customFormat="1" ht="21.75" customHeight="1">
      <c r="A89" s="38"/>
      <c r="B89" s="39"/>
      <c r="C89" s="204" t="s">
        <v>80</v>
      </c>
      <c r="D89" s="204" t="s">
        <v>120</v>
      </c>
      <c r="E89" s="205" t="s">
        <v>121</v>
      </c>
      <c r="F89" s="206" t="s">
        <v>122</v>
      </c>
      <c r="G89" s="207" t="s">
        <v>123</v>
      </c>
      <c r="H89" s="208">
        <v>90</v>
      </c>
      <c r="I89" s="209"/>
      <c r="J89" s="210">
        <f>ROUND(I89*H89,2)</f>
        <v>0</v>
      </c>
      <c r="K89" s="206" t="s">
        <v>124</v>
      </c>
      <c r="L89" s="44"/>
      <c r="M89" s="211" t="s">
        <v>19</v>
      </c>
      <c r="N89" s="212" t="s">
        <v>43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0.29</v>
      </c>
      <c r="T89" s="214">
        <f>S89*H89</f>
        <v>26.099999999999998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125</v>
      </c>
      <c r="AT89" s="215" t="s">
        <v>120</v>
      </c>
      <c r="AU89" s="215" t="s">
        <v>82</v>
      </c>
      <c r="AY89" s="17" t="s">
        <v>118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80</v>
      </c>
      <c r="BK89" s="216">
        <f>ROUND(I89*H89,2)</f>
        <v>0</v>
      </c>
      <c r="BL89" s="17" t="s">
        <v>125</v>
      </c>
      <c r="BM89" s="215" t="s">
        <v>126</v>
      </c>
    </row>
    <row r="90" spans="1:47" s="2" customFormat="1" ht="12">
      <c r="A90" s="38"/>
      <c r="B90" s="39"/>
      <c r="C90" s="40"/>
      <c r="D90" s="217" t="s">
        <v>127</v>
      </c>
      <c r="E90" s="40"/>
      <c r="F90" s="218" t="s">
        <v>128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127</v>
      </c>
      <c r="AU90" s="17" t="s">
        <v>82</v>
      </c>
    </row>
    <row r="91" spans="1:47" s="2" customFormat="1" ht="12">
      <c r="A91" s="38"/>
      <c r="B91" s="39"/>
      <c r="C91" s="40"/>
      <c r="D91" s="222" t="s">
        <v>129</v>
      </c>
      <c r="E91" s="40"/>
      <c r="F91" s="223" t="s">
        <v>130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129</v>
      </c>
      <c r="AU91" s="17" t="s">
        <v>82</v>
      </c>
    </row>
    <row r="92" spans="1:51" s="13" customFormat="1" ht="12">
      <c r="A92" s="13"/>
      <c r="B92" s="224"/>
      <c r="C92" s="225"/>
      <c r="D92" s="217" t="s">
        <v>131</v>
      </c>
      <c r="E92" s="226" t="s">
        <v>19</v>
      </c>
      <c r="F92" s="227" t="s">
        <v>132</v>
      </c>
      <c r="G92" s="225"/>
      <c r="H92" s="226" t="s">
        <v>19</v>
      </c>
      <c r="I92" s="228"/>
      <c r="J92" s="225"/>
      <c r="K92" s="225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131</v>
      </c>
      <c r="AU92" s="233" t="s">
        <v>82</v>
      </c>
      <c r="AV92" s="13" t="s">
        <v>80</v>
      </c>
      <c r="AW92" s="13" t="s">
        <v>33</v>
      </c>
      <c r="AX92" s="13" t="s">
        <v>72</v>
      </c>
      <c r="AY92" s="233" t="s">
        <v>118</v>
      </c>
    </row>
    <row r="93" spans="1:51" s="14" customFormat="1" ht="12">
      <c r="A93" s="14"/>
      <c r="B93" s="234"/>
      <c r="C93" s="235"/>
      <c r="D93" s="217" t="s">
        <v>131</v>
      </c>
      <c r="E93" s="236" t="s">
        <v>19</v>
      </c>
      <c r="F93" s="237" t="s">
        <v>133</v>
      </c>
      <c r="G93" s="235"/>
      <c r="H93" s="238">
        <v>90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4" t="s">
        <v>131</v>
      </c>
      <c r="AU93" s="244" t="s">
        <v>82</v>
      </c>
      <c r="AV93" s="14" t="s">
        <v>82</v>
      </c>
      <c r="AW93" s="14" t="s">
        <v>33</v>
      </c>
      <c r="AX93" s="14" t="s">
        <v>72</v>
      </c>
      <c r="AY93" s="244" t="s">
        <v>118</v>
      </c>
    </row>
    <row r="94" spans="1:65" s="2" customFormat="1" ht="21.75" customHeight="1">
      <c r="A94" s="38"/>
      <c r="B94" s="39"/>
      <c r="C94" s="204" t="s">
        <v>82</v>
      </c>
      <c r="D94" s="204" t="s">
        <v>120</v>
      </c>
      <c r="E94" s="205" t="s">
        <v>134</v>
      </c>
      <c r="F94" s="206" t="s">
        <v>135</v>
      </c>
      <c r="G94" s="207" t="s">
        <v>123</v>
      </c>
      <c r="H94" s="208">
        <v>90</v>
      </c>
      <c r="I94" s="209"/>
      <c r="J94" s="210">
        <f>ROUND(I94*H94,2)</f>
        <v>0</v>
      </c>
      <c r="K94" s="206" t="s">
        <v>124</v>
      </c>
      <c r="L94" s="44"/>
      <c r="M94" s="211" t="s">
        <v>19</v>
      </c>
      <c r="N94" s="212" t="s">
        <v>43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0.325</v>
      </c>
      <c r="T94" s="214">
        <f>S94*H94</f>
        <v>29.25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125</v>
      </c>
      <c r="AT94" s="215" t="s">
        <v>120</v>
      </c>
      <c r="AU94" s="215" t="s">
        <v>82</v>
      </c>
      <c r="AY94" s="17" t="s">
        <v>118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80</v>
      </c>
      <c r="BK94" s="216">
        <f>ROUND(I94*H94,2)</f>
        <v>0</v>
      </c>
      <c r="BL94" s="17" t="s">
        <v>125</v>
      </c>
      <c r="BM94" s="215" t="s">
        <v>136</v>
      </c>
    </row>
    <row r="95" spans="1:47" s="2" customFormat="1" ht="12">
      <c r="A95" s="38"/>
      <c r="B95" s="39"/>
      <c r="C95" s="40"/>
      <c r="D95" s="217" t="s">
        <v>127</v>
      </c>
      <c r="E95" s="40"/>
      <c r="F95" s="218" t="s">
        <v>137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127</v>
      </c>
      <c r="AU95" s="17" t="s">
        <v>82</v>
      </c>
    </row>
    <row r="96" spans="1:47" s="2" customFormat="1" ht="12">
      <c r="A96" s="38"/>
      <c r="B96" s="39"/>
      <c r="C96" s="40"/>
      <c r="D96" s="222" t="s">
        <v>129</v>
      </c>
      <c r="E96" s="40"/>
      <c r="F96" s="223" t="s">
        <v>138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129</v>
      </c>
      <c r="AU96" s="17" t="s">
        <v>82</v>
      </c>
    </row>
    <row r="97" spans="1:51" s="13" customFormat="1" ht="12">
      <c r="A97" s="13"/>
      <c r="B97" s="224"/>
      <c r="C97" s="225"/>
      <c r="D97" s="217" t="s">
        <v>131</v>
      </c>
      <c r="E97" s="226" t="s">
        <v>19</v>
      </c>
      <c r="F97" s="227" t="s">
        <v>132</v>
      </c>
      <c r="G97" s="225"/>
      <c r="H97" s="226" t="s">
        <v>19</v>
      </c>
      <c r="I97" s="228"/>
      <c r="J97" s="225"/>
      <c r="K97" s="225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131</v>
      </c>
      <c r="AU97" s="233" t="s">
        <v>82</v>
      </c>
      <c r="AV97" s="13" t="s">
        <v>80</v>
      </c>
      <c r="AW97" s="13" t="s">
        <v>33</v>
      </c>
      <c r="AX97" s="13" t="s">
        <v>72</v>
      </c>
      <c r="AY97" s="233" t="s">
        <v>118</v>
      </c>
    </row>
    <row r="98" spans="1:51" s="14" customFormat="1" ht="12">
      <c r="A98" s="14"/>
      <c r="B98" s="234"/>
      <c r="C98" s="235"/>
      <c r="D98" s="217" t="s">
        <v>131</v>
      </c>
      <c r="E98" s="236" t="s">
        <v>19</v>
      </c>
      <c r="F98" s="237" t="s">
        <v>139</v>
      </c>
      <c r="G98" s="235"/>
      <c r="H98" s="238">
        <v>90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131</v>
      </c>
      <c r="AU98" s="244" t="s">
        <v>82</v>
      </c>
      <c r="AV98" s="14" t="s">
        <v>82</v>
      </c>
      <c r="AW98" s="14" t="s">
        <v>33</v>
      </c>
      <c r="AX98" s="14" t="s">
        <v>72</v>
      </c>
      <c r="AY98" s="244" t="s">
        <v>118</v>
      </c>
    </row>
    <row r="99" spans="1:65" s="2" customFormat="1" ht="16.5" customHeight="1">
      <c r="A99" s="38"/>
      <c r="B99" s="39"/>
      <c r="C99" s="204" t="s">
        <v>140</v>
      </c>
      <c r="D99" s="204" t="s">
        <v>120</v>
      </c>
      <c r="E99" s="205" t="s">
        <v>141</v>
      </c>
      <c r="F99" s="206" t="s">
        <v>142</v>
      </c>
      <c r="G99" s="207" t="s">
        <v>123</v>
      </c>
      <c r="H99" s="208">
        <v>90</v>
      </c>
      <c r="I99" s="209"/>
      <c r="J99" s="210">
        <f>ROUND(I99*H99,2)</f>
        <v>0</v>
      </c>
      <c r="K99" s="206" t="s">
        <v>124</v>
      </c>
      <c r="L99" s="44"/>
      <c r="M99" s="211" t="s">
        <v>19</v>
      </c>
      <c r="N99" s="212" t="s">
        <v>43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0.22</v>
      </c>
      <c r="T99" s="214">
        <f>S99*H99</f>
        <v>19.8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125</v>
      </c>
      <c r="AT99" s="215" t="s">
        <v>120</v>
      </c>
      <c r="AU99" s="215" t="s">
        <v>82</v>
      </c>
      <c r="AY99" s="17" t="s">
        <v>118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80</v>
      </c>
      <c r="BK99" s="216">
        <f>ROUND(I99*H99,2)</f>
        <v>0</v>
      </c>
      <c r="BL99" s="17" t="s">
        <v>125</v>
      </c>
      <c r="BM99" s="215" t="s">
        <v>143</v>
      </c>
    </row>
    <row r="100" spans="1:47" s="2" customFormat="1" ht="12">
      <c r="A100" s="38"/>
      <c r="B100" s="39"/>
      <c r="C100" s="40"/>
      <c r="D100" s="217" t="s">
        <v>127</v>
      </c>
      <c r="E100" s="40"/>
      <c r="F100" s="218" t="s">
        <v>144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127</v>
      </c>
      <c r="AU100" s="17" t="s">
        <v>82</v>
      </c>
    </row>
    <row r="101" spans="1:47" s="2" customFormat="1" ht="12">
      <c r="A101" s="38"/>
      <c r="B101" s="39"/>
      <c r="C101" s="40"/>
      <c r="D101" s="222" t="s">
        <v>129</v>
      </c>
      <c r="E101" s="40"/>
      <c r="F101" s="223" t="s">
        <v>145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129</v>
      </c>
      <c r="AU101" s="17" t="s">
        <v>82</v>
      </c>
    </row>
    <row r="102" spans="1:51" s="13" customFormat="1" ht="12">
      <c r="A102" s="13"/>
      <c r="B102" s="224"/>
      <c r="C102" s="225"/>
      <c r="D102" s="217" t="s">
        <v>131</v>
      </c>
      <c r="E102" s="226" t="s">
        <v>19</v>
      </c>
      <c r="F102" s="227" t="s">
        <v>132</v>
      </c>
      <c r="G102" s="225"/>
      <c r="H102" s="226" t="s">
        <v>19</v>
      </c>
      <c r="I102" s="228"/>
      <c r="J102" s="225"/>
      <c r="K102" s="225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131</v>
      </c>
      <c r="AU102" s="233" t="s">
        <v>82</v>
      </c>
      <c r="AV102" s="13" t="s">
        <v>80</v>
      </c>
      <c r="AW102" s="13" t="s">
        <v>33</v>
      </c>
      <c r="AX102" s="13" t="s">
        <v>72</v>
      </c>
      <c r="AY102" s="233" t="s">
        <v>118</v>
      </c>
    </row>
    <row r="103" spans="1:51" s="14" customFormat="1" ht="12">
      <c r="A103" s="14"/>
      <c r="B103" s="234"/>
      <c r="C103" s="235"/>
      <c r="D103" s="217" t="s">
        <v>131</v>
      </c>
      <c r="E103" s="236" t="s">
        <v>19</v>
      </c>
      <c r="F103" s="237" t="s">
        <v>146</v>
      </c>
      <c r="G103" s="235"/>
      <c r="H103" s="238">
        <v>90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131</v>
      </c>
      <c r="AU103" s="244" t="s">
        <v>82</v>
      </c>
      <c r="AV103" s="14" t="s">
        <v>82</v>
      </c>
      <c r="AW103" s="14" t="s">
        <v>33</v>
      </c>
      <c r="AX103" s="14" t="s">
        <v>72</v>
      </c>
      <c r="AY103" s="244" t="s">
        <v>118</v>
      </c>
    </row>
    <row r="104" spans="1:65" s="2" customFormat="1" ht="16.5" customHeight="1">
      <c r="A104" s="38"/>
      <c r="B104" s="39"/>
      <c r="C104" s="204" t="s">
        <v>125</v>
      </c>
      <c r="D104" s="204" t="s">
        <v>120</v>
      </c>
      <c r="E104" s="205" t="s">
        <v>147</v>
      </c>
      <c r="F104" s="206" t="s">
        <v>148</v>
      </c>
      <c r="G104" s="207" t="s">
        <v>149</v>
      </c>
      <c r="H104" s="208">
        <v>23</v>
      </c>
      <c r="I104" s="209"/>
      <c r="J104" s="210">
        <f>ROUND(I104*H104,2)</f>
        <v>0</v>
      </c>
      <c r="K104" s="206" t="s">
        <v>124</v>
      </c>
      <c r="L104" s="44"/>
      <c r="M104" s="211" t="s">
        <v>19</v>
      </c>
      <c r="N104" s="212" t="s">
        <v>43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0.205</v>
      </c>
      <c r="T104" s="214">
        <f>S104*H104</f>
        <v>4.715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125</v>
      </c>
      <c r="AT104" s="215" t="s">
        <v>120</v>
      </c>
      <c r="AU104" s="215" t="s">
        <v>82</v>
      </c>
      <c r="AY104" s="17" t="s">
        <v>118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80</v>
      </c>
      <c r="BK104" s="216">
        <f>ROUND(I104*H104,2)</f>
        <v>0</v>
      </c>
      <c r="BL104" s="17" t="s">
        <v>125</v>
      </c>
      <c r="BM104" s="215" t="s">
        <v>150</v>
      </c>
    </row>
    <row r="105" spans="1:47" s="2" customFormat="1" ht="12">
      <c r="A105" s="38"/>
      <c r="B105" s="39"/>
      <c r="C105" s="40"/>
      <c r="D105" s="217" t="s">
        <v>127</v>
      </c>
      <c r="E105" s="40"/>
      <c r="F105" s="218" t="s">
        <v>151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127</v>
      </c>
      <c r="AU105" s="17" t="s">
        <v>82</v>
      </c>
    </row>
    <row r="106" spans="1:47" s="2" customFormat="1" ht="12">
      <c r="A106" s="38"/>
      <c r="B106" s="39"/>
      <c r="C106" s="40"/>
      <c r="D106" s="222" t="s">
        <v>129</v>
      </c>
      <c r="E106" s="40"/>
      <c r="F106" s="223" t="s">
        <v>152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129</v>
      </c>
      <c r="AU106" s="17" t="s">
        <v>82</v>
      </c>
    </row>
    <row r="107" spans="1:51" s="13" customFormat="1" ht="12">
      <c r="A107" s="13"/>
      <c r="B107" s="224"/>
      <c r="C107" s="225"/>
      <c r="D107" s="217" t="s">
        <v>131</v>
      </c>
      <c r="E107" s="226" t="s">
        <v>19</v>
      </c>
      <c r="F107" s="227" t="s">
        <v>132</v>
      </c>
      <c r="G107" s="225"/>
      <c r="H107" s="226" t="s">
        <v>19</v>
      </c>
      <c r="I107" s="228"/>
      <c r="J107" s="225"/>
      <c r="K107" s="225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131</v>
      </c>
      <c r="AU107" s="233" t="s">
        <v>82</v>
      </c>
      <c r="AV107" s="13" t="s">
        <v>80</v>
      </c>
      <c r="AW107" s="13" t="s">
        <v>33</v>
      </c>
      <c r="AX107" s="13" t="s">
        <v>72</v>
      </c>
      <c r="AY107" s="233" t="s">
        <v>118</v>
      </c>
    </row>
    <row r="108" spans="1:51" s="14" customFormat="1" ht="12">
      <c r="A108" s="14"/>
      <c r="B108" s="234"/>
      <c r="C108" s="235"/>
      <c r="D108" s="217" t="s">
        <v>131</v>
      </c>
      <c r="E108" s="236" t="s">
        <v>19</v>
      </c>
      <c r="F108" s="237" t="s">
        <v>153</v>
      </c>
      <c r="G108" s="235"/>
      <c r="H108" s="238">
        <v>23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131</v>
      </c>
      <c r="AU108" s="244" t="s">
        <v>82</v>
      </c>
      <c r="AV108" s="14" t="s">
        <v>82</v>
      </c>
      <c r="AW108" s="14" t="s">
        <v>33</v>
      </c>
      <c r="AX108" s="14" t="s">
        <v>72</v>
      </c>
      <c r="AY108" s="244" t="s">
        <v>118</v>
      </c>
    </row>
    <row r="109" spans="1:65" s="2" customFormat="1" ht="16.5" customHeight="1">
      <c r="A109" s="38"/>
      <c r="B109" s="39"/>
      <c r="C109" s="204" t="s">
        <v>154</v>
      </c>
      <c r="D109" s="204" t="s">
        <v>120</v>
      </c>
      <c r="E109" s="205" t="s">
        <v>155</v>
      </c>
      <c r="F109" s="206" t="s">
        <v>156</v>
      </c>
      <c r="G109" s="207" t="s">
        <v>123</v>
      </c>
      <c r="H109" s="208">
        <v>10</v>
      </c>
      <c r="I109" s="209"/>
      <c r="J109" s="210">
        <f>ROUND(I109*H109,2)</f>
        <v>0</v>
      </c>
      <c r="K109" s="206" t="s">
        <v>124</v>
      </c>
      <c r="L109" s="44"/>
      <c r="M109" s="211" t="s">
        <v>19</v>
      </c>
      <c r="N109" s="212" t="s">
        <v>43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125</v>
      </c>
      <c r="AT109" s="215" t="s">
        <v>120</v>
      </c>
      <c r="AU109" s="215" t="s">
        <v>82</v>
      </c>
      <c r="AY109" s="17" t="s">
        <v>118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80</v>
      </c>
      <c r="BK109" s="216">
        <f>ROUND(I109*H109,2)</f>
        <v>0</v>
      </c>
      <c r="BL109" s="17" t="s">
        <v>125</v>
      </c>
      <c r="BM109" s="215" t="s">
        <v>157</v>
      </c>
    </row>
    <row r="110" spans="1:47" s="2" customFormat="1" ht="12">
      <c r="A110" s="38"/>
      <c r="B110" s="39"/>
      <c r="C110" s="40"/>
      <c r="D110" s="217" t="s">
        <v>127</v>
      </c>
      <c r="E110" s="40"/>
      <c r="F110" s="218" t="s">
        <v>158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127</v>
      </c>
      <c r="AU110" s="17" t="s">
        <v>82</v>
      </c>
    </row>
    <row r="111" spans="1:47" s="2" customFormat="1" ht="12">
      <c r="A111" s="38"/>
      <c r="B111" s="39"/>
      <c r="C111" s="40"/>
      <c r="D111" s="222" t="s">
        <v>129</v>
      </c>
      <c r="E111" s="40"/>
      <c r="F111" s="223" t="s">
        <v>159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129</v>
      </c>
      <c r="AU111" s="17" t="s">
        <v>82</v>
      </c>
    </row>
    <row r="112" spans="1:47" s="2" customFormat="1" ht="12">
      <c r="A112" s="38"/>
      <c r="B112" s="39"/>
      <c r="C112" s="40"/>
      <c r="D112" s="217" t="s">
        <v>160</v>
      </c>
      <c r="E112" s="40"/>
      <c r="F112" s="245" t="s">
        <v>161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160</v>
      </c>
      <c r="AU112" s="17" t="s">
        <v>82</v>
      </c>
    </row>
    <row r="113" spans="1:51" s="13" customFormat="1" ht="12">
      <c r="A113" s="13"/>
      <c r="B113" s="224"/>
      <c r="C113" s="225"/>
      <c r="D113" s="217" t="s">
        <v>131</v>
      </c>
      <c r="E113" s="226" t="s">
        <v>19</v>
      </c>
      <c r="F113" s="227" t="s">
        <v>132</v>
      </c>
      <c r="G113" s="225"/>
      <c r="H113" s="226" t="s">
        <v>19</v>
      </c>
      <c r="I113" s="228"/>
      <c r="J113" s="225"/>
      <c r="K113" s="225"/>
      <c r="L113" s="229"/>
      <c r="M113" s="230"/>
      <c r="N113" s="231"/>
      <c r="O113" s="231"/>
      <c r="P113" s="231"/>
      <c r="Q113" s="231"/>
      <c r="R113" s="231"/>
      <c r="S113" s="231"/>
      <c r="T113" s="23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3" t="s">
        <v>131</v>
      </c>
      <c r="AU113" s="233" t="s">
        <v>82</v>
      </c>
      <c r="AV113" s="13" t="s">
        <v>80</v>
      </c>
      <c r="AW113" s="13" t="s">
        <v>33</v>
      </c>
      <c r="AX113" s="13" t="s">
        <v>72</v>
      </c>
      <c r="AY113" s="233" t="s">
        <v>118</v>
      </c>
    </row>
    <row r="114" spans="1:51" s="14" customFormat="1" ht="12">
      <c r="A114" s="14"/>
      <c r="B114" s="234"/>
      <c r="C114" s="235"/>
      <c r="D114" s="217" t="s">
        <v>131</v>
      </c>
      <c r="E114" s="236" t="s">
        <v>19</v>
      </c>
      <c r="F114" s="237" t="s">
        <v>162</v>
      </c>
      <c r="G114" s="235"/>
      <c r="H114" s="238">
        <v>10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131</v>
      </c>
      <c r="AU114" s="244" t="s">
        <v>82</v>
      </c>
      <c r="AV114" s="14" t="s">
        <v>82</v>
      </c>
      <c r="AW114" s="14" t="s">
        <v>33</v>
      </c>
      <c r="AX114" s="14" t="s">
        <v>72</v>
      </c>
      <c r="AY114" s="244" t="s">
        <v>118</v>
      </c>
    </row>
    <row r="115" spans="1:65" s="2" customFormat="1" ht="16.5" customHeight="1">
      <c r="A115" s="38"/>
      <c r="B115" s="39"/>
      <c r="C115" s="204" t="s">
        <v>163</v>
      </c>
      <c r="D115" s="204" t="s">
        <v>120</v>
      </c>
      <c r="E115" s="205" t="s">
        <v>164</v>
      </c>
      <c r="F115" s="206" t="s">
        <v>165</v>
      </c>
      <c r="G115" s="207" t="s">
        <v>123</v>
      </c>
      <c r="H115" s="208">
        <v>104.5</v>
      </c>
      <c r="I115" s="209"/>
      <c r="J115" s="210">
        <f>ROUND(I115*H115,2)</f>
        <v>0</v>
      </c>
      <c r="K115" s="206" t="s">
        <v>124</v>
      </c>
      <c r="L115" s="44"/>
      <c r="M115" s="211" t="s">
        <v>19</v>
      </c>
      <c r="N115" s="212" t="s">
        <v>43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125</v>
      </c>
      <c r="AT115" s="215" t="s">
        <v>120</v>
      </c>
      <c r="AU115" s="215" t="s">
        <v>82</v>
      </c>
      <c r="AY115" s="17" t="s">
        <v>118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80</v>
      </c>
      <c r="BK115" s="216">
        <f>ROUND(I115*H115,2)</f>
        <v>0</v>
      </c>
      <c r="BL115" s="17" t="s">
        <v>125</v>
      </c>
      <c r="BM115" s="215" t="s">
        <v>166</v>
      </c>
    </row>
    <row r="116" spans="1:47" s="2" customFormat="1" ht="12">
      <c r="A116" s="38"/>
      <c r="B116" s="39"/>
      <c r="C116" s="40"/>
      <c r="D116" s="217" t="s">
        <v>127</v>
      </c>
      <c r="E116" s="40"/>
      <c r="F116" s="218" t="s">
        <v>167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127</v>
      </c>
      <c r="AU116" s="17" t="s">
        <v>82</v>
      </c>
    </row>
    <row r="117" spans="1:47" s="2" customFormat="1" ht="12">
      <c r="A117" s="38"/>
      <c r="B117" s="39"/>
      <c r="C117" s="40"/>
      <c r="D117" s="222" t="s">
        <v>129</v>
      </c>
      <c r="E117" s="40"/>
      <c r="F117" s="223" t="s">
        <v>168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129</v>
      </c>
      <c r="AU117" s="17" t="s">
        <v>82</v>
      </c>
    </row>
    <row r="118" spans="1:51" s="13" customFormat="1" ht="12">
      <c r="A118" s="13"/>
      <c r="B118" s="224"/>
      <c r="C118" s="225"/>
      <c r="D118" s="217" t="s">
        <v>131</v>
      </c>
      <c r="E118" s="226" t="s">
        <v>19</v>
      </c>
      <c r="F118" s="227" t="s">
        <v>169</v>
      </c>
      <c r="G118" s="225"/>
      <c r="H118" s="226" t="s">
        <v>19</v>
      </c>
      <c r="I118" s="228"/>
      <c r="J118" s="225"/>
      <c r="K118" s="225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131</v>
      </c>
      <c r="AU118" s="233" t="s">
        <v>82</v>
      </c>
      <c r="AV118" s="13" t="s">
        <v>80</v>
      </c>
      <c r="AW118" s="13" t="s">
        <v>33</v>
      </c>
      <c r="AX118" s="13" t="s">
        <v>72</v>
      </c>
      <c r="AY118" s="233" t="s">
        <v>118</v>
      </c>
    </row>
    <row r="119" spans="1:51" s="14" customFormat="1" ht="12">
      <c r="A119" s="14"/>
      <c r="B119" s="234"/>
      <c r="C119" s="235"/>
      <c r="D119" s="217" t="s">
        <v>131</v>
      </c>
      <c r="E119" s="236" t="s">
        <v>19</v>
      </c>
      <c r="F119" s="237" t="s">
        <v>170</v>
      </c>
      <c r="G119" s="235"/>
      <c r="H119" s="238">
        <v>104.5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131</v>
      </c>
      <c r="AU119" s="244" t="s">
        <v>82</v>
      </c>
      <c r="AV119" s="14" t="s">
        <v>82</v>
      </c>
      <c r="AW119" s="14" t="s">
        <v>33</v>
      </c>
      <c r="AX119" s="14" t="s">
        <v>72</v>
      </c>
      <c r="AY119" s="244" t="s">
        <v>118</v>
      </c>
    </row>
    <row r="120" spans="1:63" s="12" customFormat="1" ht="22.8" customHeight="1">
      <c r="A120" s="12"/>
      <c r="B120" s="188"/>
      <c r="C120" s="189"/>
      <c r="D120" s="190" t="s">
        <v>71</v>
      </c>
      <c r="E120" s="202" t="s">
        <v>154</v>
      </c>
      <c r="F120" s="202" t="s">
        <v>171</v>
      </c>
      <c r="G120" s="189"/>
      <c r="H120" s="189"/>
      <c r="I120" s="192"/>
      <c r="J120" s="203">
        <f>BK120</f>
        <v>0</v>
      </c>
      <c r="K120" s="189"/>
      <c r="L120" s="194"/>
      <c r="M120" s="195"/>
      <c r="N120" s="196"/>
      <c r="O120" s="196"/>
      <c r="P120" s="197">
        <f>SUM(P121:P194)</f>
        <v>0</v>
      </c>
      <c r="Q120" s="196"/>
      <c r="R120" s="197">
        <f>SUM(R121:R194)</f>
        <v>23.415800000000004</v>
      </c>
      <c r="S120" s="196"/>
      <c r="T120" s="198">
        <f>SUM(T121:T194)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99" t="s">
        <v>80</v>
      </c>
      <c r="AT120" s="200" t="s">
        <v>71</v>
      </c>
      <c r="AU120" s="200" t="s">
        <v>80</v>
      </c>
      <c r="AY120" s="199" t="s">
        <v>118</v>
      </c>
      <c r="BK120" s="201">
        <f>SUM(BK121:BK194)</f>
        <v>0</v>
      </c>
    </row>
    <row r="121" spans="1:65" s="2" customFormat="1" ht="16.5" customHeight="1">
      <c r="A121" s="38"/>
      <c r="B121" s="39"/>
      <c r="C121" s="204" t="s">
        <v>172</v>
      </c>
      <c r="D121" s="204" t="s">
        <v>120</v>
      </c>
      <c r="E121" s="205" t="s">
        <v>173</v>
      </c>
      <c r="F121" s="206" t="s">
        <v>174</v>
      </c>
      <c r="G121" s="207" t="s">
        <v>123</v>
      </c>
      <c r="H121" s="208">
        <v>38.5</v>
      </c>
      <c r="I121" s="209"/>
      <c r="J121" s="210">
        <f>ROUND(I121*H121,2)</f>
        <v>0</v>
      </c>
      <c r="K121" s="206" t="s">
        <v>124</v>
      </c>
      <c r="L121" s="44"/>
      <c r="M121" s="211" t="s">
        <v>19</v>
      </c>
      <c r="N121" s="212" t="s">
        <v>43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125</v>
      </c>
      <c r="AT121" s="215" t="s">
        <v>120</v>
      </c>
      <c r="AU121" s="215" t="s">
        <v>82</v>
      </c>
      <c r="AY121" s="17" t="s">
        <v>118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80</v>
      </c>
      <c r="BK121" s="216">
        <f>ROUND(I121*H121,2)</f>
        <v>0</v>
      </c>
      <c r="BL121" s="17" t="s">
        <v>125</v>
      </c>
      <c r="BM121" s="215" t="s">
        <v>175</v>
      </c>
    </row>
    <row r="122" spans="1:47" s="2" customFormat="1" ht="12">
      <c r="A122" s="38"/>
      <c r="B122" s="39"/>
      <c r="C122" s="40"/>
      <c r="D122" s="217" t="s">
        <v>127</v>
      </c>
      <c r="E122" s="40"/>
      <c r="F122" s="218" t="s">
        <v>176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127</v>
      </c>
      <c r="AU122" s="17" t="s">
        <v>82</v>
      </c>
    </row>
    <row r="123" spans="1:47" s="2" customFormat="1" ht="12">
      <c r="A123" s="38"/>
      <c r="B123" s="39"/>
      <c r="C123" s="40"/>
      <c r="D123" s="222" t="s">
        <v>129</v>
      </c>
      <c r="E123" s="40"/>
      <c r="F123" s="223" t="s">
        <v>177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129</v>
      </c>
      <c r="AU123" s="17" t="s">
        <v>82</v>
      </c>
    </row>
    <row r="124" spans="1:47" s="2" customFormat="1" ht="12">
      <c r="A124" s="38"/>
      <c r="B124" s="39"/>
      <c r="C124" s="40"/>
      <c r="D124" s="217" t="s">
        <v>160</v>
      </c>
      <c r="E124" s="40"/>
      <c r="F124" s="245" t="s">
        <v>178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160</v>
      </c>
      <c r="AU124" s="17" t="s">
        <v>82</v>
      </c>
    </row>
    <row r="125" spans="1:51" s="13" customFormat="1" ht="12">
      <c r="A125" s="13"/>
      <c r="B125" s="224"/>
      <c r="C125" s="225"/>
      <c r="D125" s="217" t="s">
        <v>131</v>
      </c>
      <c r="E125" s="226" t="s">
        <v>19</v>
      </c>
      <c r="F125" s="227" t="s">
        <v>179</v>
      </c>
      <c r="G125" s="225"/>
      <c r="H125" s="226" t="s">
        <v>19</v>
      </c>
      <c r="I125" s="228"/>
      <c r="J125" s="225"/>
      <c r="K125" s="225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131</v>
      </c>
      <c r="AU125" s="233" t="s">
        <v>82</v>
      </c>
      <c r="AV125" s="13" t="s">
        <v>80</v>
      </c>
      <c r="AW125" s="13" t="s">
        <v>33</v>
      </c>
      <c r="AX125" s="13" t="s">
        <v>72</v>
      </c>
      <c r="AY125" s="233" t="s">
        <v>118</v>
      </c>
    </row>
    <row r="126" spans="1:51" s="13" customFormat="1" ht="12">
      <c r="A126" s="13"/>
      <c r="B126" s="224"/>
      <c r="C126" s="225"/>
      <c r="D126" s="217" t="s">
        <v>131</v>
      </c>
      <c r="E126" s="226" t="s">
        <v>19</v>
      </c>
      <c r="F126" s="227" t="s">
        <v>180</v>
      </c>
      <c r="G126" s="225"/>
      <c r="H126" s="226" t="s">
        <v>19</v>
      </c>
      <c r="I126" s="228"/>
      <c r="J126" s="225"/>
      <c r="K126" s="225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131</v>
      </c>
      <c r="AU126" s="233" t="s">
        <v>82</v>
      </c>
      <c r="AV126" s="13" t="s">
        <v>80</v>
      </c>
      <c r="AW126" s="13" t="s">
        <v>33</v>
      </c>
      <c r="AX126" s="13" t="s">
        <v>72</v>
      </c>
      <c r="AY126" s="233" t="s">
        <v>118</v>
      </c>
    </row>
    <row r="127" spans="1:51" s="14" customFormat="1" ht="12">
      <c r="A127" s="14"/>
      <c r="B127" s="234"/>
      <c r="C127" s="235"/>
      <c r="D127" s="217" t="s">
        <v>131</v>
      </c>
      <c r="E127" s="236" t="s">
        <v>19</v>
      </c>
      <c r="F127" s="237" t="s">
        <v>181</v>
      </c>
      <c r="G127" s="235"/>
      <c r="H127" s="238">
        <v>38.5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131</v>
      </c>
      <c r="AU127" s="244" t="s">
        <v>82</v>
      </c>
      <c r="AV127" s="14" t="s">
        <v>82</v>
      </c>
      <c r="AW127" s="14" t="s">
        <v>33</v>
      </c>
      <c r="AX127" s="14" t="s">
        <v>72</v>
      </c>
      <c r="AY127" s="244" t="s">
        <v>118</v>
      </c>
    </row>
    <row r="128" spans="1:65" s="2" customFormat="1" ht="16.5" customHeight="1">
      <c r="A128" s="38"/>
      <c r="B128" s="39"/>
      <c r="C128" s="204" t="s">
        <v>182</v>
      </c>
      <c r="D128" s="204" t="s">
        <v>120</v>
      </c>
      <c r="E128" s="205" t="s">
        <v>183</v>
      </c>
      <c r="F128" s="206" t="s">
        <v>184</v>
      </c>
      <c r="G128" s="207" t="s">
        <v>123</v>
      </c>
      <c r="H128" s="208">
        <v>66</v>
      </c>
      <c r="I128" s="209"/>
      <c r="J128" s="210">
        <f>ROUND(I128*H128,2)</f>
        <v>0</v>
      </c>
      <c r="K128" s="206" t="s">
        <v>124</v>
      </c>
      <c r="L128" s="44"/>
      <c r="M128" s="211" t="s">
        <v>19</v>
      </c>
      <c r="N128" s="212" t="s">
        <v>43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125</v>
      </c>
      <c r="AT128" s="215" t="s">
        <v>120</v>
      </c>
      <c r="AU128" s="215" t="s">
        <v>82</v>
      </c>
      <c r="AY128" s="17" t="s">
        <v>118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80</v>
      </c>
      <c r="BK128" s="216">
        <f>ROUND(I128*H128,2)</f>
        <v>0</v>
      </c>
      <c r="BL128" s="17" t="s">
        <v>125</v>
      </c>
      <c r="BM128" s="215" t="s">
        <v>185</v>
      </c>
    </row>
    <row r="129" spans="1:47" s="2" customFormat="1" ht="12">
      <c r="A129" s="38"/>
      <c r="B129" s="39"/>
      <c r="C129" s="40"/>
      <c r="D129" s="217" t="s">
        <v>127</v>
      </c>
      <c r="E129" s="40"/>
      <c r="F129" s="218" t="s">
        <v>186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127</v>
      </c>
      <c r="AU129" s="17" t="s">
        <v>82</v>
      </c>
    </row>
    <row r="130" spans="1:47" s="2" customFormat="1" ht="12">
      <c r="A130" s="38"/>
      <c r="B130" s="39"/>
      <c r="C130" s="40"/>
      <c r="D130" s="222" t="s">
        <v>129</v>
      </c>
      <c r="E130" s="40"/>
      <c r="F130" s="223" t="s">
        <v>187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129</v>
      </c>
      <c r="AU130" s="17" t="s">
        <v>82</v>
      </c>
    </row>
    <row r="131" spans="1:47" s="2" customFormat="1" ht="12">
      <c r="A131" s="38"/>
      <c r="B131" s="39"/>
      <c r="C131" s="40"/>
      <c r="D131" s="217" t="s">
        <v>160</v>
      </c>
      <c r="E131" s="40"/>
      <c r="F131" s="245" t="s">
        <v>178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160</v>
      </c>
      <c r="AU131" s="17" t="s">
        <v>82</v>
      </c>
    </row>
    <row r="132" spans="1:51" s="13" customFormat="1" ht="12">
      <c r="A132" s="13"/>
      <c r="B132" s="224"/>
      <c r="C132" s="225"/>
      <c r="D132" s="217" t="s">
        <v>131</v>
      </c>
      <c r="E132" s="226" t="s">
        <v>19</v>
      </c>
      <c r="F132" s="227" t="s">
        <v>179</v>
      </c>
      <c r="G132" s="225"/>
      <c r="H132" s="226" t="s">
        <v>19</v>
      </c>
      <c r="I132" s="228"/>
      <c r="J132" s="225"/>
      <c r="K132" s="225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131</v>
      </c>
      <c r="AU132" s="233" t="s">
        <v>82</v>
      </c>
      <c r="AV132" s="13" t="s">
        <v>80</v>
      </c>
      <c r="AW132" s="13" t="s">
        <v>33</v>
      </c>
      <c r="AX132" s="13" t="s">
        <v>72</v>
      </c>
      <c r="AY132" s="233" t="s">
        <v>118</v>
      </c>
    </row>
    <row r="133" spans="1:51" s="13" customFormat="1" ht="12">
      <c r="A133" s="13"/>
      <c r="B133" s="224"/>
      <c r="C133" s="225"/>
      <c r="D133" s="217" t="s">
        <v>131</v>
      </c>
      <c r="E133" s="226" t="s">
        <v>19</v>
      </c>
      <c r="F133" s="227" t="s">
        <v>188</v>
      </c>
      <c r="G133" s="225"/>
      <c r="H133" s="226" t="s">
        <v>19</v>
      </c>
      <c r="I133" s="228"/>
      <c r="J133" s="225"/>
      <c r="K133" s="225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131</v>
      </c>
      <c r="AU133" s="233" t="s">
        <v>82</v>
      </c>
      <c r="AV133" s="13" t="s">
        <v>80</v>
      </c>
      <c r="AW133" s="13" t="s">
        <v>33</v>
      </c>
      <c r="AX133" s="13" t="s">
        <v>72</v>
      </c>
      <c r="AY133" s="233" t="s">
        <v>118</v>
      </c>
    </row>
    <row r="134" spans="1:51" s="14" customFormat="1" ht="12">
      <c r="A134" s="14"/>
      <c r="B134" s="234"/>
      <c r="C134" s="235"/>
      <c r="D134" s="217" t="s">
        <v>131</v>
      </c>
      <c r="E134" s="236" t="s">
        <v>19</v>
      </c>
      <c r="F134" s="237" t="s">
        <v>189</v>
      </c>
      <c r="G134" s="235"/>
      <c r="H134" s="238">
        <v>40.7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4" t="s">
        <v>131</v>
      </c>
      <c r="AU134" s="244" t="s">
        <v>82</v>
      </c>
      <c r="AV134" s="14" t="s">
        <v>82</v>
      </c>
      <c r="AW134" s="14" t="s">
        <v>33</v>
      </c>
      <c r="AX134" s="14" t="s">
        <v>72</v>
      </c>
      <c r="AY134" s="244" t="s">
        <v>118</v>
      </c>
    </row>
    <row r="135" spans="1:51" s="14" customFormat="1" ht="12">
      <c r="A135" s="14"/>
      <c r="B135" s="234"/>
      <c r="C135" s="235"/>
      <c r="D135" s="217" t="s">
        <v>131</v>
      </c>
      <c r="E135" s="236" t="s">
        <v>19</v>
      </c>
      <c r="F135" s="237" t="s">
        <v>190</v>
      </c>
      <c r="G135" s="235"/>
      <c r="H135" s="238">
        <v>25.3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131</v>
      </c>
      <c r="AU135" s="244" t="s">
        <v>82</v>
      </c>
      <c r="AV135" s="14" t="s">
        <v>82</v>
      </c>
      <c r="AW135" s="14" t="s">
        <v>33</v>
      </c>
      <c r="AX135" s="14" t="s">
        <v>72</v>
      </c>
      <c r="AY135" s="244" t="s">
        <v>118</v>
      </c>
    </row>
    <row r="136" spans="1:65" s="2" customFormat="1" ht="16.5" customHeight="1">
      <c r="A136" s="38"/>
      <c r="B136" s="39"/>
      <c r="C136" s="204" t="s">
        <v>191</v>
      </c>
      <c r="D136" s="204" t="s">
        <v>120</v>
      </c>
      <c r="E136" s="205" t="s">
        <v>192</v>
      </c>
      <c r="F136" s="206" t="s">
        <v>193</v>
      </c>
      <c r="G136" s="207" t="s">
        <v>123</v>
      </c>
      <c r="H136" s="208">
        <v>23</v>
      </c>
      <c r="I136" s="209"/>
      <c r="J136" s="210">
        <f>ROUND(I136*H136,2)</f>
        <v>0</v>
      </c>
      <c r="K136" s="206" t="s">
        <v>124</v>
      </c>
      <c r="L136" s="44"/>
      <c r="M136" s="211" t="s">
        <v>19</v>
      </c>
      <c r="N136" s="212" t="s">
        <v>43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125</v>
      </c>
      <c r="AT136" s="215" t="s">
        <v>120</v>
      </c>
      <c r="AU136" s="215" t="s">
        <v>82</v>
      </c>
      <c r="AY136" s="17" t="s">
        <v>118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80</v>
      </c>
      <c r="BK136" s="216">
        <f>ROUND(I136*H136,2)</f>
        <v>0</v>
      </c>
      <c r="BL136" s="17" t="s">
        <v>125</v>
      </c>
      <c r="BM136" s="215" t="s">
        <v>194</v>
      </c>
    </row>
    <row r="137" spans="1:47" s="2" customFormat="1" ht="12">
      <c r="A137" s="38"/>
      <c r="B137" s="39"/>
      <c r="C137" s="40"/>
      <c r="D137" s="217" t="s">
        <v>127</v>
      </c>
      <c r="E137" s="40"/>
      <c r="F137" s="218" t="s">
        <v>195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127</v>
      </c>
      <c r="AU137" s="17" t="s">
        <v>82</v>
      </c>
    </row>
    <row r="138" spans="1:47" s="2" customFormat="1" ht="12">
      <c r="A138" s="38"/>
      <c r="B138" s="39"/>
      <c r="C138" s="40"/>
      <c r="D138" s="222" t="s">
        <v>129</v>
      </c>
      <c r="E138" s="40"/>
      <c r="F138" s="223" t="s">
        <v>196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129</v>
      </c>
      <c r="AU138" s="17" t="s">
        <v>82</v>
      </c>
    </row>
    <row r="139" spans="1:51" s="13" customFormat="1" ht="12">
      <c r="A139" s="13"/>
      <c r="B139" s="224"/>
      <c r="C139" s="225"/>
      <c r="D139" s="217" t="s">
        <v>131</v>
      </c>
      <c r="E139" s="226" t="s">
        <v>19</v>
      </c>
      <c r="F139" s="227" t="s">
        <v>179</v>
      </c>
      <c r="G139" s="225"/>
      <c r="H139" s="226" t="s">
        <v>19</v>
      </c>
      <c r="I139" s="228"/>
      <c r="J139" s="225"/>
      <c r="K139" s="225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131</v>
      </c>
      <c r="AU139" s="233" t="s">
        <v>82</v>
      </c>
      <c r="AV139" s="13" t="s">
        <v>80</v>
      </c>
      <c r="AW139" s="13" t="s">
        <v>33</v>
      </c>
      <c r="AX139" s="13" t="s">
        <v>72</v>
      </c>
      <c r="AY139" s="233" t="s">
        <v>118</v>
      </c>
    </row>
    <row r="140" spans="1:51" s="13" customFormat="1" ht="12">
      <c r="A140" s="13"/>
      <c r="B140" s="224"/>
      <c r="C140" s="225"/>
      <c r="D140" s="217" t="s">
        <v>131</v>
      </c>
      <c r="E140" s="226" t="s">
        <v>19</v>
      </c>
      <c r="F140" s="227" t="s">
        <v>197</v>
      </c>
      <c r="G140" s="225"/>
      <c r="H140" s="226" t="s">
        <v>19</v>
      </c>
      <c r="I140" s="228"/>
      <c r="J140" s="225"/>
      <c r="K140" s="225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131</v>
      </c>
      <c r="AU140" s="233" t="s">
        <v>82</v>
      </c>
      <c r="AV140" s="13" t="s">
        <v>80</v>
      </c>
      <c r="AW140" s="13" t="s">
        <v>33</v>
      </c>
      <c r="AX140" s="13" t="s">
        <v>72</v>
      </c>
      <c r="AY140" s="233" t="s">
        <v>118</v>
      </c>
    </row>
    <row r="141" spans="1:51" s="14" customFormat="1" ht="12">
      <c r="A141" s="14"/>
      <c r="B141" s="234"/>
      <c r="C141" s="235"/>
      <c r="D141" s="217" t="s">
        <v>131</v>
      </c>
      <c r="E141" s="236" t="s">
        <v>19</v>
      </c>
      <c r="F141" s="237" t="s">
        <v>198</v>
      </c>
      <c r="G141" s="235"/>
      <c r="H141" s="238">
        <v>23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131</v>
      </c>
      <c r="AU141" s="244" t="s">
        <v>82</v>
      </c>
      <c r="AV141" s="14" t="s">
        <v>82</v>
      </c>
      <c r="AW141" s="14" t="s">
        <v>33</v>
      </c>
      <c r="AX141" s="14" t="s">
        <v>72</v>
      </c>
      <c r="AY141" s="244" t="s">
        <v>118</v>
      </c>
    </row>
    <row r="142" spans="1:65" s="2" customFormat="1" ht="16.5" customHeight="1">
      <c r="A142" s="38"/>
      <c r="B142" s="39"/>
      <c r="C142" s="204" t="s">
        <v>199</v>
      </c>
      <c r="D142" s="204" t="s">
        <v>120</v>
      </c>
      <c r="E142" s="205" t="s">
        <v>200</v>
      </c>
      <c r="F142" s="206" t="s">
        <v>201</v>
      </c>
      <c r="G142" s="207" t="s">
        <v>123</v>
      </c>
      <c r="H142" s="208">
        <v>23</v>
      </c>
      <c r="I142" s="209"/>
      <c r="J142" s="210">
        <f>ROUND(I142*H142,2)</f>
        <v>0</v>
      </c>
      <c r="K142" s="206" t="s">
        <v>124</v>
      </c>
      <c r="L142" s="44"/>
      <c r="M142" s="211" t="s">
        <v>19</v>
      </c>
      <c r="N142" s="212" t="s">
        <v>43</v>
      </c>
      <c r="O142" s="84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125</v>
      </c>
      <c r="AT142" s="215" t="s">
        <v>120</v>
      </c>
      <c r="AU142" s="215" t="s">
        <v>82</v>
      </c>
      <c r="AY142" s="17" t="s">
        <v>118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80</v>
      </c>
      <c r="BK142" s="216">
        <f>ROUND(I142*H142,2)</f>
        <v>0</v>
      </c>
      <c r="BL142" s="17" t="s">
        <v>125</v>
      </c>
      <c r="BM142" s="215" t="s">
        <v>202</v>
      </c>
    </row>
    <row r="143" spans="1:47" s="2" customFormat="1" ht="12">
      <c r="A143" s="38"/>
      <c r="B143" s="39"/>
      <c r="C143" s="40"/>
      <c r="D143" s="217" t="s">
        <v>127</v>
      </c>
      <c r="E143" s="40"/>
      <c r="F143" s="218" t="s">
        <v>203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127</v>
      </c>
      <c r="AU143" s="17" t="s">
        <v>82</v>
      </c>
    </row>
    <row r="144" spans="1:47" s="2" customFormat="1" ht="12">
      <c r="A144" s="38"/>
      <c r="B144" s="39"/>
      <c r="C144" s="40"/>
      <c r="D144" s="222" t="s">
        <v>129</v>
      </c>
      <c r="E144" s="40"/>
      <c r="F144" s="223" t="s">
        <v>204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129</v>
      </c>
      <c r="AU144" s="17" t="s">
        <v>82</v>
      </c>
    </row>
    <row r="145" spans="1:51" s="13" customFormat="1" ht="12">
      <c r="A145" s="13"/>
      <c r="B145" s="224"/>
      <c r="C145" s="225"/>
      <c r="D145" s="217" t="s">
        <v>131</v>
      </c>
      <c r="E145" s="226" t="s">
        <v>19</v>
      </c>
      <c r="F145" s="227" t="s">
        <v>179</v>
      </c>
      <c r="G145" s="225"/>
      <c r="H145" s="226" t="s">
        <v>19</v>
      </c>
      <c r="I145" s="228"/>
      <c r="J145" s="225"/>
      <c r="K145" s="225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131</v>
      </c>
      <c r="AU145" s="233" t="s">
        <v>82</v>
      </c>
      <c r="AV145" s="13" t="s">
        <v>80</v>
      </c>
      <c r="AW145" s="13" t="s">
        <v>33</v>
      </c>
      <c r="AX145" s="13" t="s">
        <v>72</v>
      </c>
      <c r="AY145" s="233" t="s">
        <v>118</v>
      </c>
    </row>
    <row r="146" spans="1:51" s="13" customFormat="1" ht="12">
      <c r="A146" s="13"/>
      <c r="B146" s="224"/>
      <c r="C146" s="225"/>
      <c r="D146" s="217" t="s">
        <v>131</v>
      </c>
      <c r="E146" s="226" t="s">
        <v>19</v>
      </c>
      <c r="F146" s="227" t="s">
        <v>205</v>
      </c>
      <c r="G146" s="225"/>
      <c r="H146" s="226" t="s">
        <v>19</v>
      </c>
      <c r="I146" s="228"/>
      <c r="J146" s="225"/>
      <c r="K146" s="225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131</v>
      </c>
      <c r="AU146" s="233" t="s">
        <v>82</v>
      </c>
      <c r="AV146" s="13" t="s">
        <v>80</v>
      </c>
      <c r="AW146" s="13" t="s">
        <v>33</v>
      </c>
      <c r="AX146" s="13" t="s">
        <v>72</v>
      </c>
      <c r="AY146" s="233" t="s">
        <v>118</v>
      </c>
    </row>
    <row r="147" spans="1:51" s="14" customFormat="1" ht="12">
      <c r="A147" s="14"/>
      <c r="B147" s="234"/>
      <c r="C147" s="235"/>
      <c r="D147" s="217" t="s">
        <v>131</v>
      </c>
      <c r="E147" s="236" t="s">
        <v>19</v>
      </c>
      <c r="F147" s="237" t="s">
        <v>198</v>
      </c>
      <c r="G147" s="235"/>
      <c r="H147" s="238">
        <v>23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131</v>
      </c>
      <c r="AU147" s="244" t="s">
        <v>82</v>
      </c>
      <c r="AV147" s="14" t="s">
        <v>82</v>
      </c>
      <c r="AW147" s="14" t="s">
        <v>33</v>
      </c>
      <c r="AX147" s="14" t="s">
        <v>72</v>
      </c>
      <c r="AY147" s="244" t="s">
        <v>118</v>
      </c>
    </row>
    <row r="148" spans="1:65" s="2" customFormat="1" ht="16.5" customHeight="1">
      <c r="A148" s="38"/>
      <c r="B148" s="39"/>
      <c r="C148" s="204" t="s">
        <v>206</v>
      </c>
      <c r="D148" s="204" t="s">
        <v>120</v>
      </c>
      <c r="E148" s="205" t="s">
        <v>207</v>
      </c>
      <c r="F148" s="206" t="s">
        <v>208</v>
      </c>
      <c r="G148" s="207" t="s">
        <v>123</v>
      </c>
      <c r="H148" s="208">
        <v>37</v>
      </c>
      <c r="I148" s="209"/>
      <c r="J148" s="210">
        <f>ROUND(I148*H148,2)</f>
        <v>0</v>
      </c>
      <c r="K148" s="206" t="s">
        <v>124</v>
      </c>
      <c r="L148" s="44"/>
      <c r="M148" s="211" t="s">
        <v>19</v>
      </c>
      <c r="N148" s="212" t="s">
        <v>43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125</v>
      </c>
      <c r="AT148" s="215" t="s">
        <v>120</v>
      </c>
      <c r="AU148" s="215" t="s">
        <v>82</v>
      </c>
      <c r="AY148" s="17" t="s">
        <v>118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80</v>
      </c>
      <c r="BK148" s="216">
        <f>ROUND(I148*H148,2)</f>
        <v>0</v>
      </c>
      <c r="BL148" s="17" t="s">
        <v>125</v>
      </c>
      <c r="BM148" s="215" t="s">
        <v>209</v>
      </c>
    </row>
    <row r="149" spans="1:47" s="2" customFormat="1" ht="12">
      <c r="A149" s="38"/>
      <c r="B149" s="39"/>
      <c r="C149" s="40"/>
      <c r="D149" s="217" t="s">
        <v>127</v>
      </c>
      <c r="E149" s="40"/>
      <c r="F149" s="218" t="s">
        <v>210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127</v>
      </c>
      <c r="AU149" s="17" t="s">
        <v>82</v>
      </c>
    </row>
    <row r="150" spans="1:47" s="2" customFormat="1" ht="12">
      <c r="A150" s="38"/>
      <c r="B150" s="39"/>
      <c r="C150" s="40"/>
      <c r="D150" s="222" t="s">
        <v>129</v>
      </c>
      <c r="E150" s="40"/>
      <c r="F150" s="223" t="s">
        <v>211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129</v>
      </c>
      <c r="AU150" s="17" t="s">
        <v>82</v>
      </c>
    </row>
    <row r="151" spans="1:51" s="13" customFormat="1" ht="12">
      <c r="A151" s="13"/>
      <c r="B151" s="224"/>
      <c r="C151" s="225"/>
      <c r="D151" s="217" t="s">
        <v>131</v>
      </c>
      <c r="E151" s="226" t="s">
        <v>19</v>
      </c>
      <c r="F151" s="227" t="s">
        <v>179</v>
      </c>
      <c r="G151" s="225"/>
      <c r="H151" s="226" t="s">
        <v>19</v>
      </c>
      <c r="I151" s="228"/>
      <c r="J151" s="225"/>
      <c r="K151" s="225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131</v>
      </c>
      <c r="AU151" s="233" t="s">
        <v>82</v>
      </c>
      <c r="AV151" s="13" t="s">
        <v>80</v>
      </c>
      <c r="AW151" s="13" t="s">
        <v>33</v>
      </c>
      <c r="AX151" s="13" t="s">
        <v>72</v>
      </c>
      <c r="AY151" s="233" t="s">
        <v>118</v>
      </c>
    </row>
    <row r="152" spans="1:51" s="13" customFormat="1" ht="12">
      <c r="A152" s="13"/>
      <c r="B152" s="224"/>
      <c r="C152" s="225"/>
      <c r="D152" s="217" t="s">
        <v>131</v>
      </c>
      <c r="E152" s="226" t="s">
        <v>19</v>
      </c>
      <c r="F152" s="227" t="s">
        <v>212</v>
      </c>
      <c r="G152" s="225"/>
      <c r="H152" s="226" t="s">
        <v>19</v>
      </c>
      <c r="I152" s="228"/>
      <c r="J152" s="225"/>
      <c r="K152" s="225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131</v>
      </c>
      <c r="AU152" s="233" t="s">
        <v>82</v>
      </c>
      <c r="AV152" s="13" t="s">
        <v>80</v>
      </c>
      <c r="AW152" s="13" t="s">
        <v>33</v>
      </c>
      <c r="AX152" s="13" t="s">
        <v>72</v>
      </c>
      <c r="AY152" s="233" t="s">
        <v>118</v>
      </c>
    </row>
    <row r="153" spans="1:51" s="14" customFormat="1" ht="12">
      <c r="A153" s="14"/>
      <c r="B153" s="234"/>
      <c r="C153" s="235"/>
      <c r="D153" s="217" t="s">
        <v>131</v>
      </c>
      <c r="E153" s="236" t="s">
        <v>19</v>
      </c>
      <c r="F153" s="237" t="s">
        <v>213</v>
      </c>
      <c r="G153" s="235"/>
      <c r="H153" s="238">
        <v>37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131</v>
      </c>
      <c r="AU153" s="244" t="s">
        <v>82</v>
      </c>
      <c r="AV153" s="14" t="s">
        <v>82</v>
      </c>
      <c r="AW153" s="14" t="s">
        <v>33</v>
      </c>
      <c r="AX153" s="14" t="s">
        <v>72</v>
      </c>
      <c r="AY153" s="244" t="s">
        <v>118</v>
      </c>
    </row>
    <row r="154" spans="1:65" s="2" customFormat="1" ht="16.5" customHeight="1">
      <c r="A154" s="38"/>
      <c r="B154" s="39"/>
      <c r="C154" s="204" t="s">
        <v>214</v>
      </c>
      <c r="D154" s="204" t="s">
        <v>120</v>
      </c>
      <c r="E154" s="205" t="s">
        <v>215</v>
      </c>
      <c r="F154" s="206" t="s">
        <v>216</v>
      </c>
      <c r="G154" s="207" t="s">
        <v>123</v>
      </c>
      <c r="H154" s="208">
        <v>23</v>
      </c>
      <c r="I154" s="209"/>
      <c r="J154" s="210">
        <f>ROUND(I154*H154,2)</f>
        <v>0</v>
      </c>
      <c r="K154" s="206" t="s">
        <v>124</v>
      </c>
      <c r="L154" s="44"/>
      <c r="M154" s="211" t="s">
        <v>19</v>
      </c>
      <c r="N154" s="212" t="s">
        <v>43</v>
      </c>
      <c r="O154" s="8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125</v>
      </c>
      <c r="AT154" s="215" t="s">
        <v>120</v>
      </c>
      <c r="AU154" s="215" t="s">
        <v>82</v>
      </c>
      <c r="AY154" s="17" t="s">
        <v>118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80</v>
      </c>
      <c r="BK154" s="216">
        <f>ROUND(I154*H154,2)</f>
        <v>0</v>
      </c>
      <c r="BL154" s="17" t="s">
        <v>125</v>
      </c>
      <c r="BM154" s="215" t="s">
        <v>217</v>
      </c>
    </row>
    <row r="155" spans="1:47" s="2" customFormat="1" ht="12">
      <c r="A155" s="38"/>
      <c r="B155" s="39"/>
      <c r="C155" s="40"/>
      <c r="D155" s="217" t="s">
        <v>127</v>
      </c>
      <c r="E155" s="40"/>
      <c r="F155" s="218" t="s">
        <v>218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127</v>
      </c>
      <c r="AU155" s="17" t="s">
        <v>82</v>
      </c>
    </row>
    <row r="156" spans="1:47" s="2" customFormat="1" ht="12">
      <c r="A156" s="38"/>
      <c r="B156" s="39"/>
      <c r="C156" s="40"/>
      <c r="D156" s="222" t="s">
        <v>129</v>
      </c>
      <c r="E156" s="40"/>
      <c r="F156" s="223" t="s">
        <v>219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129</v>
      </c>
      <c r="AU156" s="17" t="s">
        <v>82</v>
      </c>
    </row>
    <row r="157" spans="1:47" s="2" customFormat="1" ht="12">
      <c r="A157" s="38"/>
      <c r="B157" s="39"/>
      <c r="C157" s="40"/>
      <c r="D157" s="217" t="s">
        <v>160</v>
      </c>
      <c r="E157" s="40"/>
      <c r="F157" s="245" t="s">
        <v>220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160</v>
      </c>
      <c r="AU157" s="17" t="s">
        <v>82</v>
      </c>
    </row>
    <row r="158" spans="1:51" s="13" customFormat="1" ht="12">
      <c r="A158" s="13"/>
      <c r="B158" s="224"/>
      <c r="C158" s="225"/>
      <c r="D158" s="217" t="s">
        <v>131</v>
      </c>
      <c r="E158" s="226" t="s">
        <v>19</v>
      </c>
      <c r="F158" s="227" t="s">
        <v>179</v>
      </c>
      <c r="G158" s="225"/>
      <c r="H158" s="226" t="s">
        <v>19</v>
      </c>
      <c r="I158" s="228"/>
      <c r="J158" s="225"/>
      <c r="K158" s="225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131</v>
      </c>
      <c r="AU158" s="233" t="s">
        <v>82</v>
      </c>
      <c r="AV158" s="13" t="s">
        <v>80</v>
      </c>
      <c r="AW158" s="13" t="s">
        <v>33</v>
      </c>
      <c r="AX158" s="13" t="s">
        <v>72</v>
      </c>
      <c r="AY158" s="233" t="s">
        <v>118</v>
      </c>
    </row>
    <row r="159" spans="1:51" s="13" customFormat="1" ht="12">
      <c r="A159" s="13"/>
      <c r="B159" s="224"/>
      <c r="C159" s="225"/>
      <c r="D159" s="217" t="s">
        <v>131</v>
      </c>
      <c r="E159" s="226" t="s">
        <v>19</v>
      </c>
      <c r="F159" s="227" t="s">
        <v>221</v>
      </c>
      <c r="G159" s="225"/>
      <c r="H159" s="226" t="s">
        <v>19</v>
      </c>
      <c r="I159" s="228"/>
      <c r="J159" s="225"/>
      <c r="K159" s="225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131</v>
      </c>
      <c r="AU159" s="233" t="s">
        <v>82</v>
      </c>
      <c r="AV159" s="13" t="s">
        <v>80</v>
      </c>
      <c r="AW159" s="13" t="s">
        <v>33</v>
      </c>
      <c r="AX159" s="13" t="s">
        <v>72</v>
      </c>
      <c r="AY159" s="233" t="s">
        <v>118</v>
      </c>
    </row>
    <row r="160" spans="1:51" s="14" customFormat="1" ht="12">
      <c r="A160" s="14"/>
      <c r="B160" s="234"/>
      <c r="C160" s="235"/>
      <c r="D160" s="217" t="s">
        <v>131</v>
      </c>
      <c r="E160" s="236" t="s">
        <v>19</v>
      </c>
      <c r="F160" s="237" t="s">
        <v>198</v>
      </c>
      <c r="G160" s="235"/>
      <c r="H160" s="238">
        <v>23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131</v>
      </c>
      <c r="AU160" s="244" t="s">
        <v>82</v>
      </c>
      <c r="AV160" s="14" t="s">
        <v>82</v>
      </c>
      <c r="AW160" s="14" t="s">
        <v>33</v>
      </c>
      <c r="AX160" s="14" t="s">
        <v>72</v>
      </c>
      <c r="AY160" s="244" t="s">
        <v>118</v>
      </c>
    </row>
    <row r="161" spans="1:65" s="2" customFormat="1" ht="16.5" customHeight="1">
      <c r="A161" s="38"/>
      <c r="B161" s="39"/>
      <c r="C161" s="204" t="s">
        <v>222</v>
      </c>
      <c r="D161" s="204" t="s">
        <v>120</v>
      </c>
      <c r="E161" s="205" t="s">
        <v>223</v>
      </c>
      <c r="F161" s="206" t="s">
        <v>224</v>
      </c>
      <c r="G161" s="207" t="s">
        <v>123</v>
      </c>
      <c r="H161" s="208">
        <v>23</v>
      </c>
      <c r="I161" s="209"/>
      <c r="J161" s="210">
        <f>ROUND(I161*H161,2)</f>
        <v>0</v>
      </c>
      <c r="K161" s="206" t="s">
        <v>124</v>
      </c>
      <c r="L161" s="44"/>
      <c r="M161" s="211" t="s">
        <v>19</v>
      </c>
      <c r="N161" s="212" t="s">
        <v>43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125</v>
      </c>
      <c r="AT161" s="215" t="s">
        <v>120</v>
      </c>
      <c r="AU161" s="215" t="s">
        <v>82</v>
      </c>
      <c r="AY161" s="17" t="s">
        <v>118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80</v>
      </c>
      <c r="BK161" s="216">
        <f>ROUND(I161*H161,2)</f>
        <v>0</v>
      </c>
      <c r="BL161" s="17" t="s">
        <v>125</v>
      </c>
      <c r="BM161" s="215" t="s">
        <v>225</v>
      </c>
    </row>
    <row r="162" spans="1:47" s="2" customFormat="1" ht="12">
      <c r="A162" s="38"/>
      <c r="B162" s="39"/>
      <c r="C162" s="40"/>
      <c r="D162" s="217" t="s">
        <v>127</v>
      </c>
      <c r="E162" s="40"/>
      <c r="F162" s="218" t="s">
        <v>226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127</v>
      </c>
      <c r="AU162" s="17" t="s">
        <v>82</v>
      </c>
    </row>
    <row r="163" spans="1:47" s="2" customFormat="1" ht="12">
      <c r="A163" s="38"/>
      <c r="B163" s="39"/>
      <c r="C163" s="40"/>
      <c r="D163" s="222" t="s">
        <v>129</v>
      </c>
      <c r="E163" s="40"/>
      <c r="F163" s="223" t="s">
        <v>227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129</v>
      </c>
      <c r="AU163" s="17" t="s">
        <v>82</v>
      </c>
    </row>
    <row r="164" spans="1:47" s="2" customFormat="1" ht="12">
      <c r="A164" s="38"/>
      <c r="B164" s="39"/>
      <c r="C164" s="40"/>
      <c r="D164" s="217" t="s">
        <v>160</v>
      </c>
      <c r="E164" s="40"/>
      <c r="F164" s="245" t="s">
        <v>220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160</v>
      </c>
      <c r="AU164" s="17" t="s">
        <v>82</v>
      </c>
    </row>
    <row r="165" spans="1:51" s="13" customFormat="1" ht="12">
      <c r="A165" s="13"/>
      <c r="B165" s="224"/>
      <c r="C165" s="225"/>
      <c r="D165" s="217" t="s">
        <v>131</v>
      </c>
      <c r="E165" s="226" t="s">
        <v>19</v>
      </c>
      <c r="F165" s="227" t="s">
        <v>179</v>
      </c>
      <c r="G165" s="225"/>
      <c r="H165" s="226" t="s">
        <v>19</v>
      </c>
      <c r="I165" s="228"/>
      <c r="J165" s="225"/>
      <c r="K165" s="225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131</v>
      </c>
      <c r="AU165" s="233" t="s">
        <v>82</v>
      </c>
      <c r="AV165" s="13" t="s">
        <v>80</v>
      </c>
      <c r="AW165" s="13" t="s">
        <v>33</v>
      </c>
      <c r="AX165" s="13" t="s">
        <v>72</v>
      </c>
      <c r="AY165" s="233" t="s">
        <v>118</v>
      </c>
    </row>
    <row r="166" spans="1:51" s="13" customFormat="1" ht="12">
      <c r="A166" s="13"/>
      <c r="B166" s="224"/>
      <c r="C166" s="225"/>
      <c r="D166" s="217" t="s">
        <v>131</v>
      </c>
      <c r="E166" s="226" t="s">
        <v>19</v>
      </c>
      <c r="F166" s="227" t="s">
        <v>228</v>
      </c>
      <c r="G166" s="225"/>
      <c r="H166" s="226" t="s">
        <v>19</v>
      </c>
      <c r="I166" s="228"/>
      <c r="J166" s="225"/>
      <c r="K166" s="225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131</v>
      </c>
      <c r="AU166" s="233" t="s">
        <v>82</v>
      </c>
      <c r="AV166" s="13" t="s">
        <v>80</v>
      </c>
      <c r="AW166" s="13" t="s">
        <v>33</v>
      </c>
      <c r="AX166" s="13" t="s">
        <v>72</v>
      </c>
      <c r="AY166" s="233" t="s">
        <v>118</v>
      </c>
    </row>
    <row r="167" spans="1:51" s="14" customFormat="1" ht="12">
      <c r="A167" s="14"/>
      <c r="B167" s="234"/>
      <c r="C167" s="235"/>
      <c r="D167" s="217" t="s">
        <v>131</v>
      </c>
      <c r="E167" s="236" t="s">
        <v>19</v>
      </c>
      <c r="F167" s="237" t="s">
        <v>198</v>
      </c>
      <c r="G167" s="235"/>
      <c r="H167" s="238">
        <v>23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131</v>
      </c>
      <c r="AU167" s="244" t="s">
        <v>82</v>
      </c>
      <c r="AV167" s="14" t="s">
        <v>82</v>
      </c>
      <c r="AW167" s="14" t="s">
        <v>33</v>
      </c>
      <c r="AX167" s="14" t="s">
        <v>72</v>
      </c>
      <c r="AY167" s="244" t="s">
        <v>118</v>
      </c>
    </row>
    <row r="168" spans="1:65" s="2" customFormat="1" ht="21.75" customHeight="1">
      <c r="A168" s="38"/>
      <c r="B168" s="39"/>
      <c r="C168" s="204" t="s">
        <v>229</v>
      </c>
      <c r="D168" s="204" t="s">
        <v>120</v>
      </c>
      <c r="E168" s="205" t="s">
        <v>230</v>
      </c>
      <c r="F168" s="206" t="s">
        <v>231</v>
      </c>
      <c r="G168" s="207" t="s">
        <v>123</v>
      </c>
      <c r="H168" s="208">
        <v>23</v>
      </c>
      <c r="I168" s="209"/>
      <c r="J168" s="210">
        <f>ROUND(I168*H168,2)</f>
        <v>0</v>
      </c>
      <c r="K168" s="206" t="s">
        <v>124</v>
      </c>
      <c r="L168" s="44"/>
      <c r="M168" s="211" t="s">
        <v>19</v>
      </c>
      <c r="N168" s="212" t="s">
        <v>43</v>
      </c>
      <c r="O168" s="84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125</v>
      </c>
      <c r="AT168" s="215" t="s">
        <v>120</v>
      </c>
      <c r="AU168" s="215" t="s">
        <v>82</v>
      </c>
      <c r="AY168" s="17" t="s">
        <v>118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80</v>
      </c>
      <c r="BK168" s="216">
        <f>ROUND(I168*H168,2)</f>
        <v>0</v>
      </c>
      <c r="BL168" s="17" t="s">
        <v>125</v>
      </c>
      <c r="BM168" s="215" t="s">
        <v>232</v>
      </c>
    </row>
    <row r="169" spans="1:47" s="2" customFormat="1" ht="12">
      <c r="A169" s="38"/>
      <c r="B169" s="39"/>
      <c r="C169" s="40"/>
      <c r="D169" s="217" t="s">
        <v>127</v>
      </c>
      <c r="E169" s="40"/>
      <c r="F169" s="218" t="s">
        <v>233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127</v>
      </c>
      <c r="AU169" s="17" t="s">
        <v>82</v>
      </c>
    </row>
    <row r="170" spans="1:47" s="2" customFormat="1" ht="12">
      <c r="A170" s="38"/>
      <c r="B170" s="39"/>
      <c r="C170" s="40"/>
      <c r="D170" s="222" t="s">
        <v>129</v>
      </c>
      <c r="E170" s="40"/>
      <c r="F170" s="223" t="s">
        <v>234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129</v>
      </c>
      <c r="AU170" s="17" t="s">
        <v>82</v>
      </c>
    </row>
    <row r="171" spans="1:51" s="13" customFormat="1" ht="12">
      <c r="A171" s="13"/>
      <c r="B171" s="224"/>
      <c r="C171" s="225"/>
      <c r="D171" s="217" t="s">
        <v>131</v>
      </c>
      <c r="E171" s="226" t="s">
        <v>19</v>
      </c>
      <c r="F171" s="227" t="s">
        <v>179</v>
      </c>
      <c r="G171" s="225"/>
      <c r="H171" s="226" t="s">
        <v>19</v>
      </c>
      <c r="I171" s="228"/>
      <c r="J171" s="225"/>
      <c r="K171" s="225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131</v>
      </c>
      <c r="AU171" s="233" t="s">
        <v>82</v>
      </c>
      <c r="AV171" s="13" t="s">
        <v>80</v>
      </c>
      <c r="AW171" s="13" t="s">
        <v>33</v>
      </c>
      <c r="AX171" s="13" t="s">
        <v>72</v>
      </c>
      <c r="AY171" s="233" t="s">
        <v>118</v>
      </c>
    </row>
    <row r="172" spans="1:51" s="13" customFormat="1" ht="12">
      <c r="A172" s="13"/>
      <c r="B172" s="224"/>
      <c r="C172" s="225"/>
      <c r="D172" s="217" t="s">
        <v>131</v>
      </c>
      <c r="E172" s="226" t="s">
        <v>19</v>
      </c>
      <c r="F172" s="227" t="s">
        <v>235</v>
      </c>
      <c r="G172" s="225"/>
      <c r="H172" s="226" t="s">
        <v>19</v>
      </c>
      <c r="I172" s="228"/>
      <c r="J172" s="225"/>
      <c r="K172" s="225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131</v>
      </c>
      <c r="AU172" s="233" t="s">
        <v>82</v>
      </c>
      <c r="AV172" s="13" t="s">
        <v>80</v>
      </c>
      <c r="AW172" s="13" t="s">
        <v>33</v>
      </c>
      <c r="AX172" s="13" t="s">
        <v>72</v>
      </c>
      <c r="AY172" s="233" t="s">
        <v>118</v>
      </c>
    </row>
    <row r="173" spans="1:51" s="14" customFormat="1" ht="12">
      <c r="A173" s="14"/>
      <c r="B173" s="234"/>
      <c r="C173" s="235"/>
      <c r="D173" s="217" t="s">
        <v>131</v>
      </c>
      <c r="E173" s="236" t="s">
        <v>19</v>
      </c>
      <c r="F173" s="237" t="s">
        <v>198</v>
      </c>
      <c r="G173" s="235"/>
      <c r="H173" s="238">
        <v>23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131</v>
      </c>
      <c r="AU173" s="244" t="s">
        <v>82</v>
      </c>
      <c r="AV173" s="14" t="s">
        <v>82</v>
      </c>
      <c r="AW173" s="14" t="s">
        <v>33</v>
      </c>
      <c r="AX173" s="14" t="s">
        <v>72</v>
      </c>
      <c r="AY173" s="244" t="s">
        <v>118</v>
      </c>
    </row>
    <row r="174" spans="1:65" s="2" customFormat="1" ht="16.5" customHeight="1">
      <c r="A174" s="38"/>
      <c r="B174" s="39"/>
      <c r="C174" s="204" t="s">
        <v>8</v>
      </c>
      <c r="D174" s="204" t="s">
        <v>120</v>
      </c>
      <c r="E174" s="205" t="s">
        <v>236</v>
      </c>
      <c r="F174" s="206" t="s">
        <v>237</v>
      </c>
      <c r="G174" s="207" t="s">
        <v>123</v>
      </c>
      <c r="H174" s="208">
        <v>37</v>
      </c>
      <c r="I174" s="209"/>
      <c r="J174" s="210">
        <f>ROUND(I174*H174,2)</f>
        <v>0</v>
      </c>
      <c r="K174" s="206" t="s">
        <v>124</v>
      </c>
      <c r="L174" s="44"/>
      <c r="M174" s="211" t="s">
        <v>19</v>
      </c>
      <c r="N174" s="212" t="s">
        <v>43</v>
      </c>
      <c r="O174" s="84"/>
      <c r="P174" s="213">
        <f>O174*H174</f>
        <v>0</v>
      </c>
      <c r="Q174" s="213">
        <v>0.19536</v>
      </c>
      <c r="R174" s="213">
        <f>Q174*H174</f>
        <v>7.22832</v>
      </c>
      <c r="S174" s="213">
        <v>0</v>
      </c>
      <c r="T174" s="21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125</v>
      </c>
      <c r="AT174" s="215" t="s">
        <v>120</v>
      </c>
      <c r="AU174" s="215" t="s">
        <v>82</v>
      </c>
      <c r="AY174" s="17" t="s">
        <v>118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80</v>
      </c>
      <c r="BK174" s="216">
        <f>ROUND(I174*H174,2)</f>
        <v>0</v>
      </c>
      <c r="BL174" s="17" t="s">
        <v>125</v>
      </c>
      <c r="BM174" s="215" t="s">
        <v>238</v>
      </c>
    </row>
    <row r="175" spans="1:47" s="2" customFormat="1" ht="12">
      <c r="A175" s="38"/>
      <c r="B175" s="39"/>
      <c r="C175" s="40"/>
      <c r="D175" s="217" t="s">
        <v>127</v>
      </c>
      <c r="E175" s="40"/>
      <c r="F175" s="218" t="s">
        <v>239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127</v>
      </c>
      <c r="AU175" s="17" t="s">
        <v>82</v>
      </c>
    </row>
    <row r="176" spans="1:47" s="2" customFormat="1" ht="12">
      <c r="A176" s="38"/>
      <c r="B176" s="39"/>
      <c r="C176" s="40"/>
      <c r="D176" s="222" t="s">
        <v>129</v>
      </c>
      <c r="E176" s="40"/>
      <c r="F176" s="223" t="s">
        <v>240</v>
      </c>
      <c r="G176" s="40"/>
      <c r="H176" s="40"/>
      <c r="I176" s="219"/>
      <c r="J176" s="40"/>
      <c r="K176" s="40"/>
      <c r="L176" s="44"/>
      <c r="M176" s="220"/>
      <c r="N176" s="221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129</v>
      </c>
      <c r="AU176" s="17" t="s">
        <v>82</v>
      </c>
    </row>
    <row r="177" spans="1:51" s="13" customFormat="1" ht="12">
      <c r="A177" s="13"/>
      <c r="B177" s="224"/>
      <c r="C177" s="225"/>
      <c r="D177" s="217" t="s">
        <v>131</v>
      </c>
      <c r="E177" s="226" t="s">
        <v>19</v>
      </c>
      <c r="F177" s="227" t="s">
        <v>179</v>
      </c>
      <c r="G177" s="225"/>
      <c r="H177" s="226" t="s">
        <v>19</v>
      </c>
      <c r="I177" s="228"/>
      <c r="J177" s="225"/>
      <c r="K177" s="225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131</v>
      </c>
      <c r="AU177" s="233" t="s">
        <v>82</v>
      </c>
      <c r="AV177" s="13" t="s">
        <v>80</v>
      </c>
      <c r="AW177" s="13" t="s">
        <v>33</v>
      </c>
      <c r="AX177" s="13" t="s">
        <v>72</v>
      </c>
      <c r="AY177" s="233" t="s">
        <v>118</v>
      </c>
    </row>
    <row r="178" spans="1:51" s="13" customFormat="1" ht="12">
      <c r="A178" s="13"/>
      <c r="B178" s="224"/>
      <c r="C178" s="225"/>
      <c r="D178" s="217" t="s">
        <v>131</v>
      </c>
      <c r="E178" s="226" t="s">
        <v>19</v>
      </c>
      <c r="F178" s="227" t="s">
        <v>241</v>
      </c>
      <c r="G178" s="225"/>
      <c r="H178" s="226" t="s">
        <v>19</v>
      </c>
      <c r="I178" s="228"/>
      <c r="J178" s="225"/>
      <c r="K178" s="225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131</v>
      </c>
      <c r="AU178" s="233" t="s">
        <v>82</v>
      </c>
      <c r="AV178" s="13" t="s">
        <v>80</v>
      </c>
      <c r="AW178" s="13" t="s">
        <v>33</v>
      </c>
      <c r="AX178" s="13" t="s">
        <v>72</v>
      </c>
      <c r="AY178" s="233" t="s">
        <v>118</v>
      </c>
    </row>
    <row r="179" spans="1:51" s="14" customFormat="1" ht="12">
      <c r="A179" s="14"/>
      <c r="B179" s="234"/>
      <c r="C179" s="235"/>
      <c r="D179" s="217" t="s">
        <v>131</v>
      </c>
      <c r="E179" s="236" t="s">
        <v>19</v>
      </c>
      <c r="F179" s="237" t="s">
        <v>213</v>
      </c>
      <c r="G179" s="235"/>
      <c r="H179" s="238">
        <v>37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131</v>
      </c>
      <c r="AU179" s="244" t="s">
        <v>82</v>
      </c>
      <c r="AV179" s="14" t="s">
        <v>82</v>
      </c>
      <c r="AW179" s="14" t="s">
        <v>33</v>
      </c>
      <c r="AX179" s="14" t="s">
        <v>72</v>
      </c>
      <c r="AY179" s="244" t="s">
        <v>118</v>
      </c>
    </row>
    <row r="180" spans="1:65" s="2" customFormat="1" ht="16.5" customHeight="1">
      <c r="A180" s="38"/>
      <c r="B180" s="39"/>
      <c r="C180" s="246" t="s">
        <v>242</v>
      </c>
      <c r="D180" s="246" t="s">
        <v>243</v>
      </c>
      <c r="E180" s="247" t="s">
        <v>244</v>
      </c>
      <c r="F180" s="248" t="s">
        <v>245</v>
      </c>
      <c r="G180" s="249" t="s">
        <v>123</v>
      </c>
      <c r="H180" s="250">
        <v>37.74</v>
      </c>
      <c r="I180" s="251"/>
      <c r="J180" s="252">
        <f>ROUND(I180*H180,2)</f>
        <v>0</v>
      </c>
      <c r="K180" s="248" t="s">
        <v>124</v>
      </c>
      <c r="L180" s="253"/>
      <c r="M180" s="254" t="s">
        <v>19</v>
      </c>
      <c r="N180" s="255" t="s">
        <v>43</v>
      </c>
      <c r="O180" s="84"/>
      <c r="P180" s="213">
        <f>O180*H180</f>
        <v>0</v>
      </c>
      <c r="Q180" s="213">
        <v>0.222</v>
      </c>
      <c r="R180" s="213">
        <f>Q180*H180</f>
        <v>8.37828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182</v>
      </c>
      <c r="AT180" s="215" t="s">
        <v>243</v>
      </c>
      <c r="AU180" s="215" t="s">
        <v>82</v>
      </c>
      <c r="AY180" s="17" t="s">
        <v>118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80</v>
      </c>
      <c r="BK180" s="216">
        <f>ROUND(I180*H180,2)</f>
        <v>0</v>
      </c>
      <c r="BL180" s="17" t="s">
        <v>125</v>
      </c>
      <c r="BM180" s="215" t="s">
        <v>246</v>
      </c>
    </row>
    <row r="181" spans="1:47" s="2" customFormat="1" ht="12">
      <c r="A181" s="38"/>
      <c r="B181" s="39"/>
      <c r="C181" s="40"/>
      <c r="D181" s="217" t="s">
        <v>127</v>
      </c>
      <c r="E181" s="40"/>
      <c r="F181" s="218" t="s">
        <v>245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127</v>
      </c>
      <c r="AU181" s="17" t="s">
        <v>82</v>
      </c>
    </row>
    <row r="182" spans="1:51" s="14" customFormat="1" ht="12">
      <c r="A182" s="14"/>
      <c r="B182" s="234"/>
      <c r="C182" s="235"/>
      <c r="D182" s="217" t="s">
        <v>131</v>
      </c>
      <c r="E182" s="235"/>
      <c r="F182" s="237" t="s">
        <v>247</v>
      </c>
      <c r="G182" s="235"/>
      <c r="H182" s="238">
        <v>37.74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131</v>
      </c>
      <c r="AU182" s="244" t="s">
        <v>82</v>
      </c>
      <c r="AV182" s="14" t="s">
        <v>82</v>
      </c>
      <c r="AW182" s="14" t="s">
        <v>4</v>
      </c>
      <c r="AX182" s="14" t="s">
        <v>80</v>
      </c>
      <c r="AY182" s="244" t="s">
        <v>118</v>
      </c>
    </row>
    <row r="183" spans="1:65" s="2" customFormat="1" ht="16.5" customHeight="1">
      <c r="A183" s="38"/>
      <c r="B183" s="39"/>
      <c r="C183" s="204" t="s">
        <v>248</v>
      </c>
      <c r="D183" s="204" t="s">
        <v>120</v>
      </c>
      <c r="E183" s="205" t="s">
        <v>249</v>
      </c>
      <c r="F183" s="206" t="s">
        <v>250</v>
      </c>
      <c r="G183" s="207" t="s">
        <v>123</v>
      </c>
      <c r="H183" s="208">
        <v>35</v>
      </c>
      <c r="I183" s="209"/>
      <c r="J183" s="210">
        <f>ROUND(I183*H183,2)</f>
        <v>0</v>
      </c>
      <c r="K183" s="206" t="s">
        <v>124</v>
      </c>
      <c r="L183" s="44"/>
      <c r="M183" s="211" t="s">
        <v>19</v>
      </c>
      <c r="N183" s="212" t="s">
        <v>43</v>
      </c>
      <c r="O183" s="84"/>
      <c r="P183" s="213">
        <f>O183*H183</f>
        <v>0</v>
      </c>
      <c r="Q183" s="213">
        <v>0.08922</v>
      </c>
      <c r="R183" s="213">
        <f>Q183*H183</f>
        <v>3.1226999999999996</v>
      </c>
      <c r="S183" s="213">
        <v>0</v>
      </c>
      <c r="T183" s="21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5" t="s">
        <v>125</v>
      </c>
      <c r="AT183" s="215" t="s">
        <v>120</v>
      </c>
      <c r="AU183" s="215" t="s">
        <v>82</v>
      </c>
      <c r="AY183" s="17" t="s">
        <v>118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7" t="s">
        <v>80</v>
      </c>
      <c r="BK183" s="216">
        <f>ROUND(I183*H183,2)</f>
        <v>0</v>
      </c>
      <c r="BL183" s="17" t="s">
        <v>125</v>
      </c>
      <c r="BM183" s="215" t="s">
        <v>251</v>
      </c>
    </row>
    <row r="184" spans="1:47" s="2" customFormat="1" ht="12">
      <c r="A184" s="38"/>
      <c r="B184" s="39"/>
      <c r="C184" s="40"/>
      <c r="D184" s="217" t="s">
        <v>127</v>
      </c>
      <c r="E184" s="40"/>
      <c r="F184" s="218" t="s">
        <v>252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127</v>
      </c>
      <c r="AU184" s="17" t="s">
        <v>82</v>
      </c>
    </row>
    <row r="185" spans="1:47" s="2" customFormat="1" ht="12">
      <c r="A185" s="38"/>
      <c r="B185" s="39"/>
      <c r="C185" s="40"/>
      <c r="D185" s="222" t="s">
        <v>129</v>
      </c>
      <c r="E185" s="40"/>
      <c r="F185" s="223" t="s">
        <v>253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129</v>
      </c>
      <c r="AU185" s="17" t="s">
        <v>82</v>
      </c>
    </row>
    <row r="186" spans="1:51" s="13" customFormat="1" ht="12">
      <c r="A186" s="13"/>
      <c r="B186" s="224"/>
      <c r="C186" s="225"/>
      <c r="D186" s="217" t="s">
        <v>131</v>
      </c>
      <c r="E186" s="226" t="s">
        <v>19</v>
      </c>
      <c r="F186" s="227" t="s">
        <v>179</v>
      </c>
      <c r="G186" s="225"/>
      <c r="H186" s="226" t="s">
        <v>19</v>
      </c>
      <c r="I186" s="228"/>
      <c r="J186" s="225"/>
      <c r="K186" s="225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131</v>
      </c>
      <c r="AU186" s="233" t="s">
        <v>82</v>
      </c>
      <c r="AV186" s="13" t="s">
        <v>80</v>
      </c>
      <c r="AW186" s="13" t="s">
        <v>33</v>
      </c>
      <c r="AX186" s="13" t="s">
        <v>72</v>
      </c>
      <c r="AY186" s="233" t="s">
        <v>118</v>
      </c>
    </row>
    <row r="187" spans="1:51" s="13" customFormat="1" ht="12">
      <c r="A187" s="13"/>
      <c r="B187" s="224"/>
      <c r="C187" s="225"/>
      <c r="D187" s="217" t="s">
        <v>131</v>
      </c>
      <c r="E187" s="226" t="s">
        <v>19</v>
      </c>
      <c r="F187" s="227" t="s">
        <v>254</v>
      </c>
      <c r="G187" s="225"/>
      <c r="H187" s="226" t="s">
        <v>19</v>
      </c>
      <c r="I187" s="228"/>
      <c r="J187" s="225"/>
      <c r="K187" s="225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131</v>
      </c>
      <c r="AU187" s="233" t="s">
        <v>82</v>
      </c>
      <c r="AV187" s="13" t="s">
        <v>80</v>
      </c>
      <c r="AW187" s="13" t="s">
        <v>33</v>
      </c>
      <c r="AX187" s="13" t="s">
        <v>72</v>
      </c>
      <c r="AY187" s="233" t="s">
        <v>118</v>
      </c>
    </row>
    <row r="188" spans="1:51" s="14" customFormat="1" ht="12">
      <c r="A188" s="14"/>
      <c r="B188" s="234"/>
      <c r="C188" s="235"/>
      <c r="D188" s="217" t="s">
        <v>131</v>
      </c>
      <c r="E188" s="236" t="s">
        <v>19</v>
      </c>
      <c r="F188" s="237" t="s">
        <v>255</v>
      </c>
      <c r="G188" s="235"/>
      <c r="H188" s="238">
        <v>35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131</v>
      </c>
      <c r="AU188" s="244" t="s">
        <v>82</v>
      </c>
      <c r="AV188" s="14" t="s">
        <v>82</v>
      </c>
      <c r="AW188" s="14" t="s">
        <v>33</v>
      </c>
      <c r="AX188" s="14" t="s">
        <v>72</v>
      </c>
      <c r="AY188" s="244" t="s">
        <v>118</v>
      </c>
    </row>
    <row r="189" spans="1:65" s="2" customFormat="1" ht="16.5" customHeight="1">
      <c r="A189" s="38"/>
      <c r="B189" s="39"/>
      <c r="C189" s="246" t="s">
        <v>256</v>
      </c>
      <c r="D189" s="246" t="s">
        <v>243</v>
      </c>
      <c r="E189" s="247" t="s">
        <v>257</v>
      </c>
      <c r="F189" s="248" t="s">
        <v>258</v>
      </c>
      <c r="G189" s="249" t="s">
        <v>123</v>
      </c>
      <c r="H189" s="250">
        <v>30.282</v>
      </c>
      <c r="I189" s="251"/>
      <c r="J189" s="252">
        <f>ROUND(I189*H189,2)</f>
        <v>0</v>
      </c>
      <c r="K189" s="248" t="s">
        <v>124</v>
      </c>
      <c r="L189" s="253"/>
      <c r="M189" s="254" t="s">
        <v>19</v>
      </c>
      <c r="N189" s="255" t="s">
        <v>43</v>
      </c>
      <c r="O189" s="84"/>
      <c r="P189" s="213">
        <f>O189*H189</f>
        <v>0</v>
      </c>
      <c r="Q189" s="213">
        <v>0.13</v>
      </c>
      <c r="R189" s="213">
        <f>Q189*H189</f>
        <v>3.9366600000000003</v>
      </c>
      <c r="S189" s="213">
        <v>0</v>
      </c>
      <c r="T189" s="21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5" t="s">
        <v>182</v>
      </c>
      <c r="AT189" s="215" t="s">
        <v>243</v>
      </c>
      <c r="AU189" s="215" t="s">
        <v>82</v>
      </c>
      <c r="AY189" s="17" t="s">
        <v>118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7" t="s">
        <v>80</v>
      </c>
      <c r="BK189" s="216">
        <f>ROUND(I189*H189,2)</f>
        <v>0</v>
      </c>
      <c r="BL189" s="17" t="s">
        <v>125</v>
      </c>
      <c r="BM189" s="215" t="s">
        <v>259</v>
      </c>
    </row>
    <row r="190" spans="1:47" s="2" customFormat="1" ht="12">
      <c r="A190" s="38"/>
      <c r="B190" s="39"/>
      <c r="C190" s="40"/>
      <c r="D190" s="217" t="s">
        <v>127</v>
      </c>
      <c r="E190" s="40"/>
      <c r="F190" s="218" t="s">
        <v>258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127</v>
      </c>
      <c r="AU190" s="17" t="s">
        <v>82</v>
      </c>
    </row>
    <row r="191" spans="1:51" s="14" customFormat="1" ht="12">
      <c r="A191" s="14"/>
      <c r="B191" s="234"/>
      <c r="C191" s="235"/>
      <c r="D191" s="217" t="s">
        <v>131</v>
      </c>
      <c r="E191" s="235"/>
      <c r="F191" s="237" t="s">
        <v>260</v>
      </c>
      <c r="G191" s="235"/>
      <c r="H191" s="238">
        <v>30.282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131</v>
      </c>
      <c r="AU191" s="244" t="s">
        <v>82</v>
      </c>
      <c r="AV191" s="14" t="s">
        <v>82</v>
      </c>
      <c r="AW191" s="14" t="s">
        <v>4</v>
      </c>
      <c r="AX191" s="14" t="s">
        <v>80</v>
      </c>
      <c r="AY191" s="244" t="s">
        <v>118</v>
      </c>
    </row>
    <row r="192" spans="1:65" s="2" customFormat="1" ht="16.5" customHeight="1">
      <c r="A192" s="38"/>
      <c r="B192" s="39"/>
      <c r="C192" s="246" t="s">
        <v>261</v>
      </c>
      <c r="D192" s="246" t="s">
        <v>243</v>
      </c>
      <c r="E192" s="247" t="s">
        <v>262</v>
      </c>
      <c r="F192" s="248" t="s">
        <v>263</v>
      </c>
      <c r="G192" s="249" t="s">
        <v>123</v>
      </c>
      <c r="H192" s="250">
        <v>5.768</v>
      </c>
      <c r="I192" s="251"/>
      <c r="J192" s="252">
        <f>ROUND(I192*H192,2)</f>
        <v>0</v>
      </c>
      <c r="K192" s="248" t="s">
        <v>124</v>
      </c>
      <c r="L192" s="253"/>
      <c r="M192" s="254" t="s">
        <v>19</v>
      </c>
      <c r="N192" s="255" t="s">
        <v>43</v>
      </c>
      <c r="O192" s="84"/>
      <c r="P192" s="213">
        <f>O192*H192</f>
        <v>0</v>
      </c>
      <c r="Q192" s="213">
        <v>0.13</v>
      </c>
      <c r="R192" s="213">
        <f>Q192*H192</f>
        <v>0.74984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182</v>
      </c>
      <c r="AT192" s="215" t="s">
        <v>243</v>
      </c>
      <c r="AU192" s="215" t="s">
        <v>82</v>
      </c>
      <c r="AY192" s="17" t="s">
        <v>118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80</v>
      </c>
      <c r="BK192" s="216">
        <f>ROUND(I192*H192,2)</f>
        <v>0</v>
      </c>
      <c r="BL192" s="17" t="s">
        <v>125</v>
      </c>
      <c r="BM192" s="215" t="s">
        <v>264</v>
      </c>
    </row>
    <row r="193" spans="1:47" s="2" customFormat="1" ht="12">
      <c r="A193" s="38"/>
      <c r="B193" s="39"/>
      <c r="C193" s="40"/>
      <c r="D193" s="217" t="s">
        <v>127</v>
      </c>
      <c r="E193" s="40"/>
      <c r="F193" s="218" t="s">
        <v>263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127</v>
      </c>
      <c r="AU193" s="17" t="s">
        <v>82</v>
      </c>
    </row>
    <row r="194" spans="1:51" s="14" customFormat="1" ht="12">
      <c r="A194" s="14"/>
      <c r="B194" s="234"/>
      <c r="C194" s="235"/>
      <c r="D194" s="217" t="s">
        <v>131</v>
      </c>
      <c r="E194" s="235"/>
      <c r="F194" s="237" t="s">
        <v>265</v>
      </c>
      <c r="G194" s="235"/>
      <c r="H194" s="238">
        <v>5.768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4" t="s">
        <v>131</v>
      </c>
      <c r="AU194" s="244" t="s">
        <v>82</v>
      </c>
      <c r="AV194" s="14" t="s">
        <v>82</v>
      </c>
      <c r="AW194" s="14" t="s">
        <v>4</v>
      </c>
      <c r="AX194" s="14" t="s">
        <v>80</v>
      </c>
      <c r="AY194" s="244" t="s">
        <v>118</v>
      </c>
    </row>
    <row r="195" spans="1:63" s="12" customFormat="1" ht="22.8" customHeight="1">
      <c r="A195" s="12"/>
      <c r="B195" s="188"/>
      <c r="C195" s="189"/>
      <c r="D195" s="190" t="s">
        <v>71</v>
      </c>
      <c r="E195" s="202" t="s">
        <v>182</v>
      </c>
      <c r="F195" s="202" t="s">
        <v>266</v>
      </c>
      <c r="G195" s="189"/>
      <c r="H195" s="189"/>
      <c r="I195" s="192"/>
      <c r="J195" s="203">
        <f>BK195</f>
        <v>0</v>
      </c>
      <c r="K195" s="189"/>
      <c r="L195" s="194"/>
      <c r="M195" s="195"/>
      <c r="N195" s="196"/>
      <c r="O195" s="196"/>
      <c r="P195" s="197">
        <f>SUM(P196:P209)</f>
        <v>0</v>
      </c>
      <c r="Q195" s="196"/>
      <c r="R195" s="197">
        <f>SUM(R196:R209)</f>
        <v>0.47140000000000004</v>
      </c>
      <c r="S195" s="196"/>
      <c r="T195" s="198">
        <f>SUM(T196:T209)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99" t="s">
        <v>80</v>
      </c>
      <c r="AT195" s="200" t="s">
        <v>71</v>
      </c>
      <c r="AU195" s="200" t="s">
        <v>80</v>
      </c>
      <c r="AY195" s="199" t="s">
        <v>118</v>
      </c>
      <c r="BK195" s="201">
        <f>SUM(BK196:BK209)</f>
        <v>0</v>
      </c>
    </row>
    <row r="196" spans="1:65" s="2" customFormat="1" ht="16.5" customHeight="1">
      <c r="A196" s="38"/>
      <c r="B196" s="39"/>
      <c r="C196" s="204" t="s">
        <v>267</v>
      </c>
      <c r="D196" s="204" t="s">
        <v>120</v>
      </c>
      <c r="E196" s="205" t="s">
        <v>268</v>
      </c>
      <c r="F196" s="206" t="s">
        <v>269</v>
      </c>
      <c r="G196" s="207" t="s">
        <v>149</v>
      </c>
      <c r="H196" s="208">
        <v>8</v>
      </c>
      <c r="I196" s="209"/>
      <c r="J196" s="210">
        <f>ROUND(I196*H196,2)</f>
        <v>0</v>
      </c>
      <c r="K196" s="206" t="s">
        <v>19</v>
      </c>
      <c r="L196" s="44"/>
      <c r="M196" s="211" t="s">
        <v>19</v>
      </c>
      <c r="N196" s="212" t="s">
        <v>43</v>
      </c>
      <c r="O196" s="84"/>
      <c r="P196" s="213">
        <f>O196*H196</f>
        <v>0</v>
      </c>
      <c r="Q196" s="213">
        <v>1E-05</v>
      </c>
      <c r="R196" s="213">
        <f>Q196*H196</f>
        <v>8E-05</v>
      </c>
      <c r="S196" s="213">
        <v>0</v>
      </c>
      <c r="T196" s="21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5" t="s">
        <v>125</v>
      </c>
      <c r="AT196" s="215" t="s">
        <v>120</v>
      </c>
      <c r="AU196" s="215" t="s">
        <v>82</v>
      </c>
      <c r="AY196" s="17" t="s">
        <v>118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7" t="s">
        <v>80</v>
      </c>
      <c r="BK196" s="216">
        <f>ROUND(I196*H196,2)</f>
        <v>0</v>
      </c>
      <c r="BL196" s="17" t="s">
        <v>125</v>
      </c>
      <c r="BM196" s="215" t="s">
        <v>270</v>
      </c>
    </row>
    <row r="197" spans="1:47" s="2" customFormat="1" ht="12">
      <c r="A197" s="38"/>
      <c r="B197" s="39"/>
      <c r="C197" s="40"/>
      <c r="D197" s="217" t="s">
        <v>127</v>
      </c>
      <c r="E197" s="40"/>
      <c r="F197" s="218" t="s">
        <v>271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127</v>
      </c>
      <c r="AU197" s="17" t="s">
        <v>82</v>
      </c>
    </row>
    <row r="198" spans="1:51" s="13" customFormat="1" ht="12">
      <c r="A198" s="13"/>
      <c r="B198" s="224"/>
      <c r="C198" s="225"/>
      <c r="D198" s="217" t="s">
        <v>131</v>
      </c>
      <c r="E198" s="226" t="s">
        <v>19</v>
      </c>
      <c r="F198" s="227" t="s">
        <v>272</v>
      </c>
      <c r="G198" s="225"/>
      <c r="H198" s="226" t="s">
        <v>19</v>
      </c>
      <c r="I198" s="228"/>
      <c r="J198" s="225"/>
      <c r="K198" s="225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131</v>
      </c>
      <c r="AU198" s="233" t="s">
        <v>82</v>
      </c>
      <c r="AV198" s="13" t="s">
        <v>80</v>
      </c>
      <c r="AW198" s="13" t="s">
        <v>33</v>
      </c>
      <c r="AX198" s="13" t="s">
        <v>72</v>
      </c>
      <c r="AY198" s="233" t="s">
        <v>118</v>
      </c>
    </row>
    <row r="199" spans="1:51" s="14" customFormat="1" ht="12">
      <c r="A199" s="14"/>
      <c r="B199" s="234"/>
      <c r="C199" s="235"/>
      <c r="D199" s="217" t="s">
        <v>131</v>
      </c>
      <c r="E199" s="236" t="s">
        <v>19</v>
      </c>
      <c r="F199" s="237" t="s">
        <v>273</v>
      </c>
      <c r="G199" s="235"/>
      <c r="H199" s="238">
        <v>8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131</v>
      </c>
      <c r="AU199" s="244" t="s">
        <v>82</v>
      </c>
      <c r="AV199" s="14" t="s">
        <v>82</v>
      </c>
      <c r="AW199" s="14" t="s">
        <v>33</v>
      </c>
      <c r="AX199" s="14" t="s">
        <v>72</v>
      </c>
      <c r="AY199" s="244" t="s">
        <v>118</v>
      </c>
    </row>
    <row r="200" spans="1:65" s="2" customFormat="1" ht="16.5" customHeight="1">
      <c r="A200" s="38"/>
      <c r="B200" s="39"/>
      <c r="C200" s="204" t="s">
        <v>7</v>
      </c>
      <c r="D200" s="204" t="s">
        <v>120</v>
      </c>
      <c r="E200" s="205" t="s">
        <v>274</v>
      </c>
      <c r="F200" s="206" t="s">
        <v>275</v>
      </c>
      <c r="G200" s="207" t="s">
        <v>276</v>
      </c>
      <c r="H200" s="208">
        <v>2</v>
      </c>
      <c r="I200" s="209"/>
      <c r="J200" s="210">
        <f>ROUND(I200*H200,2)</f>
        <v>0</v>
      </c>
      <c r="K200" s="206" t="s">
        <v>19</v>
      </c>
      <c r="L200" s="44"/>
      <c r="M200" s="211" t="s">
        <v>19</v>
      </c>
      <c r="N200" s="212" t="s">
        <v>43</v>
      </c>
      <c r="O200" s="84"/>
      <c r="P200" s="213">
        <f>O200*H200</f>
        <v>0</v>
      </c>
      <c r="Q200" s="213">
        <v>0.00072</v>
      </c>
      <c r="R200" s="213">
        <f>Q200*H200</f>
        <v>0.00144</v>
      </c>
      <c r="S200" s="213">
        <v>0</v>
      </c>
      <c r="T200" s="21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5" t="s">
        <v>125</v>
      </c>
      <c r="AT200" s="215" t="s">
        <v>120</v>
      </c>
      <c r="AU200" s="215" t="s">
        <v>82</v>
      </c>
      <c r="AY200" s="17" t="s">
        <v>118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7" t="s">
        <v>80</v>
      </c>
      <c r="BK200" s="216">
        <f>ROUND(I200*H200,2)</f>
        <v>0</v>
      </c>
      <c r="BL200" s="17" t="s">
        <v>125</v>
      </c>
      <c r="BM200" s="215" t="s">
        <v>277</v>
      </c>
    </row>
    <row r="201" spans="1:47" s="2" customFormat="1" ht="12">
      <c r="A201" s="38"/>
      <c r="B201" s="39"/>
      <c r="C201" s="40"/>
      <c r="D201" s="217" t="s">
        <v>127</v>
      </c>
      <c r="E201" s="40"/>
      <c r="F201" s="218" t="s">
        <v>275</v>
      </c>
      <c r="G201" s="40"/>
      <c r="H201" s="40"/>
      <c r="I201" s="219"/>
      <c r="J201" s="40"/>
      <c r="K201" s="40"/>
      <c r="L201" s="44"/>
      <c r="M201" s="220"/>
      <c r="N201" s="221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127</v>
      </c>
      <c r="AU201" s="17" t="s">
        <v>82</v>
      </c>
    </row>
    <row r="202" spans="1:51" s="13" customFormat="1" ht="12">
      <c r="A202" s="13"/>
      <c r="B202" s="224"/>
      <c r="C202" s="225"/>
      <c r="D202" s="217" t="s">
        <v>131</v>
      </c>
      <c r="E202" s="226" t="s">
        <v>19</v>
      </c>
      <c r="F202" s="227" t="s">
        <v>272</v>
      </c>
      <c r="G202" s="225"/>
      <c r="H202" s="226" t="s">
        <v>19</v>
      </c>
      <c r="I202" s="228"/>
      <c r="J202" s="225"/>
      <c r="K202" s="225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131</v>
      </c>
      <c r="AU202" s="233" t="s">
        <v>82</v>
      </c>
      <c r="AV202" s="13" t="s">
        <v>80</v>
      </c>
      <c r="AW202" s="13" t="s">
        <v>33</v>
      </c>
      <c r="AX202" s="13" t="s">
        <v>72</v>
      </c>
      <c r="AY202" s="233" t="s">
        <v>118</v>
      </c>
    </row>
    <row r="203" spans="1:51" s="14" customFormat="1" ht="12">
      <c r="A203" s="14"/>
      <c r="B203" s="234"/>
      <c r="C203" s="235"/>
      <c r="D203" s="217" t="s">
        <v>131</v>
      </c>
      <c r="E203" s="236" t="s">
        <v>19</v>
      </c>
      <c r="F203" s="237" t="s">
        <v>278</v>
      </c>
      <c r="G203" s="235"/>
      <c r="H203" s="238">
        <v>2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131</v>
      </c>
      <c r="AU203" s="244" t="s">
        <v>82</v>
      </c>
      <c r="AV203" s="14" t="s">
        <v>82</v>
      </c>
      <c r="AW203" s="14" t="s">
        <v>33</v>
      </c>
      <c r="AX203" s="14" t="s">
        <v>72</v>
      </c>
      <c r="AY203" s="244" t="s">
        <v>118</v>
      </c>
    </row>
    <row r="204" spans="1:65" s="2" customFormat="1" ht="16.5" customHeight="1">
      <c r="A204" s="38"/>
      <c r="B204" s="39"/>
      <c r="C204" s="204" t="s">
        <v>279</v>
      </c>
      <c r="D204" s="204" t="s">
        <v>120</v>
      </c>
      <c r="E204" s="205" t="s">
        <v>280</v>
      </c>
      <c r="F204" s="206" t="s">
        <v>281</v>
      </c>
      <c r="G204" s="207" t="s">
        <v>276</v>
      </c>
      <c r="H204" s="208">
        <v>2</v>
      </c>
      <c r="I204" s="209"/>
      <c r="J204" s="210">
        <f>ROUND(I204*H204,2)</f>
        <v>0</v>
      </c>
      <c r="K204" s="206" t="s">
        <v>19</v>
      </c>
      <c r="L204" s="44"/>
      <c r="M204" s="211" t="s">
        <v>19</v>
      </c>
      <c r="N204" s="212" t="s">
        <v>43</v>
      </c>
      <c r="O204" s="84"/>
      <c r="P204" s="213">
        <f>O204*H204</f>
        <v>0</v>
      </c>
      <c r="Q204" s="213">
        <v>0.14494</v>
      </c>
      <c r="R204" s="213">
        <f>Q204*H204</f>
        <v>0.28988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125</v>
      </c>
      <c r="AT204" s="215" t="s">
        <v>120</v>
      </c>
      <c r="AU204" s="215" t="s">
        <v>82</v>
      </c>
      <c r="AY204" s="17" t="s">
        <v>118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80</v>
      </c>
      <c r="BK204" s="216">
        <f>ROUND(I204*H204,2)</f>
        <v>0</v>
      </c>
      <c r="BL204" s="17" t="s">
        <v>125</v>
      </c>
      <c r="BM204" s="215" t="s">
        <v>282</v>
      </c>
    </row>
    <row r="205" spans="1:47" s="2" customFormat="1" ht="12">
      <c r="A205" s="38"/>
      <c r="B205" s="39"/>
      <c r="C205" s="40"/>
      <c r="D205" s="217" t="s">
        <v>127</v>
      </c>
      <c r="E205" s="40"/>
      <c r="F205" s="218" t="s">
        <v>281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127</v>
      </c>
      <c r="AU205" s="17" t="s">
        <v>82</v>
      </c>
    </row>
    <row r="206" spans="1:51" s="13" customFormat="1" ht="12">
      <c r="A206" s="13"/>
      <c r="B206" s="224"/>
      <c r="C206" s="225"/>
      <c r="D206" s="217" t="s">
        <v>131</v>
      </c>
      <c r="E206" s="226" t="s">
        <v>19</v>
      </c>
      <c r="F206" s="227" t="s">
        <v>272</v>
      </c>
      <c r="G206" s="225"/>
      <c r="H206" s="226" t="s">
        <v>19</v>
      </c>
      <c r="I206" s="228"/>
      <c r="J206" s="225"/>
      <c r="K206" s="225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131</v>
      </c>
      <c r="AU206" s="233" t="s">
        <v>82</v>
      </c>
      <c r="AV206" s="13" t="s">
        <v>80</v>
      </c>
      <c r="AW206" s="13" t="s">
        <v>33</v>
      </c>
      <c r="AX206" s="13" t="s">
        <v>72</v>
      </c>
      <c r="AY206" s="233" t="s">
        <v>118</v>
      </c>
    </row>
    <row r="207" spans="1:51" s="14" customFormat="1" ht="12">
      <c r="A207" s="14"/>
      <c r="B207" s="234"/>
      <c r="C207" s="235"/>
      <c r="D207" s="217" t="s">
        <v>131</v>
      </c>
      <c r="E207" s="236" t="s">
        <v>19</v>
      </c>
      <c r="F207" s="237" t="s">
        <v>283</v>
      </c>
      <c r="G207" s="235"/>
      <c r="H207" s="238">
        <v>2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131</v>
      </c>
      <c r="AU207" s="244" t="s">
        <v>82</v>
      </c>
      <c r="AV207" s="14" t="s">
        <v>82</v>
      </c>
      <c r="AW207" s="14" t="s">
        <v>33</v>
      </c>
      <c r="AX207" s="14" t="s">
        <v>72</v>
      </c>
      <c r="AY207" s="244" t="s">
        <v>118</v>
      </c>
    </row>
    <row r="208" spans="1:65" s="2" customFormat="1" ht="16.5" customHeight="1">
      <c r="A208" s="38"/>
      <c r="B208" s="39"/>
      <c r="C208" s="246" t="s">
        <v>284</v>
      </c>
      <c r="D208" s="246" t="s">
        <v>243</v>
      </c>
      <c r="E208" s="247" t="s">
        <v>285</v>
      </c>
      <c r="F208" s="248" t="s">
        <v>286</v>
      </c>
      <c r="G208" s="249" t="s">
        <v>276</v>
      </c>
      <c r="H208" s="250">
        <v>2</v>
      </c>
      <c r="I208" s="251"/>
      <c r="J208" s="252">
        <f>ROUND(I208*H208,2)</f>
        <v>0</v>
      </c>
      <c r="K208" s="248" t="s">
        <v>19</v>
      </c>
      <c r="L208" s="253"/>
      <c r="M208" s="254" t="s">
        <v>19</v>
      </c>
      <c r="N208" s="255" t="s">
        <v>43</v>
      </c>
      <c r="O208" s="84"/>
      <c r="P208" s="213">
        <f>O208*H208</f>
        <v>0</v>
      </c>
      <c r="Q208" s="213">
        <v>0.09</v>
      </c>
      <c r="R208" s="213">
        <f>Q208*H208</f>
        <v>0.18</v>
      </c>
      <c r="S208" s="213">
        <v>0</v>
      </c>
      <c r="T208" s="21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5" t="s">
        <v>182</v>
      </c>
      <c r="AT208" s="215" t="s">
        <v>243</v>
      </c>
      <c r="AU208" s="215" t="s">
        <v>82</v>
      </c>
      <c r="AY208" s="17" t="s">
        <v>118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80</v>
      </c>
      <c r="BK208" s="216">
        <f>ROUND(I208*H208,2)</f>
        <v>0</v>
      </c>
      <c r="BL208" s="17" t="s">
        <v>125</v>
      </c>
      <c r="BM208" s="215" t="s">
        <v>287</v>
      </c>
    </row>
    <row r="209" spans="1:47" s="2" customFormat="1" ht="12">
      <c r="A209" s="38"/>
      <c r="B209" s="39"/>
      <c r="C209" s="40"/>
      <c r="D209" s="217" t="s">
        <v>127</v>
      </c>
      <c r="E209" s="40"/>
      <c r="F209" s="218" t="s">
        <v>286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127</v>
      </c>
      <c r="AU209" s="17" t="s">
        <v>82</v>
      </c>
    </row>
    <row r="210" spans="1:63" s="12" customFormat="1" ht="22.8" customHeight="1">
      <c r="A210" s="12"/>
      <c r="B210" s="188"/>
      <c r="C210" s="189"/>
      <c r="D210" s="190" t="s">
        <v>71</v>
      </c>
      <c r="E210" s="202" t="s">
        <v>191</v>
      </c>
      <c r="F210" s="202" t="s">
        <v>288</v>
      </c>
      <c r="G210" s="189"/>
      <c r="H210" s="189"/>
      <c r="I210" s="192"/>
      <c r="J210" s="203">
        <f>BK210</f>
        <v>0</v>
      </c>
      <c r="K210" s="189"/>
      <c r="L210" s="194"/>
      <c r="M210" s="195"/>
      <c r="N210" s="196"/>
      <c r="O210" s="196"/>
      <c r="P210" s="197">
        <f>SUM(P211:P330)</f>
        <v>0</v>
      </c>
      <c r="Q210" s="196"/>
      <c r="R210" s="197">
        <f>SUM(R211:R330)</f>
        <v>10.78718308</v>
      </c>
      <c r="S210" s="196"/>
      <c r="T210" s="198">
        <f>SUM(T211:T330)</f>
        <v>1.2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199" t="s">
        <v>80</v>
      </c>
      <c r="AT210" s="200" t="s">
        <v>71</v>
      </c>
      <c r="AU210" s="200" t="s">
        <v>80</v>
      </c>
      <c r="AY210" s="199" t="s">
        <v>118</v>
      </c>
      <c r="BK210" s="201">
        <f>SUM(BK211:BK330)</f>
        <v>0</v>
      </c>
    </row>
    <row r="211" spans="1:65" s="2" customFormat="1" ht="16.5" customHeight="1">
      <c r="A211" s="38"/>
      <c r="B211" s="39"/>
      <c r="C211" s="204" t="s">
        <v>289</v>
      </c>
      <c r="D211" s="204" t="s">
        <v>120</v>
      </c>
      <c r="E211" s="205" t="s">
        <v>290</v>
      </c>
      <c r="F211" s="206" t="s">
        <v>291</v>
      </c>
      <c r="G211" s="207" t="s">
        <v>276</v>
      </c>
      <c r="H211" s="208">
        <v>8</v>
      </c>
      <c r="I211" s="209"/>
      <c r="J211" s="210">
        <f>ROUND(I211*H211,2)</f>
        <v>0</v>
      </c>
      <c r="K211" s="206" t="s">
        <v>124</v>
      </c>
      <c r="L211" s="44"/>
      <c r="M211" s="211" t="s">
        <v>19</v>
      </c>
      <c r="N211" s="212" t="s">
        <v>43</v>
      </c>
      <c r="O211" s="84"/>
      <c r="P211" s="213">
        <f>O211*H211</f>
        <v>0</v>
      </c>
      <c r="Q211" s="213">
        <v>0.0007</v>
      </c>
      <c r="R211" s="213">
        <f>Q211*H211</f>
        <v>0.0056</v>
      </c>
      <c r="S211" s="213">
        <v>0</v>
      </c>
      <c r="T211" s="21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5" t="s">
        <v>125</v>
      </c>
      <c r="AT211" s="215" t="s">
        <v>120</v>
      </c>
      <c r="AU211" s="215" t="s">
        <v>82</v>
      </c>
      <c r="AY211" s="17" t="s">
        <v>118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80</v>
      </c>
      <c r="BK211" s="216">
        <f>ROUND(I211*H211,2)</f>
        <v>0</v>
      </c>
      <c r="BL211" s="17" t="s">
        <v>125</v>
      </c>
      <c r="BM211" s="215" t="s">
        <v>292</v>
      </c>
    </row>
    <row r="212" spans="1:47" s="2" customFormat="1" ht="12">
      <c r="A212" s="38"/>
      <c r="B212" s="39"/>
      <c r="C212" s="40"/>
      <c r="D212" s="217" t="s">
        <v>127</v>
      </c>
      <c r="E212" s="40"/>
      <c r="F212" s="218" t="s">
        <v>293</v>
      </c>
      <c r="G212" s="40"/>
      <c r="H212" s="40"/>
      <c r="I212" s="219"/>
      <c r="J212" s="40"/>
      <c r="K212" s="40"/>
      <c r="L212" s="44"/>
      <c r="M212" s="220"/>
      <c r="N212" s="221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127</v>
      </c>
      <c r="AU212" s="17" t="s">
        <v>82</v>
      </c>
    </row>
    <row r="213" spans="1:47" s="2" customFormat="1" ht="12">
      <c r="A213" s="38"/>
      <c r="B213" s="39"/>
      <c r="C213" s="40"/>
      <c r="D213" s="222" t="s">
        <v>129</v>
      </c>
      <c r="E213" s="40"/>
      <c r="F213" s="223" t="s">
        <v>294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129</v>
      </c>
      <c r="AU213" s="17" t="s">
        <v>82</v>
      </c>
    </row>
    <row r="214" spans="1:51" s="13" customFormat="1" ht="12">
      <c r="A214" s="13"/>
      <c r="B214" s="224"/>
      <c r="C214" s="225"/>
      <c r="D214" s="217" t="s">
        <v>131</v>
      </c>
      <c r="E214" s="226" t="s">
        <v>19</v>
      </c>
      <c r="F214" s="227" t="s">
        <v>295</v>
      </c>
      <c r="G214" s="225"/>
      <c r="H214" s="226" t="s">
        <v>19</v>
      </c>
      <c r="I214" s="228"/>
      <c r="J214" s="225"/>
      <c r="K214" s="225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131</v>
      </c>
      <c r="AU214" s="233" t="s">
        <v>82</v>
      </c>
      <c r="AV214" s="13" t="s">
        <v>80</v>
      </c>
      <c r="AW214" s="13" t="s">
        <v>33</v>
      </c>
      <c r="AX214" s="13" t="s">
        <v>72</v>
      </c>
      <c r="AY214" s="233" t="s">
        <v>118</v>
      </c>
    </row>
    <row r="215" spans="1:51" s="13" customFormat="1" ht="12">
      <c r="A215" s="13"/>
      <c r="B215" s="224"/>
      <c r="C215" s="225"/>
      <c r="D215" s="217" t="s">
        <v>131</v>
      </c>
      <c r="E215" s="226" t="s">
        <v>19</v>
      </c>
      <c r="F215" s="227" t="s">
        <v>296</v>
      </c>
      <c r="G215" s="225"/>
      <c r="H215" s="226" t="s">
        <v>19</v>
      </c>
      <c r="I215" s="228"/>
      <c r="J215" s="225"/>
      <c r="K215" s="225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131</v>
      </c>
      <c r="AU215" s="233" t="s">
        <v>82</v>
      </c>
      <c r="AV215" s="13" t="s">
        <v>80</v>
      </c>
      <c r="AW215" s="13" t="s">
        <v>33</v>
      </c>
      <c r="AX215" s="13" t="s">
        <v>72</v>
      </c>
      <c r="AY215" s="233" t="s">
        <v>118</v>
      </c>
    </row>
    <row r="216" spans="1:51" s="14" customFormat="1" ht="12">
      <c r="A216" s="14"/>
      <c r="B216" s="234"/>
      <c r="C216" s="235"/>
      <c r="D216" s="217" t="s">
        <v>131</v>
      </c>
      <c r="E216" s="236" t="s">
        <v>19</v>
      </c>
      <c r="F216" s="237" t="s">
        <v>297</v>
      </c>
      <c r="G216" s="235"/>
      <c r="H216" s="238">
        <v>4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131</v>
      </c>
      <c r="AU216" s="244" t="s">
        <v>82</v>
      </c>
      <c r="AV216" s="14" t="s">
        <v>82</v>
      </c>
      <c r="AW216" s="14" t="s">
        <v>33</v>
      </c>
      <c r="AX216" s="14" t="s">
        <v>72</v>
      </c>
      <c r="AY216" s="244" t="s">
        <v>118</v>
      </c>
    </row>
    <row r="217" spans="1:51" s="14" customFormat="1" ht="12">
      <c r="A217" s="14"/>
      <c r="B217" s="234"/>
      <c r="C217" s="235"/>
      <c r="D217" s="217" t="s">
        <v>131</v>
      </c>
      <c r="E217" s="236" t="s">
        <v>19</v>
      </c>
      <c r="F217" s="237" t="s">
        <v>298</v>
      </c>
      <c r="G217" s="235"/>
      <c r="H217" s="238">
        <v>1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131</v>
      </c>
      <c r="AU217" s="244" t="s">
        <v>82</v>
      </c>
      <c r="AV217" s="14" t="s">
        <v>82</v>
      </c>
      <c r="AW217" s="14" t="s">
        <v>33</v>
      </c>
      <c r="AX217" s="14" t="s">
        <v>72</v>
      </c>
      <c r="AY217" s="244" t="s">
        <v>118</v>
      </c>
    </row>
    <row r="218" spans="1:51" s="14" customFormat="1" ht="12">
      <c r="A218" s="14"/>
      <c r="B218" s="234"/>
      <c r="C218" s="235"/>
      <c r="D218" s="217" t="s">
        <v>131</v>
      </c>
      <c r="E218" s="236" t="s">
        <v>19</v>
      </c>
      <c r="F218" s="237" t="s">
        <v>299</v>
      </c>
      <c r="G218" s="235"/>
      <c r="H218" s="238">
        <v>1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131</v>
      </c>
      <c r="AU218" s="244" t="s">
        <v>82</v>
      </c>
      <c r="AV218" s="14" t="s">
        <v>82</v>
      </c>
      <c r="AW218" s="14" t="s">
        <v>33</v>
      </c>
      <c r="AX218" s="14" t="s">
        <v>72</v>
      </c>
      <c r="AY218" s="244" t="s">
        <v>118</v>
      </c>
    </row>
    <row r="219" spans="1:51" s="14" customFormat="1" ht="12">
      <c r="A219" s="14"/>
      <c r="B219" s="234"/>
      <c r="C219" s="235"/>
      <c r="D219" s="217" t="s">
        <v>131</v>
      </c>
      <c r="E219" s="236" t="s">
        <v>19</v>
      </c>
      <c r="F219" s="237" t="s">
        <v>300</v>
      </c>
      <c r="G219" s="235"/>
      <c r="H219" s="238">
        <v>1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131</v>
      </c>
      <c r="AU219" s="244" t="s">
        <v>82</v>
      </c>
      <c r="AV219" s="14" t="s">
        <v>82</v>
      </c>
      <c r="AW219" s="14" t="s">
        <v>33</v>
      </c>
      <c r="AX219" s="14" t="s">
        <v>72</v>
      </c>
      <c r="AY219" s="244" t="s">
        <v>118</v>
      </c>
    </row>
    <row r="220" spans="1:51" s="14" customFormat="1" ht="12">
      <c r="A220" s="14"/>
      <c r="B220" s="234"/>
      <c r="C220" s="235"/>
      <c r="D220" s="217" t="s">
        <v>131</v>
      </c>
      <c r="E220" s="236" t="s">
        <v>19</v>
      </c>
      <c r="F220" s="237" t="s">
        <v>301</v>
      </c>
      <c r="G220" s="235"/>
      <c r="H220" s="238">
        <v>1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131</v>
      </c>
      <c r="AU220" s="244" t="s">
        <v>82</v>
      </c>
      <c r="AV220" s="14" t="s">
        <v>82</v>
      </c>
      <c r="AW220" s="14" t="s">
        <v>33</v>
      </c>
      <c r="AX220" s="14" t="s">
        <v>72</v>
      </c>
      <c r="AY220" s="244" t="s">
        <v>118</v>
      </c>
    </row>
    <row r="221" spans="1:65" s="2" customFormat="1" ht="16.5" customHeight="1">
      <c r="A221" s="38"/>
      <c r="B221" s="39"/>
      <c r="C221" s="204" t="s">
        <v>302</v>
      </c>
      <c r="D221" s="204" t="s">
        <v>120</v>
      </c>
      <c r="E221" s="205" t="s">
        <v>303</v>
      </c>
      <c r="F221" s="206" t="s">
        <v>304</v>
      </c>
      <c r="G221" s="207" t="s">
        <v>276</v>
      </c>
      <c r="H221" s="208">
        <v>1</v>
      </c>
      <c r="I221" s="209"/>
      <c r="J221" s="210">
        <f>ROUND(I221*H221,2)</f>
        <v>0</v>
      </c>
      <c r="K221" s="206" t="s">
        <v>124</v>
      </c>
      <c r="L221" s="44"/>
      <c r="M221" s="211" t="s">
        <v>19</v>
      </c>
      <c r="N221" s="212" t="s">
        <v>43</v>
      </c>
      <c r="O221" s="84"/>
      <c r="P221" s="213">
        <f>O221*H221</f>
        <v>0</v>
      </c>
      <c r="Q221" s="213">
        <v>1E-05</v>
      </c>
      <c r="R221" s="213">
        <f>Q221*H221</f>
        <v>1E-05</v>
      </c>
      <c r="S221" s="213">
        <v>0</v>
      </c>
      <c r="T221" s="21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5" t="s">
        <v>125</v>
      </c>
      <c r="AT221" s="215" t="s">
        <v>120</v>
      </c>
      <c r="AU221" s="215" t="s">
        <v>82</v>
      </c>
      <c r="AY221" s="17" t="s">
        <v>118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7" t="s">
        <v>80</v>
      </c>
      <c r="BK221" s="216">
        <f>ROUND(I221*H221,2)</f>
        <v>0</v>
      </c>
      <c r="BL221" s="17" t="s">
        <v>125</v>
      </c>
      <c r="BM221" s="215" t="s">
        <v>305</v>
      </c>
    </row>
    <row r="222" spans="1:47" s="2" customFormat="1" ht="12">
      <c r="A222" s="38"/>
      <c r="B222" s="39"/>
      <c r="C222" s="40"/>
      <c r="D222" s="217" t="s">
        <v>127</v>
      </c>
      <c r="E222" s="40"/>
      <c r="F222" s="218" t="s">
        <v>306</v>
      </c>
      <c r="G222" s="40"/>
      <c r="H222" s="40"/>
      <c r="I222" s="219"/>
      <c r="J222" s="40"/>
      <c r="K222" s="40"/>
      <c r="L222" s="44"/>
      <c r="M222" s="220"/>
      <c r="N222" s="221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127</v>
      </c>
      <c r="AU222" s="17" t="s">
        <v>82</v>
      </c>
    </row>
    <row r="223" spans="1:47" s="2" customFormat="1" ht="12">
      <c r="A223" s="38"/>
      <c r="B223" s="39"/>
      <c r="C223" s="40"/>
      <c r="D223" s="222" t="s">
        <v>129</v>
      </c>
      <c r="E223" s="40"/>
      <c r="F223" s="223" t="s">
        <v>307</v>
      </c>
      <c r="G223" s="40"/>
      <c r="H223" s="40"/>
      <c r="I223" s="219"/>
      <c r="J223" s="40"/>
      <c r="K223" s="40"/>
      <c r="L223" s="44"/>
      <c r="M223" s="220"/>
      <c r="N223" s="221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129</v>
      </c>
      <c r="AU223" s="17" t="s">
        <v>82</v>
      </c>
    </row>
    <row r="224" spans="1:51" s="13" customFormat="1" ht="12">
      <c r="A224" s="13"/>
      <c r="B224" s="224"/>
      <c r="C224" s="225"/>
      <c r="D224" s="217" t="s">
        <v>131</v>
      </c>
      <c r="E224" s="226" t="s">
        <v>19</v>
      </c>
      <c r="F224" s="227" t="s">
        <v>295</v>
      </c>
      <c r="G224" s="225"/>
      <c r="H224" s="226" t="s">
        <v>19</v>
      </c>
      <c r="I224" s="228"/>
      <c r="J224" s="225"/>
      <c r="K224" s="225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131</v>
      </c>
      <c r="AU224" s="233" t="s">
        <v>82</v>
      </c>
      <c r="AV224" s="13" t="s">
        <v>80</v>
      </c>
      <c r="AW224" s="13" t="s">
        <v>33</v>
      </c>
      <c r="AX224" s="13" t="s">
        <v>72</v>
      </c>
      <c r="AY224" s="233" t="s">
        <v>118</v>
      </c>
    </row>
    <row r="225" spans="1:51" s="13" customFormat="1" ht="12">
      <c r="A225" s="13"/>
      <c r="B225" s="224"/>
      <c r="C225" s="225"/>
      <c r="D225" s="217" t="s">
        <v>131</v>
      </c>
      <c r="E225" s="226" t="s">
        <v>19</v>
      </c>
      <c r="F225" s="227" t="s">
        <v>296</v>
      </c>
      <c r="G225" s="225"/>
      <c r="H225" s="226" t="s">
        <v>19</v>
      </c>
      <c r="I225" s="228"/>
      <c r="J225" s="225"/>
      <c r="K225" s="225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131</v>
      </c>
      <c r="AU225" s="233" t="s">
        <v>82</v>
      </c>
      <c r="AV225" s="13" t="s">
        <v>80</v>
      </c>
      <c r="AW225" s="13" t="s">
        <v>33</v>
      </c>
      <c r="AX225" s="13" t="s">
        <v>72</v>
      </c>
      <c r="AY225" s="233" t="s">
        <v>118</v>
      </c>
    </row>
    <row r="226" spans="1:51" s="14" customFormat="1" ht="12">
      <c r="A226" s="14"/>
      <c r="B226" s="234"/>
      <c r="C226" s="235"/>
      <c r="D226" s="217" t="s">
        <v>131</v>
      </c>
      <c r="E226" s="236" t="s">
        <v>19</v>
      </c>
      <c r="F226" s="237" t="s">
        <v>300</v>
      </c>
      <c r="G226" s="235"/>
      <c r="H226" s="238">
        <v>1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131</v>
      </c>
      <c r="AU226" s="244" t="s">
        <v>82</v>
      </c>
      <c r="AV226" s="14" t="s">
        <v>82</v>
      </c>
      <c r="AW226" s="14" t="s">
        <v>33</v>
      </c>
      <c r="AX226" s="14" t="s">
        <v>72</v>
      </c>
      <c r="AY226" s="244" t="s">
        <v>118</v>
      </c>
    </row>
    <row r="227" spans="1:65" s="2" customFormat="1" ht="16.5" customHeight="1">
      <c r="A227" s="38"/>
      <c r="B227" s="39"/>
      <c r="C227" s="246" t="s">
        <v>308</v>
      </c>
      <c r="D227" s="246" t="s">
        <v>243</v>
      </c>
      <c r="E227" s="247" t="s">
        <v>309</v>
      </c>
      <c r="F227" s="248" t="s">
        <v>310</v>
      </c>
      <c r="G227" s="249" t="s">
        <v>276</v>
      </c>
      <c r="H227" s="250">
        <v>2</v>
      </c>
      <c r="I227" s="251"/>
      <c r="J227" s="252">
        <f>ROUND(I227*H227,2)</f>
        <v>0</v>
      </c>
      <c r="K227" s="248" t="s">
        <v>124</v>
      </c>
      <c r="L227" s="253"/>
      <c r="M227" s="254" t="s">
        <v>19</v>
      </c>
      <c r="N227" s="255" t="s">
        <v>43</v>
      </c>
      <c r="O227" s="84"/>
      <c r="P227" s="213">
        <f>O227*H227</f>
        <v>0</v>
      </c>
      <c r="Q227" s="213">
        <v>0.005</v>
      </c>
      <c r="R227" s="213">
        <f>Q227*H227</f>
        <v>0.01</v>
      </c>
      <c r="S227" s="213">
        <v>0</v>
      </c>
      <c r="T227" s="21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5" t="s">
        <v>182</v>
      </c>
      <c r="AT227" s="215" t="s">
        <v>243</v>
      </c>
      <c r="AU227" s="215" t="s">
        <v>82</v>
      </c>
      <c r="AY227" s="17" t="s">
        <v>118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7" t="s">
        <v>80</v>
      </c>
      <c r="BK227" s="216">
        <f>ROUND(I227*H227,2)</f>
        <v>0</v>
      </c>
      <c r="BL227" s="17" t="s">
        <v>125</v>
      </c>
      <c r="BM227" s="215" t="s">
        <v>311</v>
      </c>
    </row>
    <row r="228" spans="1:47" s="2" customFormat="1" ht="12">
      <c r="A228" s="38"/>
      <c r="B228" s="39"/>
      <c r="C228" s="40"/>
      <c r="D228" s="217" t="s">
        <v>127</v>
      </c>
      <c r="E228" s="40"/>
      <c r="F228" s="218" t="s">
        <v>310</v>
      </c>
      <c r="G228" s="40"/>
      <c r="H228" s="40"/>
      <c r="I228" s="219"/>
      <c r="J228" s="40"/>
      <c r="K228" s="40"/>
      <c r="L228" s="44"/>
      <c r="M228" s="220"/>
      <c r="N228" s="221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127</v>
      </c>
      <c r="AU228" s="17" t="s">
        <v>82</v>
      </c>
    </row>
    <row r="229" spans="1:51" s="14" customFormat="1" ht="12">
      <c r="A229" s="14"/>
      <c r="B229" s="234"/>
      <c r="C229" s="235"/>
      <c r="D229" s="217" t="s">
        <v>131</v>
      </c>
      <c r="E229" s="236" t="s">
        <v>19</v>
      </c>
      <c r="F229" s="237" t="s">
        <v>312</v>
      </c>
      <c r="G229" s="235"/>
      <c r="H229" s="238">
        <v>2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4" t="s">
        <v>131</v>
      </c>
      <c r="AU229" s="244" t="s">
        <v>82</v>
      </c>
      <c r="AV229" s="14" t="s">
        <v>82</v>
      </c>
      <c r="AW229" s="14" t="s">
        <v>33</v>
      </c>
      <c r="AX229" s="14" t="s">
        <v>72</v>
      </c>
      <c r="AY229" s="244" t="s">
        <v>118</v>
      </c>
    </row>
    <row r="230" spans="1:65" s="2" customFormat="1" ht="16.5" customHeight="1">
      <c r="A230" s="38"/>
      <c r="B230" s="39"/>
      <c r="C230" s="246" t="s">
        <v>313</v>
      </c>
      <c r="D230" s="246" t="s">
        <v>243</v>
      </c>
      <c r="E230" s="247" t="s">
        <v>314</v>
      </c>
      <c r="F230" s="248" t="s">
        <v>315</v>
      </c>
      <c r="G230" s="249" t="s">
        <v>276</v>
      </c>
      <c r="H230" s="250">
        <v>1</v>
      </c>
      <c r="I230" s="251"/>
      <c r="J230" s="252">
        <f>ROUND(I230*H230,2)</f>
        <v>0</v>
      </c>
      <c r="K230" s="248" t="s">
        <v>124</v>
      </c>
      <c r="L230" s="253"/>
      <c r="M230" s="254" t="s">
        <v>19</v>
      </c>
      <c r="N230" s="255" t="s">
        <v>43</v>
      </c>
      <c r="O230" s="84"/>
      <c r="P230" s="213">
        <f>O230*H230</f>
        <v>0</v>
      </c>
      <c r="Q230" s="213">
        <v>0.0025</v>
      </c>
      <c r="R230" s="213">
        <f>Q230*H230</f>
        <v>0.0025</v>
      </c>
      <c r="S230" s="213">
        <v>0</v>
      </c>
      <c r="T230" s="21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5" t="s">
        <v>182</v>
      </c>
      <c r="AT230" s="215" t="s">
        <v>243</v>
      </c>
      <c r="AU230" s="215" t="s">
        <v>82</v>
      </c>
      <c r="AY230" s="17" t="s">
        <v>118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7" t="s">
        <v>80</v>
      </c>
      <c r="BK230" s="216">
        <f>ROUND(I230*H230,2)</f>
        <v>0</v>
      </c>
      <c r="BL230" s="17" t="s">
        <v>125</v>
      </c>
      <c r="BM230" s="215" t="s">
        <v>316</v>
      </c>
    </row>
    <row r="231" spans="1:47" s="2" customFormat="1" ht="12">
      <c r="A231" s="38"/>
      <c r="B231" s="39"/>
      <c r="C231" s="40"/>
      <c r="D231" s="217" t="s">
        <v>127</v>
      </c>
      <c r="E231" s="40"/>
      <c r="F231" s="218" t="s">
        <v>315</v>
      </c>
      <c r="G231" s="40"/>
      <c r="H231" s="40"/>
      <c r="I231" s="219"/>
      <c r="J231" s="40"/>
      <c r="K231" s="40"/>
      <c r="L231" s="44"/>
      <c r="M231" s="220"/>
      <c r="N231" s="221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127</v>
      </c>
      <c r="AU231" s="17" t="s">
        <v>82</v>
      </c>
    </row>
    <row r="232" spans="1:51" s="14" customFormat="1" ht="12">
      <c r="A232" s="14"/>
      <c r="B232" s="234"/>
      <c r="C232" s="235"/>
      <c r="D232" s="217" t="s">
        <v>131</v>
      </c>
      <c r="E232" s="236" t="s">
        <v>19</v>
      </c>
      <c r="F232" s="237" t="s">
        <v>299</v>
      </c>
      <c r="G232" s="235"/>
      <c r="H232" s="238">
        <v>1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131</v>
      </c>
      <c r="AU232" s="244" t="s">
        <v>82</v>
      </c>
      <c r="AV232" s="14" t="s">
        <v>82</v>
      </c>
      <c r="AW232" s="14" t="s">
        <v>33</v>
      </c>
      <c r="AX232" s="14" t="s">
        <v>72</v>
      </c>
      <c r="AY232" s="244" t="s">
        <v>118</v>
      </c>
    </row>
    <row r="233" spans="1:65" s="2" customFormat="1" ht="16.5" customHeight="1">
      <c r="A233" s="38"/>
      <c r="B233" s="39"/>
      <c r="C233" s="246" t="s">
        <v>317</v>
      </c>
      <c r="D233" s="246" t="s">
        <v>243</v>
      </c>
      <c r="E233" s="247" t="s">
        <v>318</v>
      </c>
      <c r="F233" s="248" t="s">
        <v>319</v>
      </c>
      <c r="G233" s="249" t="s">
        <v>276</v>
      </c>
      <c r="H233" s="250">
        <v>2</v>
      </c>
      <c r="I233" s="251"/>
      <c r="J233" s="252">
        <f>ROUND(I233*H233,2)</f>
        <v>0</v>
      </c>
      <c r="K233" s="248" t="s">
        <v>124</v>
      </c>
      <c r="L233" s="253"/>
      <c r="M233" s="254" t="s">
        <v>19</v>
      </c>
      <c r="N233" s="255" t="s">
        <v>43</v>
      </c>
      <c r="O233" s="84"/>
      <c r="P233" s="213">
        <f>O233*H233</f>
        <v>0</v>
      </c>
      <c r="Q233" s="213">
        <v>0.0025</v>
      </c>
      <c r="R233" s="213">
        <f>Q233*H233</f>
        <v>0.005</v>
      </c>
      <c r="S233" s="213">
        <v>0</v>
      </c>
      <c r="T233" s="21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182</v>
      </c>
      <c r="AT233" s="215" t="s">
        <v>243</v>
      </c>
      <c r="AU233" s="215" t="s">
        <v>82</v>
      </c>
      <c r="AY233" s="17" t="s">
        <v>118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80</v>
      </c>
      <c r="BK233" s="216">
        <f>ROUND(I233*H233,2)</f>
        <v>0</v>
      </c>
      <c r="BL233" s="17" t="s">
        <v>125</v>
      </c>
      <c r="BM233" s="215" t="s">
        <v>320</v>
      </c>
    </row>
    <row r="234" spans="1:47" s="2" customFormat="1" ht="12">
      <c r="A234" s="38"/>
      <c r="B234" s="39"/>
      <c r="C234" s="40"/>
      <c r="D234" s="217" t="s">
        <v>127</v>
      </c>
      <c r="E234" s="40"/>
      <c r="F234" s="218" t="s">
        <v>319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127</v>
      </c>
      <c r="AU234" s="17" t="s">
        <v>82</v>
      </c>
    </row>
    <row r="235" spans="1:51" s="14" customFormat="1" ht="12">
      <c r="A235" s="14"/>
      <c r="B235" s="234"/>
      <c r="C235" s="235"/>
      <c r="D235" s="217" t="s">
        <v>131</v>
      </c>
      <c r="E235" s="236" t="s">
        <v>19</v>
      </c>
      <c r="F235" s="237" t="s">
        <v>312</v>
      </c>
      <c r="G235" s="235"/>
      <c r="H235" s="238">
        <v>2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131</v>
      </c>
      <c r="AU235" s="244" t="s">
        <v>82</v>
      </c>
      <c r="AV235" s="14" t="s">
        <v>82</v>
      </c>
      <c r="AW235" s="14" t="s">
        <v>33</v>
      </c>
      <c r="AX235" s="14" t="s">
        <v>72</v>
      </c>
      <c r="AY235" s="244" t="s">
        <v>118</v>
      </c>
    </row>
    <row r="236" spans="1:65" s="2" customFormat="1" ht="16.5" customHeight="1">
      <c r="A236" s="38"/>
      <c r="B236" s="39"/>
      <c r="C236" s="246" t="s">
        <v>321</v>
      </c>
      <c r="D236" s="246" t="s">
        <v>243</v>
      </c>
      <c r="E236" s="247" t="s">
        <v>322</v>
      </c>
      <c r="F236" s="248" t="s">
        <v>323</v>
      </c>
      <c r="G236" s="249" t="s">
        <v>276</v>
      </c>
      <c r="H236" s="250">
        <v>1</v>
      </c>
      <c r="I236" s="251"/>
      <c r="J236" s="252">
        <f>ROUND(I236*H236,2)</f>
        <v>0</v>
      </c>
      <c r="K236" s="248" t="s">
        <v>124</v>
      </c>
      <c r="L236" s="253"/>
      <c r="M236" s="254" t="s">
        <v>19</v>
      </c>
      <c r="N236" s="255" t="s">
        <v>43</v>
      </c>
      <c r="O236" s="84"/>
      <c r="P236" s="213">
        <f>O236*H236</f>
        <v>0</v>
      </c>
      <c r="Q236" s="213">
        <v>0.0035</v>
      </c>
      <c r="R236" s="213">
        <f>Q236*H236</f>
        <v>0.0035</v>
      </c>
      <c r="S236" s="213">
        <v>0</v>
      </c>
      <c r="T236" s="21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5" t="s">
        <v>182</v>
      </c>
      <c r="AT236" s="215" t="s">
        <v>243</v>
      </c>
      <c r="AU236" s="215" t="s">
        <v>82</v>
      </c>
      <c r="AY236" s="17" t="s">
        <v>118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7" t="s">
        <v>80</v>
      </c>
      <c r="BK236" s="216">
        <f>ROUND(I236*H236,2)</f>
        <v>0</v>
      </c>
      <c r="BL236" s="17" t="s">
        <v>125</v>
      </c>
      <c r="BM236" s="215" t="s">
        <v>324</v>
      </c>
    </row>
    <row r="237" spans="1:47" s="2" customFormat="1" ht="12">
      <c r="A237" s="38"/>
      <c r="B237" s="39"/>
      <c r="C237" s="40"/>
      <c r="D237" s="217" t="s">
        <v>127</v>
      </c>
      <c r="E237" s="40"/>
      <c r="F237" s="218" t="s">
        <v>323</v>
      </c>
      <c r="G237" s="40"/>
      <c r="H237" s="40"/>
      <c r="I237" s="219"/>
      <c r="J237" s="40"/>
      <c r="K237" s="40"/>
      <c r="L237" s="44"/>
      <c r="M237" s="220"/>
      <c r="N237" s="221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127</v>
      </c>
      <c r="AU237" s="17" t="s">
        <v>82</v>
      </c>
    </row>
    <row r="238" spans="1:51" s="14" customFormat="1" ht="12">
      <c r="A238" s="14"/>
      <c r="B238" s="234"/>
      <c r="C238" s="235"/>
      <c r="D238" s="217" t="s">
        <v>131</v>
      </c>
      <c r="E238" s="236" t="s">
        <v>19</v>
      </c>
      <c r="F238" s="237" t="s">
        <v>301</v>
      </c>
      <c r="G238" s="235"/>
      <c r="H238" s="238">
        <v>1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131</v>
      </c>
      <c r="AU238" s="244" t="s">
        <v>82</v>
      </c>
      <c r="AV238" s="14" t="s">
        <v>82</v>
      </c>
      <c r="AW238" s="14" t="s">
        <v>33</v>
      </c>
      <c r="AX238" s="14" t="s">
        <v>72</v>
      </c>
      <c r="AY238" s="244" t="s">
        <v>118</v>
      </c>
    </row>
    <row r="239" spans="1:65" s="2" customFormat="1" ht="16.5" customHeight="1">
      <c r="A239" s="38"/>
      <c r="B239" s="39"/>
      <c r="C239" s="246" t="s">
        <v>325</v>
      </c>
      <c r="D239" s="246" t="s">
        <v>243</v>
      </c>
      <c r="E239" s="247" t="s">
        <v>326</v>
      </c>
      <c r="F239" s="248" t="s">
        <v>327</v>
      </c>
      <c r="G239" s="249" t="s">
        <v>276</v>
      </c>
      <c r="H239" s="250">
        <v>2</v>
      </c>
      <c r="I239" s="251"/>
      <c r="J239" s="252">
        <f>ROUND(I239*H239,2)</f>
        <v>0</v>
      </c>
      <c r="K239" s="248" t="s">
        <v>124</v>
      </c>
      <c r="L239" s="253"/>
      <c r="M239" s="254" t="s">
        <v>19</v>
      </c>
      <c r="N239" s="255" t="s">
        <v>43</v>
      </c>
      <c r="O239" s="84"/>
      <c r="P239" s="213">
        <f>O239*H239</f>
        <v>0</v>
      </c>
      <c r="Q239" s="213">
        <v>0.0026</v>
      </c>
      <c r="R239" s="213">
        <f>Q239*H239</f>
        <v>0.0052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182</v>
      </c>
      <c r="AT239" s="215" t="s">
        <v>243</v>
      </c>
      <c r="AU239" s="215" t="s">
        <v>82</v>
      </c>
      <c r="AY239" s="17" t="s">
        <v>118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80</v>
      </c>
      <c r="BK239" s="216">
        <f>ROUND(I239*H239,2)</f>
        <v>0</v>
      </c>
      <c r="BL239" s="17" t="s">
        <v>125</v>
      </c>
      <c r="BM239" s="215" t="s">
        <v>328</v>
      </c>
    </row>
    <row r="240" spans="1:47" s="2" customFormat="1" ht="12">
      <c r="A240" s="38"/>
      <c r="B240" s="39"/>
      <c r="C240" s="40"/>
      <c r="D240" s="217" t="s">
        <v>127</v>
      </c>
      <c r="E240" s="40"/>
      <c r="F240" s="218" t="s">
        <v>327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127</v>
      </c>
      <c r="AU240" s="17" t="s">
        <v>82</v>
      </c>
    </row>
    <row r="241" spans="1:51" s="14" customFormat="1" ht="12">
      <c r="A241" s="14"/>
      <c r="B241" s="234"/>
      <c r="C241" s="235"/>
      <c r="D241" s="217" t="s">
        <v>131</v>
      </c>
      <c r="E241" s="236" t="s">
        <v>19</v>
      </c>
      <c r="F241" s="237" t="s">
        <v>329</v>
      </c>
      <c r="G241" s="235"/>
      <c r="H241" s="238">
        <v>2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4" t="s">
        <v>131</v>
      </c>
      <c r="AU241" s="244" t="s">
        <v>82</v>
      </c>
      <c r="AV241" s="14" t="s">
        <v>82</v>
      </c>
      <c r="AW241" s="14" t="s">
        <v>33</v>
      </c>
      <c r="AX241" s="14" t="s">
        <v>72</v>
      </c>
      <c r="AY241" s="244" t="s">
        <v>118</v>
      </c>
    </row>
    <row r="242" spans="1:65" s="2" customFormat="1" ht="16.5" customHeight="1">
      <c r="A242" s="38"/>
      <c r="B242" s="39"/>
      <c r="C242" s="204" t="s">
        <v>330</v>
      </c>
      <c r="D242" s="204" t="s">
        <v>120</v>
      </c>
      <c r="E242" s="205" t="s">
        <v>331</v>
      </c>
      <c r="F242" s="206" t="s">
        <v>332</v>
      </c>
      <c r="G242" s="207" t="s">
        <v>276</v>
      </c>
      <c r="H242" s="208">
        <v>5</v>
      </c>
      <c r="I242" s="209"/>
      <c r="J242" s="210">
        <f>ROUND(I242*H242,2)</f>
        <v>0</v>
      </c>
      <c r="K242" s="206" t="s">
        <v>124</v>
      </c>
      <c r="L242" s="44"/>
      <c r="M242" s="211" t="s">
        <v>19</v>
      </c>
      <c r="N242" s="212" t="s">
        <v>43</v>
      </c>
      <c r="O242" s="84"/>
      <c r="P242" s="213">
        <f>O242*H242</f>
        <v>0</v>
      </c>
      <c r="Q242" s="213">
        <v>0.11241</v>
      </c>
      <c r="R242" s="213">
        <f>Q242*H242</f>
        <v>0.5620499999999999</v>
      </c>
      <c r="S242" s="213">
        <v>0</v>
      </c>
      <c r="T242" s="21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5" t="s">
        <v>125</v>
      </c>
      <c r="AT242" s="215" t="s">
        <v>120</v>
      </c>
      <c r="AU242" s="215" t="s">
        <v>82</v>
      </c>
      <c r="AY242" s="17" t="s">
        <v>118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7" t="s">
        <v>80</v>
      </c>
      <c r="BK242" s="216">
        <f>ROUND(I242*H242,2)</f>
        <v>0</v>
      </c>
      <c r="BL242" s="17" t="s">
        <v>125</v>
      </c>
      <c r="BM242" s="215" t="s">
        <v>333</v>
      </c>
    </row>
    <row r="243" spans="1:47" s="2" customFormat="1" ht="12">
      <c r="A243" s="38"/>
      <c r="B243" s="39"/>
      <c r="C243" s="40"/>
      <c r="D243" s="217" t="s">
        <v>127</v>
      </c>
      <c r="E243" s="40"/>
      <c r="F243" s="218" t="s">
        <v>334</v>
      </c>
      <c r="G243" s="40"/>
      <c r="H243" s="40"/>
      <c r="I243" s="219"/>
      <c r="J243" s="40"/>
      <c r="K243" s="40"/>
      <c r="L243" s="44"/>
      <c r="M243" s="220"/>
      <c r="N243" s="221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127</v>
      </c>
      <c r="AU243" s="17" t="s">
        <v>82</v>
      </c>
    </row>
    <row r="244" spans="1:47" s="2" customFormat="1" ht="12">
      <c r="A244" s="38"/>
      <c r="B244" s="39"/>
      <c r="C244" s="40"/>
      <c r="D244" s="222" t="s">
        <v>129</v>
      </c>
      <c r="E244" s="40"/>
      <c r="F244" s="223" t="s">
        <v>335</v>
      </c>
      <c r="G244" s="40"/>
      <c r="H244" s="40"/>
      <c r="I244" s="219"/>
      <c r="J244" s="40"/>
      <c r="K244" s="40"/>
      <c r="L244" s="44"/>
      <c r="M244" s="220"/>
      <c r="N244" s="221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129</v>
      </c>
      <c r="AU244" s="17" t="s">
        <v>82</v>
      </c>
    </row>
    <row r="245" spans="1:51" s="13" customFormat="1" ht="12">
      <c r="A245" s="13"/>
      <c r="B245" s="224"/>
      <c r="C245" s="225"/>
      <c r="D245" s="217" t="s">
        <v>131</v>
      </c>
      <c r="E245" s="226" t="s">
        <v>19</v>
      </c>
      <c r="F245" s="227" t="s">
        <v>295</v>
      </c>
      <c r="G245" s="225"/>
      <c r="H245" s="226" t="s">
        <v>19</v>
      </c>
      <c r="I245" s="228"/>
      <c r="J245" s="225"/>
      <c r="K245" s="225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131</v>
      </c>
      <c r="AU245" s="233" t="s">
        <v>82</v>
      </c>
      <c r="AV245" s="13" t="s">
        <v>80</v>
      </c>
      <c r="AW245" s="13" t="s">
        <v>33</v>
      </c>
      <c r="AX245" s="13" t="s">
        <v>72</v>
      </c>
      <c r="AY245" s="233" t="s">
        <v>118</v>
      </c>
    </row>
    <row r="246" spans="1:51" s="13" customFormat="1" ht="12">
      <c r="A246" s="13"/>
      <c r="B246" s="224"/>
      <c r="C246" s="225"/>
      <c r="D246" s="217" t="s">
        <v>131</v>
      </c>
      <c r="E246" s="226" t="s">
        <v>19</v>
      </c>
      <c r="F246" s="227" t="s">
        <v>336</v>
      </c>
      <c r="G246" s="225"/>
      <c r="H246" s="226" t="s">
        <v>19</v>
      </c>
      <c r="I246" s="228"/>
      <c r="J246" s="225"/>
      <c r="K246" s="225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131</v>
      </c>
      <c r="AU246" s="233" t="s">
        <v>82</v>
      </c>
      <c r="AV246" s="13" t="s">
        <v>80</v>
      </c>
      <c r="AW246" s="13" t="s">
        <v>33</v>
      </c>
      <c r="AX246" s="13" t="s">
        <v>72</v>
      </c>
      <c r="AY246" s="233" t="s">
        <v>118</v>
      </c>
    </row>
    <row r="247" spans="1:51" s="14" customFormat="1" ht="12">
      <c r="A247" s="14"/>
      <c r="B247" s="234"/>
      <c r="C247" s="235"/>
      <c r="D247" s="217" t="s">
        <v>131</v>
      </c>
      <c r="E247" s="236" t="s">
        <v>19</v>
      </c>
      <c r="F247" s="237" t="s">
        <v>337</v>
      </c>
      <c r="G247" s="235"/>
      <c r="H247" s="238">
        <v>1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131</v>
      </c>
      <c r="AU247" s="244" t="s">
        <v>82</v>
      </c>
      <c r="AV247" s="14" t="s">
        <v>82</v>
      </c>
      <c r="AW247" s="14" t="s">
        <v>33</v>
      </c>
      <c r="AX247" s="14" t="s">
        <v>72</v>
      </c>
      <c r="AY247" s="244" t="s">
        <v>118</v>
      </c>
    </row>
    <row r="248" spans="1:51" s="14" customFormat="1" ht="12">
      <c r="A248" s="14"/>
      <c r="B248" s="234"/>
      <c r="C248" s="235"/>
      <c r="D248" s="217" t="s">
        <v>131</v>
      </c>
      <c r="E248" s="236" t="s">
        <v>19</v>
      </c>
      <c r="F248" s="237" t="s">
        <v>298</v>
      </c>
      <c r="G248" s="235"/>
      <c r="H248" s="238">
        <v>1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131</v>
      </c>
      <c r="AU248" s="244" t="s">
        <v>82</v>
      </c>
      <c r="AV248" s="14" t="s">
        <v>82</v>
      </c>
      <c r="AW248" s="14" t="s">
        <v>33</v>
      </c>
      <c r="AX248" s="14" t="s">
        <v>72</v>
      </c>
      <c r="AY248" s="244" t="s">
        <v>118</v>
      </c>
    </row>
    <row r="249" spans="1:51" s="14" customFormat="1" ht="12">
      <c r="A249" s="14"/>
      <c r="B249" s="234"/>
      <c r="C249" s="235"/>
      <c r="D249" s="217" t="s">
        <v>131</v>
      </c>
      <c r="E249" s="236" t="s">
        <v>19</v>
      </c>
      <c r="F249" s="237" t="s">
        <v>299</v>
      </c>
      <c r="G249" s="235"/>
      <c r="H249" s="238">
        <v>1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131</v>
      </c>
      <c r="AU249" s="244" t="s">
        <v>82</v>
      </c>
      <c r="AV249" s="14" t="s">
        <v>82</v>
      </c>
      <c r="AW249" s="14" t="s">
        <v>33</v>
      </c>
      <c r="AX249" s="14" t="s">
        <v>72</v>
      </c>
      <c r="AY249" s="244" t="s">
        <v>118</v>
      </c>
    </row>
    <row r="250" spans="1:51" s="14" customFormat="1" ht="12">
      <c r="A250" s="14"/>
      <c r="B250" s="234"/>
      <c r="C250" s="235"/>
      <c r="D250" s="217" t="s">
        <v>131</v>
      </c>
      <c r="E250" s="236" t="s">
        <v>19</v>
      </c>
      <c r="F250" s="237" t="s">
        <v>300</v>
      </c>
      <c r="G250" s="235"/>
      <c r="H250" s="238">
        <v>1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4" t="s">
        <v>131</v>
      </c>
      <c r="AU250" s="244" t="s">
        <v>82</v>
      </c>
      <c r="AV250" s="14" t="s">
        <v>82</v>
      </c>
      <c r="AW250" s="14" t="s">
        <v>33</v>
      </c>
      <c r="AX250" s="14" t="s">
        <v>72</v>
      </c>
      <c r="AY250" s="244" t="s">
        <v>118</v>
      </c>
    </row>
    <row r="251" spans="1:51" s="14" customFormat="1" ht="12">
      <c r="A251" s="14"/>
      <c r="B251" s="234"/>
      <c r="C251" s="235"/>
      <c r="D251" s="217" t="s">
        <v>131</v>
      </c>
      <c r="E251" s="236" t="s">
        <v>19</v>
      </c>
      <c r="F251" s="237" t="s">
        <v>301</v>
      </c>
      <c r="G251" s="235"/>
      <c r="H251" s="238">
        <v>1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131</v>
      </c>
      <c r="AU251" s="244" t="s">
        <v>82</v>
      </c>
      <c r="AV251" s="14" t="s">
        <v>82</v>
      </c>
      <c r="AW251" s="14" t="s">
        <v>33</v>
      </c>
      <c r="AX251" s="14" t="s">
        <v>72</v>
      </c>
      <c r="AY251" s="244" t="s">
        <v>118</v>
      </c>
    </row>
    <row r="252" spans="1:65" s="2" customFormat="1" ht="16.5" customHeight="1">
      <c r="A252" s="38"/>
      <c r="B252" s="39"/>
      <c r="C252" s="246" t="s">
        <v>338</v>
      </c>
      <c r="D252" s="246" t="s">
        <v>243</v>
      </c>
      <c r="E252" s="247" t="s">
        <v>339</v>
      </c>
      <c r="F252" s="248" t="s">
        <v>340</v>
      </c>
      <c r="G252" s="249" t="s">
        <v>276</v>
      </c>
      <c r="H252" s="250">
        <v>5</v>
      </c>
      <c r="I252" s="251"/>
      <c r="J252" s="252">
        <f>ROUND(I252*H252,2)</f>
        <v>0</v>
      </c>
      <c r="K252" s="248" t="s">
        <v>124</v>
      </c>
      <c r="L252" s="253"/>
      <c r="M252" s="254" t="s">
        <v>19</v>
      </c>
      <c r="N252" s="255" t="s">
        <v>43</v>
      </c>
      <c r="O252" s="84"/>
      <c r="P252" s="213">
        <f>O252*H252</f>
        <v>0</v>
      </c>
      <c r="Q252" s="213">
        <v>0.0061</v>
      </c>
      <c r="R252" s="213">
        <f>Q252*H252</f>
        <v>0.030500000000000003</v>
      </c>
      <c r="S252" s="213">
        <v>0</v>
      </c>
      <c r="T252" s="21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5" t="s">
        <v>182</v>
      </c>
      <c r="AT252" s="215" t="s">
        <v>243</v>
      </c>
      <c r="AU252" s="215" t="s">
        <v>82</v>
      </c>
      <c r="AY252" s="17" t="s">
        <v>118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7" t="s">
        <v>80</v>
      </c>
      <c r="BK252" s="216">
        <f>ROUND(I252*H252,2)</f>
        <v>0</v>
      </c>
      <c r="BL252" s="17" t="s">
        <v>125</v>
      </c>
      <c r="BM252" s="215" t="s">
        <v>341</v>
      </c>
    </row>
    <row r="253" spans="1:47" s="2" customFormat="1" ht="12">
      <c r="A253" s="38"/>
      <c r="B253" s="39"/>
      <c r="C253" s="40"/>
      <c r="D253" s="217" t="s">
        <v>127</v>
      </c>
      <c r="E253" s="40"/>
      <c r="F253" s="218" t="s">
        <v>340</v>
      </c>
      <c r="G253" s="40"/>
      <c r="H253" s="40"/>
      <c r="I253" s="219"/>
      <c r="J253" s="40"/>
      <c r="K253" s="40"/>
      <c r="L253" s="44"/>
      <c r="M253" s="220"/>
      <c r="N253" s="221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127</v>
      </c>
      <c r="AU253" s="17" t="s">
        <v>82</v>
      </c>
    </row>
    <row r="254" spans="1:65" s="2" customFormat="1" ht="16.5" customHeight="1">
      <c r="A254" s="38"/>
      <c r="B254" s="39"/>
      <c r="C254" s="204" t="s">
        <v>342</v>
      </c>
      <c r="D254" s="204" t="s">
        <v>120</v>
      </c>
      <c r="E254" s="205" t="s">
        <v>343</v>
      </c>
      <c r="F254" s="206" t="s">
        <v>344</v>
      </c>
      <c r="G254" s="207" t="s">
        <v>276</v>
      </c>
      <c r="H254" s="208">
        <v>1</v>
      </c>
      <c r="I254" s="209"/>
      <c r="J254" s="210">
        <f>ROUND(I254*H254,2)</f>
        <v>0</v>
      </c>
      <c r="K254" s="206" t="s">
        <v>124</v>
      </c>
      <c r="L254" s="44"/>
      <c r="M254" s="211" t="s">
        <v>19</v>
      </c>
      <c r="N254" s="212" t="s">
        <v>43</v>
      </c>
      <c r="O254" s="84"/>
      <c r="P254" s="213">
        <f>O254*H254</f>
        <v>0</v>
      </c>
      <c r="Q254" s="213">
        <v>0.00025</v>
      </c>
      <c r="R254" s="213">
        <f>Q254*H254</f>
        <v>0.00025</v>
      </c>
      <c r="S254" s="213">
        <v>0</v>
      </c>
      <c r="T254" s="21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5" t="s">
        <v>125</v>
      </c>
      <c r="AT254" s="215" t="s">
        <v>120</v>
      </c>
      <c r="AU254" s="215" t="s">
        <v>82</v>
      </c>
      <c r="AY254" s="17" t="s">
        <v>118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7" t="s">
        <v>80</v>
      </c>
      <c r="BK254" s="216">
        <f>ROUND(I254*H254,2)</f>
        <v>0</v>
      </c>
      <c r="BL254" s="17" t="s">
        <v>125</v>
      </c>
      <c r="BM254" s="215" t="s">
        <v>345</v>
      </c>
    </row>
    <row r="255" spans="1:47" s="2" customFormat="1" ht="12">
      <c r="A255" s="38"/>
      <c r="B255" s="39"/>
      <c r="C255" s="40"/>
      <c r="D255" s="217" t="s">
        <v>127</v>
      </c>
      <c r="E255" s="40"/>
      <c r="F255" s="218" t="s">
        <v>346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127</v>
      </c>
      <c r="AU255" s="17" t="s">
        <v>82</v>
      </c>
    </row>
    <row r="256" spans="1:47" s="2" customFormat="1" ht="12">
      <c r="A256" s="38"/>
      <c r="B256" s="39"/>
      <c r="C256" s="40"/>
      <c r="D256" s="222" t="s">
        <v>129</v>
      </c>
      <c r="E256" s="40"/>
      <c r="F256" s="223" t="s">
        <v>347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129</v>
      </c>
      <c r="AU256" s="17" t="s">
        <v>82</v>
      </c>
    </row>
    <row r="257" spans="1:51" s="13" customFormat="1" ht="12">
      <c r="A257" s="13"/>
      <c r="B257" s="224"/>
      <c r="C257" s="225"/>
      <c r="D257" s="217" t="s">
        <v>131</v>
      </c>
      <c r="E257" s="226" t="s">
        <v>19</v>
      </c>
      <c r="F257" s="227" t="s">
        <v>295</v>
      </c>
      <c r="G257" s="225"/>
      <c r="H257" s="226" t="s">
        <v>19</v>
      </c>
      <c r="I257" s="228"/>
      <c r="J257" s="225"/>
      <c r="K257" s="225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131</v>
      </c>
      <c r="AU257" s="233" t="s">
        <v>82</v>
      </c>
      <c r="AV257" s="13" t="s">
        <v>80</v>
      </c>
      <c r="AW257" s="13" t="s">
        <v>33</v>
      </c>
      <c r="AX257" s="13" t="s">
        <v>72</v>
      </c>
      <c r="AY257" s="233" t="s">
        <v>118</v>
      </c>
    </row>
    <row r="258" spans="1:51" s="13" customFormat="1" ht="12">
      <c r="A258" s="13"/>
      <c r="B258" s="224"/>
      <c r="C258" s="225"/>
      <c r="D258" s="217" t="s">
        <v>131</v>
      </c>
      <c r="E258" s="226" t="s">
        <v>19</v>
      </c>
      <c r="F258" s="227" t="s">
        <v>348</v>
      </c>
      <c r="G258" s="225"/>
      <c r="H258" s="226" t="s">
        <v>19</v>
      </c>
      <c r="I258" s="228"/>
      <c r="J258" s="225"/>
      <c r="K258" s="225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131</v>
      </c>
      <c r="AU258" s="233" t="s">
        <v>82</v>
      </c>
      <c r="AV258" s="13" t="s">
        <v>80</v>
      </c>
      <c r="AW258" s="13" t="s">
        <v>33</v>
      </c>
      <c r="AX258" s="13" t="s">
        <v>72</v>
      </c>
      <c r="AY258" s="233" t="s">
        <v>118</v>
      </c>
    </row>
    <row r="259" spans="1:51" s="14" customFormat="1" ht="12">
      <c r="A259" s="14"/>
      <c r="B259" s="234"/>
      <c r="C259" s="235"/>
      <c r="D259" s="217" t="s">
        <v>131</v>
      </c>
      <c r="E259" s="236" t="s">
        <v>19</v>
      </c>
      <c r="F259" s="237" t="s">
        <v>337</v>
      </c>
      <c r="G259" s="235"/>
      <c r="H259" s="238">
        <v>1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131</v>
      </c>
      <c r="AU259" s="244" t="s">
        <v>82</v>
      </c>
      <c r="AV259" s="14" t="s">
        <v>82</v>
      </c>
      <c r="AW259" s="14" t="s">
        <v>33</v>
      </c>
      <c r="AX259" s="14" t="s">
        <v>72</v>
      </c>
      <c r="AY259" s="244" t="s">
        <v>118</v>
      </c>
    </row>
    <row r="260" spans="1:65" s="2" customFormat="1" ht="16.5" customHeight="1">
      <c r="A260" s="38"/>
      <c r="B260" s="39"/>
      <c r="C260" s="246" t="s">
        <v>349</v>
      </c>
      <c r="D260" s="246" t="s">
        <v>243</v>
      </c>
      <c r="E260" s="247" t="s">
        <v>350</v>
      </c>
      <c r="F260" s="248" t="s">
        <v>351</v>
      </c>
      <c r="G260" s="249" t="s">
        <v>276</v>
      </c>
      <c r="H260" s="250">
        <v>1</v>
      </c>
      <c r="I260" s="251"/>
      <c r="J260" s="252">
        <f>ROUND(I260*H260,2)</f>
        <v>0</v>
      </c>
      <c r="K260" s="248" t="s">
        <v>124</v>
      </c>
      <c r="L260" s="253"/>
      <c r="M260" s="254" t="s">
        <v>19</v>
      </c>
      <c r="N260" s="255" t="s">
        <v>43</v>
      </c>
      <c r="O260" s="84"/>
      <c r="P260" s="213">
        <f>O260*H260</f>
        <v>0</v>
      </c>
      <c r="Q260" s="213">
        <v>0.005</v>
      </c>
      <c r="R260" s="213">
        <f>Q260*H260</f>
        <v>0.005</v>
      </c>
      <c r="S260" s="213">
        <v>0</v>
      </c>
      <c r="T260" s="21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5" t="s">
        <v>182</v>
      </c>
      <c r="AT260" s="215" t="s">
        <v>243</v>
      </c>
      <c r="AU260" s="215" t="s">
        <v>82</v>
      </c>
      <c r="AY260" s="17" t="s">
        <v>118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80</v>
      </c>
      <c r="BK260" s="216">
        <f>ROUND(I260*H260,2)</f>
        <v>0</v>
      </c>
      <c r="BL260" s="17" t="s">
        <v>125</v>
      </c>
      <c r="BM260" s="215" t="s">
        <v>352</v>
      </c>
    </row>
    <row r="261" spans="1:47" s="2" customFormat="1" ht="12">
      <c r="A261" s="38"/>
      <c r="B261" s="39"/>
      <c r="C261" s="40"/>
      <c r="D261" s="217" t="s">
        <v>127</v>
      </c>
      <c r="E261" s="40"/>
      <c r="F261" s="218" t="s">
        <v>351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127</v>
      </c>
      <c r="AU261" s="17" t="s">
        <v>82</v>
      </c>
    </row>
    <row r="262" spans="1:65" s="2" customFormat="1" ht="16.5" customHeight="1">
      <c r="A262" s="38"/>
      <c r="B262" s="39"/>
      <c r="C262" s="204" t="s">
        <v>353</v>
      </c>
      <c r="D262" s="204" t="s">
        <v>120</v>
      </c>
      <c r="E262" s="205" t="s">
        <v>354</v>
      </c>
      <c r="F262" s="206" t="s">
        <v>355</v>
      </c>
      <c r="G262" s="207" t="s">
        <v>149</v>
      </c>
      <c r="H262" s="208">
        <v>9</v>
      </c>
      <c r="I262" s="209"/>
      <c r="J262" s="210">
        <f>ROUND(I262*H262,2)</f>
        <v>0</v>
      </c>
      <c r="K262" s="206" t="s">
        <v>124</v>
      </c>
      <c r="L262" s="44"/>
      <c r="M262" s="211" t="s">
        <v>19</v>
      </c>
      <c r="N262" s="212" t="s">
        <v>43</v>
      </c>
      <c r="O262" s="84"/>
      <c r="P262" s="213">
        <f>O262*H262</f>
        <v>0</v>
      </c>
      <c r="Q262" s="213">
        <v>0.00033</v>
      </c>
      <c r="R262" s="213">
        <f>Q262*H262</f>
        <v>0.00297</v>
      </c>
      <c r="S262" s="213">
        <v>0</v>
      </c>
      <c r="T262" s="214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15" t="s">
        <v>125</v>
      </c>
      <c r="AT262" s="215" t="s">
        <v>120</v>
      </c>
      <c r="AU262" s="215" t="s">
        <v>82</v>
      </c>
      <c r="AY262" s="17" t="s">
        <v>118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7" t="s">
        <v>80</v>
      </c>
      <c r="BK262" s="216">
        <f>ROUND(I262*H262,2)</f>
        <v>0</v>
      </c>
      <c r="BL262" s="17" t="s">
        <v>125</v>
      </c>
      <c r="BM262" s="215" t="s">
        <v>356</v>
      </c>
    </row>
    <row r="263" spans="1:47" s="2" customFormat="1" ht="12">
      <c r="A263" s="38"/>
      <c r="B263" s="39"/>
      <c r="C263" s="40"/>
      <c r="D263" s="217" t="s">
        <v>127</v>
      </c>
      <c r="E263" s="40"/>
      <c r="F263" s="218" t="s">
        <v>357</v>
      </c>
      <c r="G263" s="40"/>
      <c r="H263" s="40"/>
      <c r="I263" s="219"/>
      <c r="J263" s="40"/>
      <c r="K263" s="40"/>
      <c r="L263" s="44"/>
      <c r="M263" s="220"/>
      <c r="N263" s="221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127</v>
      </c>
      <c r="AU263" s="17" t="s">
        <v>82</v>
      </c>
    </row>
    <row r="264" spans="1:47" s="2" customFormat="1" ht="12">
      <c r="A264" s="38"/>
      <c r="B264" s="39"/>
      <c r="C264" s="40"/>
      <c r="D264" s="222" t="s">
        <v>129</v>
      </c>
      <c r="E264" s="40"/>
      <c r="F264" s="223" t="s">
        <v>358</v>
      </c>
      <c r="G264" s="40"/>
      <c r="H264" s="40"/>
      <c r="I264" s="219"/>
      <c r="J264" s="40"/>
      <c r="K264" s="40"/>
      <c r="L264" s="44"/>
      <c r="M264" s="220"/>
      <c r="N264" s="221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129</v>
      </c>
      <c r="AU264" s="17" t="s">
        <v>82</v>
      </c>
    </row>
    <row r="265" spans="1:51" s="13" customFormat="1" ht="12">
      <c r="A265" s="13"/>
      <c r="B265" s="224"/>
      <c r="C265" s="225"/>
      <c r="D265" s="217" t="s">
        <v>131</v>
      </c>
      <c r="E265" s="226" t="s">
        <v>19</v>
      </c>
      <c r="F265" s="227" t="s">
        <v>295</v>
      </c>
      <c r="G265" s="225"/>
      <c r="H265" s="226" t="s">
        <v>19</v>
      </c>
      <c r="I265" s="228"/>
      <c r="J265" s="225"/>
      <c r="K265" s="225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131</v>
      </c>
      <c r="AU265" s="233" t="s">
        <v>82</v>
      </c>
      <c r="AV265" s="13" t="s">
        <v>80</v>
      </c>
      <c r="AW265" s="13" t="s">
        <v>33</v>
      </c>
      <c r="AX265" s="13" t="s">
        <v>72</v>
      </c>
      <c r="AY265" s="233" t="s">
        <v>118</v>
      </c>
    </row>
    <row r="266" spans="1:51" s="13" customFormat="1" ht="12">
      <c r="A266" s="13"/>
      <c r="B266" s="224"/>
      <c r="C266" s="225"/>
      <c r="D266" s="217" t="s">
        <v>131</v>
      </c>
      <c r="E266" s="226" t="s">
        <v>19</v>
      </c>
      <c r="F266" s="227" t="s">
        <v>359</v>
      </c>
      <c r="G266" s="225"/>
      <c r="H266" s="226" t="s">
        <v>19</v>
      </c>
      <c r="I266" s="228"/>
      <c r="J266" s="225"/>
      <c r="K266" s="225"/>
      <c r="L266" s="229"/>
      <c r="M266" s="230"/>
      <c r="N266" s="231"/>
      <c r="O266" s="231"/>
      <c r="P266" s="231"/>
      <c r="Q266" s="231"/>
      <c r="R266" s="231"/>
      <c r="S266" s="231"/>
      <c r="T266" s="23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3" t="s">
        <v>131</v>
      </c>
      <c r="AU266" s="233" t="s">
        <v>82</v>
      </c>
      <c r="AV266" s="13" t="s">
        <v>80</v>
      </c>
      <c r="AW266" s="13" t="s">
        <v>33</v>
      </c>
      <c r="AX266" s="13" t="s">
        <v>72</v>
      </c>
      <c r="AY266" s="233" t="s">
        <v>118</v>
      </c>
    </row>
    <row r="267" spans="1:51" s="14" customFormat="1" ht="12">
      <c r="A267" s="14"/>
      <c r="B267" s="234"/>
      <c r="C267" s="235"/>
      <c r="D267" s="217" t="s">
        <v>131</v>
      </c>
      <c r="E267" s="236" t="s">
        <v>19</v>
      </c>
      <c r="F267" s="237" t="s">
        <v>360</v>
      </c>
      <c r="G267" s="235"/>
      <c r="H267" s="238">
        <v>9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131</v>
      </c>
      <c r="AU267" s="244" t="s">
        <v>82</v>
      </c>
      <c r="AV267" s="14" t="s">
        <v>82</v>
      </c>
      <c r="AW267" s="14" t="s">
        <v>33</v>
      </c>
      <c r="AX267" s="14" t="s">
        <v>72</v>
      </c>
      <c r="AY267" s="244" t="s">
        <v>118</v>
      </c>
    </row>
    <row r="268" spans="1:65" s="2" customFormat="1" ht="16.5" customHeight="1">
      <c r="A268" s="38"/>
      <c r="B268" s="39"/>
      <c r="C268" s="204" t="s">
        <v>361</v>
      </c>
      <c r="D268" s="204" t="s">
        <v>120</v>
      </c>
      <c r="E268" s="205" t="s">
        <v>362</v>
      </c>
      <c r="F268" s="206" t="s">
        <v>363</v>
      </c>
      <c r="G268" s="207" t="s">
        <v>149</v>
      </c>
      <c r="H268" s="208">
        <v>34</v>
      </c>
      <c r="I268" s="209"/>
      <c r="J268" s="210">
        <f>ROUND(I268*H268,2)</f>
        <v>0</v>
      </c>
      <c r="K268" s="206" t="s">
        <v>124</v>
      </c>
      <c r="L268" s="44"/>
      <c r="M268" s="211" t="s">
        <v>19</v>
      </c>
      <c r="N268" s="212" t="s">
        <v>43</v>
      </c>
      <c r="O268" s="84"/>
      <c r="P268" s="213">
        <f>O268*H268</f>
        <v>0</v>
      </c>
      <c r="Q268" s="213">
        <v>0.00033</v>
      </c>
      <c r="R268" s="213">
        <f>Q268*H268</f>
        <v>0.01122</v>
      </c>
      <c r="S268" s="213">
        <v>0</v>
      </c>
      <c r="T268" s="214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15" t="s">
        <v>125</v>
      </c>
      <c r="AT268" s="215" t="s">
        <v>120</v>
      </c>
      <c r="AU268" s="215" t="s">
        <v>82</v>
      </c>
      <c r="AY268" s="17" t="s">
        <v>118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7" t="s">
        <v>80</v>
      </c>
      <c r="BK268" s="216">
        <f>ROUND(I268*H268,2)</f>
        <v>0</v>
      </c>
      <c r="BL268" s="17" t="s">
        <v>125</v>
      </c>
      <c r="BM268" s="215" t="s">
        <v>364</v>
      </c>
    </row>
    <row r="269" spans="1:47" s="2" customFormat="1" ht="12">
      <c r="A269" s="38"/>
      <c r="B269" s="39"/>
      <c r="C269" s="40"/>
      <c r="D269" s="217" t="s">
        <v>127</v>
      </c>
      <c r="E269" s="40"/>
      <c r="F269" s="218" t="s">
        <v>365</v>
      </c>
      <c r="G269" s="40"/>
      <c r="H269" s="40"/>
      <c r="I269" s="219"/>
      <c r="J269" s="40"/>
      <c r="K269" s="40"/>
      <c r="L269" s="44"/>
      <c r="M269" s="220"/>
      <c r="N269" s="221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127</v>
      </c>
      <c r="AU269" s="17" t="s">
        <v>82</v>
      </c>
    </row>
    <row r="270" spans="1:47" s="2" customFormat="1" ht="12">
      <c r="A270" s="38"/>
      <c r="B270" s="39"/>
      <c r="C270" s="40"/>
      <c r="D270" s="222" t="s">
        <v>129</v>
      </c>
      <c r="E270" s="40"/>
      <c r="F270" s="223" t="s">
        <v>366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129</v>
      </c>
      <c r="AU270" s="17" t="s">
        <v>82</v>
      </c>
    </row>
    <row r="271" spans="1:51" s="13" customFormat="1" ht="12">
      <c r="A271" s="13"/>
      <c r="B271" s="224"/>
      <c r="C271" s="225"/>
      <c r="D271" s="217" t="s">
        <v>131</v>
      </c>
      <c r="E271" s="226" t="s">
        <v>19</v>
      </c>
      <c r="F271" s="227" t="s">
        <v>295</v>
      </c>
      <c r="G271" s="225"/>
      <c r="H271" s="226" t="s">
        <v>19</v>
      </c>
      <c r="I271" s="228"/>
      <c r="J271" s="225"/>
      <c r="K271" s="225"/>
      <c r="L271" s="229"/>
      <c r="M271" s="230"/>
      <c r="N271" s="231"/>
      <c r="O271" s="231"/>
      <c r="P271" s="231"/>
      <c r="Q271" s="231"/>
      <c r="R271" s="231"/>
      <c r="S271" s="231"/>
      <c r="T271" s="23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3" t="s">
        <v>131</v>
      </c>
      <c r="AU271" s="233" t="s">
        <v>82</v>
      </c>
      <c r="AV271" s="13" t="s">
        <v>80</v>
      </c>
      <c r="AW271" s="13" t="s">
        <v>33</v>
      </c>
      <c r="AX271" s="13" t="s">
        <v>72</v>
      </c>
      <c r="AY271" s="233" t="s">
        <v>118</v>
      </c>
    </row>
    <row r="272" spans="1:51" s="13" customFormat="1" ht="12">
      <c r="A272" s="13"/>
      <c r="B272" s="224"/>
      <c r="C272" s="225"/>
      <c r="D272" s="217" t="s">
        <v>131</v>
      </c>
      <c r="E272" s="226" t="s">
        <v>19</v>
      </c>
      <c r="F272" s="227" t="s">
        <v>359</v>
      </c>
      <c r="G272" s="225"/>
      <c r="H272" s="226" t="s">
        <v>19</v>
      </c>
      <c r="I272" s="228"/>
      <c r="J272" s="225"/>
      <c r="K272" s="225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131</v>
      </c>
      <c r="AU272" s="233" t="s">
        <v>82</v>
      </c>
      <c r="AV272" s="13" t="s">
        <v>80</v>
      </c>
      <c r="AW272" s="13" t="s">
        <v>33</v>
      </c>
      <c r="AX272" s="13" t="s">
        <v>72</v>
      </c>
      <c r="AY272" s="233" t="s">
        <v>118</v>
      </c>
    </row>
    <row r="273" spans="1:51" s="14" customFormat="1" ht="12">
      <c r="A273" s="14"/>
      <c r="B273" s="234"/>
      <c r="C273" s="235"/>
      <c r="D273" s="217" t="s">
        <v>131</v>
      </c>
      <c r="E273" s="236" t="s">
        <v>19</v>
      </c>
      <c r="F273" s="237" t="s">
        <v>367</v>
      </c>
      <c r="G273" s="235"/>
      <c r="H273" s="238">
        <v>34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4" t="s">
        <v>131</v>
      </c>
      <c r="AU273" s="244" t="s">
        <v>82</v>
      </c>
      <c r="AV273" s="14" t="s">
        <v>82</v>
      </c>
      <c r="AW273" s="14" t="s">
        <v>33</v>
      </c>
      <c r="AX273" s="14" t="s">
        <v>72</v>
      </c>
      <c r="AY273" s="244" t="s">
        <v>118</v>
      </c>
    </row>
    <row r="274" spans="1:65" s="2" customFormat="1" ht="16.5" customHeight="1">
      <c r="A274" s="38"/>
      <c r="B274" s="39"/>
      <c r="C274" s="204" t="s">
        <v>368</v>
      </c>
      <c r="D274" s="204" t="s">
        <v>120</v>
      </c>
      <c r="E274" s="205" t="s">
        <v>369</v>
      </c>
      <c r="F274" s="206" t="s">
        <v>370</v>
      </c>
      <c r="G274" s="207" t="s">
        <v>123</v>
      </c>
      <c r="H274" s="208">
        <v>5</v>
      </c>
      <c r="I274" s="209"/>
      <c r="J274" s="210">
        <f>ROUND(I274*H274,2)</f>
        <v>0</v>
      </c>
      <c r="K274" s="206" t="s">
        <v>124</v>
      </c>
      <c r="L274" s="44"/>
      <c r="M274" s="211" t="s">
        <v>19</v>
      </c>
      <c r="N274" s="212" t="s">
        <v>43</v>
      </c>
      <c r="O274" s="84"/>
      <c r="P274" s="213">
        <f>O274*H274</f>
        <v>0</v>
      </c>
      <c r="Q274" s="213">
        <v>0.0026</v>
      </c>
      <c r="R274" s="213">
        <f>Q274*H274</f>
        <v>0.013</v>
      </c>
      <c r="S274" s="213">
        <v>0</v>
      </c>
      <c r="T274" s="21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15" t="s">
        <v>125</v>
      </c>
      <c r="AT274" s="215" t="s">
        <v>120</v>
      </c>
      <c r="AU274" s="215" t="s">
        <v>82</v>
      </c>
      <c r="AY274" s="17" t="s">
        <v>118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7" t="s">
        <v>80</v>
      </c>
      <c r="BK274" s="216">
        <f>ROUND(I274*H274,2)</f>
        <v>0</v>
      </c>
      <c r="BL274" s="17" t="s">
        <v>125</v>
      </c>
      <c r="BM274" s="215" t="s">
        <v>371</v>
      </c>
    </row>
    <row r="275" spans="1:47" s="2" customFormat="1" ht="12">
      <c r="A275" s="38"/>
      <c r="B275" s="39"/>
      <c r="C275" s="40"/>
      <c r="D275" s="217" t="s">
        <v>127</v>
      </c>
      <c r="E275" s="40"/>
      <c r="F275" s="218" t="s">
        <v>372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127</v>
      </c>
      <c r="AU275" s="17" t="s">
        <v>82</v>
      </c>
    </row>
    <row r="276" spans="1:47" s="2" customFormat="1" ht="12">
      <c r="A276" s="38"/>
      <c r="B276" s="39"/>
      <c r="C276" s="40"/>
      <c r="D276" s="222" t="s">
        <v>129</v>
      </c>
      <c r="E276" s="40"/>
      <c r="F276" s="223" t="s">
        <v>373</v>
      </c>
      <c r="G276" s="40"/>
      <c r="H276" s="40"/>
      <c r="I276" s="219"/>
      <c r="J276" s="40"/>
      <c r="K276" s="40"/>
      <c r="L276" s="44"/>
      <c r="M276" s="220"/>
      <c r="N276" s="221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129</v>
      </c>
      <c r="AU276" s="17" t="s">
        <v>82</v>
      </c>
    </row>
    <row r="277" spans="1:51" s="13" customFormat="1" ht="12">
      <c r="A277" s="13"/>
      <c r="B277" s="224"/>
      <c r="C277" s="225"/>
      <c r="D277" s="217" t="s">
        <v>131</v>
      </c>
      <c r="E277" s="226" t="s">
        <v>19</v>
      </c>
      <c r="F277" s="227" t="s">
        <v>295</v>
      </c>
      <c r="G277" s="225"/>
      <c r="H277" s="226" t="s">
        <v>19</v>
      </c>
      <c r="I277" s="228"/>
      <c r="J277" s="225"/>
      <c r="K277" s="225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131</v>
      </c>
      <c r="AU277" s="233" t="s">
        <v>82</v>
      </c>
      <c r="AV277" s="13" t="s">
        <v>80</v>
      </c>
      <c r="AW277" s="13" t="s">
        <v>33</v>
      </c>
      <c r="AX277" s="13" t="s">
        <v>72</v>
      </c>
      <c r="AY277" s="233" t="s">
        <v>118</v>
      </c>
    </row>
    <row r="278" spans="1:51" s="13" customFormat="1" ht="12">
      <c r="A278" s="13"/>
      <c r="B278" s="224"/>
      <c r="C278" s="225"/>
      <c r="D278" s="217" t="s">
        <v>131</v>
      </c>
      <c r="E278" s="226" t="s">
        <v>19</v>
      </c>
      <c r="F278" s="227" t="s">
        <v>359</v>
      </c>
      <c r="G278" s="225"/>
      <c r="H278" s="226" t="s">
        <v>19</v>
      </c>
      <c r="I278" s="228"/>
      <c r="J278" s="225"/>
      <c r="K278" s="225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131</v>
      </c>
      <c r="AU278" s="233" t="s">
        <v>82</v>
      </c>
      <c r="AV278" s="13" t="s">
        <v>80</v>
      </c>
      <c r="AW278" s="13" t="s">
        <v>33</v>
      </c>
      <c r="AX278" s="13" t="s">
        <v>72</v>
      </c>
      <c r="AY278" s="233" t="s">
        <v>118</v>
      </c>
    </row>
    <row r="279" spans="1:51" s="14" customFormat="1" ht="12">
      <c r="A279" s="14"/>
      <c r="B279" s="234"/>
      <c r="C279" s="235"/>
      <c r="D279" s="217" t="s">
        <v>131</v>
      </c>
      <c r="E279" s="236" t="s">
        <v>19</v>
      </c>
      <c r="F279" s="237" t="s">
        <v>374</v>
      </c>
      <c r="G279" s="235"/>
      <c r="H279" s="238">
        <v>5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4" t="s">
        <v>131</v>
      </c>
      <c r="AU279" s="244" t="s">
        <v>82</v>
      </c>
      <c r="AV279" s="14" t="s">
        <v>82</v>
      </c>
      <c r="AW279" s="14" t="s">
        <v>33</v>
      </c>
      <c r="AX279" s="14" t="s">
        <v>72</v>
      </c>
      <c r="AY279" s="244" t="s">
        <v>118</v>
      </c>
    </row>
    <row r="280" spans="1:65" s="2" customFormat="1" ht="16.5" customHeight="1">
      <c r="A280" s="38"/>
      <c r="B280" s="39"/>
      <c r="C280" s="204" t="s">
        <v>375</v>
      </c>
      <c r="D280" s="204" t="s">
        <v>120</v>
      </c>
      <c r="E280" s="205" t="s">
        <v>376</v>
      </c>
      <c r="F280" s="206" t="s">
        <v>377</v>
      </c>
      <c r="G280" s="207" t="s">
        <v>149</v>
      </c>
      <c r="H280" s="208">
        <v>43</v>
      </c>
      <c r="I280" s="209"/>
      <c r="J280" s="210">
        <f>ROUND(I280*H280,2)</f>
        <v>0</v>
      </c>
      <c r="K280" s="206" t="s">
        <v>124</v>
      </c>
      <c r="L280" s="44"/>
      <c r="M280" s="211" t="s">
        <v>19</v>
      </c>
      <c r="N280" s="212" t="s">
        <v>43</v>
      </c>
      <c r="O280" s="84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15" t="s">
        <v>125</v>
      </c>
      <c r="AT280" s="215" t="s">
        <v>120</v>
      </c>
      <c r="AU280" s="215" t="s">
        <v>82</v>
      </c>
      <c r="AY280" s="17" t="s">
        <v>118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17" t="s">
        <v>80</v>
      </c>
      <c r="BK280" s="216">
        <f>ROUND(I280*H280,2)</f>
        <v>0</v>
      </c>
      <c r="BL280" s="17" t="s">
        <v>125</v>
      </c>
      <c r="BM280" s="215" t="s">
        <v>378</v>
      </c>
    </row>
    <row r="281" spans="1:47" s="2" customFormat="1" ht="12">
      <c r="A281" s="38"/>
      <c r="B281" s="39"/>
      <c r="C281" s="40"/>
      <c r="D281" s="217" t="s">
        <v>127</v>
      </c>
      <c r="E281" s="40"/>
      <c r="F281" s="218" t="s">
        <v>379</v>
      </c>
      <c r="G281" s="40"/>
      <c r="H281" s="40"/>
      <c r="I281" s="219"/>
      <c r="J281" s="40"/>
      <c r="K281" s="40"/>
      <c r="L281" s="44"/>
      <c r="M281" s="220"/>
      <c r="N281" s="221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127</v>
      </c>
      <c r="AU281" s="17" t="s">
        <v>82</v>
      </c>
    </row>
    <row r="282" spans="1:47" s="2" customFormat="1" ht="12">
      <c r="A282" s="38"/>
      <c r="B282" s="39"/>
      <c r="C282" s="40"/>
      <c r="D282" s="222" t="s">
        <v>129</v>
      </c>
      <c r="E282" s="40"/>
      <c r="F282" s="223" t="s">
        <v>380</v>
      </c>
      <c r="G282" s="40"/>
      <c r="H282" s="40"/>
      <c r="I282" s="219"/>
      <c r="J282" s="40"/>
      <c r="K282" s="40"/>
      <c r="L282" s="44"/>
      <c r="M282" s="220"/>
      <c r="N282" s="221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129</v>
      </c>
      <c r="AU282" s="17" t="s">
        <v>82</v>
      </c>
    </row>
    <row r="283" spans="1:65" s="2" customFormat="1" ht="16.5" customHeight="1">
      <c r="A283" s="38"/>
      <c r="B283" s="39"/>
      <c r="C283" s="204" t="s">
        <v>381</v>
      </c>
      <c r="D283" s="204" t="s">
        <v>120</v>
      </c>
      <c r="E283" s="205" t="s">
        <v>382</v>
      </c>
      <c r="F283" s="206" t="s">
        <v>383</v>
      </c>
      <c r="G283" s="207" t="s">
        <v>123</v>
      </c>
      <c r="H283" s="208">
        <v>5</v>
      </c>
      <c r="I283" s="209"/>
      <c r="J283" s="210">
        <f>ROUND(I283*H283,2)</f>
        <v>0</v>
      </c>
      <c r="K283" s="206" t="s">
        <v>124</v>
      </c>
      <c r="L283" s="44"/>
      <c r="M283" s="211" t="s">
        <v>19</v>
      </c>
      <c r="N283" s="212" t="s">
        <v>43</v>
      </c>
      <c r="O283" s="84"/>
      <c r="P283" s="213">
        <f>O283*H283</f>
        <v>0</v>
      </c>
      <c r="Q283" s="213">
        <v>1E-05</v>
      </c>
      <c r="R283" s="213">
        <f>Q283*H283</f>
        <v>5E-05</v>
      </c>
      <c r="S283" s="213">
        <v>0</v>
      </c>
      <c r="T283" s="214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15" t="s">
        <v>125</v>
      </c>
      <c r="AT283" s="215" t="s">
        <v>120</v>
      </c>
      <c r="AU283" s="215" t="s">
        <v>82</v>
      </c>
      <c r="AY283" s="17" t="s">
        <v>118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7" t="s">
        <v>80</v>
      </c>
      <c r="BK283" s="216">
        <f>ROUND(I283*H283,2)</f>
        <v>0</v>
      </c>
      <c r="BL283" s="17" t="s">
        <v>125</v>
      </c>
      <c r="BM283" s="215" t="s">
        <v>384</v>
      </c>
    </row>
    <row r="284" spans="1:47" s="2" customFormat="1" ht="12">
      <c r="A284" s="38"/>
      <c r="B284" s="39"/>
      <c r="C284" s="40"/>
      <c r="D284" s="217" t="s">
        <v>127</v>
      </c>
      <c r="E284" s="40"/>
      <c r="F284" s="218" t="s">
        <v>385</v>
      </c>
      <c r="G284" s="40"/>
      <c r="H284" s="40"/>
      <c r="I284" s="219"/>
      <c r="J284" s="40"/>
      <c r="K284" s="40"/>
      <c r="L284" s="44"/>
      <c r="M284" s="220"/>
      <c r="N284" s="221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127</v>
      </c>
      <c r="AU284" s="17" t="s">
        <v>82</v>
      </c>
    </row>
    <row r="285" spans="1:47" s="2" customFormat="1" ht="12">
      <c r="A285" s="38"/>
      <c r="B285" s="39"/>
      <c r="C285" s="40"/>
      <c r="D285" s="222" t="s">
        <v>129</v>
      </c>
      <c r="E285" s="40"/>
      <c r="F285" s="223" t="s">
        <v>386</v>
      </c>
      <c r="G285" s="40"/>
      <c r="H285" s="40"/>
      <c r="I285" s="219"/>
      <c r="J285" s="40"/>
      <c r="K285" s="40"/>
      <c r="L285" s="44"/>
      <c r="M285" s="220"/>
      <c r="N285" s="221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129</v>
      </c>
      <c r="AU285" s="17" t="s">
        <v>82</v>
      </c>
    </row>
    <row r="286" spans="1:65" s="2" customFormat="1" ht="16.5" customHeight="1">
      <c r="A286" s="38"/>
      <c r="B286" s="39"/>
      <c r="C286" s="204" t="s">
        <v>387</v>
      </c>
      <c r="D286" s="204" t="s">
        <v>120</v>
      </c>
      <c r="E286" s="205" t="s">
        <v>388</v>
      </c>
      <c r="F286" s="206" t="s">
        <v>389</v>
      </c>
      <c r="G286" s="207" t="s">
        <v>149</v>
      </c>
      <c r="H286" s="208">
        <v>34.2</v>
      </c>
      <c r="I286" s="209"/>
      <c r="J286" s="210">
        <f>ROUND(I286*H286,2)</f>
        <v>0</v>
      </c>
      <c r="K286" s="206" t="s">
        <v>124</v>
      </c>
      <c r="L286" s="44"/>
      <c r="M286" s="211" t="s">
        <v>19</v>
      </c>
      <c r="N286" s="212" t="s">
        <v>43</v>
      </c>
      <c r="O286" s="84"/>
      <c r="P286" s="213">
        <f>O286*H286</f>
        <v>0</v>
      </c>
      <c r="Q286" s="213">
        <v>0.1554</v>
      </c>
      <c r="R286" s="213">
        <f>Q286*H286</f>
        <v>5.314680000000001</v>
      </c>
      <c r="S286" s="213">
        <v>0</v>
      </c>
      <c r="T286" s="21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15" t="s">
        <v>125</v>
      </c>
      <c r="AT286" s="215" t="s">
        <v>120</v>
      </c>
      <c r="AU286" s="215" t="s">
        <v>82</v>
      </c>
      <c r="AY286" s="17" t="s">
        <v>118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7" t="s">
        <v>80</v>
      </c>
      <c r="BK286" s="216">
        <f>ROUND(I286*H286,2)</f>
        <v>0</v>
      </c>
      <c r="BL286" s="17" t="s">
        <v>125</v>
      </c>
      <c r="BM286" s="215" t="s">
        <v>390</v>
      </c>
    </row>
    <row r="287" spans="1:47" s="2" customFormat="1" ht="12">
      <c r="A287" s="38"/>
      <c r="B287" s="39"/>
      <c r="C287" s="40"/>
      <c r="D287" s="217" t="s">
        <v>127</v>
      </c>
      <c r="E287" s="40"/>
      <c r="F287" s="218" t="s">
        <v>391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127</v>
      </c>
      <c r="AU287" s="17" t="s">
        <v>82</v>
      </c>
    </row>
    <row r="288" spans="1:47" s="2" customFormat="1" ht="12">
      <c r="A288" s="38"/>
      <c r="B288" s="39"/>
      <c r="C288" s="40"/>
      <c r="D288" s="222" t="s">
        <v>129</v>
      </c>
      <c r="E288" s="40"/>
      <c r="F288" s="223" t="s">
        <v>392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129</v>
      </c>
      <c r="AU288" s="17" t="s">
        <v>82</v>
      </c>
    </row>
    <row r="289" spans="1:51" s="13" customFormat="1" ht="12">
      <c r="A289" s="13"/>
      <c r="B289" s="224"/>
      <c r="C289" s="225"/>
      <c r="D289" s="217" t="s">
        <v>131</v>
      </c>
      <c r="E289" s="226" t="s">
        <v>19</v>
      </c>
      <c r="F289" s="227" t="s">
        <v>179</v>
      </c>
      <c r="G289" s="225"/>
      <c r="H289" s="226" t="s">
        <v>19</v>
      </c>
      <c r="I289" s="228"/>
      <c r="J289" s="225"/>
      <c r="K289" s="225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131</v>
      </c>
      <c r="AU289" s="233" t="s">
        <v>82</v>
      </c>
      <c r="AV289" s="13" t="s">
        <v>80</v>
      </c>
      <c r="AW289" s="13" t="s">
        <v>33</v>
      </c>
      <c r="AX289" s="13" t="s">
        <v>72</v>
      </c>
      <c r="AY289" s="233" t="s">
        <v>118</v>
      </c>
    </row>
    <row r="290" spans="1:51" s="13" customFormat="1" ht="12">
      <c r="A290" s="13"/>
      <c r="B290" s="224"/>
      <c r="C290" s="225"/>
      <c r="D290" s="217" t="s">
        <v>131</v>
      </c>
      <c r="E290" s="226" t="s">
        <v>19</v>
      </c>
      <c r="F290" s="227" t="s">
        <v>393</v>
      </c>
      <c r="G290" s="225"/>
      <c r="H290" s="226" t="s">
        <v>19</v>
      </c>
      <c r="I290" s="228"/>
      <c r="J290" s="225"/>
      <c r="K290" s="225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131</v>
      </c>
      <c r="AU290" s="233" t="s">
        <v>82</v>
      </c>
      <c r="AV290" s="13" t="s">
        <v>80</v>
      </c>
      <c r="AW290" s="13" t="s">
        <v>33</v>
      </c>
      <c r="AX290" s="13" t="s">
        <v>72</v>
      </c>
      <c r="AY290" s="233" t="s">
        <v>118</v>
      </c>
    </row>
    <row r="291" spans="1:51" s="14" customFormat="1" ht="12">
      <c r="A291" s="14"/>
      <c r="B291" s="234"/>
      <c r="C291" s="235"/>
      <c r="D291" s="217" t="s">
        <v>131</v>
      </c>
      <c r="E291" s="236" t="s">
        <v>19</v>
      </c>
      <c r="F291" s="237" t="s">
        <v>394</v>
      </c>
      <c r="G291" s="235"/>
      <c r="H291" s="238">
        <v>31.1</v>
      </c>
      <c r="I291" s="239"/>
      <c r="J291" s="235"/>
      <c r="K291" s="235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131</v>
      </c>
      <c r="AU291" s="244" t="s">
        <v>82</v>
      </c>
      <c r="AV291" s="14" t="s">
        <v>82</v>
      </c>
      <c r="AW291" s="14" t="s">
        <v>33</v>
      </c>
      <c r="AX291" s="14" t="s">
        <v>72</v>
      </c>
      <c r="AY291" s="244" t="s">
        <v>118</v>
      </c>
    </row>
    <row r="292" spans="1:51" s="14" customFormat="1" ht="12">
      <c r="A292" s="14"/>
      <c r="B292" s="234"/>
      <c r="C292" s="235"/>
      <c r="D292" s="217" t="s">
        <v>131</v>
      </c>
      <c r="E292" s="236" t="s">
        <v>19</v>
      </c>
      <c r="F292" s="237" t="s">
        <v>395</v>
      </c>
      <c r="G292" s="235"/>
      <c r="H292" s="238">
        <v>1.5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4" t="s">
        <v>131</v>
      </c>
      <c r="AU292" s="244" t="s">
        <v>82</v>
      </c>
      <c r="AV292" s="14" t="s">
        <v>82</v>
      </c>
      <c r="AW292" s="14" t="s">
        <v>33</v>
      </c>
      <c r="AX292" s="14" t="s">
        <v>72</v>
      </c>
      <c r="AY292" s="244" t="s">
        <v>118</v>
      </c>
    </row>
    <row r="293" spans="1:51" s="14" customFormat="1" ht="12">
      <c r="A293" s="14"/>
      <c r="B293" s="234"/>
      <c r="C293" s="235"/>
      <c r="D293" s="217" t="s">
        <v>131</v>
      </c>
      <c r="E293" s="236" t="s">
        <v>19</v>
      </c>
      <c r="F293" s="237" t="s">
        <v>396</v>
      </c>
      <c r="G293" s="235"/>
      <c r="H293" s="238">
        <v>1.6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131</v>
      </c>
      <c r="AU293" s="244" t="s">
        <v>82</v>
      </c>
      <c r="AV293" s="14" t="s">
        <v>82</v>
      </c>
      <c r="AW293" s="14" t="s">
        <v>33</v>
      </c>
      <c r="AX293" s="14" t="s">
        <v>72</v>
      </c>
      <c r="AY293" s="244" t="s">
        <v>118</v>
      </c>
    </row>
    <row r="294" spans="1:65" s="2" customFormat="1" ht="16.5" customHeight="1">
      <c r="A294" s="38"/>
      <c r="B294" s="39"/>
      <c r="C294" s="246" t="s">
        <v>397</v>
      </c>
      <c r="D294" s="246" t="s">
        <v>243</v>
      </c>
      <c r="E294" s="247" t="s">
        <v>398</v>
      </c>
      <c r="F294" s="248" t="s">
        <v>399</v>
      </c>
      <c r="G294" s="249" t="s">
        <v>149</v>
      </c>
      <c r="H294" s="250">
        <v>31.722</v>
      </c>
      <c r="I294" s="251"/>
      <c r="J294" s="252">
        <f>ROUND(I294*H294,2)</f>
        <v>0</v>
      </c>
      <c r="K294" s="248" t="s">
        <v>124</v>
      </c>
      <c r="L294" s="253"/>
      <c r="M294" s="254" t="s">
        <v>19</v>
      </c>
      <c r="N294" s="255" t="s">
        <v>43</v>
      </c>
      <c r="O294" s="84"/>
      <c r="P294" s="213">
        <f>O294*H294</f>
        <v>0</v>
      </c>
      <c r="Q294" s="213">
        <v>0.08</v>
      </c>
      <c r="R294" s="213">
        <f>Q294*H294</f>
        <v>2.53776</v>
      </c>
      <c r="S294" s="213">
        <v>0</v>
      </c>
      <c r="T294" s="214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15" t="s">
        <v>182</v>
      </c>
      <c r="AT294" s="215" t="s">
        <v>243</v>
      </c>
      <c r="AU294" s="215" t="s">
        <v>82</v>
      </c>
      <c r="AY294" s="17" t="s">
        <v>118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7" t="s">
        <v>80</v>
      </c>
      <c r="BK294" s="216">
        <f>ROUND(I294*H294,2)</f>
        <v>0</v>
      </c>
      <c r="BL294" s="17" t="s">
        <v>125</v>
      </c>
      <c r="BM294" s="215" t="s">
        <v>400</v>
      </c>
    </row>
    <row r="295" spans="1:47" s="2" customFormat="1" ht="12">
      <c r="A295" s="38"/>
      <c r="B295" s="39"/>
      <c r="C295" s="40"/>
      <c r="D295" s="217" t="s">
        <v>127</v>
      </c>
      <c r="E295" s="40"/>
      <c r="F295" s="218" t="s">
        <v>399</v>
      </c>
      <c r="G295" s="40"/>
      <c r="H295" s="40"/>
      <c r="I295" s="219"/>
      <c r="J295" s="40"/>
      <c r="K295" s="40"/>
      <c r="L295" s="44"/>
      <c r="M295" s="220"/>
      <c r="N295" s="221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127</v>
      </c>
      <c r="AU295" s="17" t="s">
        <v>82</v>
      </c>
    </row>
    <row r="296" spans="1:51" s="14" customFormat="1" ht="12">
      <c r="A296" s="14"/>
      <c r="B296" s="234"/>
      <c r="C296" s="235"/>
      <c r="D296" s="217" t="s">
        <v>131</v>
      </c>
      <c r="E296" s="235"/>
      <c r="F296" s="237" t="s">
        <v>401</v>
      </c>
      <c r="G296" s="235"/>
      <c r="H296" s="238">
        <v>31.722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4" t="s">
        <v>131</v>
      </c>
      <c r="AU296" s="244" t="s">
        <v>82</v>
      </c>
      <c r="AV296" s="14" t="s">
        <v>82</v>
      </c>
      <c r="AW296" s="14" t="s">
        <v>4</v>
      </c>
      <c r="AX296" s="14" t="s">
        <v>80</v>
      </c>
      <c r="AY296" s="244" t="s">
        <v>118</v>
      </c>
    </row>
    <row r="297" spans="1:65" s="2" customFormat="1" ht="16.5" customHeight="1">
      <c r="A297" s="38"/>
      <c r="B297" s="39"/>
      <c r="C297" s="246" t="s">
        <v>402</v>
      </c>
      <c r="D297" s="246" t="s">
        <v>243</v>
      </c>
      <c r="E297" s="247" t="s">
        <v>403</v>
      </c>
      <c r="F297" s="248" t="s">
        <v>404</v>
      </c>
      <c r="G297" s="249" t="s">
        <v>149</v>
      </c>
      <c r="H297" s="250">
        <v>3.162</v>
      </c>
      <c r="I297" s="251"/>
      <c r="J297" s="252">
        <f>ROUND(I297*H297,2)</f>
        <v>0</v>
      </c>
      <c r="K297" s="248" t="s">
        <v>124</v>
      </c>
      <c r="L297" s="253"/>
      <c r="M297" s="254" t="s">
        <v>19</v>
      </c>
      <c r="N297" s="255" t="s">
        <v>43</v>
      </c>
      <c r="O297" s="84"/>
      <c r="P297" s="213">
        <f>O297*H297</f>
        <v>0</v>
      </c>
      <c r="Q297" s="213">
        <v>0.061</v>
      </c>
      <c r="R297" s="213">
        <f>Q297*H297</f>
        <v>0.192882</v>
      </c>
      <c r="S297" s="213">
        <v>0</v>
      </c>
      <c r="T297" s="214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15" t="s">
        <v>182</v>
      </c>
      <c r="AT297" s="215" t="s">
        <v>243</v>
      </c>
      <c r="AU297" s="215" t="s">
        <v>82</v>
      </c>
      <c r="AY297" s="17" t="s">
        <v>118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17" t="s">
        <v>80</v>
      </c>
      <c r="BK297" s="216">
        <f>ROUND(I297*H297,2)</f>
        <v>0</v>
      </c>
      <c r="BL297" s="17" t="s">
        <v>125</v>
      </c>
      <c r="BM297" s="215" t="s">
        <v>405</v>
      </c>
    </row>
    <row r="298" spans="1:47" s="2" customFormat="1" ht="12">
      <c r="A298" s="38"/>
      <c r="B298" s="39"/>
      <c r="C298" s="40"/>
      <c r="D298" s="217" t="s">
        <v>127</v>
      </c>
      <c r="E298" s="40"/>
      <c r="F298" s="218" t="s">
        <v>404</v>
      </c>
      <c r="G298" s="40"/>
      <c r="H298" s="40"/>
      <c r="I298" s="219"/>
      <c r="J298" s="40"/>
      <c r="K298" s="40"/>
      <c r="L298" s="44"/>
      <c r="M298" s="220"/>
      <c r="N298" s="221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127</v>
      </c>
      <c r="AU298" s="17" t="s">
        <v>82</v>
      </c>
    </row>
    <row r="299" spans="1:47" s="2" customFormat="1" ht="12">
      <c r="A299" s="38"/>
      <c r="B299" s="39"/>
      <c r="C299" s="40"/>
      <c r="D299" s="217" t="s">
        <v>160</v>
      </c>
      <c r="E299" s="40"/>
      <c r="F299" s="245" t="s">
        <v>406</v>
      </c>
      <c r="G299" s="40"/>
      <c r="H299" s="40"/>
      <c r="I299" s="219"/>
      <c r="J299" s="40"/>
      <c r="K299" s="40"/>
      <c r="L299" s="44"/>
      <c r="M299" s="220"/>
      <c r="N299" s="221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160</v>
      </c>
      <c r="AU299" s="17" t="s">
        <v>82</v>
      </c>
    </row>
    <row r="300" spans="1:51" s="14" customFormat="1" ht="12">
      <c r="A300" s="14"/>
      <c r="B300" s="234"/>
      <c r="C300" s="235"/>
      <c r="D300" s="217" t="s">
        <v>131</v>
      </c>
      <c r="E300" s="235"/>
      <c r="F300" s="237" t="s">
        <v>407</v>
      </c>
      <c r="G300" s="235"/>
      <c r="H300" s="238">
        <v>3.162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4" t="s">
        <v>131</v>
      </c>
      <c r="AU300" s="244" t="s">
        <v>82</v>
      </c>
      <c r="AV300" s="14" t="s">
        <v>82</v>
      </c>
      <c r="AW300" s="14" t="s">
        <v>4</v>
      </c>
      <c r="AX300" s="14" t="s">
        <v>80</v>
      </c>
      <c r="AY300" s="244" t="s">
        <v>118</v>
      </c>
    </row>
    <row r="301" spans="1:65" s="2" customFormat="1" ht="16.5" customHeight="1">
      <c r="A301" s="38"/>
      <c r="B301" s="39"/>
      <c r="C301" s="204" t="s">
        <v>408</v>
      </c>
      <c r="D301" s="204" t="s">
        <v>120</v>
      </c>
      <c r="E301" s="205" t="s">
        <v>409</v>
      </c>
      <c r="F301" s="206" t="s">
        <v>410</v>
      </c>
      <c r="G301" s="207" t="s">
        <v>149</v>
      </c>
      <c r="H301" s="208">
        <v>9.2</v>
      </c>
      <c r="I301" s="209"/>
      <c r="J301" s="210">
        <f>ROUND(I301*H301,2)</f>
        <v>0</v>
      </c>
      <c r="K301" s="206" t="s">
        <v>124</v>
      </c>
      <c r="L301" s="44"/>
      <c r="M301" s="211" t="s">
        <v>19</v>
      </c>
      <c r="N301" s="212" t="s">
        <v>43</v>
      </c>
      <c r="O301" s="84"/>
      <c r="P301" s="213">
        <f>O301*H301</f>
        <v>0</v>
      </c>
      <c r="Q301" s="213">
        <v>0.1295</v>
      </c>
      <c r="R301" s="213">
        <f>Q301*H301</f>
        <v>1.1914</v>
      </c>
      <c r="S301" s="213">
        <v>0</v>
      </c>
      <c r="T301" s="214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15" t="s">
        <v>125</v>
      </c>
      <c r="AT301" s="215" t="s">
        <v>120</v>
      </c>
      <c r="AU301" s="215" t="s">
        <v>82</v>
      </c>
      <c r="AY301" s="17" t="s">
        <v>118</v>
      </c>
      <c r="BE301" s="216">
        <f>IF(N301="základní",J301,0)</f>
        <v>0</v>
      </c>
      <c r="BF301" s="216">
        <f>IF(N301="snížená",J301,0)</f>
        <v>0</v>
      </c>
      <c r="BG301" s="216">
        <f>IF(N301="zákl. přenesená",J301,0)</f>
        <v>0</v>
      </c>
      <c r="BH301" s="216">
        <f>IF(N301="sníž. přenesená",J301,0)</f>
        <v>0</v>
      </c>
      <c r="BI301" s="216">
        <f>IF(N301="nulová",J301,0)</f>
        <v>0</v>
      </c>
      <c r="BJ301" s="17" t="s">
        <v>80</v>
      </c>
      <c r="BK301" s="216">
        <f>ROUND(I301*H301,2)</f>
        <v>0</v>
      </c>
      <c r="BL301" s="17" t="s">
        <v>125</v>
      </c>
      <c r="BM301" s="215" t="s">
        <v>411</v>
      </c>
    </row>
    <row r="302" spans="1:47" s="2" customFormat="1" ht="12">
      <c r="A302" s="38"/>
      <c r="B302" s="39"/>
      <c r="C302" s="40"/>
      <c r="D302" s="217" t="s">
        <v>127</v>
      </c>
      <c r="E302" s="40"/>
      <c r="F302" s="218" t="s">
        <v>412</v>
      </c>
      <c r="G302" s="40"/>
      <c r="H302" s="40"/>
      <c r="I302" s="219"/>
      <c r="J302" s="40"/>
      <c r="K302" s="40"/>
      <c r="L302" s="44"/>
      <c r="M302" s="220"/>
      <c r="N302" s="221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127</v>
      </c>
      <c r="AU302" s="17" t="s">
        <v>82</v>
      </c>
    </row>
    <row r="303" spans="1:47" s="2" customFormat="1" ht="12">
      <c r="A303" s="38"/>
      <c r="B303" s="39"/>
      <c r="C303" s="40"/>
      <c r="D303" s="222" t="s">
        <v>129</v>
      </c>
      <c r="E303" s="40"/>
      <c r="F303" s="223" t="s">
        <v>413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129</v>
      </c>
      <c r="AU303" s="17" t="s">
        <v>82</v>
      </c>
    </row>
    <row r="304" spans="1:51" s="13" customFormat="1" ht="12">
      <c r="A304" s="13"/>
      <c r="B304" s="224"/>
      <c r="C304" s="225"/>
      <c r="D304" s="217" t="s">
        <v>131</v>
      </c>
      <c r="E304" s="226" t="s">
        <v>19</v>
      </c>
      <c r="F304" s="227" t="s">
        <v>179</v>
      </c>
      <c r="G304" s="225"/>
      <c r="H304" s="226" t="s">
        <v>19</v>
      </c>
      <c r="I304" s="228"/>
      <c r="J304" s="225"/>
      <c r="K304" s="225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131</v>
      </c>
      <c r="AU304" s="233" t="s">
        <v>82</v>
      </c>
      <c r="AV304" s="13" t="s">
        <v>80</v>
      </c>
      <c r="AW304" s="13" t="s">
        <v>33</v>
      </c>
      <c r="AX304" s="13" t="s">
        <v>72</v>
      </c>
      <c r="AY304" s="233" t="s">
        <v>118</v>
      </c>
    </row>
    <row r="305" spans="1:51" s="14" customFormat="1" ht="12">
      <c r="A305" s="14"/>
      <c r="B305" s="234"/>
      <c r="C305" s="235"/>
      <c r="D305" s="217" t="s">
        <v>131</v>
      </c>
      <c r="E305" s="236" t="s">
        <v>19</v>
      </c>
      <c r="F305" s="237" t="s">
        <v>414</v>
      </c>
      <c r="G305" s="235"/>
      <c r="H305" s="238">
        <v>9.2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131</v>
      </c>
      <c r="AU305" s="244" t="s">
        <v>82</v>
      </c>
      <c r="AV305" s="14" t="s">
        <v>82</v>
      </c>
      <c r="AW305" s="14" t="s">
        <v>33</v>
      </c>
      <c r="AX305" s="14" t="s">
        <v>72</v>
      </c>
      <c r="AY305" s="244" t="s">
        <v>118</v>
      </c>
    </row>
    <row r="306" spans="1:65" s="2" customFormat="1" ht="16.5" customHeight="1">
      <c r="A306" s="38"/>
      <c r="B306" s="39"/>
      <c r="C306" s="246" t="s">
        <v>415</v>
      </c>
      <c r="D306" s="246" t="s">
        <v>243</v>
      </c>
      <c r="E306" s="247" t="s">
        <v>416</v>
      </c>
      <c r="F306" s="248" t="s">
        <v>417</v>
      </c>
      <c r="G306" s="249" t="s">
        <v>149</v>
      </c>
      <c r="H306" s="250">
        <v>9.384</v>
      </c>
      <c r="I306" s="251"/>
      <c r="J306" s="252">
        <f>ROUND(I306*H306,2)</f>
        <v>0</v>
      </c>
      <c r="K306" s="248" t="s">
        <v>124</v>
      </c>
      <c r="L306" s="253"/>
      <c r="M306" s="254" t="s">
        <v>19</v>
      </c>
      <c r="N306" s="255" t="s">
        <v>43</v>
      </c>
      <c r="O306" s="84"/>
      <c r="P306" s="213">
        <f>O306*H306</f>
        <v>0</v>
      </c>
      <c r="Q306" s="213">
        <v>0.05612</v>
      </c>
      <c r="R306" s="213">
        <f>Q306*H306</f>
        <v>0.52663008</v>
      </c>
      <c r="S306" s="213">
        <v>0</v>
      </c>
      <c r="T306" s="214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15" t="s">
        <v>182</v>
      </c>
      <c r="AT306" s="215" t="s">
        <v>243</v>
      </c>
      <c r="AU306" s="215" t="s">
        <v>82</v>
      </c>
      <c r="AY306" s="17" t="s">
        <v>118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7" t="s">
        <v>80</v>
      </c>
      <c r="BK306" s="216">
        <f>ROUND(I306*H306,2)</f>
        <v>0</v>
      </c>
      <c r="BL306" s="17" t="s">
        <v>125</v>
      </c>
      <c r="BM306" s="215" t="s">
        <v>418</v>
      </c>
    </row>
    <row r="307" spans="1:47" s="2" customFormat="1" ht="12">
      <c r="A307" s="38"/>
      <c r="B307" s="39"/>
      <c r="C307" s="40"/>
      <c r="D307" s="217" t="s">
        <v>127</v>
      </c>
      <c r="E307" s="40"/>
      <c r="F307" s="218" t="s">
        <v>417</v>
      </c>
      <c r="G307" s="40"/>
      <c r="H307" s="40"/>
      <c r="I307" s="219"/>
      <c r="J307" s="40"/>
      <c r="K307" s="40"/>
      <c r="L307" s="44"/>
      <c r="M307" s="220"/>
      <c r="N307" s="221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127</v>
      </c>
      <c r="AU307" s="17" t="s">
        <v>82</v>
      </c>
    </row>
    <row r="308" spans="1:51" s="14" customFormat="1" ht="12">
      <c r="A308" s="14"/>
      <c r="B308" s="234"/>
      <c r="C308" s="235"/>
      <c r="D308" s="217" t="s">
        <v>131</v>
      </c>
      <c r="E308" s="235"/>
      <c r="F308" s="237" t="s">
        <v>419</v>
      </c>
      <c r="G308" s="235"/>
      <c r="H308" s="238">
        <v>9.384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4" t="s">
        <v>131</v>
      </c>
      <c r="AU308" s="244" t="s">
        <v>82</v>
      </c>
      <c r="AV308" s="14" t="s">
        <v>82</v>
      </c>
      <c r="AW308" s="14" t="s">
        <v>4</v>
      </c>
      <c r="AX308" s="14" t="s">
        <v>80</v>
      </c>
      <c r="AY308" s="244" t="s">
        <v>118</v>
      </c>
    </row>
    <row r="309" spans="1:65" s="2" customFormat="1" ht="16.5" customHeight="1">
      <c r="A309" s="38"/>
      <c r="B309" s="39"/>
      <c r="C309" s="204" t="s">
        <v>420</v>
      </c>
      <c r="D309" s="204" t="s">
        <v>120</v>
      </c>
      <c r="E309" s="205" t="s">
        <v>421</v>
      </c>
      <c r="F309" s="206" t="s">
        <v>422</v>
      </c>
      <c r="G309" s="207" t="s">
        <v>149</v>
      </c>
      <c r="H309" s="208">
        <v>2.9</v>
      </c>
      <c r="I309" s="209"/>
      <c r="J309" s="210">
        <f>ROUND(I309*H309,2)</f>
        <v>0</v>
      </c>
      <c r="K309" s="206" t="s">
        <v>124</v>
      </c>
      <c r="L309" s="44"/>
      <c r="M309" s="211" t="s">
        <v>19</v>
      </c>
      <c r="N309" s="212" t="s">
        <v>43</v>
      </c>
      <c r="O309" s="84"/>
      <c r="P309" s="213">
        <f>O309*H309</f>
        <v>0</v>
      </c>
      <c r="Q309" s="213">
        <v>0.10095</v>
      </c>
      <c r="R309" s="213">
        <f>Q309*H309</f>
        <v>0.292755</v>
      </c>
      <c r="S309" s="213">
        <v>0</v>
      </c>
      <c r="T309" s="21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5" t="s">
        <v>125</v>
      </c>
      <c r="AT309" s="215" t="s">
        <v>120</v>
      </c>
      <c r="AU309" s="215" t="s">
        <v>82</v>
      </c>
      <c r="AY309" s="17" t="s">
        <v>118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7" t="s">
        <v>80</v>
      </c>
      <c r="BK309" s="216">
        <f>ROUND(I309*H309,2)</f>
        <v>0</v>
      </c>
      <c r="BL309" s="17" t="s">
        <v>125</v>
      </c>
      <c r="BM309" s="215" t="s">
        <v>423</v>
      </c>
    </row>
    <row r="310" spans="1:47" s="2" customFormat="1" ht="12">
      <c r="A310" s="38"/>
      <c r="B310" s="39"/>
      <c r="C310" s="40"/>
      <c r="D310" s="217" t="s">
        <v>127</v>
      </c>
      <c r="E310" s="40"/>
      <c r="F310" s="218" t="s">
        <v>424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127</v>
      </c>
      <c r="AU310" s="17" t="s">
        <v>82</v>
      </c>
    </row>
    <row r="311" spans="1:47" s="2" customFormat="1" ht="12">
      <c r="A311" s="38"/>
      <c r="B311" s="39"/>
      <c r="C311" s="40"/>
      <c r="D311" s="222" t="s">
        <v>129</v>
      </c>
      <c r="E311" s="40"/>
      <c r="F311" s="223" t="s">
        <v>425</v>
      </c>
      <c r="G311" s="40"/>
      <c r="H311" s="40"/>
      <c r="I311" s="219"/>
      <c r="J311" s="40"/>
      <c r="K311" s="40"/>
      <c r="L311" s="44"/>
      <c r="M311" s="220"/>
      <c r="N311" s="221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129</v>
      </c>
      <c r="AU311" s="17" t="s">
        <v>82</v>
      </c>
    </row>
    <row r="312" spans="1:51" s="13" customFormat="1" ht="12">
      <c r="A312" s="13"/>
      <c r="B312" s="224"/>
      <c r="C312" s="225"/>
      <c r="D312" s="217" t="s">
        <v>131</v>
      </c>
      <c r="E312" s="226" t="s">
        <v>19</v>
      </c>
      <c r="F312" s="227" t="s">
        <v>179</v>
      </c>
      <c r="G312" s="225"/>
      <c r="H312" s="226" t="s">
        <v>19</v>
      </c>
      <c r="I312" s="228"/>
      <c r="J312" s="225"/>
      <c r="K312" s="225"/>
      <c r="L312" s="229"/>
      <c r="M312" s="230"/>
      <c r="N312" s="231"/>
      <c r="O312" s="231"/>
      <c r="P312" s="231"/>
      <c r="Q312" s="231"/>
      <c r="R312" s="231"/>
      <c r="S312" s="231"/>
      <c r="T312" s="23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3" t="s">
        <v>131</v>
      </c>
      <c r="AU312" s="233" t="s">
        <v>82</v>
      </c>
      <c r="AV312" s="13" t="s">
        <v>80</v>
      </c>
      <c r="AW312" s="13" t="s">
        <v>33</v>
      </c>
      <c r="AX312" s="13" t="s">
        <v>72</v>
      </c>
      <c r="AY312" s="233" t="s">
        <v>118</v>
      </c>
    </row>
    <row r="313" spans="1:51" s="14" customFormat="1" ht="12">
      <c r="A313" s="14"/>
      <c r="B313" s="234"/>
      <c r="C313" s="235"/>
      <c r="D313" s="217" t="s">
        <v>131</v>
      </c>
      <c r="E313" s="236" t="s">
        <v>19</v>
      </c>
      <c r="F313" s="237" t="s">
        <v>426</v>
      </c>
      <c r="G313" s="235"/>
      <c r="H313" s="238">
        <v>2.9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131</v>
      </c>
      <c r="AU313" s="244" t="s">
        <v>82</v>
      </c>
      <c r="AV313" s="14" t="s">
        <v>82</v>
      </c>
      <c r="AW313" s="14" t="s">
        <v>33</v>
      </c>
      <c r="AX313" s="14" t="s">
        <v>72</v>
      </c>
      <c r="AY313" s="244" t="s">
        <v>118</v>
      </c>
    </row>
    <row r="314" spans="1:65" s="2" customFormat="1" ht="16.5" customHeight="1">
      <c r="A314" s="38"/>
      <c r="B314" s="39"/>
      <c r="C314" s="246" t="s">
        <v>427</v>
      </c>
      <c r="D314" s="246" t="s">
        <v>243</v>
      </c>
      <c r="E314" s="247" t="s">
        <v>428</v>
      </c>
      <c r="F314" s="248" t="s">
        <v>429</v>
      </c>
      <c r="G314" s="249" t="s">
        <v>149</v>
      </c>
      <c r="H314" s="250">
        <v>2.958</v>
      </c>
      <c r="I314" s="251"/>
      <c r="J314" s="252">
        <f>ROUND(I314*H314,2)</f>
        <v>0</v>
      </c>
      <c r="K314" s="248" t="s">
        <v>124</v>
      </c>
      <c r="L314" s="253"/>
      <c r="M314" s="254" t="s">
        <v>19</v>
      </c>
      <c r="N314" s="255" t="s">
        <v>43</v>
      </c>
      <c r="O314" s="84"/>
      <c r="P314" s="213">
        <f>O314*H314</f>
        <v>0</v>
      </c>
      <c r="Q314" s="213">
        <v>0.022</v>
      </c>
      <c r="R314" s="213">
        <f>Q314*H314</f>
        <v>0.065076</v>
      </c>
      <c r="S314" s="213">
        <v>0</v>
      </c>
      <c r="T314" s="21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15" t="s">
        <v>182</v>
      </c>
      <c r="AT314" s="215" t="s">
        <v>243</v>
      </c>
      <c r="AU314" s="215" t="s">
        <v>82</v>
      </c>
      <c r="AY314" s="17" t="s">
        <v>118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7" t="s">
        <v>80</v>
      </c>
      <c r="BK314" s="216">
        <f>ROUND(I314*H314,2)</f>
        <v>0</v>
      </c>
      <c r="BL314" s="17" t="s">
        <v>125</v>
      </c>
      <c r="BM314" s="215" t="s">
        <v>430</v>
      </c>
    </row>
    <row r="315" spans="1:47" s="2" customFormat="1" ht="12">
      <c r="A315" s="38"/>
      <c r="B315" s="39"/>
      <c r="C315" s="40"/>
      <c r="D315" s="217" t="s">
        <v>127</v>
      </c>
      <c r="E315" s="40"/>
      <c r="F315" s="218" t="s">
        <v>429</v>
      </c>
      <c r="G315" s="40"/>
      <c r="H315" s="40"/>
      <c r="I315" s="219"/>
      <c r="J315" s="40"/>
      <c r="K315" s="40"/>
      <c r="L315" s="44"/>
      <c r="M315" s="220"/>
      <c r="N315" s="221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127</v>
      </c>
      <c r="AU315" s="17" t="s">
        <v>82</v>
      </c>
    </row>
    <row r="316" spans="1:51" s="14" customFormat="1" ht="12">
      <c r="A316" s="14"/>
      <c r="B316" s="234"/>
      <c r="C316" s="235"/>
      <c r="D316" s="217" t="s">
        <v>131</v>
      </c>
      <c r="E316" s="235"/>
      <c r="F316" s="237" t="s">
        <v>431</v>
      </c>
      <c r="G316" s="235"/>
      <c r="H316" s="238">
        <v>2.958</v>
      </c>
      <c r="I316" s="239"/>
      <c r="J316" s="235"/>
      <c r="K316" s="235"/>
      <c r="L316" s="240"/>
      <c r="M316" s="241"/>
      <c r="N316" s="242"/>
      <c r="O316" s="242"/>
      <c r="P316" s="242"/>
      <c r="Q316" s="242"/>
      <c r="R316" s="242"/>
      <c r="S316" s="242"/>
      <c r="T316" s="24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4" t="s">
        <v>131</v>
      </c>
      <c r="AU316" s="244" t="s">
        <v>82</v>
      </c>
      <c r="AV316" s="14" t="s">
        <v>82</v>
      </c>
      <c r="AW316" s="14" t="s">
        <v>4</v>
      </c>
      <c r="AX316" s="14" t="s">
        <v>80</v>
      </c>
      <c r="AY316" s="244" t="s">
        <v>118</v>
      </c>
    </row>
    <row r="317" spans="1:65" s="2" customFormat="1" ht="21.75" customHeight="1">
      <c r="A317" s="38"/>
      <c r="B317" s="39"/>
      <c r="C317" s="204" t="s">
        <v>432</v>
      </c>
      <c r="D317" s="204" t="s">
        <v>120</v>
      </c>
      <c r="E317" s="205" t="s">
        <v>433</v>
      </c>
      <c r="F317" s="206" t="s">
        <v>434</v>
      </c>
      <c r="G317" s="207" t="s">
        <v>149</v>
      </c>
      <c r="H317" s="208">
        <v>15</v>
      </c>
      <c r="I317" s="209"/>
      <c r="J317" s="210">
        <f>ROUND(I317*H317,2)</f>
        <v>0</v>
      </c>
      <c r="K317" s="206" t="s">
        <v>124</v>
      </c>
      <c r="L317" s="44"/>
      <c r="M317" s="211" t="s">
        <v>19</v>
      </c>
      <c r="N317" s="212" t="s">
        <v>43</v>
      </c>
      <c r="O317" s="84"/>
      <c r="P317" s="213">
        <f>O317*H317</f>
        <v>0</v>
      </c>
      <c r="Q317" s="213">
        <v>0.00061</v>
      </c>
      <c r="R317" s="213">
        <f>Q317*H317</f>
        <v>0.00915</v>
      </c>
      <c r="S317" s="213">
        <v>0</v>
      </c>
      <c r="T317" s="214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15" t="s">
        <v>125</v>
      </c>
      <c r="AT317" s="215" t="s">
        <v>120</v>
      </c>
      <c r="AU317" s="215" t="s">
        <v>82</v>
      </c>
      <c r="AY317" s="17" t="s">
        <v>118</v>
      </c>
      <c r="BE317" s="216">
        <f>IF(N317="základní",J317,0)</f>
        <v>0</v>
      </c>
      <c r="BF317" s="216">
        <f>IF(N317="snížená",J317,0)</f>
        <v>0</v>
      </c>
      <c r="BG317" s="216">
        <f>IF(N317="zákl. přenesená",J317,0)</f>
        <v>0</v>
      </c>
      <c r="BH317" s="216">
        <f>IF(N317="sníž. přenesená",J317,0)</f>
        <v>0</v>
      </c>
      <c r="BI317" s="216">
        <f>IF(N317="nulová",J317,0)</f>
        <v>0</v>
      </c>
      <c r="BJ317" s="17" t="s">
        <v>80</v>
      </c>
      <c r="BK317" s="216">
        <f>ROUND(I317*H317,2)</f>
        <v>0</v>
      </c>
      <c r="BL317" s="17" t="s">
        <v>125</v>
      </c>
      <c r="BM317" s="215" t="s">
        <v>435</v>
      </c>
    </row>
    <row r="318" spans="1:47" s="2" customFormat="1" ht="12">
      <c r="A318" s="38"/>
      <c r="B318" s="39"/>
      <c r="C318" s="40"/>
      <c r="D318" s="217" t="s">
        <v>127</v>
      </c>
      <c r="E318" s="40"/>
      <c r="F318" s="218" t="s">
        <v>436</v>
      </c>
      <c r="G318" s="40"/>
      <c r="H318" s="40"/>
      <c r="I318" s="219"/>
      <c r="J318" s="40"/>
      <c r="K318" s="40"/>
      <c r="L318" s="44"/>
      <c r="M318" s="220"/>
      <c r="N318" s="221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127</v>
      </c>
      <c r="AU318" s="17" t="s">
        <v>82</v>
      </c>
    </row>
    <row r="319" spans="1:47" s="2" customFormat="1" ht="12">
      <c r="A319" s="38"/>
      <c r="B319" s="39"/>
      <c r="C319" s="40"/>
      <c r="D319" s="222" t="s">
        <v>129</v>
      </c>
      <c r="E319" s="40"/>
      <c r="F319" s="223" t="s">
        <v>437</v>
      </c>
      <c r="G319" s="40"/>
      <c r="H319" s="40"/>
      <c r="I319" s="219"/>
      <c r="J319" s="40"/>
      <c r="K319" s="40"/>
      <c r="L319" s="44"/>
      <c r="M319" s="220"/>
      <c r="N319" s="221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129</v>
      </c>
      <c r="AU319" s="17" t="s">
        <v>82</v>
      </c>
    </row>
    <row r="320" spans="1:51" s="13" customFormat="1" ht="12">
      <c r="A320" s="13"/>
      <c r="B320" s="224"/>
      <c r="C320" s="225"/>
      <c r="D320" s="217" t="s">
        <v>131</v>
      </c>
      <c r="E320" s="226" t="s">
        <v>19</v>
      </c>
      <c r="F320" s="227" t="s">
        <v>438</v>
      </c>
      <c r="G320" s="225"/>
      <c r="H320" s="226" t="s">
        <v>19</v>
      </c>
      <c r="I320" s="228"/>
      <c r="J320" s="225"/>
      <c r="K320" s="225"/>
      <c r="L320" s="229"/>
      <c r="M320" s="230"/>
      <c r="N320" s="231"/>
      <c r="O320" s="231"/>
      <c r="P320" s="231"/>
      <c r="Q320" s="231"/>
      <c r="R320" s="231"/>
      <c r="S320" s="231"/>
      <c r="T320" s="23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3" t="s">
        <v>131</v>
      </c>
      <c r="AU320" s="233" t="s">
        <v>82</v>
      </c>
      <c r="AV320" s="13" t="s">
        <v>80</v>
      </c>
      <c r="AW320" s="13" t="s">
        <v>33</v>
      </c>
      <c r="AX320" s="13" t="s">
        <v>72</v>
      </c>
      <c r="AY320" s="233" t="s">
        <v>118</v>
      </c>
    </row>
    <row r="321" spans="1:51" s="14" customFormat="1" ht="12">
      <c r="A321" s="14"/>
      <c r="B321" s="234"/>
      <c r="C321" s="235"/>
      <c r="D321" s="217" t="s">
        <v>131</v>
      </c>
      <c r="E321" s="236" t="s">
        <v>19</v>
      </c>
      <c r="F321" s="237" t="s">
        <v>439</v>
      </c>
      <c r="G321" s="235"/>
      <c r="H321" s="238">
        <v>15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4" t="s">
        <v>131</v>
      </c>
      <c r="AU321" s="244" t="s">
        <v>82</v>
      </c>
      <c r="AV321" s="14" t="s">
        <v>82</v>
      </c>
      <c r="AW321" s="14" t="s">
        <v>33</v>
      </c>
      <c r="AX321" s="14" t="s">
        <v>72</v>
      </c>
      <c r="AY321" s="244" t="s">
        <v>118</v>
      </c>
    </row>
    <row r="322" spans="1:65" s="2" customFormat="1" ht="16.5" customHeight="1">
      <c r="A322" s="38"/>
      <c r="B322" s="39"/>
      <c r="C322" s="204" t="s">
        <v>440</v>
      </c>
      <c r="D322" s="204" t="s">
        <v>120</v>
      </c>
      <c r="E322" s="205" t="s">
        <v>441</v>
      </c>
      <c r="F322" s="206" t="s">
        <v>442</v>
      </c>
      <c r="G322" s="207" t="s">
        <v>149</v>
      </c>
      <c r="H322" s="208">
        <v>15</v>
      </c>
      <c r="I322" s="209"/>
      <c r="J322" s="210">
        <f>ROUND(I322*H322,2)</f>
        <v>0</v>
      </c>
      <c r="K322" s="206" t="s">
        <v>124</v>
      </c>
      <c r="L322" s="44"/>
      <c r="M322" s="211" t="s">
        <v>19</v>
      </c>
      <c r="N322" s="212" t="s">
        <v>43</v>
      </c>
      <c r="O322" s="84"/>
      <c r="P322" s="213">
        <f>O322*H322</f>
        <v>0</v>
      </c>
      <c r="Q322" s="213">
        <v>0</v>
      </c>
      <c r="R322" s="213">
        <f>Q322*H322</f>
        <v>0</v>
      </c>
      <c r="S322" s="213">
        <v>0</v>
      </c>
      <c r="T322" s="214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15" t="s">
        <v>125</v>
      </c>
      <c r="AT322" s="215" t="s">
        <v>120</v>
      </c>
      <c r="AU322" s="215" t="s">
        <v>82</v>
      </c>
      <c r="AY322" s="17" t="s">
        <v>118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17" t="s">
        <v>80</v>
      </c>
      <c r="BK322" s="216">
        <f>ROUND(I322*H322,2)</f>
        <v>0</v>
      </c>
      <c r="BL322" s="17" t="s">
        <v>125</v>
      </c>
      <c r="BM322" s="215" t="s">
        <v>443</v>
      </c>
    </row>
    <row r="323" spans="1:47" s="2" customFormat="1" ht="12">
      <c r="A323" s="38"/>
      <c r="B323" s="39"/>
      <c r="C323" s="40"/>
      <c r="D323" s="217" t="s">
        <v>127</v>
      </c>
      <c r="E323" s="40"/>
      <c r="F323" s="218" t="s">
        <v>444</v>
      </c>
      <c r="G323" s="40"/>
      <c r="H323" s="40"/>
      <c r="I323" s="219"/>
      <c r="J323" s="40"/>
      <c r="K323" s="40"/>
      <c r="L323" s="44"/>
      <c r="M323" s="220"/>
      <c r="N323" s="221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127</v>
      </c>
      <c r="AU323" s="17" t="s">
        <v>82</v>
      </c>
    </row>
    <row r="324" spans="1:47" s="2" customFormat="1" ht="12">
      <c r="A324" s="38"/>
      <c r="B324" s="39"/>
      <c r="C324" s="40"/>
      <c r="D324" s="222" t="s">
        <v>129</v>
      </c>
      <c r="E324" s="40"/>
      <c r="F324" s="223" t="s">
        <v>445</v>
      </c>
      <c r="G324" s="40"/>
      <c r="H324" s="40"/>
      <c r="I324" s="219"/>
      <c r="J324" s="40"/>
      <c r="K324" s="40"/>
      <c r="L324" s="44"/>
      <c r="M324" s="220"/>
      <c r="N324" s="221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129</v>
      </c>
      <c r="AU324" s="17" t="s">
        <v>82</v>
      </c>
    </row>
    <row r="325" spans="1:51" s="13" customFormat="1" ht="12">
      <c r="A325" s="13"/>
      <c r="B325" s="224"/>
      <c r="C325" s="225"/>
      <c r="D325" s="217" t="s">
        <v>131</v>
      </c>
      <c r="E325" s="226" t="s">
        <v>19</v>
      </c>
      <c r="F325" s="227" t="s">
        <v>132</v>
      </c>
      <c r="G325" s="225"/>
      <c r="H325" s="226" t="s">
        <v>19</v>
      </c>
      <c r="I325" s="228"/>
      <c r="J325" s="225"/>
      <c r="K325" s="225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131</v>
      </c>
      <c r="AU325" s="233" t="s">
        <v>82</v>
      </c>
      <c r="AV325" s="13" t="s">
        <v>80</v>
      </c>
      <c r="AW325" s="13" t="s">
        <v>33</v>
      </c>
      <c r="AX325" s="13" t="s">
        <v>72</v>
      </c>
      <c r="AY325" s="233" t="s">
        <v>118</v>
      </c>
    </row>
    <row r="326" spans="1:51" s="14" customFormat="1" ht="12">
      <c r="A326" s="14"/>
      <c r="B326" s="234"/>
      <c r="C326" s="235"/>
      <c r="D326" s="217" t="s">
        <v>131</v>
      </c>
      <c r="E326" s="236" t="s">
        <v>19</v>
      </c>
      <c r="F326" s="237" t="s">
        <v>446</v>
      </c>
      <c r="G326" s="235"/>
      <c r="H326" s="238">
        <v>15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131</v>
      </c>
      <c r="AU326" s="244" t="s">
        <v>82</v>
      </c>
      <c r="AV326" s="14" t="s">
        <v>82</v>
      </c>
      <c r="AW326" s="14" t="s">
        <v>33</v>
      </c>
      <c r="AX326" s="14" t="s">
        <v>72</v>
      </c>
      <c r="AY326" s="244" t="s">
        <v>118</v>
      </c>
    </row>
    <row r="327" spans="1:65" s="2" customFormat="1" ht="16.5" customHeight="1">
      <c r="A327" s="38"/>
      <c r="B327" s="39"/>
      <c r="C327" s="204" t="s">
        <v>447</v>
      </c>
      <c r="D327" s="204" t="s">
        <v>120</v>
      </c>
      <c r="E327" s="205" t="s">
        <v>448</v>
      </c>
      <c r="F327" s="206" t="s">
        <v>449</v>
      </c>
      <c r="G327" s="207" t="s">
        <v>276</v>
      </c>
      <c r="H327" s="208">
        <v>2</v>
      </c>
      <c r="I327" s="209"/>
      <c r="J327" s="210">
        <f>ROUND(I327*H327,2)</f>
        <v>0</v>
      </c>
      <c r="K327" s="206" t="s">
        <v>19</v>
      </c>
      <c r="L327" s="44"/>
      <c r="M327" s="211" t="s">
        <v>19</v>
      </c>
      <c r="N327" s="212" t="s">
        <v>43</v>
      </c>
      <c r="O327" s="84"/>
      <c r="P327" s="213">
        <f>O327*H327</f>
        <v>0</v>
      </c>
      <c r="Q327" s="213">
        <v>0</v>
      </c>
      <c r="R327" s="213">
        <f>Q327*H327</f>
        <v>0</v>
      </c>
      <c r="S327" s="213">
        <v>0.6</v>
      </c>
      <c r="T327" s="214">
        <f>S327*H327</f>
        <v>1.2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15" t="s">
        <v>125</v>
      </c>
      <c r="AT327" s="215" t="s">
        <v>120</v>
      </c>
      <c r="AU327" s="215" t="s">
        <v>82</v>
      </c>
      <c r="AY327" s="17" t="s">
        <v>118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7" t="s">
        <v>80</v>
      </c>
      <c r="BK327" s="216">
        <f>ROUND(I327*H327,2)</f>
        <v>0</v>
      </c>
      <c r="BL327" s="17" t="s">
        <v>125</v>
      </c>
      <c r="BM327" s="215" t="s">
        <v>450</v>
      </c>
    </row>
    <row r="328" spans="1:47" s="2" customFormat="1" ht="12">
      <c r="A328" s="38"/>
      <c r="B328" s="39"/>
      <c r="C328" s="40"/>
      <c r="D328" s="217" t="s">
        <v>127</v>
      </c>
      <c r="E328" s="40"/>
      <c r="F328" s="218" t="s">
        <v>449</v>
      </c>
      <c r="G328" s="40"/>
      <c r="H328" s="40"/>
      <c r="I328" s="219"/>
      <c r="J328" s="40"/>
      <c r="K328" s="40"/>
      <c r="L328" s="44"/>
      <c r="M328" s="220"/>
      <c r="N328" s="221"/>
      <c r="O328" s="84"/>
      <c r="P328" s="84"/>
      <c r="Q328" s="84"/>
      <c r="R328" s="84"/>
      <c r="S328" s="84"/>
      <c r="T328" s="8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127</v>
      </c>
      <c r="AU328" s="17" t="s">
        <v>82</v>
      </c>
    </row>
    <row r="329" spans="1:51" s="13" customFormat="1" ht="12">
      <c r="A329" s="13"/>
      <c r="B329" s="224"/>
      <c r="C329" s="225"/>
      <c r="D329" s="217" t="s">
        <v>131</v>
      </c>
      <c r="E329" s="226" t="s">
        <v>19</v>
      </c>
      <c r="F329" s="227" t="s">
        <v>132</v>
      </c>
      <c r="G329" s="225"/>
      <c r="H329" s="226" t="s">
        <v>19</v>
      </c>
      <c r="I329" s="228"/>
      <c r="J329" s="225"/>
      <c r="K329" s="225"/>
      <c r="L329" s="229"/>
      <c r="M329" s="230"/>
      <c r="N329" s="231"/>
      <c r="O329" s="231"/>
      <c r="P329" s="231"/>
      <c r="Q329" s="231"/>
      <c r="R329" s="231"/>
      <c r="S329" s="231"/>
      <c r="T329" s="23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3" t="s">
        <v>131</v>
      </c>
      <c r="AU329" s="233" t="s">
        <v>82</v>
      </c>
      <c r="AV329" s="13" t="s">
        <v>80</v>
      </c>
      <c r="AW329" s="13" t="s">
        <v>33</v>
      </c>
      <c r="AX329" s="13" t="s">
        <v>72</v>
      </c>
      <c r="AY329" s="233" t="s">
        <v>118</v>
      </c>
    </row>
    <row r="330" spans="1:51" s="14" customFormat="1" ht="12">
      <c r="A330" s="14"/>
      <c r="B330" s="234"/>
      <c r="C330" s="235"/>
      <c r="D330" s="217" t="s">
        <v>131</v>
      </c>
      <c r="E330" s="236" t="s">
        <v>19</v>
      </c>
      <c r="F330" s="237" t="s">
        <v>451</v>
      </c>
      <c r="G330" s="235"/>
      <c r="H330" s="238">
        <v>2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4" t="s">
        <v>131</v>
      </c>
      <c r="AU330" s="244" t="s">
        <v>82</v>
      </c>
      <c r="AV330" s="14" t="s">
        <v>82</v>
      </c>
      <c r="AW330" s="14" t="s">
        <v>33</v>
      </c>
      <c r="AX330" s="14" t="s">
        <v>72</v>
      </c>
      <c r="AY330" s="244" t="s">
        <v>118</v>
      </c>
    </row>
    <row r="331" spans="1:63" s="12" customFormat="1" ht="22.8" customHeight="1">
      <c r="A331" s="12"/>
      <c r="B331" s="188"/>
      <c r="C331" s="189"/>
      <c r="D331" s="190" t="s">
        <v>71</v>
      </c>
      <c r="E331" s="202" t="s">
        <v>452</v>
      </c>
      <c r="F331" s="202" t="s">
        <v>453</v>
      </c>
      <c r="G331" s="189"/>
      <c r="H331" s="189"/>
      <c r="I331" s="192"/>
      <c r="J331" s="203">
        <f>BK331</f>
        <v>0</v>
      </c>
      <c r="K331" s="189"/>
      <c r="L331" s="194"/>
      <c r="M331" s="195"/>
      <c r="N331" s="196"/>
      <c r="O331" s="196"/>
      <c r="P331" s="197">
        <f>SUM(P332:P374)</f>
        <v>0</v>
      </c>
      <c r="Q331" s="196"/>
      <c r="R331" s="197">
        <f>SUM(R332:R374)</f>
        <v>0</v>
      </c>
      <c r="S331" s="196"/>
      <c r="T331" s="198">
        <f>SUM(T332:T374)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199" t="s">
        <v>80</v>
      </c>
      <c r="AT331" s="200" t="s">
        <v>71</v>
      </c>
      <c r="AU331" s="200" t="s">
        <v>80</v>
      </c>
      <c r="AY331" s="199" t="s">
        <v>118</v>
      </c>
      <c r="BK331" s="201">
        <f>SUM(BK332:BK374)</f>
        <v>0</v>
      </c>
    </row>
    <row r="332" spans="1:65" s="2" customFormat="1" ht="16.5" customHeight="1">
      <c r="A332" s="38"/>
      <c r="B332" s="39"/>
      <c r="C332" s="204" t="s">
        <v>454</v>
      </c>
      <c r="D332" s="204" t="s">
        <v>120</v>
      </c>
      <c r="E332" s="205" t="s">
        <v>455</v>
      </c>
      <c r="F332" s="206" t="s">
        <v>456</v>
      </c>
      <c r="G332" s="207" t="s">
        <v>457</v>
      </c>
      <c r="H332" s="208">
        <v>26.1</v>
      </c>
      <c r="I332" s="209"/>
      <c r="J332" s="210">
        <f>ROUND(I332*H332,2)</f>
        <v>0</v>
      </c>
      <c r="K332" s="206" t="s">
        <v>124</v>
      </c>
      <c r="L332" s="44"/>
      <c r="M332" s="211" t="s">
        <v>19</v>
      </c>
      <c r="N332" s="212" t="s">
        <v>43</v>
      </c>
      <c r="O332" s="84"/>
      <c r="P332" s="213">
        <f>O332*H332</f>
        <v>0</v>
      </c>
      <c r="Q332" s="213">
        <v>0</v>
      </c>
      <c r="R332" s="213">
        <f>Q332*H332</f>
        <v>0</v>
      </c>
      <c r="S332" s="213">
        <v>0</v>
      </c>
      <c r="T332" s="214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15" t="s">
        <v>125</v>
      </c>
      <c r="AT332" s="215" t="s">
        <v>120</v>
      </c>
      <c r="AU332" s="215" t="s">
        <v>82</v>
      </c>
      <c r="AY332" s="17" t="s">
        <v>118</v>
      </c>
      <c r="BE332" s="216">
        <f>IF(N332="základní",J332,0)</f>
        <v>0</v>
      </c>
      <c r="BF332" s="216">
        <f>IF(N332="snížená",J332,0)</f>
        <v>0</v>
      </c>
      <c r="BG332" s="216">
        <f>IF(N332="zákl. přenesená",J332,0)</f>
        <v>0</v>
      </c>
      <c r="BH332" s="216">
        <f>IF(N332="sníž. přenesená",J332,0)</f>
        <v>0</v>
      </c>
      <c r="BI332" s="216">
        <f>IF(N332="nulová",J332,0)</f>
        <v>0</v>
      </c>
      <c r="BJ332" s="17" t="s">
        <v>80</v>
      </c>
      <c r="BK332" s="216">
        <f>ROUND(I332*H332,2)</f>
        <v>0</v>
      </c>
      <c r="BL332" s="17" t="s">
        <v>125</v>
      </c>
      <c r="BM332" s="215" t="s">
        <v>458</v>
      </c>
    </row>
    <row r="333" spans="1:47" s="2" customFormat="1" ht="12">
      <c r="A333" s="38"/>
      <c r="B333" s="39"/>
      <c r="C333" s="40"/>
      <c r="D333" s="217" t="s">
        <v>127</v>
      </c>
      <c r="E333" s="40"/>
      <c r="F333" s="218" t="s">
        <v>459</v>
      </c>
      <c r="G333" s="40"/>
      <c r="H333" s="40"/>
      <c r="I333" s="219"/>
      <c r="J333" s="40"/>
      <c r="K333" s="40"/>
      <c r="L333" s="44"/>
      <c r="M333" s="220"/>
      <c r="N333" s="221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127</v>
      </c>
      <c r="AU333" s="17" t="s">
        <v>82</v>
      </c>
    </row>
    <row r="334" spans="1:47" s="2" customFormat="1" ht="12">
      <c r="A334" s="38"/>
      <c r="B334" s="39"/>
      <c r="C334" s="40"/>
      <c r="D334" s="222" t="s">
        <v>129</v>
      </c>
      <c r="E334" s="40"/>
      <c r="F334" s="223" t="s">
        <v>460</v>
      </c>
      <c r="G334" s="40"/>
      <c r="H334" s="40"/>
      <c r="I334" s="219"/>
      <c r="J334" s="40"/>
      <c r="K334" s="40"/>
      <c r="L334" s="44"/>
      <c r="M334" s="220"/>
      <c r="N334" s="221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129</v>
      </c>
      <c r="AU334" s="17" t="s">
        <v>82</v>
      </c>
    </row>
    <row r="335" spans="1:47" s="2" customFormat="1" ht="12">
      <c r="A335" s="38"/>
      <c r="B335" s="39"/>
      <c r="C335" s="40"/>
      <c r="D335" s="217" t="s">
        <v>160</v>
      </c>
      <c r="E335" s="40"/>
      <c r="F335" s="245" t="s">
        <v>461</v>
      </c>
      <c r="G335" s="40"/>
      <c r="H335" s="40"/>
      <c r="I335" s="219"/>
      <c r="J335" s="40"/>
      <c r="K335" s="40"/>
      <c r="L335" s="44"/>
      <c r="M335" s="220"/>
      <c r="N335" s="221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160</v>
      </c>
      <c r="AU335" s="17" t="s">
        <v>82</v>
      </c>
    </row>
    <row r="336" spans="1:51" s="14" customFormat="1" ht="12">
      <c r="A336" s="14"/>
      <c r="B336" s="234"/>
      <c r="C336" s="235"/>
      <c r="D336" s="217" t="s">
        <v>131</v>
      </c>
      <c r="E336" s="236" t="s">
        <v>19</v>
      </c>
      <c r="F336" s="237" t="s">
        <v>462</v>
      </c>
      <c r="G336" s="235"/>
      <c r="H336" s="238">
        <v>26.1</v>
      </c>
      <c r="I336" s="239"/>
      <c r="J336" s="235"/>
      <c r="K336" s="235"/>
      <c r="L336" s="240"/>
      <c r="M336" s="241"/>
      <c r="N336" s="242"/>
      <c r="O336" s="242"/>
      <c r="P336" s="242"/>
      <c r="Q336" s="242"/>
      <c r="R336" s="242"/>
      <c r="S336" s="242"/>
      <c r="T336" s="24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4" t="s">
        <v>131</v>
      </c>
      <c r="AU336" s="244" t="s">
        <v>82</v>
      </c>
      <c r="AV336" s="14" t="s">
        <v>82</v>
      </c>
      <c r="AW336" s="14" t="s">
        <v>33</v>
      </c>
      <c r="AX336" s="14" t="s">
        <v>72</v>
      </c>
      <c r="AY336" s="244" t="s">
        <v>118</v>
      </c>
    </row>
    <row r="337" spans="1:65" s="2" customFormat="1" ht="16.5" customHeight="1">
      <c r="A337" s="38"/>
      <c r="B337" s="39"/>
      <c r="C337" s="204" t="s">
        <v>463</v>
      </c>
      <c r="D337" s="204" t="s">
        <v>120</v>
      </c>
      <c r="E337" s="205" t="s">
        <v>464</v>
      </c>
      <c r="F337" s="206" t="s">
        <v>465</v>
      </c>
      <c r="G337" s="207" t="s">
        <v>457</v>
      </c>
      <c r="H337" s="208">
        <v>26.1</v>
      </c>
      <c r="I337" s="209"/>
      <c r="J337" s="210">
        <f>ROUND(I337*H337,2)</f>
        <v>0</v>
      </c>
      <c r="K337" s="206" t="s">
        <v>124</v>
      </c>
      <c r="L337" s="44"/>
      <c r="M337" s="211" t="s">
        <v>19</v>
      </c>
      <c r="N337" s="212" t="s">
        <v>43</v>
      </c>
      <c r="O337" s="84"/>
      <c r="P337" s="213">
        <f>O337*H337</f>
        <v>0</v>
      </c>
      <c r="Q337" s="213">
        <v>0</v>
      </c>
      <c r="R337" s="213">
        <f>Q337*H337</f>
        <v>0</v>
      </c>
      <c r="S337" s="213">
        <v>0</v>
      </c>
      <c r="T337" s="214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15" t="s">
        <v>125</v>
      </c>
      <c r="AT337" s="215" t="s">
        <v>120</v>
      </c>
      <c r="AU337" s="215" t="s">
        <v>82</v>
      </c>
      <c r="AY337" s="17" t="s">
        <v>118</v>
      </c>
      <c r="BE337" s="216">
        <f>IF(N337="základní",J337,0)</f>
        <v>0</v>
      </c>
      <c r="BF337" s="216">
        <f>IF(N337="snížená",J337,0)</f>
        <v>0</v>
      </c>
      <c r="BG337" s="216">
        <f>IF(N337="zákl. přenesená",J337,0)</f>
        <v>0</v>
      </c>
      <c r="BH337" s="216">
        <f>IF(N337="sníž. přenesená",J337,0)</f>
        <v>0</v>
      </c>
      <c r="BI337" s="216">
        <f>IF(N337="nulová",J337,0)</f>
        <v>0</v>
      </c>
      <c r="BJ337" s="17" t="s">
        <v>80</v>
      </c>
      <c r="BK337" s="216">
        <f>ROUND(I337*H337,2)</f>
        <v>0</v>
      </c>
      <c r="BL337" s="17" t="s">
        <v>125</v>
      </c>
      <c r="BM337" s="215" t="s">
        <v>466</v>
      </c>
    </row>
    <row r="338" spans="1:47" s="2" customFormat="1" ht="12">
      <c r="A338" s="38"/>
      <c r="B338" s="39"/>
      <c r="C338" s="40"/>
      <c r="D338" s="217" t="s">
        <v>127</v>
      </c>
      <c r="E338" s="40"/>
      <c r="F338" s="218" t="s">
        <v>467</v>
      </c>
      <c r="G338" s="40"/>
      <c r="H338" s="40"/>
      <c r="I338" s="219"/>
      <c r="J338" s="40"/>
      <c r="K338" s="40"/>
      <c r="L338" s="44"/>
      <c r="M338" s="220"/>
      <c r="N338" s="221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127</v>
      </c>
      <c r="AU338" s="17" t="s">
        <v>82</v>
      </c>
    </row>
    <row r="339" spans="1:47" s="2" customFormat="1" ht="12">
      <c r="A339" s="38"/>
      <c r="B339" s="39"/>
      <c r="C339" s="40"/>
      <c r="D339" s="222" t="s">
        <v>129</v>
      </c>
      <c r="E339" s="40"/>
      <c r="F339" s="223" t="s">
        <v>468</v>
      </c>
      <c r="G339" s="40"/>
      <c r="H339" s="40"/>
      <c r="I339" s="219"/>
      <c r="J339" s="40"/>
      <c r="K339" s="40"/>
      <c r="L339" s="44"/>
      <c r="M339" s="220"/>
      <c r="N339" s="221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129</v>
      </c>
      <c r="AU339" s="17" t="s">
        <v>82</v>
      </c>
    </row>
    <row r="340" spans="1:47" s="2" customFormat="1" ht="12">
      <c r="A340" s="38"/>
      <c r="B340" s="39"/>
      <c r="C340" s="40"/>
      <c r="D340" s="217" t="s">
        <v>160</v>
      </c>
      <c r="E340" s="40"/>
      <c r="F340" s="245" t="s">
        <v>469</v>
      </c>
      <c r="G340" s="40"/>
      <c r="H340" s="40"/>
      <c r="I340" s="219"/>
      <c r="J340" s="40"/>
      <c r="K340" s="40"/>
      <c r="L340" s="44"/>
      <c r="M340" s="220"/>
      <c r="N340" s="221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160</v>
      </c>
      <c r="AU340" s="17" t="s">
        <v>82</v>
      </c>
    </row>
    <row r="341" spans="1:51" s="14" customFormat="1" ht="12">
      <c r="A341" s="14"/>
      <c r="B341" s="234"/>
      <c r="C341" s="235"/>
      <c r="D341" s="217" t="s">
        <v>131</v>
      </c>
      <c r="E341" s="236" t="s">
        <v>19</v>
      </c>
      <c r="F341" s="237" t="s">
        <v>462</v>
      </c>
      <c r="G341" s="235"/>
      <c r="H341" s="238">
        <v>26.1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4" t="s">
        <v>131</v>
      </c>
      <c r="AU341" s="244" t="s">
        <v>82</v>
      </c>
      <c r="AV341" s="14" t="s">
        <v>82</v>
      </c>
      <c r="AW341" s="14" t="s">
        <v>33</v>
      </c>
      <c r="AX341" s="14" t="s">
        <v>72</v>
      </c>
      <c r="AY341" s="244" t="s">
        <v>118</v>
      </c>
    </row>
    <row r="342" spans="1:65" s="2" customFormat="1" ht="16.5" customHeight="1">
      <c r="A342" s="38"/>
      <c r="B342" s="39"/>
      <c r="C342" s="204" t="s">
        <v>470</v>
      </c>
      <c r="D342" s="204" t="s">
        <v>120</v>
      </c>
      <c r="E342" s="205" t="s">
        <v>471</v>
      </c>
      <c r="F342" s="206" t="s">
        <v>472</v>
      </c>
      <c r="G342" s="207" t="s">
        <v>457</v>
      </c>
      <c r="H342" s="208">
        <v>54.965</v>
      </c>
      <c r="I342" s="209"/>
      <c r="J342" s="210">
        <f>ROUND(I342*H342,2)</f>
        <v>0</v>
      </c>
      <c r="K342" s="206" t="s">
        <v>124</v>
      </c>
      <c r="L342" s="44"/>
      <c r="M342" s="211" t="s">
        <v>19</v>
      </c>
      <c r="N342" s="212" t="s">
        <v>43</v>
      </c>
      <c r="O342" s="84"/>
      <c r="P342" s="213">
        <f>O342*H342</f>
        <v>0</v>
      </c>
      <c r="Q342" s="213">
        <v>0</v>
      </c>
      <c r="R342" s="213">
        <f>Q342*H342</f>
        <v>0</v>
      </c>
      <c r="S342" s="213">
        <v>0</v>
      </c>
      <c r="T342" s="214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15" t="s">
        <v>125</v>
      </c>
      <c r="AT342" s="215" t="s">
        <v>120</v>
      </c>
      <c r="AU342" s="215" t="s">
        <v>82</v>
      </c>
      <c r="AY342" s="17" t="s">
        <v>118</v>
      </c>
      <c r="BE342" s="216">
        <f>IF(N342="základní",J342,0)</f>
        <v>0</v>
      </c>
      <c r="BF342" s="216">
        <f>IF(N342="snížená",J342,0)</f>
        <v>0</v>
      </c>
      <c r="BG342" s="216">
        <f>IF(N342="zákl. přenesená",J342,0)</f>
        <v>0</v>
      </c>
      <c r="BH342" s="216">
        <f>IF(N342="sníž. přenesená",J342,0)</f>
        <v>0</v>
      </c>
      <c r="BI342" s="216">
        <f>IF(N342="nulová",J342,0)</f>
        <v>0</v>
      </c>
      <c r="BJ342" s="17" t="s">
        <v>80</v>
      </c>
      <c r="BK342" s="216">
        <f>ROUND(I342*H342,2)</f>
        <v>0</v>
      </c>
      <c r="BL342" s="17" t="s">
        <v>125</v>
      </c>
      <c r="BM342" s="215" t="s">
        <v>473</v>
      </c>
    </row>
    <row r="343" spans="1:47" s="2" customFormat="1" ht="12">
      <c r="A343" s="38"/>
      <c r="B343" s="39"/>
      <c r="C343" s="40"/>
      <c r="D343" s="217" t="s">
        <v>127</v>
      </c>
      <c r="E343" s="40"/>
      <c r="F343" s="218" t="s">
        <v>474</v>
      </c>
      <c r="G343" s="40"/>
      <c r="H343" s="40"/>
      <c r="I343" s="219"/>
      <c r="J343" s="40"/>
      <c r="K343" s="40"/>
      <c r="L343" s="44"/>
      <c r="M343" s="220"/>
      <c r="N343" s="221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127</v>
      </c>
      <c r="AU343" s="17" t="s">
        <v>82</v>
      </c>
    </row>
    <row r="344" spans="1:47" s="2" customFormat="1" ht="12">
      <c r="A344" s="38"/>
      <c r="B344" s="39"/>
      <c r="C344" s="40"/>
      <c r="D344" s="222" t="s">
        <v>129</v>
      </c>
      <c r="E344" s="40"/>
      <c r="F344" s="223" t="s">
        <v>475</v>
      </c>
      <c r="G344" s="40"/>
      <c r="H344" s="40"/>
      <c r="I344" s="219"/>
      <c r="J344" s="40"/>
      <c r="K344" s="40"/>
      <c r="L344" s="44"/>
      <c r="M344" s="220"/>
      <c r="N344" s="221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129</v>
      </c>
      <c r="AU344" s="17" t="s">
        <v>82</v>
      </c>
    </row>
    <row r="345" spans="1:47" s="2" customFormat="1" ht="12">
      <c r="A345" s="38"/>
      <c r="B345" s="39"/>
      <c r="C345" s="40"/>
      <c r="D345" s="217" t="s">
        <v>160</v>
      </c>
      <c r="E345" s="40"/>
      <c r="F345" s="245" t="s">
        <v>461</v>
      </c>
      <c r="G345" s="40"/>
      <c r="H345" s="40"/>
      <c r="I345" s="219"/>
      <c r="J345" s="40"/>
      <c r="K345" s="40"/>
      <c r="L345" s="44"/>
      <c r="M345" s="220"/>
      <c r="N345" s="221"/>
      <c r="O345" s="84"/>
      <c r="P345" s="84"/>
      <c r="Q345" s="84"/>
      <c r="R345" s="84"/>
      <c r="S345" s="84"/>
      <c r="T345" s="85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160</v>
      </c>
      <c r="AU345" s="17" t="s">
        <v>82</v>
      </c>
    </row>
    <row r="346" spans="1:51" s="14" customFormat="1" ht="12">
      <c r="A346" s="14"/>
      <c r="B346" s="234"/>
      <c r="C346" s="235"/>
      <c r="D346" s="217" t="s">
        <v>131</v>
      </c>
      <c r="E346" s="236" t="s">
        <v>19</v>
      </c>
      <c r="F346" s="237" t="s">
        <v>476</v>
      </c>
      <c r="G346" s="235"/>
      <c r="H346" s="238">
        <v>29.25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131</v>
      </c>
      <c r="AU346" s="244" t="s">
        <v>82</v>
      </c>
      <c r="AV346" s="14" t="s">
        <v>82</v>
      </c>
      <c r="AW346" s="14" t="s">
        <v>33</v>
      </c>
      <c r="AX346" s="14" t="s">
        <v>72</v>
      </c>
      <c r="AY346" s="244" t="s">
        <v>118</v>
      </c>
    </row>
    <row r="347" spans="1:51" s="14" customFormat="1" ht="12">
      <c r="A347" s="14"/>
      <c r="B347" s="234"/>
      <c r="C347" s="235"/>
      <c r="D347" s="217" t="s">
        <v>131</v>
      </c>
      <c r="E347" s="236" t="s">
        <v>19</v>
      </c>
      <c r="F347" s="237" t="s">
        <v>477</v>
      </c>
      <c r="G347" s="235"/>
      <c r="H347" s="238">
        <v>4.715</v>
      </c>
      <c r="I347" s="239"/>
      <c r="J347" s="235"/>
      <c r="K347" s="235"/>
      <c r="L347" s="240"/>
      <c r="M347" s="241"/>
      <c r="N347" s="242"/>
      <c r="O347" s="242"/>
      <c r="P347" s="242"/>
      <c r="Q347" s="242"/>
      <c r="R347" s="242"/>
      <c r="S347" s="242"/>
      <c r="T347" s="24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4" t="s">
        <v>131</v>
      </c>
      <c r="AU347" s="244" t="s">
        <v>82</v>
      </c>
      <c r="AV347" s="14" t="s">
        <v>82</v>
      </c>
      <c r="AW347" s="14" t="s">
        <v>33</v>
      </c>
      <c r="AX347" s="14" t="s">
        <v>72</v>
      </c>
      <c r="AY347" s="244" t="s">
        <v>118</v>
      </c>
    </row>
    <row r="348" spans="1:51" s="14" customFormat="1" ht="12">
      <c r="A348" s="14"/>
      <c r="B348" s="234"/>
      <c r="C348" s="235"/>
      <c r="D348" s="217" t="s">
        <v>131</v>
      </c>
      <c r="E348" s="236" t="s">
        <v>19</v>
      </c>
      <c r="F348" s="237" t="s">
        <v>478</v>
      </c>
      <c r="G348" s="235"/>
      <c r="H348" s="238">
        <v>1.2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4" t="s">
        <v>131</v>
      </c>
      <c r="AU348" s="244" t="s">
        <v>82</v>
      </c>
      <c r="AV348" s="14" t="s">
        <v>82</v>
      </c>
      <c r="AW348" s="14" t="s">
        <v>33</v>
      </c>
      <c r="AX348" s="14" t="s">
        <v>72</v>
      </c>
      <c r="AY348" s="244" t="s">
        <v>118</v>
      </c>
    </row>
    <row r="349" spans="1:51" s="14" customFormat="1" ht="12">
      <c r="A349" s="14"/>
      <c r="B349" s="234"/>
      <c r="C349" s="235"/>
      <c r="D349" s="217" t="s">
        <v>131</v>
      </c>
      <c r="E349" s="236" t="s">
        <v>19</v>
      </c>
      <c r="F349" s="237" t="s">
        <v>479</v>
      </c>
      <c r="G349" s="235"/>
      <c r="H349" s="238">
        <v>19.8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4" t="s">
        <v>131</v>
      </c>
      <c r="AU349" s="244" t="s">
        <v>82</v>
      </c>
      <c r="AV349" s="14" t="s">
        <v>82</v>
      </c>
      <c r="AW349" s="14" t="s">
        <v>33</v>
      </c>
      <c r="AX349" s="14" t="s">
        <v>72</v>
      </c>
      <c r="AY349" s="244" t="s">
        <v>118</v>
      </c>
    </row>
    <row r="350" spans="1:65" s="2" customFormat="1" ht="16.5" customHeight="1">
      <c r="A350" s="38"/>
      <c r="B350" s="39"/>
      <c r="C350" s="204" t="s">
        <v>480</v>
      </c>
      <c r="D350" s="204" t="s">
        <v>120</v>
      </c>
      <c r="E350" s="205" t="s">
        <v>481</v>
      </c>
      <c r="F350" s="206" t="s">
        <v>482</v>
      </c>
      <c r="G350" s="207" t="s">
        <v>457</v>
      </c>
      <c r="H350" s="208">
        <v>54.965</v>
      </c>
      <c r="I350" s="209"/>
      <c r="J350" s="210">
        <f>ROUND(I350*H350,2)</f>
        <v>0</v>
      </c>
      <c r="K350" s="206" t="s">
        <v>124</v>
      </c>
      <c r="L350" s="44"/>
      <c r="M350" s="211" t="s">
        <v>19</v>
      </c>
      <c r="N350" s="212" t="s">
        <v>43</v>
      </c>
      <c r="O350" s="84"/>
      <c r="P350" s="213">
        <f>O350*H350</f>
        <v>0</v>
      </c>
      <c r="Q350" s="213">
        <v>0</v>
      </c>
      <c r="R350" s="213">
        <f>Q350*H350</f>
        <v>0</v>
      </c>
      <c r="S350" s="213">
        <v>0</v>
      </c>
      <c r="T350" s="214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15" t="s">
        <v>125</v>
      </c>
      <c r="AT350" s="215" t="s">
        <v>120</v>
      </c>
      <c r="AU350" s="215" t="s">
        <v>82</v>
      </c>
      <c r="AY350" s="17" t="s">
        <v>118</v>
      </c>
      <c r="BE350" s="216">
        <f>IF(N350="základní",J350,0)</f>
        <v>0</v>
      </c>
      <c r="BF350" s="216">
        <f>IF(N350="snížená",J350,0)</f>
        <v>0</v>
      </c>
      <c r="BG350" s="216">
        <f>IF(N350="zákl. přenesená",J350,0)</f>
        <v>0</v>
      </c>
      <c r="BH350" s="216">
        <f>IF(N350="sníž. přenesená",J350,0)</f>
        <v>0</v>
      </c>
      <c r="BI350" s="216">
        <f>IF(N350="nulová",J350,0)</f>
        <v>0</v>
      </c>
      <c r="BJ350" s="17" t="s">
        <v>80</v>
      </c>
      <c r="BK350" s="216">
        <f>ROUND(I350*H350,2)</f>
        <v>0</v>
      </c>
      <c r="BL350" s="17" t="s">
        <v>125</v>
      </c>
      <c r="BM350" s="215" t="s">
        <v>483</v>
      </c>
    </row>
    <row r="351" spans="1:47" s="2" customFormat="1" ht="12">
      <c r="A351" s="38"/>
      <c r="B351" s="39"/>
      <c r="C351" s="40"/>
      <c r="D351" s="217" t="s">
        <v>127</v>
      </c>
      <c r="E351" s="40"/>
      <c r="F351" s="218" t="s">
        <v>467</v>
      </c>
      <c r="G351" s="40"/>
      <c r="H351" s="40"/>
      <c r="I351" s="219"/>
      <c r="J351" s="40"/>
      <c r="K351" s="40"/>
      <c r="L351" s="44"/>
      <c r="M351" s="220"/>
      <c r="N351" s="221"/>
      <c r="O351" s="84"/>
      <c r="P351" s="84"/>
      <c r="Q351" s="84"/>
      <c r="R351" s="84"/>
      <c r="S351" s="84"/>
      <c r="T351" s="8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127</v>
      </c>
      <c r="AU351" s="17" t="s">
        <v>82</v>
      </c>
    </row>
    <row r="352" spans="1:47" s="2" customFormat="1" ht="12">
      <c r="A352" s="38"/>
      <c r="B352" s="39"/>
      <c r="C352" s="40"/>
      <c r="D352" s="222" t="s">
        <v>129</v>
      </c>
      <c r="E352" s="40"/>
      <c r="F352" s="223" t="s">
        <v>484</v>
      </c>
      <c r="G352" s="40"/>
      <c r="H352" s="40"/>
      <c r="I352" s="219"/>
      <c r="J352" s="40"/>
      <c r="K352" s="40"/>
      <c r="L352" s="44"/>
      <c r="M352" s="220"/>
      <c r="N352" s="221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129</v>
      </c>
      <c r="AU352" s="17" t="s">
        <v>82</v>
      </c>
    </row>
    <row r="353" spans="1:47" s="2" customFormat="1" ht="12">
      <c r="A353" s="38"/>
      <c r="B353" s="39"/>
      <c r="C353" s="40"/>
      <c r="D353" s="217" t="s">
        <v>160</v>
      </c>
      <c r="E353" s="40"/>
      <c r="F353" s="245" t="s">
        <v>469</v>
      </c>
      <c r="G353" s="40"/>
      <c r="H353" s="40"/>
      <c r="I353" s="219"/>
      <c r="J353" s="40"/>
      <c r="K353" s="40"/>
      <c r="L353" s="44"/>
      <c r="M353" s="220"/>
      <c r="N353" s="221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160</v>
      </c>
      <c r="AU353" s="17" t="s">
        <v>82</v>
      </c>
    </row>
    <row r="354" spans="1:51" s="14" customFormat="1" ht="12">
      <c r="A354" s="14"/>
      <c r="B354" s="234"/>
      <c r="C354" s="235"/>
      <c r="D354" s="217" t="s">
        <v>131</v>
      </c>
      <c r="E354" s="236" t="s">
        <v>19</v>
      </c>
      <c r="F354" s="237" t="s">
        <v>476</v>
      </c>
      <c r="G354" s="235"/>
      <c r="H354" s="238">
        <v>29.25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4" t="s">
        <v>131</v>
      </c>
      <c r="AU354" s="244" t="s">
        <v>82</v>
      </c>
      <c r="AV354" s="14" t="s">
        <v>82</v>
      </c>
      <c r="AW354" s="14" t="s">
        <v>33</v>
      </c>
      <c r="AX354" s="14" t="s">
        <v>72</v>
      </c>
      <c r="AY354" s="244" t="s">
        <v>118</v>
      </c>
    </row>
    <row r="355" spans="1:51" s="14" customFormat="1" ht="12">
      <c r="A355" s="14"/>
      <c r="B355" s="234"/>
      <c r="C355" s="235"/>
      <c r="D355" s="217" t="s">
        <v>131</v>
      </c>
      <c r="E355" s="236" t="s">
        <v>19</v>
      </c>
      <c r="F355" s="237" t="s">
        <v>477</v>
      </c>
      <c r="G355" s="235"/>
      <c r="H355" s="238">
        <v>4.715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4" t="s">
        <v>131</v>
      </c>
      <c r="AU355" s="244" t="s">
        <v>82</v>
      </c>
      <c r="AV355" s="14" t="s">
        <v>82</v>
      </c>
      <c r="AW355" s="14" t="s">
        <v>33</v>
      </c>
      <c r="AX355" s="14" t="s">
        <v>72</v>
      </c>
      <c r="AY355" s="244" t="s">
        <v>118</v>
      </c>
    </row>
    <row r="356" spans="1:51" s="14" customFormat="1" ht="12">
      <c r="A356" s="14"/>
      <c r="B356" s="234"/>
      <c r="C356" s="235"/>
      <c r="D356" s="217" t="s">
        <v>131</v>
      </c>
      <c r="E356" s="236" t="s">
        <v>19</v>
      </c>
      <c r="F356" s="237" t="s">
        <v>478</v>
      </c>
      <c r="G356" s="235"/>
      <c r="H356" s="238">
        <v>1.2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4" t="s">
        <v>131</v>
      </c>
      <c r="AU356" s="244" t="s">
        <v>82</v>
      </c>
      <c r="AV356" s="14" t="s">
        <v>82</v>
      </c>
      <c r="AW356" s="14" t="s">
        <v>33</v>
      </c>
      <c r="AX356" s="14" t="s">
        <v>72</v>
      </c>
      <c r="AY356" s="244" t="s">
        <v>118</v>
      </c>
    </row>
    <row r="357" spans="1:51" s="14" customFormat="1" ht="12">
      <c r="A357" s="14"/>
      <c r="B357" s="234"/>
      <c r="C357" s="235"/>
      <c r="D357" s="217" t="s">
        <v>131</v>
      </c>
      <c r="E357" s="236" t="s">
        <v>19</v>
      </c>
      <c r="F357" s="237" t="s">
        <v>479</v>
      </c>
      <c r="G357" s="235"/>
      <c r="H357" s="238">
        <v>19.8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4" t="s">
        <v>131</v>
      </c>
      <c r="AU357" s="244" t="s">
        <v>82</v>
      </c>
      <c r="AV357" s="14" t="s">
        <v>82</v>
      </c>
      <c r="AW357" s="14" t="s">
        <v>33</v>
      </c>
      <c r="AX357" s="14" t="s">
        <v>72</v>
      </c>
      <c r="AY357" s="244" t="s">
        <v>118</v>
      </c>
    </row>
    <row r="358" spans="1:65" s="2" customFormat="1" ht="24.15" customHeight="1">
      <c r="A358" s="38"/>
      <c r="B358" s="39"/>
      <c r="C358" s="204" t="s">
        <v>485</v>
      </c>
      <c r="D358" s="204" t="s">
        <v>120</v>
      </c>
      <c r="E358" s="205" t="s">
        <v>486</v>
      </c>
      <c r="F358" s="206" t="s">
        <v>487</v>
      </c>
      <c r="G358" s="207" t="s">
        <v>457</v>
      </c>
      <c r="H358" s="208">
        <v>35.165</v>
      </c>
      <c r="I358" s="209"/>
      <c r="J358" s="210">
        <f>ROUND(I358*H358,2)</f>
        <v>0</v>
      </c>
      <c r="K358" s="206" t="s">
        <v>124</v>
      </c>
      <c r="L358" s="44"/>
      <c r="M358" s="211" t="s">
        <v>19</v>
      </c>
      <c r="N358" s="212" t="s">
        <v>43</v>
      </c>
      <c r="O358" s="84"/>
      <c r="P358" s="213">
        <f>O358*H358</f>
        <v>0</v>
      </c>
      <c r="Q358" s="213">
        <v>0</v>
      </c>
      <c r="R358" s="213">
        <f>Q358*H358</f>
        <v>0</v>
      </c>
      <c r="S358" s="213">
        <v>0</v>
      </c>
      <c r="T358" s="214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15" t="s">
        <v>125</v>
      </c>
      <c r="AT358" s="215" t="s">
        <v>120</v>
      </c>
      <c r="AU358" s="215" t="s">
        <v>82</v>
      </c>
      <c r="AY358" s="17" t="s">
        <v>118</v>
      </c>
      <c r="BE358" s="216">
        <f>IF(N358="základní",J358,0)</f>
        <v>0</v>
      </c>
      <c r="BF358" s="216">
        <f>IF(N358="snížená",J358,0)</f>
        <v>0</v>
      </c>
      <c r="BG358" s="216">
        <f>IF(N358="zákl. přenesená",J358,0)</f>
        <v>0</v>
      </c>
      <c r="BH358" s="216">
        <f>IF(N358="sníž. přenesená",J358,0)</f>
        <v>0</v>
      </c>
      <c r="BI358" s="216">
        <f>IF(N358="nulová",J358,0)</f>
        <v>0</v>
      </c>
      <c r="BJ358" s="17" t="s">
        <v>80</v>
      </c>
      <c r="BK358" s="216">
        <f>ROUND(I358*H358,2)</f>
        <v>0</v>
      </c>
      <c r="BL358" s="17" t="s">
        <v>125</v>
      </c>
      <c r="BM358" s="215" t="s">
        <v>488</v>
      </c>
    </row>
    <row r="359" spans="1:47" s="2" customFormat="1" ht="12">
      <c r="A359" s="38"/>
      <c r="B359" s="39"/>
      <c r="C359" s="40"/>
      <c r="D359" s="217" t="s">
        <v>127</v>
      </c>
      <c r="E359" s="40"/>
      <c r="F359" s="218" t="s">
        <v>489</v>
      </c>
      <c r="G359" s="40"/>
      <c r="H359" s="40"/>
      <c r="I359" s="219"/>
      <c r="J359" s="40"/>
      <c r="K359" s="40"/>
      <c r="L359" s="44"/>
      <c r="M359" s="220"/>
      <c r="N359" s="221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127</v>
      </c>
      <c r="AU359" s="17" t="s">
        <v>82</v>
      </c>
    </row>
    <row r="360" spans="1:47" s="2" customFormat="1" ht="12">
      <c r="A360" s="38"/>
      <c r="B360" s="39"/>
      <c r="C360" s="40"/>
      <c r="D360" s="222" t="s">
        <v>129</v>
      </c>
      <c r="E360" s="40"/>
      <c r="F360" s="223" t="s">
        <v>490</v>
      </c>
      <c r="G360" s="40"/>
      <c r="H360" s="40"/>
      <c r="I360" s="219"/>
      <c r="J360" s="40"/>
      <c r="K360" s="40"/>
      <c r="L360" s="44"/>
      <c r="M360" s="220"/>
      <c r="N360" s="221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129</v>
      </c>
      <c r="AU360" s="17" t="s">
        <v>82</v>
      </c>
    </row>
    <row r="361" spans="1:47" s="2" customFormat="1" ht="12">
      <c r="A361" s="38"/>
      <c r="B361" s="39"/>
      <c r="C361" s="40"/>
      <c r="D361" s="217" t="s">
        <v>160</v>
      </c>
      <c r="E361" s="40"/>
      <c r="F361" s="245" t="s">
        <v>461</v>
      </c>
      <c r="G361" s="40"/>
      <c r="H361" s="40"/>
      <c r="I361" s="219"/>
      <c r="J361" s="40"/>
      <c r="K361" s="40"/>
      <c r="L361" s="44"/>
      <c r="M361" s="220"/>
      <c r="N361" s="221"/>
      <c r="O361" s="84"/>
      <c r="P361" s="84"/>
      <c r="Q361" s="84"/>
      <c r="R361" s="84"/>
      <c r="S361" s="84"/>
      <c r="T361" s="85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160</v>
      </c>
      <c r="AU361" s="17" t="s">
        <v>82</v>
      </c>
    </row>
    <row r="362" spans="1:51" s="14" customFormat="1" ht="12">
      <c r="A362" s="14"/>
      <c r="B362" s="234"/>
      <c r="C362" s="235"/>
      <c r="D362" s="217" t="s">
        <v>131</v>
      </c>
      <c r="E362" s="236" t="s">
        <v>19</v>
      </c>
      <c r="F362" s="237" t="s">
        <v>476</v>
      </c>
      <c r="G362" s="235"/>
      <c r="H362" s="238">
        <v>29.25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4" t="s">
        <v>131</v>
      </c>
      <c r="AU362" s="244" t="s">
        <v>82</v>
      </c>
      <c r="AV362" s="14" t="s">
        <v>82</v>
      </c>
      <c r="AW362" s="14" t="s">
        <v>33</v>
      </c>
      <c r="AX362" s="14" t="s">
        <v>72</v>
      </c>
      <c r="AY362" s="244" t="s">
        <v>118</v>
      </c>
    </row>
    <row r="363" spans="1:51" s="14" customFormat="1" ht="12">
      <c r="A363" s="14"/>
      <c r="B363" s="234"/>
      <c r="C363" s="235"/>
      <c r="D363" s="217" t="s">
        <v>131</v>
      </c>
      <c r="E363" s="236" t="s">
        <v>19</v>
      </c>
      <c r="F363" s="237" t="s">
        <v>477</v>
      </c>
      <c r="G363" s="235"/>
      <c r="H363" s="238">
        <v>4.715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4" t="s">
        <v>131</v>
      </c>
      <c r="AU363" s="244" t="s">
        <v>82</v>
      </c>
      <c r="AV363" s="14" t="s">
        <v>82</v>
      </c>
      <c r="AW363" s="14" t="s">
        <v>33</v>
      </c>
      <c r="AX363" s="14" t="s">
        <v>72</v>
      </c>
      <c r="AY363" s="244" t="s">
        <v>118</v>
      </c>
    </row>
    <row r="364" spans="1:51" s="14" customFormat="1" ht="12">
      <c r="A364" s="14"/>
      <c r="B364" s="234"/>
      <c r="C364" s="235"/>
      <c r="D364" s="217" t="s">
        <v>131</v>
      </c>
      <c r="E364" s="236" t="s">
        <v>19</v>
      </c>
      <c r="F364" s="237" t="s">
        <v>478</v>
      </c>
      <c r="G364" s="235"/>
      <c r="H364" s="238">
        <v>1.2</v>
      </c>
      <c r="I364" s="239"/>
      <c r="J364" s="235"/>
      <c r="K364" s="235"/>
      <c r="L364" s="240"/>
      <c r="M364" s="241"/>
      <c r="N364" s="242"/>
      <c r="O364" s="242"/>
      <c r="P364" s="242"/>
      <c r="Q364" s="242"/>
      <c r="R364" s="242"/>
      <c r="S364" s="242"/>
      <c r="T364" s="24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4" t="s">
        <v>131</v>
      </c>
      <c r="AU364" s="244" t="s">
        <v>82</v>
      </c>
      <c r="AV364" s="14" t="s">
        <v>82</v>
      </c>
      <c r="AW364" s="14" t="s">
        <v>33</v>
      </c>
      <c r="AX364" s="14" t="s">
        <v>72</v>
      </c>
      <c r="AY364" s="244" t="s">
        <v>118</v>
      </c>
    </row>
    <row r="365" spans="1:65" s="2" customFormat="1" ht="24.15" customHeight="1">
      <c r="A365" s="38"/>
      <c r="B365" s="39"/>
      <c r="C365" s="204" t="s">
        <v>491</v>
      </c>
      <c r="D365" s="204" t="s">
        <v>120</v>
      </c>
      <c r="E365" s="205" t="s">
        <v>492</v>
      </c>
      <c r="F365" s="206" t="s">
        <v>493</v>
      </c>
      <c r="G365" s="207" t="s">
        <v>457</v>
      </c>
      <c r="H365" s="208">
        <v>26.1</v>
      </c>
      <c r="I365" s="209"/>
      <c r="J365" s="210">
        <f>ROUND(I365*H365,2)</f>
        <v>0</v>
      </c>
      <c r="K365" s="206" t="s">
        <v>124</v>
      </c>
      <c r="L365" s="44"/>
      <c r="M365" s="211" t="s">
        <v>19</v>
      </c>
      <c r="N365" s="212" t="s">
        <v>43</v>
      </c>
      <c r="O365" s="84"/>
      <c r="P365" s="213">
        <f>O365*H365</f>
        <v>0</v>
      </c>
      <c r="Q365" s="213">
        <v>0</v>
      </c>
      <c r="R365" s="213">
        <f>Q365*H365</f>
        <v>0</v>
      </c>
      <c r="S365" s="213">
        <v>0</v>
      </c>
      <c r="T365" s="214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15" t="s">
        <v>125</v>
      </c>
      <c r="AT365" s="215" t="s">
        <v>120</v>
      </c>
      <c r="AU365" s="215" t="s">
        <v>82</v>
      </c>
      <c r="AY365" s="17" t="s">
        <v>118</v>
      </c>
      <c r="BE365" s="216">
        <f>IF(N365="základní",J365,0)</f>
        <v>0</v>
      </c>
      <c r="BF365" s="216">
        <f>IF(N365="snížená",J365,0)</f>
        <v>0</v>
      </c>
      <c r="BG365" s="216">
        <f>IF(N365="zákl. přenesená",J365,0)</f>
        <v>0</v>
      </c>
      <c r="BH365" s="216">
        <f>IF(N365="sníž. přenesená",J365,0)</f>
        <v>0</v>
      </c>
      <c r="BI365" s="216">
        <f>IF(N365="nulová",J365,0)</f>
        <v>0</v>
      </c>
      <c r="BJ365" s="17" t="s">
        <v>80</v>
      </c>
      <c r="BK365" s="216">
        <f>ROUND(I365*H365,2)</f>
        <v>0</v>
      </c>
      <c r="BL365" s="17" t="s">
        <v>125</v>
      </c>
      <c r="BM365" s="215" t="s">
        <v>494</v>
      </c>
    </row>
    <row r="366" spans="1:47" s="2" customFormat="1" ht="12">
      <c r="A366" s="38"/>
      <c r="B366" s="39"/>
      <c r="C366" s="40"/>
      <c r="D366" s="217" t="s">
        <v>127</v>
      </c>
      <c r="E366" s="40"/>
      <c r="F366" s="218" t="s">
        <v>493</v>
      </c>
      <c r="G366" s="40"/>
      <c r="H366" s="40"/>
      <c r="I366" s="219"/>
      <c r="J366" s="40"/>
      <c r="K366" s="40"/>
      <c r="L366" s="44"/>
      <c r="M366" s="220"/>
      <c r="N366" s="221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127</v>
      </c>
      <c r="AU366" s="17" t="s">
        <v>82</v>
      </c>
    </row>
    <row r="367" spans="1:47" s="2" customFormat="1" ht="12">
      <c r="A367" s="38"/>
      <c r="B367" s="39"/>
      <c r="C367" s="40"/>
      <c r="D367" s="222" t="s">
        <v>129</v>
      </c>
      <c r="E367" s="40"/>
      <c r="F367" s="223" t="s">
        <v>495</v>
      </c>
      <c r="G367" s="40"/>
      <c r="H367" s="40"/>
      <c r="I367" s="219"/>
      <c r="J367" s="40"/>
      <c r="K367" s="40"/>
      <c r="L367" s="44"/>
      <c r="M367" s="220"/>
      <c r="N367" s="221"/>
      <c r="O367" s="84"/>
      <c r="P367" s="84"/>
      <c r="Q367" s="84"/>
      <c r="R367" s="84"/>
      <c r="S367" s="84"/>
      <c r="T367" s="85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129</v>
      </c>
      <c r="AU367" s="17" t="s">
        <v>82</v>
      </c>
    </row>
    <row r="368" spans="1:47" s="2" customFormat="1" ht="12">
      <c r="A368" s="38"/>
      <c r="B368" s="39"/>
      <c r="C368" s="40"/>
      <c r="D368" s="217" t="s">
        <v>160</v>
      </c>
      <c r="E368" s="40"/>
      <c r="F368" s="245" t="s">
        <v>461</v>
      </c>
      <c r="G368" s="40"/>
      <c r="H368" s="40"/>
      <c r="I368" s="219"/>
      <c r="J368" s="40"/>
      <c r="K368" s="40"/>
      <c r="L368" s="44"/>
      <c r="M368" s="220"/>
      <c r="N368" s="221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160</v>
      </c>
      <c r="AU368" s="17" t="s">
        <v>82</v>
      </c>
    </row>
    <row r="369" spans="1:51" s="14" customFormat="1" ht="12">
      <c r="A369" s="14"/>
      <c r="B369" s="234"/>
      <c r="C369" s="235"/>
      <c r="D369" s="217" t="s">
        <v>131</v>
      </c>
      <c r="E369" s="236" t="s">
        <v>19</v>
      </c>
      <c r="F369" s="237" t="s">
        <v>462</v>
      </c>
      <c r="G369" s="235"/>
      <c r="H369" s="238">
        <v>26.1</v>
      </c>
      <c r="I369" s="239"/>
      <c r="J369" s="235"/>
      <c r="K369" s="235"/>
      <c r="L369" s="240"/>
      <c r="M369" s="241"/>
      <c r="N369" s="242"/>
      <c r="O369" s="242"/>
      <c r="P369" s="242"/>
      <c r="Q369" s="242"/>
      <c r="R369" s="242"/>
      <c r="S369" s="242"/>
      <c r="T369" s="24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4" t="s">
        <v>131</v>
      </c>
      <c r="AU369" s="244" t="s">
        <v>82</v>
      </c>
      <c r="AV369" s="14" t="s">
        <v>82</v>
      </c>
      <c r="AW369" s="14" t="s">
        <v>33</v>
      </c>
      <c r="AX369" s="14" t="s">
        <v>72</v>
      </c>
      <c r="AY369" s="244" t="s">
        <v>118</v>
      </c>
    </row>
    <row r="370" spans="1:65" s="2" customFormat="1" ht="24.15" customHeight="1">
      <c r="A370" s="38"/>
      <c r="B370" s="39"/>
      <c r="C370" s="204" t="s">
        <v>496</v>
      </c>
      <c r="D370" s="204" t="s">
        <v>120</v>
      </c>
      <c r="E370" s="205" t="s">
        <v>497</v>
      </c>
      <c r="F370" s="206" t="s">
        <v>498</v>
      </c>
      <c r="G370" s="207" t="s">
        <v>457</v>
      </c>
      <c r="H370" s="208">
        <v>19.8</v>
      </c>
      <c r="I370" s="209"/>
      <c r="J370" s="210">
        <f>ROUND(I370*H370,2)</f>
        <v>0</v>
      </c>
      <c r="K370" s="206" t="s">
        <v>124</v>
      </c>
      <c r="L370" s="44"/>
      <c r="M370" s="211" t="s">
        <v>19</v>
      </c>
      <c r="N370" s="212" t="s">
        <v>43</v>
      </c>
      <c r="O370" s="84"/>
      <c r="P370" s="213">
        <f>O370*H370</f>
        <v>0</v>
      </c>
      <c r="Q370" s="213">
        <v>0</v>
      </c>
      <c r="R370" s="213">
        <f>Q370*H370</f>
        <v>0</v>
      </c>
      <c r="S370" s="213">
        <v>0</v>
      </c>
      <c r="T370" s="214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15" t="s">
        <v>125</v>
      </c>
      <c r="AT370" s="215" t="s">
        <v>120</v>
      </c>
      <c r="AU370" s="215" t="s">
        <v>82</v>
      </c>
      <c r="AY370" s="17" t="s">
        <v>118</v>
      </c>
      <c r="BE370" s="216">
        <f>IF(N370="základní",J370,0)</f>
        <v>0</v>
      </c>
      <c r="BF370" s="216">
        <f>IF(N370="snížená",J370,0)</f>
        <v>0</v>
      </c>
      <c r="BG370" s="216">
        <f>IF(N370="zákl. přenesená",J370,0)</f>
        <v>0</v>
      </c>
      <c r="BH370" s="216">
        <f>IF(N370="sníž. přenesená",J370,0)</f>
        <v>0</v>
      </c>
      <c r="BI370" s="216">
        <f>IF(N370="nulová",J370,0)</f>
        <v>0</v>
      </c>
      <c r="BJ370" s="17" t="s">
        <v>80</v>
      </c>
      <c r="BK370" s="216">
        <f>ROUND(I370*H370,2)</f>
        <v>0</v>
      </c>
      <c r="BL370" s="17" t="s">
        <v>125</v>
      </c>
      <c r="BM370" s="215" t="s">
        <v>499</v>
      </c>
    </row>
    <row r="371" spans="1:47" s="2" customFormat="1" ht="12">
      <c r="A371" s="38"/>
      <c r="B371" s="39"/>
      <c r="C371" s="40"/>
      <c r="D371" s="217" t="s">
        <v>127</v>
      </c>
      <c r="E371" s="40"/>
      <c r="F371" s="218" t="s">
        <v>498</v>
      </c>
      <c r="G371" s="40"/>
      <c r="H371" s="40"/>
      <c r="I371" s="219"/>
      <c r="J371" s="40"/>
      <c r="K371" s="40"/>
      <c r="L371" s="44"/>
      <c r="M371" s="220"/>
      <c r="N371" s="221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127</v>
      </c>
      <c r="AU371" s="17" t="s">
        <v>82</v>
      </c>
    </row>
    <row r="372" spans="1:47" s="2" customFormat="1" ht="12">
      <c r="A372" s="38"/>
      <c r="B372" s="39"/>
      <c r="C372" s="40"/>
      <c r="D372" s="222" t="s">
        <v>129</v>
      </c>
      <c r="E372" s="40"/>
      <c r="F372" s="223" t="s">
        <v>500</v>
      </c>
      <c r="G372" s="40"/>
      <c r="H372" s="40"/>
      <c r="I372" s="219"/>
      <c r="J372" s="40"/>
      <c r="K372" s="40"/>
      <c r="L372" s="44"/>
      <c r="M372" s="220"/>
      <c r="N372" s="221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129</v>
      </c>
      <c r="AU372" s="17" t="s">
        <v>82</v>
      </c>
    </row>
    <row r="373" spans="1:47" s="2" customFormat="1" ht="12">
      <c r="A373" s="38"/>
      <c r="B373" s="39"/>
      <c r="C373" s="40"/>
      <c r="D373" s="217" t="s">
        <v>160</v>
      </c>
      <c r="E373" s="40"/>
      <c r="F373" s="245" t="s">
        <v>461</v>
      </c>
      <c r="G373" s="40"/>
      <c r="H373" s="40"/>
      <c r="I373" s="219"/>
      <c r="J373" s="40"/>
      <c r="K373" s="40"/>
      <c r="L373" s="44"/>
      <c r="M373" s="220"/>
      <c r="N373" s="221"/>
      <c r="O373" s="84"/>
      <c r="P373" s="84"/>
      <c r="Q373" s="84"/>
      <c r="R373" s="84"/>
      <c r="S373" s="84"/>
      <c r="T373" s="85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160</v>
      </c>
      <c r="AU373" s="17" t="s">
        <v>82</v>
      </c>
    </row>
    <row r="374" spans="1:51" s="14" customFormat="1" ht="12">
      <c r="A374" s="14"/>
      <c r="B374" s="234"/>
      <c r="C374" s="235"/>
      <c r="D374" s="217" t="s">
        <v>131</v>
      </c>
      <c r="E374" s="236" t="s">
        <v>19</v>
      </c>
      <c r="F374" s="237" t="s">
        <v>479</v>
      </c>
      <c r="G374" s="235"/>
      <c r="H374" s="238">
        <v>19.8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4" t="s">
        <v>131</v>
      </c>
      <c r="AU374" s="244" t="s">
        <v>82</v>
      </c>
      <c r="AV374" s="14" t="s">
        <v>82</v>
      </c>
      <c r="AW374" s="14" t="s">
        <v>33</v>
      </c>
      <c r="AX374" s="14" t="s">
        <v>72</v>
      </c>
      <c r="AY374" s="244" t="s">
        <v>118</v>
      </c>
    </row>
    <row r="375" spans="1:63" s="12" customFormat="1" ht="22.8" customHeight="1">
      <c r="A375" s="12"/>
      <c r="B375" s="188"/>
      <c r="C375" s="189"/>
      <c r="D375" s="190" t="s">
        <v>71</v>
      </c>
      <c r="E375" s="202" t="s">
        <v>501</v>
      </c>
      <c r="F375" s="202" t="s">
        <v>502</v>
      </c>
      <c r="G375" s="189"/>
      <c r="H375" s="189"/>
      <c r="I375" s="192"/>
      <c r="J375" s="203">
        <f>BK375</f>
        <v>0</v>
      </c>
      <c r="K375" s="189"/>
      <c r="L375" s="194"/>
      <c r="M375" s="195"/>
      <c r="N375" s="196"/>
      <c r="O375" s="196"/>
      <c r="P375" s="197">
        <f>SUM(P376:P378)</f>
        <v>0</v>
      </c>
      <c r="Q375" s="196"/>
      <c r="R375" s="197">
        <f>SUM(R376:R378)</f>
        <v>0</v>
      </c>
      <c r="S375" s="196"/>
      <c r="T375" s="198">
        <f>SUM(T376:T378)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199" t="s">
        <v>80</v>
      </c>
      <c r="AT375" s="200" t="s">
        <v>71</v>
      </c>
      <c r="AU375" s="200" t="s">
        <v>80</v>
      </c>
      <c r="AY375" s="199" t="s">
        <v>118</v>
      </c>
      <c r="BK375" s="201">
        <f>SUM(BK376:BK378)</f>
        <v>0</v>
      </c>
    </row>
    <row r="376" spans="1:65" s="2" customFormat="1" ht="16.5" customHeight="1">
      <c r="A376" s="38"/>
      <c r="B376" s="39"/>
      <c r="C376" s="204" t="s">
        <v>503</v>
      </c>
      <c r="D376" s="204" t="s">
        <v>120</v>
      </c>
      <c r="E376" s="205" t="s">
        <v>504</v>
      </c>
      <c r="F376" s="206" t="s">
        <v>505</v>
      </c>
      <c r="G376" s="207" t="s">
        <v>457</v>
      </c>
      <c r="H376" s="208">
        <v>34.674</v>
      </c>
      <c r="I376" s="209"/>
      <c r="J376" s="210">
        <f>ROUND(I376*H376,2)</f>
        <v>0</v>
      </c>
      <c r="K376" s="206" t="s">
        <v>124</v>
      </c>
      <c r="L376" s="44"/>
      <c r="M376" s="211" t="s">
        <v>19</v>
      </c>
      <c r="N376" s="212" t="s">
        <v>43</v>
      </c>
      <c r="O376" s="84"/>
      <c r="P376" s="213">
        <f>O376*H376</f>
        <v>0</v>
      </c>
      <c r="Q376" s="213">
        <v>0</v>
      </c>
      <c r="R376" s="213">
        <f>Q376*H376</f>
        <v>0</v>
      </c>
      <c r="S376" s="213">
        <v>0</v>
      </c>
      <c r="T376" s="214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15" t="s">
        <v>125</v>
      </c>
      <c r="AT376" s="215" t="s">
        <v>120</v>
      </c>
      <c r="AU376" s="215" t="s">
        <v>82</v>
      </c>
      <c r="AY376" s="17" t="s">
        <v>118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17" t="s">
        <v>80</v>
      </c>
      <c r="BK376" s="216">
        <f>ROUND(I376*H376,2)</f>
        <v>0</v>
      </c>
      <c r="BL376" s="17" t="s">
        <v>125</v>
      </c>
      <c r="BM376" s="215" t="s">
        <v>506</v>
      </c>
    </row>
    <row r="377" spans="1:47" s="2" customFormat="1" ht="12">
      <c r="A377" s="38"/>
      <c r="B377" s="39"/>
      <c r="C377" s="40"/>
      <c r="D377" s="217" t="s">
        <v>127</v>
      </c>
      <c r="E377" s="40"/>
      <c r="F377" s="218" t="s">
        <v>507</v>
      </c>
      <c r="G377" s="40"/>
      <c r="H377" s="40"/>
      <c r="I377" s="219"/>
      <c r="J377" s="40"/>
      <c r="K377" s="40"/>
      <c r="L377" s="44"/>
      <c r="M377" s="220"/>
      <c r="N377" s="221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127</v>
      </c>
      <c r="AU377" s="17" t="s">
        <v>82</v>
      </c>
    </row>
    <row r="378" spans="1:47" s="2" customFormat="1" ht="12">
      <c r="A378" s="38"/>
      <c r="B378" s="39"/>
      <c r="C378" s="40"/>
      <c r="D378" s="222" t="s">
        <v>129</v>
      </c>
      <c r="E378" s="40"/>
      <c r="F378" s="223" t="s">
        <v>508</v>
      </c>
      <c r="G378" s="40"/>
      <c r="H378" s="40"/>
      <c r="I378" s="219"/>
      <c r="J378" s="40"/>
      <c r="K378" s="40"/>
      <c r="L378" s="44"/>
      <c r="M378" s="256"/>
      <c r="N378" s="257"/>
      <c r="O378" s="258"/>
      <c r="P378" s="258"/>
      <c r="Q378" s="258"/>
      <c r="R378" s="258"/>
      <c r="S378" s="258"/>
      <c r="T378" s="259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129</v>
      </c>
      <c r="AU378" s="17" t="s">
        <v>82</v>
      </c>
    </row>
    <row r="379" spans="1:31" s="2" customFormat="1" ht="6.95" customHeight="1">
      <c r="A379" s="38"/>
      <c r="B379" s="59"/>
      <c r="C379" s="60"/>
      <c r="D379" s="60"/>
      <c r="E379" s="60"/>
      <c r="F379" s="60"/>
      <c r="G379" s="60"/>
      <c r="H379" s="60"/>
      <c r="I379" s="60"/>
      <c r="J379" s="60"/>
      <c r="K379" s="60"/>
      <c r="L379" s="44"/>
      <c r="M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</row>
  </sheetData>
  <sheetProtection password="CC35" sheet="1" objects="1" scenarios="1" formatColumns="0" formatRows="0" autoFilter="0"/>
  <autoFilter ref="C85:K37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3_01/113107162"/>
    <hyperlink ref="F96" r:id="rId2" display="https://podminky.urs.cz/item/CS_URS_2023_01/113107171"/>
    <hyperlink ref="F101" r:id="rId3" display="https://podminky.urs.cz/item/CS_URS_2023_01/113107182"/>
    <hyperlink ref="F106" r:id="rId4" display="https://podminky.urs.cz/item/CS_URS_2023_01/113202111"/>
    <hyperlink ref="F111" r:id="rId5" display="https://podminky.urs.cz/item/CS_URS_2023_01/121151103"/>
    <hyperlink ref="F117" r:id="rId6" display="https://podminky.urs.cz/item/CS_URS_2023_01/181951112"/>
    <hyperlink ref="F123" r:id="rId7" display="https://podminky.urs.cz/item/CS_URS_2023_01/564851011"/>
    <hyperlink ref="F130" r:id="rId8" display="https://podminky.urs.cz/item/CS_URS_2023_01/564861011"/>
    <hyperlink ref="F138" r:id="rId9" display="https://podminky.urs.cz/item/CS_URS_2023_01/565145101"/>
    <hyperlink ref="F144" r:id="rId10" display="https://podminky.urs.cz/item/CS_URS_2023_01/567122111"/>
    <hyperlink ref="F150" r:id="rId11" display="https://podminky.urs.cz/item/CS_URS_2023_01/567132111"/>
    <hyperlink ref="F156" r:id="rId12" display="https://podminky.urs.cz/item/CS_URS_2023_01/573191111"/>
    <hyperlink ref="F163" r:id="rId13" display="https://podminky.urs.cz/item/CS_URS_2023_01/573231107"/>
    <hyperlink ref="F170" r:id="rId14" display="https://podminky.urs.cz/item/CS_URS_2023_01/577134211"/>
    <hyperlink ref="F176" r:id="rId15" display="https://podminky.urs.cz/item/CS_URS_2023_01/591241111"/>
    <hyperlink ref="F185" r:id="rId16" display="https://podminky.urs.cz/item/CS_URS_2023_01/596211110"/>
    <hyperlink ref="F213" r:id="rId17" display="https://podminky.urs.cz/item/CS_URS_2023_01/914111111"/>
    <hyperlink ref="F223" r:id="rId18" display="https://podminky.urs.cz/item/CS_URS_2023_01/914111112"/>
    <hyperlink ref="F244" r:id="rId19" display="https://podminky.urs.cz/item/CS_URS_2023_01/914511112"/>
    <hyperlink ref="F256" r:id="rId20" display="https://podminky.urs.cz/item/CS_URS_2023_01/914531112"/>
    <hyperlink ref="F264" r:id="rId21" display="https://podminky.urs.cz/item/CS_URS_2023_01/915211112"/>
    <hyperlink ref="F270" r:id="rId22" display="https://podminky.urs.cz/item/CS_URS_2023_01/915211116"/>
    <hyperlink ref="F276" r:id="rId23" display="https://podminky.urs.cz/item/CS_URS_2023_01/915231112"/>
    <hyperlink ref="F282" r:id="rId24" display="https://podminky.urs.cz/item/CS_URS_2023_01/915611111"/>
    <hyperlink ref="F285" r:id="rId25" display="https://podminky.urs.cz/item/CS_URS_2023_01/915621111"/>
    <hyperlink ref="F288" r:id="rId26" display="https://podminky.urs.cz/item/CS_URS_2023_01/916131213"/>
    <hyperlink ref="F303" r:id="rId27" display="https://podminky.urs.cz/item/CS_URS_2023_01/916231213"/>
    <hyperlink ref="F311" r:id="rId28" display="https://podminky.urs.cz/item/CS_URS_2023_01/916331112"/>
    <hyperlink ref="F319" r:id="rId29" display="https://podminky.urs.cz/item/CS_URS_2023_01/919732211"/>
    <hyperlink ref="F324" r:id="rId30" display="https://podminky.urs.cz/item/CS_URS_2023_01/919735112"/>
    <hyperlink ref="F334" r:id="rId31" display="https://podminky.urs.cz/item/CS_URS_2023_01/997221551"/>
    <hyperlink ref="F339" r:id="rId32" display="https://podminky.urs.cz/item/CS_URS_2023_01/997221559"/>
    <hyperlink ref="F344" r:id="rId33" display="https://podminky.urs.cz/item/CS_URS_2023_01/997221561"/>
    <hyperlink ref="F352" r:id="rId34" display="https://podminky.urs.cz/item/CS_URS_2023_01/997221569"/>
    <hyperlink ref="F360" r:id="rId35" display="https://podminky.urs.cz/item/CS_URS_2023_01/997221861"/>
    <hyperlink ref="F367" r:id="rId36" display="https://podminky.urs.cz/item/CS_URS_2023_01/997221873"/>
    <hyperlink ref="F372" r:id="rId37" display="https://podminky.urs.cz/item/CS_URS_2023_01/997221875"/>
    <hyperlink ref="F378" r:id="rId38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89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Zpomalovací práh v ul. Svojsíkova a rekonstrukce chodníku v ul. Na Skřivánku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509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ROUND((SUM(BE86:BE416)),2)</f>
        <v>0</v>
      </c>
      <c r="G33" s="38"/>
      <c r="H33" s="38"/>
      <c r="I33" s="148">
        <v>0.21</v>
      </c>
      <c r="J33" s="147">
        <f>ROUND(((SUM(BE86:BE416))*I33),2)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ROUND((SUM(BF86:BF416)),2)</f>
        <v>0</v>
      </c>
      <c r="G34" s="38"/>
      <c r="H34" s="38"/>
      <c r="I34" s="148">
        <v>0.15</v>
      </c>
      <c r="J34" s="147">
        <f>ROUND(((SUM(BF86:BF416))*I34),2)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ROUND((SUM(BG86:BG416)),2)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ROUND((SUM(BH86:BH416)),2)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ROUND((SUM(BI86:BI416)),2)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Zpomalovací práh v ul. Svojsíkova a rekonstrukce chodníku v ul. Na Skřivánku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102 - Rekonstrukce chodníku v ul. Na Skřivánku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k.ú. Chotěboř</v>
      </c>
      <c r="G52" s="40"/>
      <c r="H52" s="40"/>
      <c r="I52" s="32" t="s">
        <v>23</v>
      </c>
      <c r="J52" s="72" t="str">
        <f>IF(J12="","",J12)</f>
        <v>15. 2. 2023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Chotěboř</v>
      </c>
      <c r="G54" s="40"/>
      <c r="H54" s="40"/>
      <c r="I54" s="32" t="s">
        <v>31</v>
      </c>
      <c r="J54" s="36" t="str">
        <f>E21</f>
        <v>Ing. Stanislav Mastný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93</v>
      </c>
      <c r="D57" s="162"/>
      <c r="E57" s="162"/>
      <c r="F57" s="162"/>
      <c r="G57" s="162"/>
      <c r="H57" s="162"/>
      <c r="I57" s="162"/>
      <c r="J57" s="163" t="s">
        <v>94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95</v>
      </c>
    </row>
    <row r="60" spans="1:31" s="9" customFormat="1" ht="24.95" customHeight="1">
      <c r="A60" s="9"/>
      <c r="B60" s="165"/>
      <c r="C60" s="166"/>
      <c r="D60" s="167" t="s">
        <v>96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97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98</v>
      </c>
      <c r="E62" s="174"/>
      <c r="F62" s="174"/>
      <c r="G62" s="174"/>
      <c r="H62" s="174"/>
      <c r="I62" s="174"/>
      <c r="J62" s="175">
        <f>J144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99</v>
      </c>
      <c r="E63" s="174"/>
      <c r="F63" s="174"/>
      <c r="G63" s="174"/>
      <c r="H63" s="174"/>
      <c r="I63" s="174"/>
      <c r="J63" s="175">
        <f>J241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100</v>
      </c>
      <c r="E64" s="174"/>
      <c r="F64" s="174"/>
      <c r="G64" s="174"/>
      <c r="H64" s="174"/>
      <c r="I64" s="174"/>
      <c r="J64" s="175">
        <f>J277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101</v>
      </c>
      <c r="E65" s="174"/>
      <c r="F65" s="174"/>
      <c r="G65" s="174"/>
      <c r="H65" s="174"/>
      <c r="I65" s="174"/>
      <c r="J65" s="175">
        <f>J366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102</v>
      </c>
      <c r="E66" s="174"/>
      <c r="F66" s="174"/>
      <c r="G66" s="174"/>
      <c r="H66" s="174"/>
      <c r="I66" s="174"/>
      <c r="J66" s="175">
        <f>J413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103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0" t="str">
        <f>E7</f>
        <v>Zpomalovací práh v ul. Svojsíkova a rekonstrukce chodníku v ul. Na Skřivánku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90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 102 - Rekonstrukce chodníku v ul. Na Skřivánku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>k.ú. Chotěboř</v>
      </c>
      <c r="G80" s="40"/>
      <c r="H80" s="40"/>
      <c r="I80" s="32" t="s">
        <v>23</v>
      </c>
      <c r="J80" s="72" t="str">
        <f>IF(J12="","",J12)</f>
        <v>15. 2. 2023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25</v>
      </c>
      <c r="D82" s="40"/>
      <c r="E82" s="40"/>
      <c r="F82" s="27" t="str">
        <f>E15</f>
        <v>Město Chotěboř</v>
      </c>
      <c r="G82" s="40"/>
      <c r="H82" s="40"/>
      <c r="I82" s="32" t="s">
        <v>31</v>
      </c>
      <c r="J82" s="36" t="str">
        <f>E21</f>
        <v>Ing. Stanislav Mastný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29</v>
      </c>
      <c r="D83" s="40"/>
      <c r="E83" s="40"/>
      <c r="F83" s="27" t="str">
        <f>IF(E18="","",E18)</f>
        <v>Vyplň údaj</v>
      </c>
      <c r="G83" s="40"/>
      <c r="H83" s="40"/>
      <c r="I83" s="32" t="s">
        <v>34</v>
      </c>
      <c r="J83" s="36" t="str">
        <f>E24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104</v>
      </c>
      <c r="D85" s="180" t="s">
        <v>57</v>
      </c>
      <c r="E85" s="180" t="s">
        <v>53</v>
      </c>
      <c r="F85" s="180" t="s">
        <v>54</v>
      </c>
      <c r="G85" s="180" t="s">
        <v>105</v>
      </c>
      <c r="H85" s="180" t="s">
        <v>106</v>
      </c>
      <c r="I85" s="180" t="s">
        <v>107</v>
      </c>
      <c r="J85" s="180" t="s">
        <v>94</v>
      </c>
      <c r="K85" s="181" t="s">
        <v>108</v>
      </c>
      <c r="L85" s="182"/>
      <c r="M85" s="92" t="s">
        <v>19</v>
      </c>
      <c r="N85" s="93" t="s">
        <v>42</v>
      </c>
      <c r="O85" s="93" t="s">
        <v>109</v>
      </c>
      <c r="P85" s="93" t="s">
        <v>110</v>
      </c>
      <c r="Q85" s="93" t="s">
        <v>111</v>
      </c>
      <c r="R85" s="93" t="s">
        <v>112</v>
      </c>
      <c r="S85" s="93" t="s">
        <v>113</v>
      </c>
      <c r="T85" s="94" t="s">
        <v>114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115</v>
      </c>
      <c r="D86" s="40"/>
      <c r="E86" s="40"/>
      <c r="F86" s="40"/>
      <c r="G86" s="40"/>
      <c r="H86" s="40"/>
      <c r="I86" s="40"/>
      <c r="J86" s="183">
        <f>BK86</f>
        <v>0</v>
      </c>
      <c r="K86" s="40"/>
      <c r="L86" s="44"/>
      <c r="M86" s="95"/>
      <c r="N86" s="184"/>
      <c r="O86" s="96"/>
      <c r="P86" s="185">
        <f>P87</f>
        <v>0</v>
      </c>
      <c r="Q86" s="96"/>
      <c r="R86" s="185">
        <f>R87</f>
        <v>247.756103</v>
      </c>
      <c r="S86" s="96"/>
      <c r="T86" s="186">
        <f>T87</f>
        <v>448.07671999999997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71</v>
      </c>
      <c r="AU86" s="17" t="s">
        <v>95</v>
      </c>
      <c r="BK86" s="187">
        <f>BK87</f>
        <v>0</v>
      </c>
    </row>
    <row r="87" spans="1:63" s="12" customFormat="1" ht="25.9" customHeight="1">
      <c r="A87" s="12"/>
      <c r="B87" s="188"/>
      <c r="C87" s="189"/>
      <c r="D87" s="190" t="s">
        <v>71</v>
      </c>
      <c r="E87" s="191" t="s">
        <v>116</v>
      </c>
      <c r="F87" s="191" t="s">
        <v>117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P88+P144+P241+P277+P366+P413</f>
        <v>0</v>
      </c>
      <c r="Q87" s="196"/>
      <c r="R87" s="197">
        <f>R88+R144+R241+R277+R366+R413</f>
        <v>247.756103</v>
      </c>
      <c r="S87" s="196"/>
      <c r="T87" s="198">
        <f>T88+T144+T241+T277+T366+T413</f>
        <v>448.07671999999997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80</v>
      </c>
      <c r="AT87" s="200" t="s">
        <v>71</v>
      </c>
      <c r="AU87" s="200" t="s">
        <v>72</v>
      </c>
      <c r="AY87" s="199" t="s">
        <v>118</v>
      </c>
      <c r="BK87" s="201">
        <f>BK88+BK144+BK241+BK277+BK366+BK413</f>
        <v>0</v>
      </c>
    </row>
    <row r="88" spans="1:63" s="12" customFormat="1" ht="22.8" customHeight="1">
      <c r="A88" s="12"/>
      <c r="B88" s="188"/>
      <c r="C88" s="189"/>
      <c r="D88" s="190" t="s">
        <v>71</v>
      </c>
      <c r="E88" s="202" t="s">
        <v>80</v>
      </c>
      <c r="F88" s="202" t="s">
        <v>119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SUM(P89:P143)</f>
        <v>0</v>
      </c>
      <c r="Q88" s="196"/>
      <c r="R88" s="197">
        <f>SUM(R89:R143)</f>
        <v>7.5607</v>
      </c>
      <c r="S88" s="196"/>
      <c r="T88" s="198">
        <f>SUM(T89:T143)</f>
        <v>444.01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80</v>
      </c>
      <c r="AT88" s="200" t="s">
        <v>71</v>
      </c>
      <c r="AU88" s="200" t="s">
        <v>80</v>
      </c>
      <c r="AY88" s="199" t="s">
        <v>118</v>
      </c>
      <c r="BK88" s="201">
        <f>SUM(BK89:BK143)</f>
        <v>0</v>
      </c>
    </row>
    <row r="89" spans="1:65" s="2" customFormat="1" ht="16.5" customHeight="1">
      <c r="A89" s="38"/>
      <c r="B89" s="39"/>
      <c r="C89" s="204" t="s">
        <v>80</v>
      </c>
      <c r="D89" s="204" t="s">
        <v>120</v>
      </c>
      <c r="E89" s="205" t="s">
        <v>510</v>
      </c>
      <c r="F89" s="206" t="s">
        <v>511</v>
      </c>
      <c r="G89" s="207" t="s">
        <v>123</v>
      </c>
      <c r="H89" s="208">
        <v>545</v>
      </c>
      <c r="I89" s="209"/>
      <c r="J89" s="210">
        <f>ROUND(I89*H89,2)</f>
        <v>0</v>
      </c>
      <c r="K89" s="206" t="s">
        <v>124</v>
      </c>
      <c r="L89" s="44"/>
      <c r="M89" s="211" t="s">
        <v>19</v>
      </c>
      <c r="N89" s="212" t="s">
        <v>43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0.29</v>
      </c>
      <c r="T89" s="214">
        <f>S89*H89</f>
        <v>158.04999999999998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125</v>
      </c>
      <c r="AT89" s="215" t="s">
        <v>120</v>
      </c>
      <c r="AU89" s="215" t="s">
        <v>82</v>
      </c>
      <c r="AY89" s="17" t="s">
        <v>118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80</v>
      </c>
      <c r="BK89" s="216">
        <f>ROUND(I89*H89,2)</f>
        <v>0</v>
      </c>
      <c r="BL89" s="17" t="s">
        <v>125</v>
      </c>
      <c r="BM89" s="215" t="s">
        <v>126</v>
      </c>
    </row>
    <row r="90" spans="1:47" s="2" customFormat="1" ht="12">
      <c r="A90" s="38"/>
      <c r="B90" s="39"/>
      <c r="C90" s="40"/>
      <c r="D90" s="217" t="s">
        <v>127</v>
      </c>
      <c r="E90" s="40"/>
      <c r="F90" s="218" t="s">
        <v>512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127</v>
      </c>
      <c r="AU90" s="17" t="s">
        <v>82</v>
      </c>
    </row>
    <row r="91" spans="1:47" s="2" customFormat="1" ht="12">
      <c r="A91" s="38"/>
      <c r="B91" s="39"/>
      <c r="C91" s="40"/>
      <c r="D91" s="222" t="s">
        <v>129</v>
      </c>
      <c r="E91" s="40"/>
      <c r="F91" s="223" t="s">
        <v>513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129</v>
      </c>
      <c r="AU91" s="17" t="s">
        <v>82</v>
      </c>
    </row>
    <row r="92" spans="1:51" s="13" customFormat="1" ht="12">
      <c r="A92" s="13"/>
      <c r="B92" s="224"/>
      <c r="C92" s="225"/>
      <c r="D92" s="217" t="s">
        <v>131</v>
      </c>
      <c r="E92" s="226" t="s">
        <v>19</v>
      </c>
      <c r="F92" s="227" t="s">
        <v>132</v>
      </c>
      <c r="G92" s="225"/>
      <c r="H92" s="226" t="s">
        <v>19</v>
      </c>
      <c r="I92" s="228"/>
      <c r="J92" s="225"/>
      <c r="K92" s="225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131</v>
      </c>
      <c r="AU92" s="233" t="s">
        <v>82</v>
      </c>
      <c r="AV92" s="13" t="s">
        <v>80</v>
      </c>
      <c r="AW92" s="13" t="s">
        <v>33</v>
      </c>
      <c r="AX92" s="13" t="s">
        <v>72</v>
      </c>
      <c r="AY92" s="233" t="s">
        <v>118</v>
      </c>
    </row>
    <row r="93" spans="1:51" s="14" customFormat="1" ht="12">
      <c r="A93" s="14"/>
      <c r="B93" s="234"/>
      <c r="C93" s="235"/>
      <c r="D93" s="217" t="s">
        <v>131</v>
      </c>
      <c r="E93" s="236" t="s">
        <v>19</v>
      </c>
      <c r="F93" s="237" t="s">
        <v>514</v>
      </c>
      <c r="G93" s="235"/>
      <c r="H93" s="238">
        <v>255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4" t="s">
        <v>131</v>
      </c>
      <c r="AU93" s="244" t="s">
        <v>82</v>
      </c>
      <c r="AV93" s="14" t="s">
        <v>82</v>
      </c>
      <c r="AW93" s="14" t="s">
        <v>33</v>
      </c>
      <c r="AX93" s="14" t="s">
        <v>72</v>
      </c>
      <c r="AY93" s="244" t="s">
        <v>118</v>
      </c>
    </row>
    <row r="94" spans="1:51" s="14" customFormat="1" ht="12">
      <c r="A94" s="14"/>
      <c r="B94" s="234"/>
      <c r="C94" s="235"/>
      <c r="D94" s="217" t="s">
        <v>131</v>
      </c>
      <c r="E94" s="236" t="s">
        <v>19</v>
      </c>
      <c r="F94" s="237" t="s">
        <v>515</v>
      </c>
      <c r="G94" s="235"/>
      <c r="H94" s="238">
        <v>290</v>
      </c>
      <c r="I94" s="239"/>
      <c r="J94" s="235"/>
      <c r="K94" s="235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131</v>
      </c>
      <c r="AU94" s="244" t="s">
        <v>82</v>
      </c>
      <c r="AV94" s="14" t="s">
        <v>82</v>
      </c>
      <c r="AW94" s="14" t="s">
        <v>33</v>
      </c>
      <c r="AX94" s="14" t="s">
        <v>72</v>
      </c>
      <c r="AY94" s="244" t="s">
        <v>118</v>
      </c>
    </row>
    <row r="95" spans="1:65" s="2" customFormat="1" ht="16.5" customHeight="1">
      <c r="A95" s="38"/>
      <c r="B95" s="39"/>
      <c r="C95" s="204" t="s">
        <v>82</v>
      </c>
      <c r="D95" s="204" t="s">
        <v>120</v>
      </c>
      <c r="E95" s="205" t="s">
        <v>516</v>
      </c>
      <c r="F95" s="206" t="s">
        <v>517</v>
      </c>
      <c r="G95" s="207" t="s">
        <v>123</v>
      </c>
      <c r="H95" s="208">
        <v>187</v>
      </c>
      <c r="I95" s="209"/>
      <c r="J95" s="210">
        <f>ROUND(I95*H95,2)</f>
        <v>0</v>
      </c>
      <c r="K95" s="206" t="s">
        <v>124</v>
      </c>
      <c r="L95" s="44"/>
      <c r="M95" s="211" t="s">
        <v>19</v>
      </c>
      <c r="N95" s="212" t="s">
        <v>43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0.44</v>
      </c>
      <c r="T95" s="214">
        <f>S95*H95</f>
        <v>82.28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125</v>
      </c>
      <c r="AT95" s="215" t="s">
        <v>120</v>
      </c>
      <c r="AU95" s="215" t="s">
        <v>82</v>
      </c>
      <c r="AY95" s="17" t="s">
        <v>118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80</v>
      </c>
      <c r="BK95" s="216">
        <f>ROUND(I95*H95,2)</f>
        <v>0</v>
      </c>
      <c r="BL95" s="17" t="s">
        <v>125</v>
      </c>
      <c r="BM95" s="215" t="s">
        <v>518</v>
      </c>
    </row>
    <row r="96" spans="1:47" s="2" customFormat="1" ht="12">
      <c r="A96" s="38"/>
      <c r="B96" s="39"/>
      <c r="C96" s="40"/>
      <c r="D96" s="217" t="s">
        <v>127</v>
      </c>
      <c r="E96" s="40"/>
      <c r="F96" s="218" t="s">
        <v>519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127</v>
      </c>
      <c r="AU96" s="17" t="s">
        <v>82</v>
      </c>
    </row>
    <row r="97" spans="1:47" s="2" customFormat="1" ht="12">
      <c r="A97" s="38"/>
      <c r="B97" s="39"/>
      <c r="C97" s="40"/>
      <c r="D97" s="222" t="s">
        <v>129</v>
      </c>
      <c r="E97" s="40"/>
      <c r="F97" s="223" t="s">
        <v>520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129</v>
      </c>
      <c r="AU97" s="17" t="s">
        <v>82</v>
      </c>
    </row>
    <row r="98" spans="1:51" s="14" customFormat="1" ht="12">
      <c r="A98" s="14"/>
      <c r="B98" s="234"/>
      <c r="C98" s="235"/>
      <c r="D98" s="217" t="s">
        <v>131</v>
      </c>
      <c r="E98" s="236" t="s">
        <v>19</v>
      </c>
      <c r="F98" s="237" t="s">
        <v>521</v>
      </c>
      <c r="G98" s="235"/>
      <c r="H98" s="238">
        <v>187</v>
      </c>
      <c r="I98" s="239"/>
      <c r="J98" s="235"/>
      <c r="K98" s="235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131</v>
      </c>
      <c r="AU98" s="244" t="s">
        <v>82</v>
      </c>
      <c r="AV98" s="14" t="s">
        <v>82</v>
      </c>
      <c r="AW98" s="14" t="s">
        <v>33</v>
      </c>
      <c r="AX98" s="14" t="s">
        <v>72</v>
      </c>
      <c r="AY98" s="244" t="s">
        <v>118</v>
      </c>
    </row>
    <row r="99" spans="1:65" s="2" customFormat="1" ht="16.5" customHeight="1">
      <c r="A99" s="38"/>
      <c r="B99" s="39"/>
      <c r="C99" s="204" t="s">
        <v>140</v>
      </c>
      <c r="D99" s="204" t="s">
        <v>120</v>
      </c>
      <c r="E99" s="205" t="s">
        <v>522</v>
      </c>
      <c r="F99" s="206" t="s">
        <v>523</v>
      </c>
      <c r="G99" s="207" t="s">
        <v>123</v>
      </c>
      <c r="H99" s="208">
        <v>255</v>
      </c>
      <c r="I99" s="209"/>
      <c r="J99" s="210">
        <f>ROUND(I99*H99,2)</f>
        <v>0</v>
      </c>
      <c r="K99" s="206" t="s">
        <v>124</v>
      </c>
      <c r="L99" s="44"/>
      <c r="M99" s="211" t="s">
        <v>19</v>
      </c>
      <c r="N99" s="212" t="s">
        <v>43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0.325</v>
      </c>
      <c r="T99" s="214">
        <f>S99*H99</f>
        <v>82.875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125</v>
      </c>
      <c r="AT99" s="215" t="s">
        <v>120</v>
      </c>
      <c r="AU99" s="215" t="s">
        <v>82</v>
      </c>
      <c r="AY99" s="17" t="s">
        <v>118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80</v>
      </c>
      <c r="BK99" s="216">
        <f>ROUND(I99*H99,2)</f>
        <v>0</v>
      </c>
      <c r="BL99" s="17" t="s">
        <v>125</v>
      </c>
      <c r="BM99" s="215" t="s">
        <v>136</v>
      </c>
    </row>
    <row r="100" spans="1:47" s="2" customFormat="1" ht="12">
      <c r="A100" s="38"/>
      <c r="B100" s="39"/>
      <c r="C100" s="40"/>
      <c r="D100" s="217" t="s">
        <v>127</v>
      </c>
      <c r="E100" s="40"/>
      <c r="F100" s="218" t="s">
        <v>524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127</v>
      </c>
      <c r="AU100" s="17" t="s">
        <v>82</v>
      </c>
    </row>
    <row r="101" spans="1:47" s="2" customFormat="1" ht="12">
      <c r="A101" s="38"/>
      <c r="B101" s="39"/>
      <c r="C101" s="40"/>
      <c r="D101" s="222" t="s">
        <v>129</v>
      </c>
      <c r="E101" s="40"/>
      <c r="F101" s="223" t="s">
        <v>525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129</v>
      </c>
      <c r="AU101" s="17" t="s">
        <v>82</v>
      </c>
    </row>
    <row r="102" spans="1:51" s="13" customFormat="1" ht="12">
      <c r="A102" s="13"/>
      <c r="B102" s="224"/>
      <c r="C102" s="225"/>
      <c r="D102" s="217" t="s">
        <v>131</v>
      </c>
      <c r="E102" s="226" t="s">
        <v>19</v>
      </c>
      <c r="F102" s="227" t="s">
        <v>132</v>
      </c>
      <c r="G102" s="225"/>
      <c r="H102" s="226" t="s">
        <v>19</v>
      </c>
      <c r="I102" s="228"/>
      <c r="J102" s="225"/>
      <c r="K102" s="225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131</v>
      </c>
      <c r="AU102" s="233" t="s">
        <v>82</v>
      </c>
      <c r="AV102" s="13" t="s">
        <v>80</v>
      </c>
      <c r="AW102" s="13" t="s">
        <v>33</v>
      </c>
      <c r="AX102" s="13" t="s">
        <v>72</v>
      </c>
      <c r="AY102" s="233" t="s">
        <v>118</v>
      </c>
    </row>
    <row r="103" spans="1:51" s="14" customFormat="1" ht="12">
      <c r="A103" s="14"/>
      <c r="B103" s="234"/>
      <c r="C103" s="235"/>
      <c r="D103" s="217" t="s">
        <v>131</v>
      </c>
      <c r="E103" s="236" t="s">
        <v>19</v>
      </c>
      <c r="F103" s="237" t="s">
        <v>526</v>
      </c>
      <c r="G103" s="235"/>
      <c r="H103" s="238">
        <v>255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131</v>
      </c>
      <c r="AU103" s="244" t="s">
        <v>82</v>
      </c>
      <c r="AV103" s="14" t="s">
        <v>82</v>
      </c>
      <c r="AW103" s="14" t="s">
        <v>33</v>
      </c>
      <c r="AX103" s="14" t="s">
        <v>72</v>
      </c>
      <c r="AY103" s="244" t="s">
        <v>118</v>
      </c>
    </row>
    <row r="104" spans="1:65" s="2" customFormat="1" ht="16.5" customHeight="1">
      <c r="A104" s="38"/>
      <c r="B104" s="39"/>
      <c r="C104" s="204" t="s">
        <v>125</v>
      </c>
      <c r="D104" s="204" t="s">
        <v>120</v>
      </c>
      <c r="E104" s="205" t="s">
        <v>527</v>
      </c>
      <c r="F104" s="206" t="s">
        <v>528</v>
      </c>
      <c r="G104" s="207" t="s">
        <v>123</v>
      </c>
      <c r="H104" s="208">
        <v>290</v>
      </c>
      <c r="I104" s="209"/>
      <c r="J104" s="210">
        <f>ROUND(I104*H104,2)</f>
        <v>0</v>
      </c>
      <c r="K104" s="206" t="s">
        <v>124</v>
      </c>
      <c r="L104" s="44"/>
      <c r="M104" s="211" t="s">
        <v>19</v>
      </c>
      <c r="N104" s="212" t="s">
        <v>43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0.098</v>
      </c>
      <c r="T104" s="214">
        <f>S104*H104</f>
        <v>28.42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125</v>
      </c>
      <c r="AT104" s="215" t="s">
        <v>120</v>
      </c>
      <c r="AU104" s="215" t="s">
        <v>82</v>
      </c>
      <c r="AY104" s="17" t="s">
        <v>118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80</v>
      </c>
      <c r="BK104" s="216">
        <f>ROUND(I104*H104,2)</f>
        <v>0</v>
      </c>
      <c r="BL104" s="17" t="s">
        <v>125</v>
      </c>
      <c r="BM104" s="215" t="s">
        <v>529</v>
      </c>
    </row>
    <row r="105" spans="1:47" s="2" customFormat="1" ht="12">
      <c r="A105" s="38"/>
      <c r="B105" s="39"/>
      <c r="C105" s="40"/>
      <c r="D105" s="217" t="s">
        <v>127</v>
      </c>
      <c r="E105" s="40"/>
      <c r="F105" s="218" t="s">
        <v>530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127</v>
      </c>
      <c r="AU105" s="17" t="s">
        <v>82</v>
      </c>
    </row>
    <row r="106" spans="1:47" s="2" customFormat="1" ht="12">
      <c r="A106" s="38"/>
      <c r="B106" s="39"/>
      <c r="C106" s="40"/>
      <c r="D106" s="222" t="s">
        <v>129</v>
      </c>
      <c r="E106" s="40"/>
      <c r="F106" s="223" t="s">
        <v>531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129</v>
      </c>
      <c r="AU106" s="17" t="s">
        <v>82</v>
      </c>
    </row>
    <row r="107" spans="1:51" s="14" customFormat="1" ht="12">
      <c r="A107" s="14"/>
      <c r="B107" s="234"/>
      <c r="C107" s="235"/>
      <c r="D107" s="217" t="s">
        <v>131</v>
      </c>
      <c r="E107" s="236" t="s">
        <v>19</v>
      </c>
      <c r="F107" s="237" t="s">
        <v>532</v>
      </c>
      <c r="G107" s="235"/>
      <c r="H107" s="238">
        <v>290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131</v>
      </c>
      <c r="AU107" s="244" t="s">
        <v>82</v>
      </c>
      <c r="AV107" s="14" t="s">
        <v>82</v>
      </c>
      <c r="AW107" s="14" t="s">
        <v>33</v>
      </c>
      <c r="AX107" s="14" t="s">
        <v>72</v>
      </c>
      <c r="AY107" s="244" t="s">
        <v>118</v>
      </c>
    </row>
    <row r="108" spans="1:65" s="2" customFormat="1" ht="16.5" customHeight="1">
      <c r="A108" s="38"/>
      <c r="B108" s="39"/>
      <c r="C108" s="204" t="s">
        <v>154</v>
      </c>
      <c r="D108" s="204" t="s">
        <v>120</v>
      </c>
      <c r="E108" s="205" t="s">
        <v>533</v>
      </c>
      <c r="F108" s="206" t="s">
        <v>534</v>
      </c>
      <c r="G108" s="207" t="s">
        <v>123</v>
      </c>
      <c r="H108" s="208">
        <v>255</v>
      </c>
      <c r="I108" s="209"/>
      <c r="J108" s="210">
        <f>ROUND(I108*H108,2)</f>
        <v>0</v>
      </c>
      <c r="K108" s="206" t="s">
        <v>124</v>
      </c>
      <c r="L108" s="44"/>
      <c r="M108" s="211" t="s">
        <v>19</v>
      </c>
      <c r="N108" s="212" t="s">
        <v>43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0.22</v>
      </c>
      <c r="T108" s="214">
        <f>S108*H108</f>
        <v>56.1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125</v>
      </c>
      <c r="AT108" s="215" t="s">
        <v>120</v>
      </c>
      <c r="AU108" s="215" t="s">
        <v>82</v>
      </c>
      <c r="AY108" s="17" t="s">
        <v>118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80</v>
      </c>
      <c r="BK108" s="216">
        <f>ROUND(I108*H108,2)</f>
        <v>0</v>
      </c>
      <c r="BL108" s="17" t="s">
        <v>125</v>
      </c>
      <c r="BM108" s="215" t="s">
        <v>143</v>
      </c>
    </row>
    <row r="109" spans="1:47" s="2" customFormat="1" ht="12">
      <c r="A109" s="38"/>
      <c r="B109" s="39"/>
      <c r="C109" s="40"/>
      <c r="D109" s="217" t="s">
        <v>127</v>
      </c>
      <c r="E109" s="40"/>
      <c r="F109" s="218" t="s">
        <v>535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127</v>
      </c>
      <c r="AU109" s="17" t="s">
        <v>82</v>
      </c>
    </row>
    <row r="110" spans="1:47" s="2" customFormat="1" ht="12">
      <c r="A110" s="38"/>
      <c r="B110" s="39"/>
      <c r="C110" s="40"/>
      <c r="D110" s="222" t="s">
        <v>129</v>
      </c>
      <c r="E110" s="40"/>
      <c r="F110" s="223" t="s">
        <v>536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129</v>
      </c>
      <c r="AU110" s="17" t="s">
        <v>82</v>
      </c>
    </row>
    <row r="111" spans="1:51" s="13" customFormat="1" ht="12">
      <c r="A111" s="13"/>
      <c r="B111" s="224"/>
      <c r="C111" s="225"/>
      <c r="D111" s="217" t="s">
        <v>131</v>
      </c>
      <c r="E111" s="226" t="s">
        <v>19</v>
      </c>
      <c r="F111" s="227" t="s">
        <v>132</v>
      </c>
      <c r="G111" s="225"/>
      <c r="H111" s="226" t="s">
        <v>19</v>
      </c>
      <c r="I111" s="228"/>
      <c r="J111" s="225"/>
      <c r="K111" s="225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131</v>
      </c>
      <c r="AU111" s="233" t="s">
        <v>82</v>
      </c>
      <c r="AV111" s="13" t="s">
        <v>80</v>
      </c>
      <c r="AW111" s="13" t="s">
        <v>33</v>
      </c>
      <c r="AX111" s="13" t="s">
        <v>72</v>
      </c>
      <c r="AY111" s="233" t="s">
        <v>118</v>
      </c>
    </row>
    <row r="112" spans="1:51" s="14" customFormat="1" ht="12">
      <c r="A112" s="14"/>
      <c r="B112" s="234"/>
      <c r="C112" s="235"/>
      <c r="D112" s="217" t="s">
        <v>131</v>
      </c>
      <c r="E112" s="236" t="s">
        <v>19</v>
      </c>
      <c r="F112" s="237" t="s">
        <v>537</v>
      </c>
      <c r="G112" s="235"/>
      <c r="H112" s="238">
        <v>255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131</v>
      </c>
      <c r="AU112" s="244" t="s">
        <v>82</v>
      </c>
      <c r="AV112" s="14" t="s">
        <v>82</v>
      </c>
      <c r="AW112" s="14" t="s">
        <v>33</v>
      </c>
      <c r="AX112" s="14" t="s">
        <v>72</v>
      </c>
      <c r="AY112" s="244" t="s">
        <v>118</v>
      </c>
    </row>
    <row r="113" spans="1:65" s="2" customFormat="1" ht="16.5" customHeight="1">
      <c r="A113" s="38"/>
      <c r="B113" s="39"/>
      <c r="C113" s="204" t="s">
        <v>163</v>
      </c>
      <c r="D113" s="204" t="s">
        <v>120</v>
      </c>
      <c r="E113" s="205" t="s">
        <v>147</v>
      </c>
      <c r="F113" s="206" t="s">
        <v>148</v>
      </c>
      <c r="G113" s="207" t="s">
        <v>149</v>
      </c>
      <c r="H113" s="208">
        <v>177</v>
      </c>
      <c r="I113" s="209"/>
      <c r="J113" s="210">
        <f>ROUND(I113*H113,2)</f>
        <v>0</v>
      </c>
      <c r="K113" s="206" t="s">
        <v>124</v>
      </c>
      <c r="L113" s="44"/>
      <c r="M113" s="211" t="s">
        <v>19</v>
      </c>
      <c r="N113" s="212" t="s">
        <v>43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0.205</v>
      </c>
      <c r="T113" s="214">
        <f>S113*H113</f>
        <v>36.285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125</v>
      </c>
      <c r="AT113" s="215" t="s">
        <v>120</v>
      </c>
      <c r="AU113" s="215" t="s">
        <v>82</v>
      </c>
      <c r="AY113" s="17" t="s">
        <v>118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80</v>
      </c>
      <c r="BK113" s="216">
        <f>ROUND(I113*H113,2)</f>
        <v>0</v>
      </c>
      <c r="BL113" s="17" t="s">
        <v>125</v>
      </c>
      <c r="BM113" s="215" t="s">
        <v>150</v>
      </c>
    </row>
    <row r="114" spans="1:47" s="2" customFormat="1" ht="12">
      <c r="A114" s="38"/>
      <c r="B114" s="39"/>
      <c r="C114" s="40"/>
      <c r="D114" s="217" t="s">
        <v>127</v>
      </c>
      <c r="E114" s="40"/>
      <c r="F114" s="218" t="s">
        <v>151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127</v>
      </c>
      <c r="AU114" s="17" t="s">
        <v>82</v>
      </c>
    </row>
    <row r="115" spans="1:47" s="2" customFormat="1" ht="12">
      <c r="A115" s="38"/>
      <c r="B115" s="39"/>
      <c r="C115" s="40"/>
      <c r="D115" s="222" t="s">
        <v>129</v>
      </c>
      <c r="E115" s="40"/>
      <c r="F115" s="223" t="s">
        <v>152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129</v>
      </c>
      <c r="AU115" s="17" t="s">
        <v>82</v>
      </c>
    </row>
    <row r="116" spans="1:51" s="13" customFormat="1" ht="12">
      <c r="A116" s="13"/>
      <c r="B116" s="224"/>
      <c r="C116" s="225"/>
      <c r="D116" s="217" t="s">
        <v>131</v>
      </c>
      <c r="E116" s="226" t="s">
        <v>19</v>
      </c>
      <c r="F116" s="227" t="s">
        <v>132</v>
      </c>
      <c r="G116" s="225"/>
      <c r="H116" s="226" t="s">
        <v>19</v>
      </c>
      <c r="I116" s="228"/>
      <c r="J116" s="225"/>
      <c r="K116" s="225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131</v>
      </c>
      <c r="AU116" s="233" t="s">
        <v>82</v>
      </c>
      <c r="AV116" s="13" t="s">
        <v>80</v>
      </c>
      <c r="AW116" s="13" t="s">
        <v>33</v>
      </c>
      <c r="AX116" s="13" t="s">
        <v>72</v>
      </c>
      <c r="AY116" s="233" t="s">
        <v>118</v>
      </c>
    </row>
    <row r="117" spans="1:51" s="14" customFormat="1" ht="12">
      <c r="A117" s="14"/>
      <c r="B117" s="234"/>
      <c r="C117" s="235"/>
      <c r="D117" s="217" t="s">
        <v>131</v>
      </c>
      <c r="E117" s="236" t="s">
        <v>19</v>
      </c>
      <c r="F117" s="237" t="s">
        <v>538</v>
      </c>
      <c r="G117" s="235"/>
      <c r="H117" s="238">
        <v>177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131</v>
      </c>
      <c r="AU117" s="244" t="s">
        <v>82</v>
      </c>
      <c r="AV117" s="14" t="s">
        <v>82</v>
      </c>
      <c r="AW117" s="14" t="s">
        <v>33</v>
      </c>
      <c r="AX117" s="14" t="s">
        <v>72</v>
      </c>
      <c r="AY117" s="244" t="s">
        <v>118</v>
      </c>
    </row>
    <row r="118" spans="1:65" s="2" customFormat="1" ht="16.5" customHeight="1">
      <c r="A118" s="38"/>
      <c r="B118" s="39"/>
      <c r="C118" s="204" t="s">
        <v>172</v>
      </c>
      <c r="D118" s="204" t="s">
        <v>120</v>
      </c>
      <c r="E118" s="205" t="s">
        <v>539</v>
      </c>
      <c r="F118" s="206" t="s">
        <v>540</v>
      </c>
      <c r="G118" s="207" t="s">
        <v>123</v>
      </c>
      <c r="H118" s="208">
        <v>28</v>
      </c>
      <c r="I118" s="209"/>
      <c r="J118" s="210">
        <f>ROUND(I118*H118,2)</f>
        <v>0</v>
      </c>
      <c r="K118" s="206" t="s">
        <v>124</v>
      </c>
      <c r="L118" s="44"/>
      <c r="M118" s="211" t="s">
        <v>19</v>
      </c>
      <c r="N118" s="212" t="s">
        <v>43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125</v>
      </c>
      <c r="AT118" s="215" t="s">
        <v>120</v>
      </c>
      <c r="AU118" s="215" t="s">
        <v>82</v>
      </c>
      <c r="AY118" s="17" t="s">
        <v>118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80</v>
      </c>
      <c r="BK118" s="216">
        <f>ROUND(I118*H118,2)</f>
        <v>0</v>
      </c>
      <c r="BL118" s="17" t="s">
        <v>125</v>
      </c>
      <c r="BM118" s="215" t="s">
        <v>541</v>
      </c>
    </row>
    <row r="119" spans="1:47" s="2" customFormat="1" ht="12">
      <c r="A119" s="38"/>
      <c r="B119" s="39"/>
      <c r="C119" s="40"/>
      <c r="D119" s="217" t="s">
        <v>127</v>
      </c>
      <c r="E119" s="40"/>
      <c r="F119" s="218" t="s">
        <v>542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127</v>
      </c>
      <c r="AU119" s="17" t="s">
        <v>82</v>
      </c>
    </row>
    <row r="120" spans="1:47" s="2" customFormat="1" ht="12">
      <c r="A120" s="38"/>
      <c r="B120" s="39"/>
      <c r="C120" s="40"/>
      <c r="D120" s="222" t="s">
        <v>129</v>
      </c>
      <c r="E120" s="40"/>
      <c r="F120" s="223" t="s">
        <v>543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129</v>
      </c>
      <c r="AU120" s="17" t="s">
        <v>82</v>
      </c>
    </row>
    <row r="121" spans="1:51" s="13" customFormat="1" ht="12">
      <c r="A121" s="13"/>
      <c r="B121" s="224"/>
      <c r="C121" s="225"/>
      <c r="D121" s="217" t="s">
        <v>131</v>
      </c>
      <c r="E121" s="226" t="s">
        <v>19</v>
      </c>
      <c r="F121" s="227" t="s">
        <v>544</v>
      </c>
      <c r="G121" s="225"/>
      <c r="H121" s="226" t="s">
        <v>19</v>
      </c>
      <c r="I121" s="228"/>
      <c r="J121" s="225"/>
      <c r="K121" s="225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131</v>
      </c>
      <c r="AU121" s="233" t="s">
        <v>82</v>
      </c>
      <c r="AV121" s="13" t="s">
        <v>80</v>
      </c>
      <c r="AW121" s="13" t="s">
        <v>33</v>
      </c>
      <c r="AX121" s="13" t="s">
        <v>72</v>
      </c>
      <c r="AY121" s="233" t="s">
        <v>118</v>
      </c>
    </row>
    <row r="122" spans="1:51" s="14" customFormat="1" ht="12">
      <c r="A122" s="14"/>
      <c r="B122" s="234"/>
      <c r="C122" s="235"/>
      <c r="D122" s="217" t="s">
        <v>131</v>
      </c>
      <c r="E122" s="236" t="s">
        <v>19</v>
      </c>
      <c r="F122" s="237" t="s">
        <v>545</v>
      </c>
      <c r="G122" s="235"/>
      <c r="H122" s="238">
        <v>28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131</v>
      </c>
      <c r="AU122" s="244" t="s">
        <v>82</v>
      </c>
      <c r="AV122" s="14" t="s">
        <v>82</v>
      </c>
      <c r="AW122" s="14" t="s">
        <v>33</v>
      </c>
      <c r="AX122" s="14" t="s">
        <v>72</v>
      </c>
      <c r="AY122" s="244" t="s">
        <v>118</v>
      </c>
    </row>
    <row r="123" spans="1:65" s="2" customFormat="1" ht="16.5" customHeight="1">
      <c r="A123" s="38"/>
      <c r="B123" s="39"/>
      <c r="C123" s="246" t="s">
        <v>182</v>
      </c>
      <c r="D123" s="246" t="s">
        <v>243</v>
      </c>
      <c r="E123" s="247" t="s">
        <v>546</v>
      </c>
      <c r="F123" s="248" t="s">
        <v>547</v>
      </c>
      <c r="G123" s="249" t="s">
        <v>457</v>
      </c>
      <c r="H123" s="250">
        <v>7.56</v>
      </c>
      <c r="I123" s="251"/>
      <c r="J123" s="252">
        <f>ROUND(I123*H123,2)</f>
        <v>0</v>
      </c>
      <c r="K123" s="248" t="s">
        <v>124</v>
      </c>
      <c r="L123" s="253"/>
      <c r="M123" s="254" t="s">
        <v>19</v>
      </c>
      <c r="N123" s="255" t="s">
        <v>43</v>
      </c>
      <c r="O123" s="84"/>
      <c r="P123" s="213">
        <f>O123*H123</f>
        <v>0</v>
      </c>
      <c r="Q123" s="213">
        <v>1</v>
      </c>
      <c r="R123" s="213">
        <f>Q123*H123</f>
        <v>7.56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182</v>
      </c>
      <c r="AT123" s="215" t="s">
        <v>243</v>
      </c>
      <c r="AU123" s="215" t="s">
        <v>82</v>
      </c>
      <c r="AY123" s="17" t="s">
        <v>118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80</v>
      </c>
      <c r="BK123" s="216">
        <f>ROUND(I123*H123,2)</f>
        <v>0</v>
      </c>
      <c r="BL123" s="17" t="s">
        <v>125</v>
      </c>
      <c r="BM123" s="215" t="s">
        <v>548</v>
      </c>
    </row>
    <row r="124" spans="1:47" s="2" customFormat="1" ht="12">
      <c r="A124" s="38"/>
      <c r="B124" s="39"/>
      <c r="C124" s="40"/>
      <c r="D124" s="217" t="s">
        <v>127</v>
      </c>
      <c r="E124" s="40"/>
      <c r="F124" s="218" t="s">
        <v>547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127</v>
      </c>
      <c r="AU124" s="17" t="s">
        <v>82</v>
      </c>
    </row>
    <row r="125" spans="1:51" s="13" customFormat="1" ht="12">
      <c r="A125" s="13"/>
      <c r="B125" s="224"/>
      <c r="C125" s="225"/>
      <c r="D125" s="217" t="s">
        <v>131</v>
      </c>
      <c r="E125" s="226" t="s">
        <v>19</v>
      </c>
      <c r="F125" s="227" t="s">
        <v>544</v>
      </c>
      <c r="G125" s="225"/>
      <c r="H125" s="226" t="s">
        <v>19</v>
      </c>
      <c r="I125" s="228"/>
      <c r="J125" s="225"/>
      <c r="K125" s="225"/>
      <c r="L125" s="229"/>
      <c r="M125" s="230"/>
      <c r="N125" s="231"/>
      <c r="O125" s="231"/>
      <c r="P125" s="231"/>
      <c r="Q125" s="231"/>
      <c r="R125" s="231"/>
      <c r="S125" s="231"/>
      <c r="T125" s="23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3" t="s">
        <v>131</v>
      </c>
      <c r="AU125" s="233" t="s">
        <v>82</v>
      </c>
      <c r="AV125" s="13" t="s">
        <v>80</v>
      </c>
      <c r="AW125" s="13" t="s">
        <v>33</v>
      </c>
      <c r="AX125" s="13" t="s">
        <v>72</v>
      </c>
      <c r="AY125" s="233" t="s">
        <v>118</v>
      </c>
    </row>
    <row r="126" spans="1:51" s="14" customFormat="1" ht="12">
      <c r="A126" s="14"/>
      <c r="B126" s="234"/>
      <c r="C126" s="235"/>
      <c r="D126" s="217" t="s">
        <v>131</v>
      </c>
      <c r="E126" s="236" t="s">
        <v>19</v>
      </c>
      <c r="F126" s="237" t="s">
        <v>549</v>
      </c>
      <c r="G126" s="235"/>
      <c r="H126" s="238">
        <v>7.56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131</v>
      </c>
      <c r="AU126" s="244" t="s">
        <v>82</v>
      </c>
      <c r="AV126" s="14" t="s">
        <v>82</v>
      </c>
      <c r="AW126" s="14" t="s">
        <v>33</v>
      </c>
      <c r="AX126" s="14" t="s">
        <v>72</v>
      </c>
      <c r="AY126" s="244" t="s">
        <v>118</v>
      </c>
    </row>
    <row r="127" spans="1:65" s="2" customFormat="1" ht="37.8" customHeight="1">
      <c r="A127" s="38"/>
      <c r="B127" s="39"/>
      <c r="C127" s="204" t="s">
        <v>191</v>
      </c>
      <c r="D127" s="204" t="s">
        <v>120</v>
      </c>
      <c r="E127" s="205" t="s">
        <v>550</v>
      </c>
      <c r="F127" s="206" t="s">
        <v>551</v>
      </c>
      <c r="G127" s="207" t="s">
        <v>123</v>
      </c>
      <c r="H127" s="208">
        <v>28</v>
      </c>
      <c r="I127" s="209"/>
      <c r="J127" s="210">
        <f>ROUND(I127*H127,2)</f>
        <v>0</v>
      </c>
      <c r="K127" s="206" t="s">
        <v>19</v>
      </c>
      <c r="L127" s="44"/>
      <c r="M127" s="211" t="s">
        <v>19</v>
      </c>
      <c r="N127" s="212" t="s">
        <v>43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125</v>
      </c>
      <c r="AT127" s="215" t="s">
        <v>120</v>
      </c>
      <c r="AU127" s="215" t="s">
        <v>82</v>
      </c>
      <c r="AY127" s="17" t="s">
        <v>118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80</v>
      </c>
      <c r="BK127" s="216">
        <f>ROUND(I127*H127,2)</f>
        <v>0</v>
      </c>
      <c r="BL127" s="17" t="s">
        <v>125</v>
      </c>
      <c r="BM127" s="215" t="s">
        <v>552</v>
      </c>
    </row>
    <row r="128" spans="1:47" s="2" customFormat="1" ht="12">
      <c r="A128" s="38"/>
      <c r="B128" s="39"/>
      <c r="C128" s="40"/>
      <c r="D128" s="217" t="s">
        <v>127</v>
      </c>
      <c r="E128" s="40"/>
      <c r="F128" s="218" t="s">
        <v>551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127</v>
      </c>
      <c r="AU128" s="17" t="s">
        <v>82</v>
      </c>
    </row>
    <row r="129" spans="1:51" s="13" customFormat="1" ht="12">
      <c r="A129" s="13"/>
      <c r="B129" s="224"/>
      <c r="C129" s="225"/>
      <c r="D129" s="217" t="s">
        <v>131</v>
      </c>
      <c r="E129" s="226" t="s">
        <v>19</v>
      </c>
      <c r="F129" s="227" t="s">
        <v>169</v>
      </c>
      <c r="G129" s="225"/>
      <c r="H129" s="226" t="s">
        <v>19</v>
      </c>
      <c r="I129" s="228"/>
      <c r="J129" s="225"/>
      <c r="K129" s="225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131</v>
      </c>
      <c r="AU129" s="233" t="s">
        <v>82</v>
      </c>
      <c r="AV129" s="13" t="s">
        <v>80</v>
      </c>
      <c r="AW129" s="13" t="s">
        <v>33</v>
      </c>
      <c r="AX129" s="13" t="s">
        <v>72</v>
      </c>
      <c r="AY129" s="233" t="s">
        <v>118</v>
      </c>
    </row>
    <row r="130" spans="1:51" s="14" customFormat="1" ht="12">
      <c r="A130" s="14"/>
      <c r="B130" s="234"/>
      <c r="C130" s="235"/>
      <c r="D130" s="217" t="s">
        <v>131</v>
      </c>
      <c r="E130" s="236" t="s">
        <v>19</v>
      </c>
      <c r="F130" s="237" t="s">
        <v>553</v>
      </c>
      <c r="G130" s="235"/>
      <c r="H130" s="238">
        <v>28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131</v>
      </c>
      <c r="AU130" s="244" t="s">
        <v>82</v>
      </c>
      <c r="AV130" s="14" t="s">
        <v>82</v>
      </c>
      <c r="AW130" s="14" t="s">
        <v>33</v>
      </c>
      <c r="AX130" s="14" t="s">
        <v>72</v>
      </c>
      <c r="AY130" s="244" t="s">
        <v>118</v>
      </c>
    </row>
    <row r="131" spans="1:65" s="2" customFormat="1" ht="16.5" customHeight="1">
      <c r="A131" s="38"/>
      <c r="B131" s="39"/>
      <c r="C131" s="246" t="s">
        <v>199</v>
      </c>
      <c r="D131" s="246" t="s">
        <v>243</v>
      </c>
      <c r="E131" s="247" t="s">
        <v>554</v>
      </c>
      <c r="F131" s="248" t="s">
        <v>555</v>
      </c>
      <c r="G131" s="249" t="s">
        <v>556</v>
      </c>
      <c r="H131" s="250">
        <v>0.7</v>
      </c>
      <c r="I131" s="251"/>
      <c r="J131" s="252">
        <f>ROUND(I131*H131,2)</f>
        <v>0</v>
      </c>
      <c r="K131" s="248" t="s">
        <v>124</v>
      </c>
      <c r="L131" s="253"/>
      <c r="M131" s="254" t="s">
        <v>19</v>
      </c>
      <c r="N131" s="255" t="s">
        <v>43</v>
      </c>
      <c r="O131" s="84"/>
      <c r="P131" s="213">
        <f>O131*H131</f>
        <v>0</v>
      </c>
      <c r="Q131" s="213">
        <v>0.001</v>
      </c>
      <c r="R131" s="213">
        <f>Q131*H131</f>
        <v>0.0007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182</v>
      </c>
      <c r="AT131" s="215" t="s">
        <v>243</v>
      </c>
      <c r="AU131" s="215" t="s">
        <v>82</v>
      </c>
      <c r="AY131" s="17" t="s">
        <v>118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80</v>
      </c>
      <c r="BK131" s="216">
        <f>ROUND(I131*H131,2)</f>
        <v>0</v>
      </c>
      <c r="BL131" s="17" t="s">
        <v>125</v>
      </c>
      <c r="BM131" s="215" t="s">
        <v>557</v>
      </c>
    </row>
    <row r="132" spans="1:47" s="2" customFormat="1" ht="12">
      <c r="A132" s="38"/>
      <c r="B132" s="39"/>
      <c r="C132" s="40"/>
      <c r="D132" s="217" t="s">
        <v>127</v>
      </c>
      <c r="E132" s="40"/>
      <c r="F132" s="218" t="s">
        <v>555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127</v>
      </c>
      <c r="AU132" s="17" t="s">
        <v>82</v>
      </c>
    </row>
    <row r="133" spans="1:51" s="14" customFormat="1" ht="12">
      <c r="A133" s="14"/>
      <c r="B133" s="234"/>
      <c r="C133" s="235"/>
      <c r="D133" s="217" t="s">
        <v>131</v>
      </c>
      <c r="E133" s="235"/>
      <c r="F133" s="237" t="s">
        <v>558</v>
      </c>
      <c r="G133" s="235"/>
      <c r="H133" s="238">
        <v>0.7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131</v>
      </c>
      <c r="AU133" s="244" t="s">
        <v>82</v>
      </c>
      <c r="AV133" s="14" t="s">
        <v>82</v>
      </c>
      <c r="AW133" s="14" t="s">
        <v>4</v>
      </c>
      <c r="AX133" s="14" t="s">
        <v>80</v>
      </c>
      <c r="AY133" s="244" t="s">
        <v>118</v>
      </c>
    </row>
    <row r="134" spans="1:65" s="2" customFormat="1" ht="16.5" customHeight="1">
      <c r="A134" s="38"/>
      <c r="B134" s="39"/>
      <c r="C134" s="204" t="s">
        <v>206</v>
      </c>
      <c r="D134" s="204" t="s">
        <v>120</v>
      </c>
      <c r="E134" s="205" t="s">
        <v>559</v>
      </c>
      <c r="F134" s="206" t="s">
        <v>560</v>
      </c>
      <c r="G134" s="207" t="s">
        <v>123</v>
      </c>
      <c r="H134" s="208">
        <v>30.8</v>
      </c>
      <c r="I134" s="209"/>
      <c r="J134" s="210">
        <f>ROUND(I134*H134,2)</f>
        <v>0</v>
      </c>
      <c r="K134" s="206" t="s">
        <v>124</v>
      </c>
      <c r="L134" s="44"/>
      <c r="M134" s="211" t="s">
        <v>19</v>
      </c>
      <c r="N134" s="212" t="s">
        <v>43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125</v>
      </c>
      <c r="AT134" s="215" t="s">
        <v>120</v>
      </c>
      <c r="AU134" s="215" t="s">
        <v>82</v>
      </c>
      <c r="AY134" s="17" t="s">
        <v>118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80</v>
      </c>
      <c r="BK134" s="216">
        <f>ROUND(I134*H134,2)</f>
        <v>0</v>
      </c>
      <c r="BL134" s="17" t="s">
        <v>125</v>
      </c>
      <c r="BM134" s="215" t="s">
        <v>561</v>
      </c>
    </row>
    <row r="135" spans="1:47" s="2" customFormat="1" ht="12">
      <c r="A135" s="38"/>
      <c r="B135" s="39"/>
      <c r="C135" s="40"/>
      <c r="D135" s="217" t="s">
        <v>127</v>
      </c>
      <c r="E135" s="40"/>
      <c r="F135" s="218" t="s">
        <v>562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127</v>
      </c>
      <c r="AU135" s="17" t="s">
        <v>82</v>
      </c>
    </row>
    <row r="136" spans="1:47" s="2" customFormat="1" ht="12">
      <c r="A136" s="38"/>
      <c r="B136" s="39"/>
      <c r="C136" s="40"/>
      <c r="D136" s="222" t="s">
        <v>129</v>
      </c>
      <c r="E136" s="40"/>
      <c r="F136" s="223" t="s">
        <v>563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129</v>
      </c>
      <c r="AU136" s="17" t="s">
        <v>82</v>
      </c>
    </row>
    <row r="137" spans="1:51" s="13" customFormat="1" ht="12">
      <c r="A137" s="13"/>
      <c r="B137" s="224"/>
      <c r="C137" s="225"/>
      <c r="D137" s="217" t="s">
        <v>131</v>
      </c>
      <c r="E137" s="226" t="s">
        <v>19</v>
      </c>
      <c r="F137" s="227" t="s">
        <v>169</v>
      </c>
      <c r="G137" s="225"/>
      <c r="H137" s="226" t="s">
        <v>19</v>
      </c>
      <c r="I137" s="228"/>
      <c r="J137" s="225"/>
      <c r="K137" s="225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131</v>
      </c>
      <c r="AU137" s="233" t="s">
        <v>82</v>
      </c>
      <c r="AV137" s="13" t="s">
        <v>80</v>
      </c>
      <c r="AW137" s="13" t="s">
        <v>33</v>
      </c>
      <c r="AX137" s="13" t="s">
        <v>72</v>
      </c>
      <c r="AY137" s="233" t="s">
        <v>118</v>
      </c>
    </row>
    <row r="138" spans="1:51" s="14" customFormat="1" ht="12">
      <c r="A138" s="14"/>
      <c r="B138" s="234"/>
      <c r="C138" s="235"/>
      <c r="D138" s="217" t="s">
        <v>131</v>
      </c>
      <c r="E138" s="236" t="s">
        <v>19</v>
      </c>
      <c r="F138" s="237" t="s">
        <v>564</v>
      </c>
      <c r="G138" s="235"/>
      <c r="H138" s="238">
        <v>30.8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131</v>
      </c>
      <c r="AU138" s="244" t="s">
        <v>82</v>
      </c>
      <c r="AV138" s="14" t="s">
        <v>82</v>
      </c>
      <c r="AW138" s="14" t="s">
        <v>33</v>
      </c>
      <c r="AX138" s="14" t="s">
        <v>72</v>
      </c>
      <c r="AY138" s="244" t="s">
        <v>118</v>
      </c>
    </row>
    <row r="139" spans="1:65" s="2" customFormat="1" ht="16.5" customHeight="1">
      <c r="A139" s="38"/>
      <c r="B139" s="39"/>
      <c r="C139" s="204" t="s">
        <v>214</v>
      </c>
      <c r="D139" s="204" t="s">
        <v>120</v>
      </c>
      <c r="E139" s="205" t="s">
        <v>164</v>
      </c>
      <c r="F139" s="206" t="s">
        <v>165</v>
      </c>
      <c r="G139" s="207" t="s">
        <v>123</v>
      </c>
      <c r="H139" s="208">
        <v>757.68</v>
      </c>
      <c r="I139" s="209"/>
      <c r="J139" s="210">
        <f>ROUND(I139*H139,2)</f>
        <v>0</v>
      </c>
      <c r="K139" s="206" t="s">
        <v>124</v>
      </c>
      <c r="L139" s="44"/>
      <c r="M139" s="211" t="s">
        <v>19</v>
      </c>
      <c r="N139" s="212" t="s">
        <v>43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125</v>
      </c>
      <c r="AT139" s="215" t="s">
        <v>120</v>
      </c>
      <c r="AU139" s="215" t="s">
        <v>82</v>
      </c>
      <c r="AY139" s="17" t="s">
        <v>118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80</v>
      </c>
      <c r="BK139" s="216">
        <f>ROUND(I139*H139,2)</f>
        <v>0</v>
      </c>
      <c r="BL139" s="17" t="s">
        <v>125</v>
      </c>
      <c r="BM139" s="215" t="s">
        <v>166</v>
      </c>
    </row>
    <row r="140" spans="1:47" s="2" customFormat="1" ht="12">
      <c r="A140" s="38"/>
      <c r="B140" s="39"/>
      <c r="C140" s="40"/>
      <c r="D140" s="217" t="s">
        <v>127</v>
      </c>
      <c r="E140" s="40"/>
      <c r="F140" s="218" t="s">
        <v>167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127</v>
      </c>
      <c r="AU140" s="17" t="s">
        <v>82</v>
      </c>
    </row>
    <row r="141" spans="1:47" s="2" customFormat="1" ht="12">
      <c r="A141" s="38"/>
      <c r="B141" s="39"/>
      <c r="C141" s="40"/>
      <c r="D141" s="222" t="s">
        <v>129</v>
      </c>
      <c r="E141" s="40"/>
      <c r="F141" s="223" t="s">
        <v>168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129</v>
      </c>
      <c r="AU141" s="17" t="s">
        <v>82</v>
      </c>
    </row>
    <row r="142" spans="1:51" s="13" customFormat="1" ht="12">
      <c r="A142" s="13"/>
      <c r="B142" s="224"/>
      <c r="C142" s="225"/>
      <c r="D142" s="217" t="s">
        <v>131</v>
      </c>
      <c r="E142" s="226" t="s">
        <v>19</v>
      </c>
      <c r="F142" s="227" t="s">
        <v>169</v>
      </c>
      <c r="G142" s="225"/>
      <c r="H142" s="226" t="s">
        <v>19</v>
      </c>
      <c r="I142" s="228"/>
      <c r="J142" s="225"/>
      <c r="K142" s="225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131</v>
      </c>
      <c r="AU142" s="233" t="s">
        <v>82</v>
      </c>
      <c r="AV142" s="13" t="s">
        <v>80</v>
      </c>
      <c r="AW142" s="13" t="s">
        <v>33</v>
      </c>
      <c r="AX142" s="13" t="s">
        <v>72</v>
      </c>
      <c r="AY142" s="233" t="s">
        <v>118</v>
      </c>
    </row>
    <row r="143" spans="1:51" s="14" customFormat="1" ht="12">
      <c r="A143" s="14"/>
      <c r="B143" s="234"/>
      <c r="C143" s="235"/>
      <c r="D143" s="217" t="s">
        <v>131</v>
      </c>
      <c r="E143" s="236" t="s">
        <v>19</v>
      </c>
      <c r="F143" s="237" t="s">
        <v>565</v>
      </c>
      <c r="G143" s="235"/>
      <c r="H143" s="238">
        <v>757.68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131</v>
      </c>
      <c r="AU143" s="244" t="s">
        <v>82</v>
      </c>
      <c r="AV143" s="14" t="s">
        <v>82</v>
      </c>
      <c r="AW143" s="14" t="s">
        <v>33</v>
      </c>
      <c r="AX143" s="14" t="s">
        <v>72</v>
      </c>
      <c r="AY143" s="244" t="s">
        <v>118</v>
      </c>
    </row>
    <row r="144" spans="1:63" s="12" customFormat="1" ht="22.8" customHeight="1">
      <c r="A144" s="12"/>
      <c r="B144" s="188"/>
      <c r="C144" s="189"/>
      <c r="D144" s="190" t="s">
        <v>71</v>
      </c>
      <c r="E144" s="202" t="s">
        <v>154</v>
      </c>
      <c r="F144" s="202" t="s">
        <v>171</v>
      </c>
      <c r="G144" s="189"/>
      <c r="H144" s="189"/>
      <c r="I144" s="192"/>
      <c r="J144" s="203">
        <f>BK144</f>
        <v>0</v>
      </c>
      <c r="K144" s="189"/>
      <c r="L144" s="194"/>
      <c r="M144" s="195"/>
      <c r="N144" s="196"/>
      <c r="O144" s="196"/>
      <c r="P144" s="197">
        <f>SUM(P145:P240)</f>
        <v>0</v>
      </c>
      <c r="Q144" s="196"/>
      <c r="R144" s="197">
        <f>SUM(R145:R240)</f>
        <v>140.579596</v>
      </c>
      <c r="S144" s="196"/>
      <c r="T144" s="198">
        <f>SUM(T145:T240)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9" t="s">
        <v>80</v>
      </c>
      <c r="AT144" s="200" t="s">
        <v>71</v>
      </c>
      <c r="AU144" s="200" t="s">
        <v>80</v>
      </c>
      <c r="AY144" s="199" t="s">
        <v>118</v>
      </c>
      <c r="BK144" s="201">
        <f>SUM(BK145:BK240)</f>
        <v>0</v>
      </c>
    </row>
    <row r="145" spans="1:65" s="2" customFormat="1" ht="16.5" customHeight="1">
      <c r="A145" s="38"/>
      <c r="B145" s="39"/>
      <c r="C145" s="204" t="s">
        <v>222</v>
      </c>
      <c r="D145" s="204" t="s">
        <v>120</v>
      </c>
      <c r="E145" s="205" t="s">
        <v>566</v>
      </c>
      <c r="F145" s="206" t="s">
        <v>567</v>
      </c>
      <c r="G145" s="207" t="s">
        <v>123</v>
      </c>
      <c r="H145" s="208">
        <v>269.5</v>
      </c>
      <c r="I145" s="209"/>
      <c r="J145" s="210">
        <f>ROUND(I145*H145,2)</f>
        <v>0</v>
      </c>
      <c r="K145" s="206" t="s">
        <v>19</v>
      </c>
      <c r="L145" s="44"/>
      <c r="M145" s="211" t="s">
        <v>19</v>
      </c>
      <c r="N145" s="212" t="s">
        <v>43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125</v>
      </c>
      <c r="AT145" s="215" t="s">
        <v>120</v>
      </c>
      <c r="AU145" s="215" t="s">
        <v>82</v>
      </c>
      <c r="AY145" s="17" t="s">
        <v>118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80</v>
      </c>
      <c r="BK145" s="216">
        <f>ROUND(I145*H145,2)</f>
        <v>0</v>
      </c>
      <c r="BL145" s="17" t="s">
        <v>125</v>
      </c>
      <c r="BM145" s="215" t="s">
        <v>175</v>
      </c>
    </row>
    <row r="146" spans="1:47" s="2" customFormat="1" ht="12">
      <c r="A146" s="38"/>
      <c r="B146" s="39"/>
      <c r="C146" s="40"/>
      <c r="D146" s="217" t="s">
        <v>127</v>
      </c>
      <c r="E146" s="40"/>
      <c r="F146" s="218" t="s">
        <v>568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127</v>
      </c>
      <c r="AU146" s="17" t="s">
        <v>82</v>
      </c>
    </row>
    <row r="147" spans="1:47" s="2" customFormat="1" ht="12">
      <c r="A147" s="38"/>
      <c r="B147" s="39"/>
      <c r="C147" s="40"/>
      <c r="D147" s="217" t="s">
        <v>160</v>
      </c>
      <c r="E147" s="40"/>
      <c r="F147" s="245" t="s">
        <v>178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160</v>
      </c>
      <c r="AU147" s="17" t="s">
        <v>82</v>
      </c>
    </row>
    <row r="148" spans="1:51" s="13" customFormat="1" ht="12">
      <c r="A148" s="13"/>
      <c r="B148" s="224"/>
      <c r="C148" s="225"/>
      <c r="D148" s="217" t="s">
        <v>131</v>
      </c>
      <c r="E148" s="226" t="s">
        <v>19</v>
      </c>
      <c r="F148" s="227" t="s">
        <v>179</v>
      </c>
      <c r="G148" s="225"/>
      <c r="H148" s="226" t="s">
        <v>19</v>
      </c>
      <c r="I148" s="228"/>
      <c r="J148" s="225"/>
      <c r="K148" s="225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131</v>
      </c>
      <c r="AU148" s="233" t="s">
        <v>82</v>
      </c>
      <c r="AV148" s="13" t="s">
        <v>80</v>
      </c>
      <c r="AW148" s="13" t="s">
        <v>33</v>
      </c>
      <c r="AX148" s="13" t="s">
        <v>72</v>
      </c>
      <c r="AY148" s="233" t="s">
        <v>118</v>
      </c>
    </row>
    <row r="149" spans="1:51" s="13" customFormat="1" ht="12">
      <c r="A149" s="13"/>
      <c r="B149" s="224"/>
      <c r="C149" s="225"/>
      <c r="D149" s="217" t="s">
        <v>131</v>
      </c>
      <c r="E149" s="226" t="s">
        <v>19</v>
      </c>
      <c r="F149" s="227" t="s">
        <v>569</v>
      </c>
      <c r="G149" s="225"/>
      <c r="H149" s="226" t="s">
        <v>19</v>
      </c>
      <c r="I149" s="228"/>
      <c r="J149" s="225"/>
      <c r="K149" s="225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131</v>
      </c>
      <c r="AU149" s="233" t="s">
        <v>82</v>
      </c>
      <c r="AV149" s="13" t="s">
        <v>80</v>
      </c>
      <c r="AW149" s="13" t="s">
        <v>33</v>
      </c>
      <c r="AX149" s="13" t="s">
        <v>72</v>
      </c>
      <c r="AY149" s="233" t="s">
        <v>118</v>
      </c>
    </row>
    <row r="150" spans="1:51" s="14" customFormat="1" ht="12">
      <c r="A150" s="14"/>
      <c r="B150" s="234"/>
      <c r="C150" s="235"/>
      <c r="D150" s="217" t="s">
        <v>131</v>
      </c>
      <c r="E150" s="236" t="s">
        <v>19</v>
      </c>
      <c r="F150" s="237" t="s">
        <v>570</v>
      </c>
      <c r="G150" s="235"/>
      <c r="H150" s="238">
        <v>269.5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131</v>
      </c>
      <c r="AU150" s="244" t="s">
        <v>82</v>
      </c>
      <c r="AV150" s="14" t="s">
        <v>82</v>
      </c>
      <c r="AW150" s="14" t="s">
        <v>33</v>
      </c>
      <c r="AX150" s="14" t="s">
        <v>72</v>
      </c>
      <c r="AY150" s="244" t="s">
        <v>118</v>
      </c>
    </row>
    <row r="151" spans="1:65" s="2" customFormat="1" ht="16.5" customHeight="1">
      <c r="A151" s="38"/>
      <c r="B151" s="39"/>
      <c r="C151" s="204" t="s">
        <v>229</v>
      </c>
      <c r="D151" s="204" t="s">
        <v>120</v>
      </c>
      <c r="E151" s="205" t="s">
        <v>571</v>
      </c>
      <c r="F151" s="206" t="s">
        <v>567</v>
      </c>
      <c r="G151" s="207" t="s">
        <v>123</v>
      </c>
      <c r="H151" s="208">
        <v>335.28</v>
      </c>
      <c r="I151" s="209"/>
      <c r="J151" s="210">
        <f>ROUND(I151*H151,2)</f>
        <v>0</v>
      </c>
      <c r="K151" s="206" t="s">
        <v>19</v>
      </c>
      <c r="L151" s="44"/>
      <c r="M151" s="211" t="s">
        <v>19</v>
      </c>
      <c r="N151" s="212" t="s">
        <v>43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125</v>
      </c>
      <c r="AT151" s="215" t="s">
        <v>120</v>
      </c>
      <c r="AU151" s="215" t="s">
        <v>82</v>
      </c>
      <c r="AY151" s="17" t="s">
        <v>118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80</v>
      </c>
      <c r="BK151" s="216">
        <f>ROUND(I151*H151,2)</f>
        <v>0</v>
      </c>
      <c r="BL151" s="17" t="s">
        <v>125</v>
      </c>
      <c r="BM151" s="215" t="s">
        <v>572</v>
      </c>
    </row>
    <row r="152" spans="1:47" s="2" customFormat="1" ht="12">
      <c r="A152" s="38"/>
      <c r="B152" s="39"/>
      <c r="C152" s="40"/>
      <c r="D152" s="217" t="s">
        <v>127</v>
      </c>
      <c r="E152" s="40"/>
      <c r="F152" s="218" t="s">
        <v>568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127</v>
      </c>
      <c r="AU152" s="17" t="s">
        <v>82</v>
      </c>
    </row>
    <row r="153" spans="1:47" s="2" customFormat="1" ht="12">
      <c r="A153" s="38"/>
      <c r="B153" s="39"/>
      <c r="C153" s="40"/>
      <c r="D153" s="217" t="s">
        <v>160</v>
      </c>
      <c r="E153" s="40"/>
      <c r="F153" s="245" t="s">
        <v>178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160</v>
      </c>
      <c r="AU153" s="17" t="s">
        <v>82</v>
      </c>
    </row>
    <row r="154" spans="1:51" s="13" customFormat="1" ht="12">
      <c r="A154" s="13"/>
      <c r="B154" s="224"/>
      <c r="C154" s="225"/>
      <c r="D154" s="217" t="s">
        <v>131</v>
      </c>
      <c r="E154" s="226" t="s">
        <v>19</v>
      </c>
      <c r="F154" s="227" t="s">
        <v>179</v>
      </c>
      <c r="G154" s="225"/>
      <c r="H154" s="226" t="s">
        <v>19</v>
      </c>
      <c r="I154" s="228"/>
      <c r="J154" s="225"/>
      <c r="K154" s="225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131</v>
      </c>
      <c r="AU154" s="233" t="s">
        <v>82</v>
      </c>
      <c r="AV154" s="13" t="s">
        <v>80</v>
      </c>
      <c r="AW154" s="13" t="s">
        <v>33</v>
      </c>
      <c r="AX154" s="13" t="s">
        <v>72</v>
      </c>
      <c r="AY154" s="233" t="s">
        <v>118</v>
      </c>
    </row>
    <row r="155" spans="1:51" s="13" customFormat="1" ht="12">
      <c r="A155" s="13"/>
      <c r="B155" s="224"/>
      <c r="C155" s="225"/>
      <c r="D155" s="217" t="s">
        <v>131</v>
      </c>
      <c r="E155" s="226" t="s">
        <v>19</v>
      </c>
      <c r="F155" s="227" t="s">
        <v>180</v>
      </c>
      <c r="G155" s="225"/>
      <c r="H155" s="226" t="s">
        <v>19</v>
      </c>
      <c r="I155" s="228"/>
      <c r="J155" s="225"/>
      <c r="K155" s="225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131</v>
      </c>
      <c r="AU155" s="233" t="s">
        <v>82</v>
      </c>
      <c r="AV155" s="13" t="s">
        <v>80</v>
      </c>
      <c r="AW155" s="13" t="s">
        <v>33</v>
      </c>
      <c r="AX155" s="13" t="s">
        <v>72</v>
      </c>
      <c r="AY155" s="233" t="s">
        <v>118</v>
      </c>
    </row>
    <row r="156" spans="1:51" s="14" customFormat="1" ht="12">
      <c r="A156" s="14"/>
      <c r="B156" s="234"/>
      <c r="C156" s="235"/>
      <c r="D156" s="217" t="s">
        <v>131</v>
      </c>
      <c r="E156" s="236" t="s">
        <v>19</v>
      </c>
      <c r="F156" s="237" t="s">
        <v>573</v>
      </c>
      <c r="G156" s="235"/>
      <c r="H156" s="238">
        <v>284.13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131</v>
      </c>
      <c r="AU156" s="244" t="s">
        <v>82</v>
      </c>
      <c r="AV156" s="14" t="s">
        <v>82</v>
      </c>
      <c r="AW156" s="14" t="s">
        <v>33</v>
      </c>
      <c r="AX156" s="14" t="s">
        <v>72</v>
      </c>
      <c r="AY156" s="244" t="s">
        <v>118</v>
      </c>
    </row>
    <row r="157" spans="1:51" s="14" customFormat="1" ht="12">
      <c r="A157" s="14"/>
      <c r="B157" s="234"/>
      <c r="C157" s="235"/>
      <c r="D157" s="217" t="s">
        <v>131</v>
      </c>
      <c r="E157" s="236" t="s">
        <v>19</v>
      </c>
      <c r="F157" s="237" t="s">
        <v>574</v>
      </c>
      <c r="G157" s="235"/>
      <c r="H157" s="238">
        <v>45.1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131</v>
      </c>
      <c r="AU157" s="244" t="s">
        <v>82</v>
      </c>
      <c r="AV157" s="14" t="s">
        <v>82</v>
      </c>
      <c r="AW157" s="14" t="s">
        <v>33</v>
      </c>
      <c r="AX157" s="14" t="s">
        <v>72</v>
      </c>
      <c r="AY157" s="244" t="s">
        <v>118</v>
      </c>
    </row>
    <row r="158" spans="1:51" s="14" customFormat="1" ht="12">
      <c r="A158" s="14"/>
      <c r="B158" s="234"/>
      <c r="C158" s="235"/>
      <c r="D158" s="217" t="s">
        <v>131</v>
      </c>
      <c r="E158" s="236" t="s">
        <v>19</v>
      </c>
      <c r="F158" s="237" t="s">
        <v>575</v>
      </c>
      <c r="G158" s="235"/>
      <c r="H158" s="238">
        <v>6.05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131</v>
      </c>
      <c r="AU158" s="244" t="s">
        <v>82</v>
      </c>
      <c r="AV158" s="14" t="s">
        <v>82</v>
      </c>
      <c r="AW158" s="14" t="s">
        <v>33</v>
      </c>
      <c r="AX158" s="14" t="s">
        <v>72</v>
      </c>
      <c r="AY158" s="244" t="s">
        <v>118</v>
      </c>
    </row>
    <row r="159" spans="1:65" s="2" customFormat="1" ht="16.5" customHeight="1">
      <c r="A159" s="38"/>
      <c r="B159" s="39"/>
      <c r="C159" s="204" t="s">
        <v>8</v>
      </c>
      <c r="D159" s="204" t="s">
        <v>120</v>
      </c>
      <c r="E159" s="205" t="s">
        <v>576</v>
      </c>
      <c r="F159" s="206" t="s">
        <v>577</v>
      </c>
      <c r="G159" s="207" t="s">
        <v>123</v>
      </c>
      <c r="H159" s="208">
        <v>152.9</v>
      </c>
      <c r="I159" s="209"/>
      <c r="J159" s="210">
        <f>ROUND(I159*H159,2)</f>
        <v>0</v>
      </c>
      <c r="K159" s="206" t="s">
        <v>124</v>
      </c>
      <c r="L159" s="44"/>
      <c r="M159" s="211" t="s">
        <v>19</v>
      </c>
      <c r="N159" s="212" t="s">
        <v>43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125</v>
      </c>
      <c r="AT159" s="215" t="s">
        <v>120</v>
      </c>
      <c r="AU159" s="215" t="s">
        <v>82</v>
      </c>
      <c r="AY159" s="17" t="s">
        <v>118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80</v>
      </c>
      <c r="BK159" s="216">
        <f>ROUND(I159*H159,2)</f>
        <v>0</v>
      </c>
      <c r="BL159" s="17" t="s">
        <v>125</v>
      </c>
      <c r="BM159" s="215" t="s">
        <v>185</v>
      </c>
    </row>
    <row r="160" spans="1:47" s="2" customFormat="1" ht="12">
      <c r="A160" s="38"/>
      <c r="B160" s="39"/>
      <c r="C160" s="40"/>
      <c r="D160" s="217" t="s">
        <v>127</v>
      </c>
      <c r="E160" s="40"/>
      <c r="F160" s="218" t="s">
        <v>578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127</v>
      </c>
      <c r="AU160" s="17" t="s">
        <v>82</v>
      </c>
    </row>
    <row r="161" spans="1:47" s="2" customFormat="1" ht="12">
      <c r="A161" s="38"/>
      <c r="B161" s="39"/>
      <c r="C161" s="40"/>
      <c r="D161" s="222" t="s">
        <v>129</v>
      </c>
      <c r="E161" s="40"/>
      <c r="F161" s="223" t="s">
        <v>579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129</v>
      </c>
      <c r="AU161" s="17" t="s">
        <v>82</v>
      </c>
    </row>
    <row r="162" spans="1:47" s="2" customFormat="1" ht="12">
      <c r="A162" s="38"/>
      <c r="B162" s="39"/>
      <c r="C162" s="40"/>
      <c r="D162" s="217" t="s">
        <v>160</v>
      </c>
      <c r="E162" s="40"/>
      <c r="F162" s="245" t="s">
        <v>178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160</v>
      </c>
      <c r="AU162" s="17" t="s">
        <v>82</v>
      </c>
    </row>
    <row r="163" spans="1:51" s="13" customFormat="1" ht="12">
      <c r="A163" s="13"/>
      <c r="B163" s="224"/>
      <c r="C163" s="225"/>
      <c r="D163" s="217" t="s">
        <v>131</v>
      </c>
      <c r="E163" s="226" t="s">
        <v>19</v>
      </c>
      <c r="F163" s="227" t="s">
        <v>179</v>
      </c>
      <c r="G163" s="225"/>
      <c r="H163" s="226" t="s">
        <v>19</v>
      </c>
      <c r="I163" s="228"/>
      <c r="J163" s="225"/>
      <c r="K163" s="225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131</v>
      </c>
      <c r="AU163" s="233" t="s">
        <v>82</v>
      </c>
      <c r="AV163" s="13" t="s">
        <v>80</v>
      </c>
      <c r="AW163" s="13" t="s">
        <v>33</v>
      </c>
      <c r="AX163" s="13" t="s">
        <v>72</v>
      </c>
      <c r="AY163" s="233" t="s">
        <v>118</v>
      </c>
    </row>
    <row r="164" spans="1:51" s="13" customFormat="1" ht="12">
      <c r="A164" s="13"/>
      <c r="B164" s="224"/>
      <c r="C164" s="225"/>
      <c r="D164" s="217" t="s">
        <v>131</v>
      </c>
      <c r="E164" s="226" t="s">
        <v>19</v>
      </c>
      <c r="F164" s="227" t="s">
        <v>188</v>
      </c>
      <c r="G164" s="225"/>
      <c r="H164" s="226" t="s">
        <v>19</v>
      </c>
      <c r="I164" s="228"/>
      <c r="J164" s="225"/>
      <c r="K164" s="225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131</v>
      </c>
      <c r="AU164" s="233" t="s">
        <v>82</v>
      </c>
      <c r="AV164" s="13" t="s">
        <v>80</v>
      </c>
      <c r="AW164" s="13" t="s">
        <v>33</v>
      </c>
      <c r="AX164" s="13" t="s">
        <v>72</v>
      </c>
      <c r="AY164" s="233" t="s">
        <v>118</v>
      </c>
    </row>
    <row r="165" spans="1:51" s="14" customFormat="1" ht="12">
      <c r="A165" s="14"/>
      <c r="B165" s="234"/>
      <c r="C165" s="235"/>
      <c r="D165" s="217" t="s">
        <v>131</v>
      </c>
      <c r="E165" s="236" t="s">
        <v>19</v>
      </c>
      <c r="F165" s="237" t="s">
        <v>580</v>
      </c>
      <c r="G165" s="235"/>
      <c r="H165" s="238">
        <v>152.9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131</v>
      </c>
      <c r="AU165" s="244" t="s">
        <v>82</v>
      </c>
      <c r="AV165" s="14" t="s">
        <v>82</v>
      </c>
      <c r="AW165" s="14" t="s">
        <v>33</v>
      </c>
      <c r="AX165" s="14" t="s">
        <v>72</v>
      </c>
      <c r="AY165" s="244" t="s">
        <v>118</v>
      </c>
    </row>
    <row r="166" spans="1:65" s="2" customFormat="1" ht="16.5" customHeight="1">
      <c r="A166" s="38"/>
      <c r="B166" s="39"/>
      <c r="C166" s="204" t="s">
        <v>242</v>
      </c>
      <c r="D166" s="204" t="s">
        <v>120</v>
      </c>
      <c r="E166" s="205" t="s">
        <v>192</v>
      </c>
      <c r="F166" s="206" t="s">
        <v>193</v>
      </c>
      <c r="G166" s="207" t="s">
        <v>123</v>
      </c>
      <c r="H166" s="208">
        <v>139</v>
      </c>
      <c r="I166" s="209"/>
      <c r="J166" s="210">
        <f>ROUND(I166*H166,2)</f>
        <v>0</v>
      </c>
      <c r="K166" s="206" t="s">
        <v>124</v>
      </c>
      <c r="L166" s="44"/>
      <c r="M166" s="211" t="s">
        <v>19</v>
      </c>
      <c r="N166" s="212" t="s">
        <v>43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125</v>
      </c>
      <c r="AT166" s="215" t="s">
        <v>120</v>
      </c>
      <c r="AU166" s="215" t="s">
        <v>82</v>
      </c>
      <c r="AY166" s="17" t="s">
        <v>118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80</v>
      </c>
      <c r="BK166" s="216">
        <f>ROUND(I166*H166,2)</f>
        <v>0</v>
      </c>
      <c r="BL166" s="17" t="s">
        <v>125</v>
      </c>
      <c r="BM166" s="215" t="s">
        <v>194</v>
      </c>
    </row>
    <row r="167" spans="1:47" s="2" customFormat="1" ht="12">
      <c r="A167" s="38"/>
      <c r="B167" s="39"/>
      <c r="C167" s="40"/>
      <c r="D167" s="217" t="s">
        <v>127</v>
      </c>
      <c r="E167" s="40"/>
      <c r="F167" s="218" t="s">
        <v>195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127</v>
      </c>
      <c r="AU167" s="17" t="s">
        <v>82</v>
      </c>
    </row>
    <row r="168" spans="1:47" s="2" customFormat="1" ht="12">
      <c r="A168" s="38"/>
      <c r="B168" s="39"/>
      <c r="C168" s="40"/>
      <c r="D168" s="222" t="s">
        <v>129</v>
      </c>
      <c r="E168" s="40"/>
      <c r="F168" s="223" t="s">
        <v>196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129</v>
      </c>
      <c r="AU168" s="17" t="s">
        <v>82</v>
      </c>
    </row>
    <row r="169" spans="1:51" s="13" customFormat="1" ht="12">
      <c r="A169" s="13"/>
      <c r="B169" s="224"/>
      <c r="C169" s="225"/>
      <c r="D169" s="217" t="s">
        <v>131</v>
      </c>
      <c r="E169" s="226" t="s">
        <v>19</v>
      </c>
      <c r="F169" s="227" t="s">
        <v>179</v>
      </c>
      <c r="G169" s="225"/>
      <c r="H169" s="226" t="s">
        <v>19</v>
      </c>
      <c r="I169" s="228"/>
      <c r="J169" s="225"/>
      <c r="K169" s="225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131</v>
      </c>
      <c r="AU169" s="233" t="s">
        <v>82</v>
      </c>
      <c r="AV169" s="13" t="s">
        <v>80</v>
      </c>
      <c r="AW169" s="13" t="s">
        <v>33</v>
      </c>
      <c r="AX169" s="13" t="s">
        <v>72</v>
      </c>
      <c r="AY169" s="233" t="s">
        <v>118</v>
      </c>
    </row>
    <row r="170" spans="1:51" s="13" customFormat="1" ht="12">
      <c r="A170" s="13"/>
      <c r="B170" s="224"/>
      <c r="C170" s="225"/>
      <c r="D170" s="217" t="s">
        <v>131</v>
      </c>
      <c r="E170" s="226" t="s">
        <v>19</v>
      </c>
      <c r="F170" s="227" t="s">
        <v>197</v>
      </c>
      <c r="G170" s="225"/>
      <c r="H170" s="226" t="s">
        <v>19</v>
      </c>
      <c r="I170" s="228"/>
      <c r="J170" s="225"/>
      <c r="K170" s="225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131</v>
      </c>
      <c r="AU170" s="233" t="s">
        <v>82</v>
      </c>
      <c r="AV170" s="13" t="s">
        <v>80</v>
      </c>
      <c r="AW170" s="13" t="s">
        <v>33</v>
      </c>
      <c r="AX170" s="13" t="s">
        <v>72</v>
      </c>
      <c r="AY170" s="233" t="s">
        <v>118</v>
      </c>
    </row>
    <row r="171" spans="1:51" s="14" customFormat="1" ht="12">
      <c r="A171" s="14"/>
      <c r="B171" s="234"/>
      <c r="C171" s="235"/>
      <c r="D171" s="217" t="s">
        <v>131</v>
      </c>
      <c r="E171" s="236" t="s">
        <v>19</v>
      </c>
      <c r="F171" s="237" t="s">
        <v>581</v>
      </c>
      <c r="G171" s="235"/>
      <c r="H171" s="238">
        <v>139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131</v>
      </c>
      <c r="AU171" s="244" t="s">
        <v>82</v>
      </c>
      <c r="AV171" s="14" t="s">
        <v>82</v>
      </c>
      <c r="AW171" s="14" t="s">
        <v>33</v>
      </c>
      <c r="AX171" s="14" t="s">
        <v>72</v>
      </c>
      <c r="AY171" s="244" t="s">
        <v>118</v>
      </c>
    </row>
    <row r="172" spans="1:65" s="2" customFormat="1" ht="16.5" customHeight="1">
      <c r="A172" s="38"/>
      <c r="B172" s="39"/>
      <c r="C172" s="204" t="s">
        <v>248</v>
      </c>
      <c r="D172" s="204" t="s">
        <v>120</v>
      </c>
      <c r="E172" s="205" t="s">
        <v>200</v>
      </c>
      <c r="F172" s="206" t="s">
        <v>201</v>
      </c>
      <c r="G172" s="207" t="s">
        <v>123</v>
      </c>
      <c r="H172" s="208">
        <v>139</v>
      </c>
      <c r="I172" s="209"/>
      <c r="J172" s="210">
        <f>ROUND(I172*H172,2)</f>
        <v>0</v>
      </c>
      <c r="K172" s="206" t="s">
        <v>124</v>
      </c>
      <c r="L172" s="44"/>
      <c r="M172" s="211" t="s">
        <v>19</v>
      </c>
      <c r="N172" s="212" t="s">
        <v>43</v>
      </c>
      <c r="O172" s="8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125</v>
      </c>
      <c r="AT172" s="215" t="s">
        <v>120</v>
      </c>
      <c r="AU172" s="215" t="s">
        <v>82</v>
      </c>
      <c r="AY172" s="17" t="s">
        <v>118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80</v>
      </c>
      <c r="BK172" s="216">
        <f>ROUND(I172*H172,2)</f>
        <v>0</v>
      </c>
      <c r="BL172" s="17" t="s">
        <v>125</v>
      </c>
      <c r="BM172" s="215" t="s">
        <v>202</v>
      </c>
    </row>
    <row r="173" spans="1:47" s="2" customFormat="1" ht="12">
      <c r="A173" s="38"/>
      <c r="B173" s="39"/>
      <c r="C173" s="40"/>
      <c r="D173" s="217" t="s">
        <v>127</v>
      </c>
      <c r="E173" s="40"/>
      <c r="F173" s="218" t="s">
        <v>203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127</v>
      </c>
      <c r="AU173" s="17" t="s">
        <v>82</v>
      </c>
    </row>
    <row r="174" spans="1:47" s="2" customFormat="1" ht="12">
      <c r="A174" s="38"/>
      <c r="B174" s="39"/>
      <c r="C174" s="40"/>
      <c r="D174" s="222" t="s">
        <v>129</v>
      </c>
      <c r="E174" s="40"/>
      <c r="F174" s="223" t="s">
        <v>204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129</v>
      </c>
      <c r="AU174" s="17" t="s">
        <v>82</v>
      </c>
    </row>
    <row r="175" spans="1:51" s="13" customFormat="1" ht="12">
      <c r="A175" s="13"/>
      <c r="B175" s="224"/>
      <c r="C175" s="225"/>
      <c r="D175" s="217" t="s">
        <v>131</v>
      </c>
      <c r="E175" s="226" t="s">
        <v>19</v>
      </c>
      <c r="F175" s="227" t="s">
        <v>179</v>
      </c>
      <c r="G175" s="225"/>
      <c r="H175" s="226" t="s">
        <v>19</v>
      </c>
      <c r="I175" s="228"/>
      <c r="J175" s="225"/>
      <c r="K175" s="225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131</v>
      </c>
      <c r="AU175" s="233" t="s">
        <v>82</v>
      </c>
      <c r="AV175" s="13" t="s">
        <v>80</v>
      </c>
      <c r="AW175" s="13" t="s">
        <v>33</v>
      </c>
      <c r="AX175" s="13" t="s">
        <v>72</v>
      </c>
      <c r="AY175" s="233" t="s">
        <v>118</v>
      </c>
    </row>
    <row r="176" spans="1:51" s="13" customFormat="1" ht="12">
      <c r="A176" s="13"/>
      <c r="B176" s="224"/>
      <c r="C176" s="225"/>
      <c r="D176" s="217" t="s">
        <v>131</v>
      </c>
      <c r="E176" s="226" t="s">
        <v>19</v>
      </c>
      <c r="F176" s="227" t="s">
        <v>205</v>
      </c>
      <c r="G176" s="225"/>
      <c r="H176" s="226" t="s">
        <v>19</v>
      </c>
      <c r="I176" s="228"/>
      <c r="J176" s="225"/>
      <c r="K176" s="225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131</v>
      </c>
      <c r="AU176" s="233" t="s">
        <v>82</v>
      </c>
      <c r="AV176" s="13" t="s">
        <v>80</v>
      </c>
      <c r="AW176" s="13" t="s">
        <v>33</v>
      </c>
      <c r="AX176" s="13" t="s">
        <v>72</v>
      </c>
      <c r="AY176" s="233" t="s">
        <v>118</v>
      </c>
    </row>
    <row r="177" spans="1:51" s="14" customFormat="1" ht="12">
      <c r="A177" s="14"/>
      <c r="B177" s="234"/>
      <c r="C177" s="235"/>
      <c r="D177" s="217" t="s">
        <v>131</v>
      </c>
      <c r="E177" s="236" t="s">
        <v>19</v>
      </c>
      <c r="F177" s="237" t="s">
        <v>581</v>
      </c>
      <c r="G177" s="235"/>
      <c r="H177" s="238">
        <v>139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131</v>
      </c>
      <c r="AU177" s="244" t="s">
        <v>82</v>
      </c>
      <c r="AV177" s="14" t="s">
        <v>82</v>
      </c>
      <c r="AW177" s="14" t="s">
        <v>33</v>
      </c>
      <c r="AX177" s="14" t="s">
        <v>72</v>
      </c>
      <c r="AY177" s="244" t="s">
        <v>118</v>
      </c>
    </row>
    <row r="178" spans="1:65" s="2" customFormat="1" ht="16.5" customHeight="1">
      <c r="A178" s="38"/>
      <c r="B178" s="39"/>
      <c r="C178" s="204" t="s">
        <v>256</v>
      </c>
      <c r="D178" s="204" t="s">
        <v>120</v>
      </c>
      <c r="E178" s="205" t="s">
        <v>215</v>
      </c>
      <c r="F178" s="206" t="s">
        <v>216</v>
      </c>
      <c r="G178" s="207" t="s">
        <v>123</v>
      </c>
      <c r="H178" s="208">
        <v>139</v>
      </c>
      <c r="I178" s="209"/>
      <c r="J178" s="210">
        <f>ROUND(I178*H178,2)</f>
        <v>0</v>
      </c>
      <c r="K178" s="206" t="s">
        <v>124</v>
      </c>
      <c r="L178" s="44"/>
      <c r="M178" s="211" t="s">
        <v>19</v>
      </c>
      <c r="N178" s="212" t="s">
        <v>43</v>
      </c>
      <c r="O178" s="8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125</v>
      </c>
      <c r="AT178" s="215" t="s">
        <v>120</v>
      </c>
      <c r="AU178" s="215" t="s">
        <v>82</v>
      </c>
      <c r="AY178" s="17" t="s">
        <v>118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80</v>
      </c>
      <c r="BK178" s="216">
        <f>ROUND(I178*H178,2)</f>
        <v>0</v>
      </c>
      <c r="BL178" s="17" t="s">
        <v>125</v>
      </c>
      <c r="BM178" s="215" t="s">
        <v>217</v>
      </c>
    </row>
    <row r="179" spans="1:47" s="2" customFormat="1" ht="12">
      <c r="A179" s="38"/>
      <c r="B179" s="39"/>
      <c r="C179" s="40"/>
      <c r="D179" s="217" t="s">
        <v>127</v>
      </c>
      <c r="E179" s="40"/>
      <c r="F179" s="218" t="s">
        <v>218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127</v>
      </c>
      <c r="AU179" s="17" t="s">
        <v>82</v>
      </c>
    </row>
    <row r="180" spans="1:47" s="2" customFormat="1" ht="12">
      <c r="A180" s="38"/>
      <c r="B180" s="39"/>
      <c r="C180" s="40"/>
      <c r="D180" s="222" t="s">
        <v>129</v>
      </c>
      <c r="E180" s="40"/>
      <c r="F180" s="223" t="s">
        <v>219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129</v>
      </c>
      <c r="AU180" s="17" t="s">
        <v>82</v>
      </c>
    </row>
    <row r="181" spans="1:47" s="2" customFormat="1" ht="12">
      <c r="A181" s="38"/>
      <c r="B181" s="39"/>
      <c r="C181" s="40"/>
      <c r="D181" s="217" t="s">
        <v>160</v>
      </c>
      <c r="E181" s="40"/>
      <c r="F181" s="245" t="s">
        <v>220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160</v>
      </c>
      <c r="AU181" s="17" t="s">
        <v>82</v>
      </c>
    </row>
    <row r="182" spans="1:51" s="13" customFormat="1" ht="12">
      <c r="A182" s="13"/>
      <c r="B182" s="224"/>
      <c r="C182" s="225"/>
      <c r="D182" s="217" t="s">
        <v>131</v>
      </c>
      <c r="E182" s="226" t="s">
        <v>19</v>
      </c>
      <c r="F182" s="227" t="s">
        <v>179</v>
      </c>
      <c r="G182" s="225"/>
      <c r="H182" s="226" t="s">
        <v>19</v>
      </c>
      <c r="I182" s="228"/>
      <c r="J182" s="225"/>
      <c r="K182" s="225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131</v>
      </c>
      <c r="AU182" s="233" t="s">
        <v>82</v>
      </c>
      <c r="AV182" s="13" t="s">
        <v>80</v>
      </c>
      <c r="AW182" s="13" t="s">
        <v>33</v>
      </c>
      <c r="AX182" s="13" t="s">
        <v>72</v>
      </c>
      <c r="AY182" s="233" t="s">
        <v>118</v>
      </c>
    </row>
    <row r="183" spans="1:51" s="13" customFormat="1" ht="12">
      <c r="A183" s="13"/>
      <c r="B183" s="224"/>
      <c r="C183" s="225"/>
      <c r="D183" s="217" t="s">
        <v>131</v>
      </c>
      <c r="E183" s="226" t="s">
        <v>19</v>
      </c>
      <c r="F183" s="227" t="s">
        <v>221</v>
      </c>
      <c r="G183" s="225"/>
      <c r="H183" s="226" t="s">
        <v>19</v>
      </c>
      <c r="I183" s="228"/>
      <c r="J183" s="225"/>
      <c r="K183" s="225"/>
      <c r="L183" s="229"/>
      <c r="M183" s="230"/>
      <c r="N183" s="231"/>
      <c r="O183" s="231"/>
      <c r="P183" s="231"/>
      <c r="Q183" s="231"/>
      <c r="R183" s="231"/>
      <c r="S183" s="231"/>
      <c r="T183" s="23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3" t="s">
        <v>131</v>
      </c>
      <c r="AU183" s="233" t="s">
        <v>82</v>
      </c>
      <c r="AV183" s="13" t="s">
        <v>80</v>
      </c>
      <c r="AW183" s="13" t="s">
        <v>33</v>
      </c>
      <c r="AX183" s="13" t="s">
        <v>72</v>
      </c>
      <c r="AY183" s="233" t="s">
        <v>118</v>
      </c>
    </row>
    <row r="184" spans="1:51" s="14" customFormat="1" ht="12">
      <c r="A184" s="14"/>
      <c r="B184" s="234"/>
      <c r="C184" s="235"/>
      <c r="D184" s="217" t="s">
        <v>131</v>
      </c>
      <c r="E184" s="236" t="s">
        <v>19</v>
      </c>
      <c r="F184" s="237" t="s">
        <v>581</v>
      </c>
      <c r="G184" s="235"/>
      <c r="H184" s="238">
        <v>139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131</v>
      </c>
      <c r="AU184" s="244" t="s">
        <v>82</v>
      </c>
      <c r="AV184" s="14" t="s">
        <v>82</v>
      </c>
      <c r="AW184" s="14" t="s">
        <v>33</v>
      </c>
      <c r="AX184" s="14" t="s">
        <v>72</v>
      </c>
      <c r="AY184" s="244" t="s">
        <v>118</v>
      </c>
    </row>
    <row r="185" spans="1:65" s="2" customFormat="1" ht="16.5" customHeight="1">
      <c r="A185" s="38"/>
      <c r="B185" s="39"/>
      <c r="C185" s="204" t="s">
        <v>261</v>
      </c>
      <c r="D185" s="204" t="s">
        <v>120</v>
      </c>
      <c r="E185" s="205" t="s">
        <v>223</v>
      </c>
      <c r="F185" s="206" t="s">
        <v>224</v>
      </c>
      <c r="G185" s="207" t="s">
        <v>123</v>
      </c>
      <c r="H185" s="208">
        <v>139</v>
      </c>
      <c r="I185" s="209"/>
      <c r="J185" s="210">
        <f>ROUND(I185*H185,2)</f>
        <v>0</v>
      </c>
      <c r="K185" s="206" t="s">
        <v>124</v>
      </c>
      <c r="L185" s="44"/>
      <c r="M185" s="211" t="s">
        <v>19</v>
      </c>
      <c r="N185" s="212" t="s">
        <v>43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125</v>
      </c>
      <c r="AT185" s="215" t="s">
        <v>120</v>
      </c>
      <c r="AU185" s="215" t="s">
        <v>82</v>
      </c>
      <c r="AY185" s="17" t="s">
        <v>118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80</v>
      </c>
      <c r="BK185" s="216">
        <f>ROUND(I185*H185,2)</f>
        <v>0</v>
      </c>
      <c r="BL185" s="17" t="s">
        <v>125</v>
      </c>
      <c r="BM185" s="215" t="s">
        <v>225</v>
      </c>
    </row>
    <row r="186" spans="1:47" s="2" customFormat="1" ht="12">
      <c r="A186" s="38"/>
      <c r="B186" s="39"/>
      <c r="C186" s="40"/>
      <c r="D186" s="217" t="s">
        <v>127</v>
      </c>
      <c r="E186" s="40"/>
      <c r="F186" s="218" t="s">
        <v>226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127</v>
      </c>
      <c r="AU186" s="17" t="s">
        <v>82</v>
      </c>
    </row>
    <row r="187" spans="1:47" s="2" customFormat="1" ht="12">
      <c r="A187" s="38"/>
      <c r="B187" s="39"/>
      <c r="C187" s="40"/>
      <c r="D187" s="222" t="s">
        <v>129</v>
      </c>
      <c r="E187" s="40"/>
      <c r="F187" s="223" t="s">
        <v>227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129</v>
      </c>
      <c r="AU187" s="17" t="s">
        <v>82</v>
      </c>
    </row>
    <row r="188" spans="1:47" s="2" customFormat="1" ht="12">
      <c r="A188" s="38"/>
      <c r="B188" s="39"/>
      <c r="C188" s="40"/>
      <c r="D188" s="217" t="s">
        <v>160</v>
      </c>
      <c r="E188" s="40"/>
      <c r="F188" s="245" t="s">
        <v>220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160</v>
      </c>
      <c r="AU188" s="17" t="s">
        <v>82</v>
      </c>
    </row>
    <row r="189" spans="1:51" s="13" customFormat="1" ht="12">
      <c r="A189" s="13"/>
      <c r="B189" s="224"/>
      <c r="C189" s="225"/>
      <c r="D189" s="217" t="s">
        <v>131</v>
      </c>
      <c r="E189" s="226" t="s">
        <v>19</v>
      </c>
      <c r="F189" s="227" t="s">
        <v>179</v>
      </c>
      <c r="G189" s="225"/>
      <c r="H189" s="226" t="s">
        <v>19</v>
      </c>
      <c r="I189" s="228"/>
      <c r="J189" s="225"/>
      <c r="K189" s="225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131</v>
      </c>
      <c r="AU189" s="233" t="s">
        <v>82</v>
      </c>
      <c r="AV189" s="13" t="s">
        <v>80</v>
      </c>
      <c r="AW189" s="13" t="s">
        <v>33</v>
      </c>
      <c r="AX189" s="13" t="s">
        <v>72</v>
      </c>
      <c r="AY189" s="233" t="s">
        <v>118</v>
      </c>
    </row>
    <row r="190" spans="1:51" s="13" customFormat="1" ht="12">
      <c r="A190" s="13"/>
      <c r="B190" s="224"/>
      <c r="C190" s="225"/>
      <c r="D190" s="217" t="s">
        <v>131</v>
      </c>
      <c r="E190" s="226" t="s">
        <v>19</v>
      </c>
      <c r="F190" s="227" t="s">
        <v>228</v>
      </c>
      <c r="G190" s="225"/>
      <c r="H190" s="226" t="s">
        <v>19</v>
      </c>
      <c r="I190" s="228"/>
      <c r="J190" s="225"/>
      <c r="K190" s="225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131</v>
      </c>
      <c r="AU190" s="233" t="s">
        <v>82</v>
      </c>
      <c r="AV190" s="13" t="s">
        <v>80</v>
      </c>
      <c r="AW190" s="13" t="s">
        <v>33</v>
      </c>
      <c r="AX190" s="13" t="s">
        <v>72</v>
      </c>
      <c r="AY190" s="233" t="s">
        <v>118</v>
      </c>
    </row>
    <row r="191" spans="1:51" s="14" customFormat="1" ht="12">
      <c r="A191" s="14"/>
      <c r="B191" s="234"/>
      <c r="C191" s="235"/>
      <c r="D191" s="217" t="s">
        <v>131</v>
      </c>
      <c r="E191" s="236" t="s">
        <v>19</v>
      </c>
      <c r="F191" s="237" t="s">
        <v>581</v>
      </c>
      <c r="G191" s="235"/>
      <c r="H191" s="238">
        <v>139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131</v>
      </c>
      <c r="AU191" s="244" t="s">
        <v>82</v>
      </c>
      <c r="AV191" s="14" t="s">
        <v>82</v>
      </c>
      <c r="AW191" s="14" t="s">
        <v>33</v>
      </c>
      <c r="AX191" s="14" t="s">
        <v>72</v>
      </c>
      <c r="AY191" s="244" t="s">
        <v>118</v>
      </c>
    </row>
    <row r="192" spans="1:65" s="2" customFormat="1" ht="21.75" customHeight="1">
      <c r="A192" s="38"/>
      <c r="B192" s="39"/>
      <c r="C192" s="204" t="s">
        <v>267</v>
      </c>
      <c r="D192" s="204" t="s">
        <v>120</v>
      </c>
      <c r="E192" s="205" t="s">
        <v>230</v>
      </c>
      <c r="F192" s="206" t="s">
        <v>231</v>
      </c>
      <c r="G192" s="207" t="s">
        <v>123</v>
      </c>
      <c r="H192" s="208">
        <v>139</v>
      </c>
      <c r="I192" s="209"/>
      <c r="J192" s="210">
        <f>ROUND(I192*H192,2)</f>
        <v>0</v>
      </c>
      <c r="K192" s="206" t="s">
        <v>124</v>
      </c>
      <c r="L192" s="44"/>
      <c r="M192" s="211" t="s">
        <v>19</v>
      </c>
      <c r="N192" s="212" t="s">
        <v>43</v>
      </c>
      <c r="O192" s="8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125</v>
      </c>
      <c r="AT192" s="215" t="s">
        <v>120</v>
      </c>
      <c r="AU192" s="215" t="s">
        <v>82</v>
      </c>
      <c r="AY192" s="17" t="s">
        <v>118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80</v>
      </c>
      <c r="BK192" s="216">
        <f>ROUND(I192*H192,2)</f>
        <v>0</v>
      </c>
      <c r="BL192" s="17" t="s">
        <v>125</v>
      </c>
      <c r="BM192" s="215" t="s">
        <v>232</v>
      </c>
    </row>
    <row r="193" spans="1:47" s="2" customFormat="1" ht="12">
      <c r="A193" s="38"/>
      <c r="B193" s="39"/>
      <c r="C193" s="40"/>
      <c r="D193" s="217" t="s">
        <v>127</v>
      </c>
      <c r="E193" s="40"/>
      <c r="F193" s="218" t="s">
        <v>233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127</v>
      </c>
      <c r="AU193" s="17" t="s">
        <v>82</v>
      </c>
    </row>
    <row r="194" spans="1:47" s="2" customFormat="1" ht="12">
      <c r="A194" s="38"/>
      <c r="B194" s="39"/>
      <c r="C194" s="40"/>
      <c r="D194" s="222" t="s">
        <v>129</v>
      </c>
      <c r="E194" s="40"/>
      <c r="F194" s="223" t="s">
        <v>234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129</v>
      </c>
      <c r="AU194" s="17" t="s">
        <v>82</v>
      </c>
    </row>
    <row r="195" spans="1:51" s="13" customFormat="1" ht="12">
      <c r="A195" s="13"/>
      <c r="B195" s="224"/>
      <c r="C195" s="225"/>
      <c r="D195" s="217" t="s">
        <v>131</v>
      </c>
      <c r="E195" s="226" t="s">
        <v>19</v>
      </c>
      <c r="F195" s="227" t="s">
        <v>179</v>
      </c>
      <c r="G195" s="225"/>
      <c r="H195" s="226" t="s">
        <v>19</v>
      </c>
      <c r="I195" s="228"/>
      <c r="J195" s="225"/>
      <c r="K195" s="225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131</v>
      </c>
      <c r="AU195" s="233" t="s">
        <v>82</v>
      </c>
      <c r="AV195" s="13" t="s">
        <v>80</v>
      </c>
      <c r="AW195" s="13" t="s">
        <v>33</v>
      </c>
      <c r="AX195" s="13" t="s">
        <v>72</v>
      </c>
      <c r="AY195" s="233" t="s">
        <v>118</v>
      </c>
    </row>
    <row r="196" spans="1:51" s="13" customFormat="1" ht="12">
      <c r="A196" s="13"/>
      <c r="B196" s="224"/>
      <c r="C196" s="225"/>
      <c r="D196" s="217" t="s">
        <v>131</v>
      </c>
      <c r="E196" s="226" t="s">
        <v>19</v>
      </c>
      <c r="F196" s="227" t="s">
        <v>235</v>
      </c>
      <c r="G196" s="225"/>
      <c r="H196" s="226" t="s">
        <v>19</v>
      </c>
      <c r="I196" s="228"/>
      <c r="J196" s="225"/>
      <c r="K196" s="225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131</v>
      </c>
      <c r="AU196" s="233" t="s">
        <v>82</v>
      </c>
      <c r="AV196" s="13" t="s">
        <v>80</v>
      </c>
      <c r="AW196" s="13" t="s">
        <v>33</v>
      </c>
      <c r="AX196" s="13" t="s">
        <v>72</v>
      </c>
      <c r="AY196" s="233" t="s">
        <v>118</v>
      </c>
    </row>
    <row r="197" spans="1:51" s="14" customFormat="1" ht="12">
      <c r="A197" s="14"/>
      <c r="B197" s="234"/>
      <c r="C197" s="235"/>
      <c r="D197" s="217" t="s">
        <v>131</v>
      </c>
      <c r="E197" s="236" t="s">
        <v>19</v>
      </c>
      <c r="F197" s="237" t="s">
        <v>581</v>
      </c>
      <c r="G197" s="235"/>
      <c r="H197" s="238">
        <v>139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131</v>
      </c>
      <c r="AU197" s="244" t="s">
        <v>82</v>
      </c>
      <c r="AV197" s="14" t="s">
        <v>82</v>
      </c>
      <c r="AW197" s="14" t="s">
        <v>33</v>
      </c>
      <c r="AX197" s="14" t="s">
        <v>72</v>
      </c>
      <c r="AY197" s="244" t="s">
        <v>118</v>
      </c>
    </row>
    <row r="198" spans="1:65" s="2" customFormat="1" ht="16.5" customHeight="1">
      <c r="A198" s="38"/>
      <c r="B198" s="39"/>
      <c r="C198" s="204" t="s">
        <v>7</v>
      </c>
      <c r="D198" s="204" t="s">
        <v>120</v>
      </c>
      <c r="E198" s="205" t="s">
        <v>582</v>
      </c>
      <c r="F198" s="206" t="s">
        <v>583</v>
      </c>
      <c r="G198" s="207" t="s">
        <v>123</v>
      </c>
      <c r="H198" s="208">
        <v>5.5</v>
      </c>
      <c r="I198" s="209"/>
      <c r="J198" s="210">
        <f>ROUND(I198*H198,2)</f>
        <v>0</v>
      </c>
      <c r="K198" s="206" t="s">
        <v>124</v>
      </c>
      <c r="L198" s="44"/>
      <c r="M198" s="211" t="s">
        <v>19</v>
      </c>
      <c r="N198" s="212" t="s">
        <v>43</v>
      </c>
      <c r="O198" s="84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5" t="s">
        <v>125</v>
      </c>
      <c r="AT198" s="215" t="s">
        <v>120</v>
      </c>
      <c r="AU198" s="215" t="s">
        <v>82</v>
      </c>
      <c r="AY198" s="17" t="s">
        <v>118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7" t="s">
        <v>80</v>
      </c>
      <c r="BK198" s="216">
        <f>ROUND(I198*H198,2)</f>
        <v>0</v>
      </c>
      <c r="BL198" s="17" t="s">
        <v>125</v>
      </c>
      <c r="BM198" s="215" t="s">
        <v>584</v>
      </c>
    </row>
    <row r="199" spans="1:47" s="2" customFormat="1" ht="12">
      <c r="A199" s="38"/>
      <c r="B199" s="39"/>
      <c r="C199" s="40"/>
      <c r="D199" s="217" t="s">
        <v>127</v>
      </c>
      <c r="E199" s="40"/>
      <c r="F199" s="218" t="s">
        <v>585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127</v>
      </c>
      <c r="AU199" s="17" t="s">
        <v>82</v>
      </c>
    </row>
    <row r="200" spans="1:47" s="2" customFormat="1" ht="12">
      <c r="A200" s="38"/>
      <c r="B200" s="39"/>
      <c r="C200" s="40"/>
      <c r="D200" s="222" t="s">
        <v>129</v>
      </c>
      <c r="E200" s="40"/>
      <c r="F200" s="223" t="s">
        <v>586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129</v>
      </c>
      <c r="AU200" s="17" t="s">
        <v>82</v>
      </c>
    </row>
    <row r="201" spans="1:51" s="13" customFormat="1" ht="12">
      <c r="A201" s="13"/>
      <c r="B201" s="224"/>
      <c r="C201" s="225"/>
      <c r="D201" s="217" t="s">
        <v>131</v>
      </c>
      <c r="E201" s="226" t="s">
        <v>19</v>
      </c>
      <c r="F201" s="227" t="s">
        <v>179</v>
      </c>
      <c r="G201" s="225"/>
      <c r="H201" s="226" t="s">
        <v>19</v>
      </c>
      <c r="I201" s="228"/>
      <c r="J201" s="225"/>
      <c r="K201" s="225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131</v>
      </c>
      <c r="AU201" s="233" t="s">
        <v>82</v>
      </c>
      <c r="AV201" s="13" t="s">
        <v>80</v>
      </c>
      <c r="AW201" s="13" t="s">
        <v>33</v>
      </c>
      <c r="AX201" s="13" t="s">
        <v>72</v>
      </c>
      <c r="AY201" s="233" t="s">
        <v>118</v>
      </c>
    </row>
    <row r="202" spans="1:51" s="13" customFormat="1" ht="12">
      <c r="A202" s="13"/>
      <c r="B202" s="224"/>
      <c r="C202" s="225"/>
      <c r="D202" s="217" t="s">
        <v>131</v>
      </c>
      <c r="E202" s="226" t="s">
        <v>19</v>
      </c>
      <c r="F202" s="227" t="s">
        <v>587</v>
      </c>
      <c r="G202" s="225"/>
      <c r="H202" s="226" t="s">
        <v>19</v>
      </c>
      <c r="I202" s="228"/>
      <c r="J202" s="225"/>
      <c r="K202" s="225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131</v>
      </c>
      <c r="AU202" s="233" t="s">
        <v>82</v>
      </c>
      <c r="AV202" s="13" t="s">
        <v>80</v>
      </c>
      <c r="AW202" s="13" t="s">
        <v>33</v>
      </c>
      <c r="AX202" s="13" t="s">
        <v>72</v>
      </c>
      <c r="AY202" s="233" t="s">
        <v>118</v>
      </c>
    </row>
    <row r="203" spans="1:51" s="14" customFormat="1" ht="12">
      <c r="A203" s="14"/>
      <c r="B203" s="234"/>
      <c r="C203" s="235"/>
      <c r="D203" s="217" t="s">
        <v>131</v>
      </c>
      <c r="E203" s="236" t="s">
        <v>19</v>
      </c>
      <c r="F203" s="237" t="s">
        <v>588</v>
      </c>
      <c r="G203" s="235"/>
      <c r="H203" s="238">
        <v>5.5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131</v>
      </c>
      <c r="AU203" s="244" t="s">
        <v>82</v>
      </c>
      <c r="AV203" s="14" t="s">
        <v>82</v>
      </c>
      <c r="AW203" s="14" t="s">
        <v>33</v>
      </c>
      <c r="AX203" s="14" t="s">
        <v>72</v>
      </c>
      <c r="AY203" s="244" t="s">
        <v>118</v>
      </c>
    </row>
    <row r="204" spans="1:65" s="2" customFormat="1" ht="16.5" customHeight="1">
      <c r="A204" s="38"/>
      <c r="B204" s="39"/>
      <c r="C204" s="204" t="s">
        <v>279</v>
      </c>
      <c r="D204" s="204" t="s">
        <v>120</v>
      </c>
      <c r="E204" s="205" t="s">
        <v>249</v>
      </c>
      <c r="F204" s="206" t="s">
        <v>250</v>
      </c>
      <c r="G204" s="207" t="s">
        <v>123</v>
      </c>
      <c r="H204" s="208">
        <v>5.3</v>
      </c>
      <c r="I204" s="209"/>
      <c r="J204" s="210">
        <f>ROUND(I204*H204,2)</f>
        <v>0</v>
      </c>
      <c r="K204" s="206" t="s">
        <v>124</v>
      </c>
      <c r="L204" s="44"/>
      <c r="M204" s="211" t="s">
        <v>19</v>
      </c>
      <c r="N204" s="212" t="s">
        <v>43</v>
      </c>
      <c r="O204" s="84"/>
      <c r="P204" s="213">
        <f>O204*H204</f>
        <v>0</v>
      </c>
      <c r="Q204" s="213">
        <v>0.08922</v>
      </c>
      <c r="R204" s="213">
        <f>Q204*H204</f>
        <v>0.47286599999999995</v>
      </c>
      <c r="S204" s="213">
        <v>0</v>
      </c>
      <c r="T204" s="21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5" t="s">
        <v>125</v>
      </c>
      <c r="AT204" s="215" t="s">
        <v>120</v>
      </c>
      <c r="AU204" s="215" t="s">
        <v>82</v>
      </c>
      <c r="AY204" s="17" t="s">
        <v>118</v>
      </c>
      <c r="BE204" s="216">
        <f>IF(N204="základní",J204,0)</f>
        <v>0</v>
      </c>
      <c r="BF204" s="216">
        <f>IF(N204="snížená",J204,0)</f>
        <v>0</v>
      </c>
      <c r="BG204" s="216">
        <f>IF(N204="zákl. přenesená",J204,0)</f>
        <v>0</v>
      </c>
      <c r="BH204" s="216">
        <f>IF(N204="sníž. přenesená",J204,0)</f>
        <v>0</v>
      </c>
      <c r="BI204" s="216">
        <f>IF(N204="nulová",J204,0)</f>
        <v>0</v>
      </c>
      <c r="BJ204" s="17" t="s">
        <v>80</v>
      </c>
      <c r="BK204" s="216">
        <f>ROUND(I204*H204,2)</f>
        <v>0</v>
      </c>
      <c r="BL204" s="17" t="s">
        <v>125</v>
      </c>
      <c r="BM204" s="215" t="s">
        <v>251</v>
      </c>
    </row>
    <row r="205" spans="1:47" s="2" customFormat="1" ht="12">
      <c r="A205" s="38"/>
      <c r="B205" s="39"/>
      <c r="C205" s="40"/>
      <c r="D205" s="217" t="s">
        <v>127</v>
      </c>
      <c r="E205" s="40"/>
      <c r="F205" s="218" t="s">
        <v>252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127</v>
      </c>
      <c r="AU205" s="17" t="s">
        <v>82</v>
      </c>
    </row>
    <row r="206" spans="1:47" s="2" customFormat="1" ht="12">
      <c r="A206" s="38"/>
      <c r="B206" s="39"/>
      <c r="C206" s="40"/>
      <c r="D206" s="222" t="s">
        <v>129</v>
      </c>
      <c r="E206" s="40"/>
      <c r="F206" s="223" t="s">
        <v>253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129</v>
      </c>
      <c r="AU206" s="17" t="s">
        <v>82</v>
      </c>
    </row>
    <row r="207" spans="1:51" s="13" customFormat="1" ht="12">
      <c r="A207" s="13"/>
      <c r="B207" s="224"/>
      <c r="C207" s="225"/>
      <c r="D207" s="217" t="s">
        <v>131</v>
      </c>
      <c r="E207" s="226" t="s">
        <v>19</v>
      </c>
      <c r="F207" s="227" t="s">
        <v>179</v>
      </c>
      <c r="G207" s="225"/>
      <c r="H207" s="226" t="s">
        <v>19</v>
      </c>
      <c r="I207" s="228"/>
      <c r="J207" s="225"/>
      <c r="K207" s="225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131</v>
      </c>
      <c r="AU207" s="233" t="s">
        <v>82</v>
      </c>
      <c r="AV207" s="13" t="s">
        <v>80</v>
      </c>
      <c r="AW207" s="13" t="s">
        <v>33</v>
      </c>
      <c r="AX207" s="13" t="s">
        <v>72</v>
      </c>
      <c r="AY207" s="233" t="s">
        <v>118</v>
      </c>
    </row>
    <row r="208" spans="1:51" s="13" customFormat="1" ht="12">
      <c r="A208" s="13"/>
      <c r="B208" s="224"/>
      <c r="C208" s="225"/>
      <c r="D208" s="217" t="s">
        <v>131</v>
      </c>
      <c r="E208" s="226" t="s">
        <v>19</v>
      </c>
      <c r="F208" s="227" t="s">
        <v>254</v>
      </c>
      <c r="G208" s="225"/>
      <c r="H208" s="226" t="s">
        <v>19</v>
      </c>
      <c r="I208" s="228"/>
      <c r="J208" s="225"/>
      <c r="K208" s="225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131</v>
      </c>
      <c r="AU208" s="233" t="s">
        <v>82</v>
      </c>
      <c r="AV208" s="13" t="s">
        <v>80</v>
      </c>
      <c r="AW208" s="13" t="s">
        <v>33</v>
      </c>
      <c r="AX208" s="13" t="s">
        <v>72</v>
      </c>
      <c r="AY208" s="233" t="s">
        <v>118</v>
      </c>
    </row>
    <row r="209" spans="1:51" s="14" customFormat="1" ht="12">
      <c r="A209" s="14"/>
      <c r="B209" s="234"/>
      <c r="C209" s="235"/>
      <c r="D209" s="217" t="s">
        <v>131</v>
      </c>
      <c r="E209" s="236" t="s">
        <v>19</v>
      </c>
      <c r="F209" s="237" t="s">
        <v>589</v>
      </c>
      <c r="G209" s="235"/>
      <c r="H209" s="238">
        <v>5.3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131</v>
      </c>
      <c r="AU209" s="244" t="s">
        <v>82</v>
      </c>
      <c r="AV209" s="14" t="s">
        <v>82</v>
      </c>
      <c r="AW209" s="14" t="s">
        <v>33</v>
      </c>
      <c r="AX209" s="14" t="s">
        <v>72</v>
      </c>
      <c r="AY209" s="244" t="s">
        <v>118</v>
      </c>
    </row>
    <row r="210" spans="1:65" s="2" customFormat="1" ht="16.5" customHeight="1">
      <c r="A210" s="38"/>
      <c r="B210" s="39"/>
      <c r="C210" s="246" t="s">
        <v>284</v>
      </c>
      <c r="D210" s="246" t="s">
        <v>243</v>
      </c>
      <c r="E210" s="247" t="s">
        <v>262</v>
      </c>
      <c r="F210" s="248" t="s">
        <v>263</v>
      </c>
      <c r="G210" s="249" t="s">
        <v>123</v>
      </c>
      <c r="H210" s="250">
        <v>5.459</v>
      </c>
      <c r="I210" s="251"/>
      <c r="J210" s="252">
        <f>ROUND(I210*H210,2)</f>
        <v>0</v>
      </c>
      <c r="K210" s="248" t="s">
        <v>124</v>
      </c>
      <c r="L210" s="253"/>
      <c r="M210" s="254" t="s">
        <v>19</v>
      </c>
      <c r="N210" s="255" t="s">
        <v>43</v>
      </c>
      <c r="O210" s="84"/>
      <c r="P210" s="213">
        <f>O210*H210</f>
        <v>0</v>
      </c>
      <c r="Q210" s="213">
        <v>0.13</v>
      </c>
      <c r="R210" s="213">
        <f>Q210*H210</f>
        <v>0.70967</v>
      </c>
      <c r="S210" s="213">
        <v>0</v>
      </c>
      <c r="T210" s="21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15" t="s">
        <v>182</v>
      </c>
      <c r="AT210" s="215" t="s">
        <v>243</v>
      </c>
      <c r="AU210" s="215" t="s">
        <v>82</v>
      </c>
      <c r="AY210" s="17" t="s">
        <v>118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7" t="s">
        <v>80</v>
      </c>
      <c r="BK210" s="216">
        <f>ROUND(I210*H210,2)</f>
        <v>0</v>
      </c>
      <c r="BL210" s="17" t="s">
        <v>125</v>
      </c>
      <c r="BM210" s="215" t="s">
        <v>264</v>
      </c>
    </row>
    <row r="211" spans="1:47" s="2" customFormat="1" ht="12">
      <c r="A211" s="38"/>
      <c r="B211" s="39"/>
      <c r="C211" s="40"/>
      <c r="D211" s="217" t="s">
        <v>127</v>
      </c>
      <c r="E211" s="40"/>
      <c r="F211" s="218" t="s">
        <v>263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127</v>
      </c>
      <c r="AU211" s="17" t="s">
        <v>82</v>
      </c>
    </row>
    <row r="212" spans="1:51" s="14" customFormat="1" ht="12">
      <c r="A212" s="14"/>
      <c r="B212" s="234"/>
      <c r="C212" s="235"/>
      <c r="D212" s="217" t="s">
        <v>131</v>
      </c>
      <c r="E212" s="235"/>
      <c r="F212" s="237" t="s">
        <v>590</v>
      </c>
      <c r="G212" s="235"/>
      <c r="H212" s="238">
        <v>5.459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131</v>
      </c>
      <c r="AU212" s="244" t="s">
        <v>82</v>
      </c>
      <c r="AV212" s="14" t="s">
        <v>82</v>
      </c>
      <c r="AW212" s="14" t="s">
        <v>4</v>
      </c>
      <c r="AX212" s="14" t="s">
        <v>80</v>
      </c>
      <c r="AY212" s="244" t="s">
        <v>118</v>
      </c>
    </row>
    <row r="213" spans="1:65" s="2" customFormat="1" ht="21.75" customHeight="1">
      <c r="A213" s="38"/>
      <c r="B213" s="39"/>
      <c r="C213" s="204" t="s">
        <v>289</v>
      </c>
      <c r="D213" s="204" t="s">
        <v>120</v>
      </c>
      <c r="E213" s="205" t="s">
        <v>591</v>
      </c>
      <c r="F213" s="206" t="s">
        <v>592</v>
      </c>
      <c r="G213" s="207" t="s">
        <v>123</v>
      </c>
      <c r="H213" s="208">
        <v>253</v>
      </c>
      <c r="I213" s="209"/>
      <c r="J213" s="210">
        <f>ROUND(I213*H213,2)</f>
        <v>0</v>
      </c>
      <c r="K213" s="206" t="s">
        <v>124</v>
      </c>
      <c r="L213" s="44"/>
      <c r="M213" s="211" t="s">
        <v>19</v>
      </c>
      <c r="N213" s="212" t="s">
        <v>43</v>
      </c>
      <c r="O213" s="84"/>
      <c r="P213" s="213">
        <f>O213*H213</f>
        <v>0</v>
      </c>
      <c r="Q213" s="213">
        <v>0.08922</v>
      </c>
      <c r="R213" s="213">
        <f>Q213*H213</f>
        <v>22.57266</v>
      </c>
      <c r="S213" s="213">
        <v>0</v>
      </c>
      <c r="T213" s="21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5" t="s">
        <v>125</v>
      </c>
      <c r="AT213" s="215" t="s">
        <v>120</v>
      </c>
      <c r="AU213" s="215" t="s">
        <v>82</v>
      </c>
      <c r="AY213" s="17" t="s">
        <v>118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7" t="s">
        <v>80</v>
      </c>
      <c r="BK213" s="216">
        <f>ROUND(I213*H213,2)</f>
        <v>0</v>
      </c>
      <c r="BL213" s="17" t="s">
        <v>125</v>
      </c>
      <c r="BM213" s="215" t="s">
        <v>593</v>
      </c>
    </row>
    <row r="214" spans="1:47" s="2" customFormat="1" ht="12">
      <c r="A214" s="38"/>
      <c r="B214" s="39"/>
      <c r="C214" s="40"/>
      <c r="D214" s="217" t="s">
        <v>127</v>
      </c>
      <c r="E214" s="40"/>
      <c r="F214" s="218" t="s">
        <v>594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127</v>
      </c>
      <c r="AU214" s="17" t="s">
        <v>82</v>
      </c>
    </row>
    <row r="215" spans="1:47" s="2" customFormat="1" ht="12">
      <c r="A215" s="38"/>
      <c r="B215" s="39"/>
      <c r="C215" s="40"/>
      <c r="D215" s="222" t="s">
        <v>129</v>
      </c>
      <c r="E215" s="40"/>
      <c r="F215" s="223" t="s">
        <v>595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129</v>
      </c>
      <c r="AU215" s="17" t="s">
        <v>82</v>
      </c>
    </row>
    <row r="216" spans="1:51" s="13" customFormat="1" ht="12">
      <c r="A216" s="13"/>
      <c r="B216" s="224"/>
      <c r="C216" s="225"/>
      <c r="D216" s="217" t="s">
        <v>131</v>
      </c>
      <c r="E216" s="226" t="s">
        <v>19</v>
      </c>
      <c r="F216" s="227" t="s">
        <v>179</v>
      </c>
      <c r="G216" s="225"/>
      <c r="H216" s="226" t="s">
        <v>19</v>
      </c>
      <c r="I216" s="228"/>
      <c r="J216" s="225"/>
      <c r="K216" s="225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131</v>
      </c>
      <c r="AU216" s="233" t="s">
        <v>82</v>
      </c>
      <c r="AV216" s="13" t="s">
        <v>80</v>
      </c>
      <c r="AW216" s="13" t="s">
        <v>33</v>
      </c>
      <c r="AX216" s="13" t="s">
        <v>72</v>
      </c>
      <c r="AY216" s="233" t="s">
        <v>118</v>
      </c>
    </row>
    <row r="217" spans="1:51" s="13" customFormat="1" ht="12">
      <c r="A217" s="13"/>
      <c r="B217" s="224"/>
      <c r="C217" s="225"/>
      <c r="D217" s="217" t="s">
        <v>131</v>
      </c>
      <c r="E217" s="226" t="s">
        <v>19</v>
      </c>
      <c r="F217" s="227" t="s">
        <v>254</v>
      </c>
      <c r="G217" s="225"/>
      <c r="H217" s="226" t="s">
        <v>19</v>
      </c>
      <c r="I217" s="228"/>
      <c r="J217" s="225"/>
      <c r="K217" s="225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131</v>
      </c>
      <c r="AU217" s="233" t="s">
        <v>82</v>
      </c>
      <c r="AV217" s="13" t="s">
        <v>80</v>
      </c>
      <c r="AW217" s="13" t="s">
        <v>33</v>
      </c>
      <c r="AX217" s="13" t="s">
        <v>72</v>
      </c>
      <c r="AY217" s="233" t="s">
        <v>118</v>
      </c>
    </row>
    <row r="218" spans="1:51" s="14" customFormat="1" ht="12">
      <c r="A218" s="14"/>
      <c r="B218" s="234"/>
      <c r="C218" s="235"/>
      <c r="D218" s="217" t="s">
        <v>131</v>
      </c>
      <c r="E218" s="236" t="s">
        <v>19</v>
      </c>
      <c r="F218" s="237" t="s">
        <v>596</v>
      </c>
      <c r="G218" s="235"/>
      <c r="H218" s="238">
        <v>253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131</v>
      </c>
      <c r="AU218" s="244" t="s">
        <v>82</v>
      </c>
      <c r="AV218" s="14" t="s">
        <v>82</v>
      </c>
      <c r="AW218" s="14" t="s">
        <v>33</v>
      </c>
      <c r="AX218" s="14" t="s">
        <v>72</v>
      </c>
      <c r="AY218" s="244" t="s">
        <v>118</v>
      </c>
    </row>
    <row r="219" spans="1:65" s="2" customFormat="1" ht="16.5" customHeight="1">
      <c r="A219" s="38"/>
      <c r="B219" s="39"/>
      <c r="C219" s="246" t="s">
        <v>302</v>
      </c>
      <c r="D219" s="246" t="s">
        <v>243</v>
      </c>
      <c r="E219" s="247" t="s">
        <v>257</v>
      </c>
      <c r="F219" s="248" t="s">
        <v>258</v>
      </c>
      <c r="G219" s="249" t="s">
        <v>123</v>
      </c>
      <c r="H219" s="250">
        <v>258.06</v>
      </c>
      <c r="I219" s="251"/>
      <c r="J219" s="252">
        <f>ROUND(I219*H219,2)</f>
        <v>0</v>
      </c>
      <c r="K219" s="248" t="s">
        <v>124</v>
      </c>
      <c r="L219" s="253"/>
      <c r="M219" s="254" t="s">
        <v>19</v>
      </c>
      <c r="N219" s="255" t="s">
        <v>43</v>
      </c>
      <c r="O219" s="84"/>
      <c r="P219" s="213">
        <f>O219*H219</f>
        <v>0</v>
      </c>
      <c r="Q219" s="213">
        <v>0.13</v>
      </c>
      <c r="R219" s="213">
        <f>Q219*H219</f>
        <v>33.5478</v>
      </c>
      <c r="S219" s="213">
        <v>0</v>
      </c>
      <c r="T219" s="21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15" t="s">
        <v>182</v>
      </c>
      <c r="AT219" s="215" t="s">
        <v>243</v>
      </c>
      <c r="AU219" s="215" t="s">
        <v>82</v>
      </c>
      <c r="AY219" s="17" t="s">
        <v>118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7" t="s">
        <v>80</v>
      </c>
      <c r="BK219" s="216">
        <f>ROUND(I219*H219,2)</f>
        <v>0</v>
      </c>
      <c r="BL219" s="17" t="s">
        <v>125</v>
      </c>
      <c r="BM219" s="215" t="s">
        <v>259</v>
      </c>
    </row>
    <row r="220" spans="1:47" s="2" customFormat="1" ht="12">
      <c r="A220" s="38"/>
      <c r="B220" s="39"/>
      <c r="C220" s="40"/>
      <c r="D220" s="217" t="s">
        <v>127</v>
      </c>
      <c r="E220" s="40"/>
      <c r="F220" s="218" t="s">
        <v>258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127</v>
      </c>
      <c r="AU220" s="17" t="s">
        <v>82</v>
      </c>
    </row>
    <row r="221" spans="1:51" s="14" customFormat="1" ht="12">
      <c r="A221" s="14"/>
      <c r="B221" s="234"/>
      <c r="C221" s="235"/>
      <c r="D221" s="217" t="s">
        <v>131</v>
      </c>
      <c r="E221" s="235"/>
      <c r="F221" s="237" t="s">
        <v>597</v>
      </c>
      <c r="G221" s="235"/>
      <c r="H221" s="238">
        <v>258.06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131</v>
      </c>
      <c r="AU221" s="244" t="s">
        <v>82</v>
      </c>
      <c r="AV221" s="14" t="s">
        <v>82</v>
      </c>
      <c r="AW221" s="14" t="s">
        <v>4</v>
      </c>
      <c r="AX221" s="14" t="s">
        <v>80</v>
      </c>
      <c r="AY221" s="244" t="s">
        <v>118</v>
      </c>
    </row>
    <row r="222" spans="1:65" s="2" customFormat="1" ht="16.5" customHeight="1">
      <c r="A222" s="38"/>
      <c r="B222" s="39"/>
      <c r="C222" s="204" t="s">
        <v>308</v>
      </c>
      <c r="D222" s="204" t="s">
        <v>120</v>
      </c>
      <c r="E222" s="205" t="s">
        <v>598</v>
      </c>
      <c r="F222" s="206" t="s">
        <v>599</v>
      </c>
      <c r="G222" s="207" t="s">
        <v>123</v>
      </c>
      <c r="H222" s="208">
        <v>6</v>
      </c>
      <c r="I222" s="209"/>
      <c r="J222" s="210">
        <f>ROUND(I222*H222,2)</f>
        <v>0</v>
      </c>
      <c r="K222" s="206" t="s">
        <v>124</v>
      </c>
      <c r="L222" s="44"/>
      <c r="M222" s="211" t="s">
        <v>19</v>
      </c>
      <c r="N222" s="212" t="s">
        <v>43</v>
      </c>
      <c r="O222" s="84"/>
      <c r="P222" s="213">
        <f>O222*H222</f>
        <v>0</v>
      </c>
      <c r="Q222" s="213">
        <v>0.11162</v>
      </c>
      <c r="R222" s="213">
        <f>Q222*H222</f>
        <v>0.66972</v>
      </c>
      <c r="S222" s="213">
        <v>0</v>
      </c>
      <c r="T222" s="21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5" t="s">
        <v>125</v>
      </c>
      <c r="AT222" s="215" t="s">
        <v>120</v>
      </c>
      <c r="AU222" s="215" t="s">
        <v>82</v>
      </c>
      <c r="AY222" s="17" t="s">
        <v>118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7" t="s">
        <v>80</v>
      </c>
      <c r="BK222" s="216">
        <f>ROUND(I222*H222,2)</f>
        <v>0</v>
      </c>
      <c r="BL222" s="17" t="s">
        <v>125</v>
      </c>
      <c r="BM222" s="215" t="s">
        <v>600</v>
      </c>
    </row>
    <row r="223" spans="1:47" s="2" customFormat="1" ht="12">
      <c r="A223" s="38"/>
      <c r="B223" s="39"/>
      <c r="C223" s="40"/>
      <c r="D223" s="217" t="s">
        <v>127</v>
      </c>
      <c r="E223" s="40"/>
      <c r="F223" s="218" t="s">
        <v>601</v>
      </c>
      <c r="G223" s="40"/>
      <c r="H223" s="40"/>
      <c r="I223" s="219"/>
      <c r="J223" s="40"/>
      <c r="K223" s="40"/>
      <c r="L223" s="44"/>
      <c r="M223" s="220"/>
      <c r="N223" s="221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127</v>
      </c>
      <c r="AU223" s="17" t="s">
        <v>82</v>
      </c>
    </row>
    <row r="224" spans="1:47" s="2" customFormat="1" ht="12">
      <c r="A224" s="38"/>
      <c r="B224" s="39"/>
      <c r="C224" s="40"/>
      <c r="D224" s="222" t="s">
        <v>129</v>
      </c>
      <c r="E224" s="40"/>
      <c r="F224" s="223" t="s">
        <v>602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129</v>
      </c>
      <c r="AU224" s="17" t="s">
        <v>82</v>
      </c>
    </row>
    <row r="225" spans="1:51" s="13" customFormat="1" ht="12">
      <c r="A225" s="13"/>
      <c r="B225" s="224"/>
      <c r="C225" s="225"/>
      <c r="D225" s="217" t="s">
        <v>131</v>
      </c>
      <c r="E225" s="226" t="s">
        <v>19</v>
      </c>
      <c r="F225" s="227" t="s">
        <v>179</v>
      </c>
      <c r="G225" s="225"/>
      <c r="H225" s="226" t="s">
        <v>19</v>
      </c>
      <c r="I225" s="228"/>
      <c r="J225" s="225"/>
      <c r="K225" s="225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131</v>
      </c>
      <c r="AU225" s="233" t="s">
        <v>82</v>
      </c>
      <c r="AV225" s="13" t="s">
        <v>80</v>
      </c>
      <c r="AW225" s="13" t="s">
        <v>33</v>
      </c>
      <c r="AX225" s="13" t="s">
        <v>72</v>
      </c>
      <c r="AY225" s="233" t="s">
        <v>118</v>
      </c>
    </row>
    <row r="226" spans="1:51" s="13" customFormat="1" ht="12">
      <c r="A226" s="13"/>
      <c r="B226" s="224"/>
      <c r="C226" s="225"/>
      <c r="D226" s="217" t="s">
        <v>131</v>
      </c>
      <c r="E226" s="226" t="s">
        <v>19</v>
      </c>
      <c r="F226" s="227" t="s">
        <v>603</v>
      </c>
      <c r="G226" s="225"/>
      <c r="H226" s="226" t="s">
        <v>19</v>
      </c>
      <c r="I226" s="228"/>
      <c r="J226" s="225"/>
      <c r="K226" s="225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131</v>
      </c>
      <c r="AU226" s="233" t="s">
        <v>82</v>
      </c>
      <c r="AV226" s="13" t="s">
        <v>80</v>
      </c>
      <c r="AW226" s="13" t="s">
        <v>33</v>
      </c>
      <c r="AX226" s="13" t="s">
        <v>72</v>
      </c>
      <c r="AY226" s="233" t="s">
        <v>118</v>
      </c>
    </row>
    <row r="227" spans="1:51" s="14" customFormat="1" ht="12">
      <c r="A227" s="14"/>
      <c r="B227" s="234"/>
      <c r="C227" s="235"/>
      <c r="D227" s="217" t="s">
        <v>131</v>
      </c>
      <c r="E227" s="236" t="s">
        <v>19</v>
      </c>
      <c r="F227" s="237" t="s">
        <v>604</v>
      </c>
      <c r="G227" s="235"/>
      <c r="H227" s="238">
        <v>6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131</v>
      </c>
      <c r="AU227" s="244" t="s">
        <v>82</v>
      </c>
      <c r="AV227" s="14" t="s">
        <v>82</v>
      </c>
      <c r="AW227" s="14" t="s">
        <v>33</v>
      </c>
      <c r="AX227" s="14" t="s">
        <v>72</v>
      </c>
      <c r="AY227" s="244" t="s">
        <v>118</v>
      </c>
    </row>
    <row r="228" spans="1:65" s="2" customFormat="1" ht="16.5" customHeight="1">
      <c r="A228" s="38"/>
      <c r="B228" s="39"/>
      <c r="C228" s="246" t="s">
        <v>313</v>
      </c>
      <c r="D228" s="246" t="s">
        <v>243</v>
      </c>
      <c r="E228" s="247" t="s">
        <v>605</v>
      </c>
      <c r="F228" s="248" t="s">
        <v>606</v>
      </c>
      <c r="G228" s="249" t="s">
        <v>123</v>
      </c>
      <c r="H228" s="250">
        <v>6.18</v>
      </c>
      <c r="I228" s="251"/>
      <c r="J228" s="252">
        <f>ROUND(I228*H228,2)</f>
        <v>0</v>
      </c>
      <c r="K228" s="248" t="s">
        <v>124</v>
      </c>
      <c r="L228" s="253"/>
      <c r="M228" s="254" t="s">
        <v>19</v>
      </c>
      <c r="N228" s="255" t="s">
        <v>43</v>
      </c>
      <c r="O228" s="84"/>
      <c r="P228" s="213">
        <f>O228*H228</f>
        <v>0</v>
      </c>
      <c r="Q228" s="213">
        <v>0.176</v>
      </c>
      <c r="R228" s="213">
        <f>Q228*H228</f>
        <v>1.08768</v>
      </c>
      <c r="S228" s="213">
        <v>0</v>
      </c>
      <c r="T228" s="21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5" t="s">
        <v>182</v>
      </c>
      <c r="AT228" s="215" t="s">
        <v>243</v>
      </c>
      <c r="AU228" s="215" t="s">
        <v>82</v>
      </c>
      <c r="AY228" s="17" t="s">
        <v>118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7" t="s">
        <v>80</v>
      </c>
      <c r="BK228" s="216">
        <f>ROUND(I228*H228,2)</f>
        <v>0</v>
      </c>
      <c r="BL228" s="17" t="s">
        <v>125</v>
      </c>
      <c r="BM228" s="215" t="s">
        <v>607</v>
      </c>
    </row>
    <row r="229" spans="1:47" s="2" customFormat="1" ht="12">
      <c r="A229" s="38"/>
      <c r="B229" s="39"/>
      <c r="C229" s="40"/>
      <c r="D229" s="217" t="s">
        <v>127</v>
      </c>
      <c r="E229" s="40"/>
      <c r="F229" s="218" t="s">
        <v>606</v>
      </c>
      <c r="G229" s="40"/>
      <c r="H229" s="40"/>
      <c r="I229" s="219"/>
      <c r="J229" s="40"/>
      <c r="K229" s="40"/>
      <c r="L229" s="44"/>
      <c r="M229" s="220"/>
      <c r="N229" s="221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127</v>
      </c>
      <c r="AU229" s="17" t="s">
        <v>82</v>
      </c>
    </row>
    <row r="230" spans="1:51" s="14" customFormat="1" ht="12">
      <c r="A230" s="14"/>
      <c r="B230" s="234"/>
      <c r="C230" s="235"/>
      <c r="D230" s="217" t="s">
        <v>131</v>
      </c>
      <c r="E230" s="235"/>
      <c r="F230" s="237" t="s">
        <v>608</v>
      </c>
      <c r="G230" s="235"/>
      <c r="H230" s="238">
        <v>6.18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131</v>
      </c>
      <c r="AU230" s="244" t="s">
        <v>82</v>
      </c>
      <c r="AV230" s="14" t="s">
        <v>82</v>
      </c>
      <c r="AW230" s="14" t="s">
        <v>4</v>
      </c>
      <c r="AX230" s="14" t="s">
        <v>80</v>
      </c>
      <c r="AY230" s="244" t="s">
        <v>118</v>
      </c>
    </row>
    <row r="231" spans="1:65" s="2" customFormat="1" ht="21.75" customHeight="1">
      <c r="A231" s="38"/>
      <c r="B231" s="39"/>
      <c r="C231" s="204" t="s">
        <v>317</v>
      </c>
      <c r="D231" s="204" t="s">
        <v>120</v>
      </c>
      <c r="E231" s="205" t="s">
        <v>609</v>
      </c>
      <c r="F231" s="206" t="s">
        <v>610</v>
      </c>
      <c r="G231" s="207" t="s">
        <v>123</v>
      </c>
      <c r="H231" s="208">
        <v>280</v>
      </c>
      <c r="I231" s="209"/>
      <c r="J231" s="210">
        <f>ROUND(I231*H231,2)</f>
        <v>0</v>
      </c>
      <c r="K231" s="206" t="s">
        <v>124</v>
      </c>
      <c r="L231" s="44"/>
      <c r="M231" s="211" t="s">
        <v>19</v>
      </c>
      <c r="N231" s="212" t="s">
        <v>43</v>
      </c>
      <c r="O231" s="84"/>
      <c r="P231" s="213">
        <f>O231*H231</f>
        <v>0</v>
      </c>
      <c r="Q231" s="213">
        <v>0.11162</v>
      </c>
      <c r="R231" s="213">
        <f>Q231*H231</f>
        <v>31.2536</v>
      </c>
      <c r="S231" s="213">
        <v>0</v>
      </c>
      <c r="T231" s="21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125</v>
      </c>
      <c r="AT231" s="215" t="s">
        <v>120</v>
      </c>
      <c r="AU231" s="215" t="s">
        <v>82</v>
      </c>
      <c r="AY231" s="17" t="s">
        <v>118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80</v>
      </c>
      <c r="BK231" s="216">
        <f>ROUND(I231*H231,2)</f>
        <v>0</v>
      </c>
      <c r="BL231" s="17" t="s">
        <v>125</v>
      </c>
      <c r="BM231" s="215" t="s">
        <v>611</v>
      </c>
    </row>
    <row r="232" spans="1:47" s="2" customFormat="1" ht="12">
      <c r="A232" s="38"/>
      <c r="B232" s="39"/>
      <c r="C232" s="40"/>
      <c r="D232" s="217" t="s">
        <v>127</v>
      </c>
      <c r="E232" s="40"/>
      <c r="F232" s="218" t="s">
        <v>612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127</v>
      </c>
      <c r="AU232" s="17" t="s">
        <v>82</v>
      </c>
    </row>
    <row r="233" spans="1:47" s="2" customFormat="1" ht="12">
      <c r="A233" s="38"/>
      <c r="B233" s="39"/>
      <c r="C233" s="40"/>
      <c r="D233" s="222" t="s">
        <v>129</v>
      </c>
      <c r="E233" s="40"/>
      <c r="F233" s="223" t="s">
        <v>613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129</v>
      </c>
      <c r="AU233" s="17" t="s">
        <v>82</v>
      </c>
    </row>
    <row r="234" spans="1:51" s="13" customFormat="1" ht="12">
      <c r="A234" s="13"/>
      <c r="B234" s="224"/>
      <c r="C234" s="225"/>
      <c r="D234" s="217" t="s">
        <v>131</v>
      </c>
      <c r="E234" s="226" t="s">
        <v>19</v>
      </c>
      <c r="F234" s="227" t="s">
        <v>179</v>
      </c>
      <c r="G234" s="225"/>
      <c r="H234" s="226" t="s">
        <v>19</v>
      </c>
      <c r="I234" s="228"/>
      <c r="J234" s="225"/>
      <c r="K234" s="225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131</v>
      </c>
      <c r="AU234" s="233" t="s">
        <v>82</v>
      </c>
      <c r="AV234" s="13" t="s">
        <v>80</v>
      </c>
      <c r="AW234" s="13" t="s">
        <v>33</v>
      </c>
      <c r="AX234" s="13" t="s">
        <v>72</v>
      </c>
      <c r="AY234" s="233" t="s">
        <v>118</v>
      </c>
    </row>
    <row r="235" spans="1:51" s="13" customFormat="1" ht="12">
      <c r="A235" s="13"/>
      <c r="B235" s="224"/>
      <c r="C235" s="225"/>
      <c r="D235" s="217" t="s">
        <v>131</v>
      </c>
      <c r="E235" s="226" t="s">
        <v>19</v>
      </c>
      <c r="F235" s="227" t="s">
        <v>603</v>
      </c>
      <c r="G235" s="225"/>
      <c r="H235" s="226" t="s">
        <v>19</v>
      </c>
      <c r="I235" s="228"/>
      <c r="J235" s="225"/>
      <c r="K235" s="225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131</v>
      </c>
      <c r="AU235" s="233" t="s">
        <v>82</v>
      </c>
      <c r="AV235" s="13" t="s">
        <v>80</v>
      </c>
      <c r="AW235" s="13" t="s">
        <v>33</v>
      </c>
      <c r="AX235" s="13" t="s">
        <v>72</v>
      </c>
      <c r="AY235" s="233" t="s">
        <v>118</v>
      </c>
    </row>
    <row r="236" spans="1:51" s="14" customFormat="1" ht="12">
      <c r="A236" s="14"/>
      <c r="B236" s="234"/>
      <c r="C236" s="235"/>
      <c r="D236" s="217" t="s">
        <v>131</v>
      </c>
      <c r="E236" s="236" t="s">
        <v>19</v>
      </c>
      <c r="F236" s="237" t="s">
        <v>614</v>
      </c>
      <c r="G236" s="235"/>
      <c r="H236" s="238">
        <v>245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131</v>
      </c>
      <c r="AU236" s="244" t="s">
        <v>82</v>
      </c>
      <c r="AV236" s="14" t="s">
        <v>82</v>
      </c>
      <c r="AW236" s="14" t="s">
        <v>33</v>
      </c>
      <c r="AX236" s="14" t="s">
        <v>72</v>
      </c>
      <c r="AY236" s="244" t="s">
        <v>118</v>
      </c>
    </row>
    <row r="237" spans="1:51" s="14" customFormat="1" ht="12">
      <c r="A237" s="14"/>
      <c r="B237" s="234"/>
      <c r="C237" s="235"/>
      <c r="D237" s="217" t="s">
        <v>131</v>
      </c>
      <c r="E237" s="236" t="s">
        <v>19</v>
      </c>
      <c r="F237" s="237" t="s">
        <v>615</v>
      </c>
      <c r="G237" s="235"/>
      <c r="H237" s="238">
        <v>35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131</v>
      </c>
      <c r="AU237" s="244" t="s">
        <v>82</v>
      </c>
      <c r="AV237" s="14" t="s">
        <v>82</v>
      </c>
      <c r="AW237" s="14" t="s">
        <v>33</v>
      </c>
      <c r="AX237" s="14" t="s">
        <v>72</v>
      </c>
      <c r="AY237" s="244" t="s">
        <v>118</v>
      </c>
    </row>
    <row r="238" spans="1:65" s="2" customFormat="1" ht="16.5" customHeight="1">
      <c r="A238" s="38"/>
      <c r="B238" s="39"/>
      <c r="C238" s="246" t="s">
        <v>321</v>
      </c>
      <c r="D238" s="246" t="s">
        <v>243</v>
      </c>
      <c r="E238" s="247" t="s">
        <v>616</v>
      </c>
      <c r="F238" s="248" t="s">
        <v>617</v>
      </c>
      <c r="G238" s="249" t="s">
        <v>123</v>
      </c>
      <c r="H238" s="250">
        <v>285.6</v>
      </c>
      <c r="I238" s="251"/>
      <c r="J238" s="252">
        <f>ROUND(I238*H238,2)</f>
        <v>0</v>
      </c>
      <c r="K238" s="248" t="s">
        <v>124</v>
      </c>
      <c r="L238" s="253"/>
      <c r="M238" s="254" t="s">
        <v>19</v>
      </c>
      <c r="N238" s="255" t="s">
        <v>43</v>
      </c>
      <c r="O238" s="84"/>
      <c r="P238" s="213">
        <f>O238*H238</f>
        <v>0</v>
      </c>
      <c r="Q238" s="213">
        <v>0.176</v>
      </c>
      <c r="R238" s="213">
        <f>Q238*H238</f>
        <v>50.2656</v>
      </c>
      <c r="S238" s="213">
        <v>0</v>
      </c>
      <c r="T238" s="21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15" t="s">
        <v>182</v>
      </c>
      <c r="AT238" s="215" t="s">
        <v>243</v>
      </c>
      <c r="AU238" s="215" t="s">
        <v>82</v>
      </c>
      <c r="AY238" s="17" t="s">
        <v>118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7" t="s">
        <v>80</v>
      </c>
      <c r="BK238" s="216">
        <f>ROUND(I238*H238,2)</f>
        <v>0</v>
      </c>
      <c r="BL238" s="17" t="s">
        <v>125</v>
      </c>
      <c r="BM238" s="215" t="s">
        <v>618</v>
      </c>
    </row>
    <row r="239" spans="1:47" s="2" customFormat="1" ht="12">
      <c r="A239" s="38"/>
      <c r="B239" s="39"/>
      <c r="C239" s="40"/>
      <c r="D239" s="217" t="s">
        <v>127</v>
      </c>
      <c r="E239" s="40"/>
      <c r="F239" s="218" t="s">
        <v>617</v>
      </c>
      <c r="G239" s="40"/>
      <c r="H239" s="40"/>
      <c r="I239" s="219"/>
      <c r="J239" s="40"/>
      <c r="K239" s="40"/>
      <c r="L239" s="44"/>
      <c r="M239" s="220"/>
      <c r="N239" s="221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127</v>
      </c>
      <c r="AU239" s="17" t="s">
        <v>82</v>
      </c>
    </row>
    <row r="240" spans="1:51" s="14" customFormat="1" ht="12">
      <c r="A240" s="14"/>
      <c r="B240" s="234"/>
      <c r="C240" s="235"/>
      <c r="D240" s="217" t="s">
        <v>131</v>
      </c>
      <c r="E240" s="235"/>
      <c r="F240" s="237" t="s">
        <v>619</v>
      </c>
      <c r="G240" s="235"/>
      <c r="H240" s="238">
        <v>285.6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131</v>
      </c>
      <c r="AU240" s="244" t="s">
        <v>82</v>
      </c>
      <c r="AV240" s="14" t="s">
        <v>82</v>
      </c>
      <c r="AW240" s="14" t="s">
        <v>4</v>
      </c>
      <c r="AX240" s="14" t="s">
        <v>80</v>
      </c>
      <c r="AY240" s="244" t="s">
        <v>118</v>
      </c>
    </row>
    <row r="241" spans="1:63" s="12" customFormat="1" ht="22.8" customHeight="1">
      <c r="A241" s="12"/>
      <c r="B241" s="188"/>
      <c r="C241" s="189"/>
      <c r="D241" s="190" t="s">
        <v>71</v>
      </c>
      <c r="E241" s="202" t="s">
        <v>182</v>
      </c>
      <c r="F241" s="202" t="s">
        <v>266</v>
      </c>
      <c r="G241" s="189"/>
      <c r="H241" s="189"/>
      <c r="I241" s="192"/>
      <c r="J241" s="203">
        <f>BK241</f>
        <v>0</v>
      </c>
      <c r="K241" s="189"/>
      <c r="L241" s="194"/>
      <c r="M241" s="195"/>
      <c r="N241" s="196"/>
      <c r="O241" s="196"/>
      <c r="P241" s="197">
        <f>SUM(P242:P276)</f>
        <v>0</v>
      </c>
      <c r="Q241" s="196"/>
      <c r="R241" s="197">
        <f>SUM(R242:R276)</f>
        <v>1.8825020000000001</v>
      </c>
      <c r="S241" s="196"/>
      <c r="T241" s="198">
        <f>SUM(T242:T276)</f>
        <v>0.46272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99" t="s">
        <v>80</v>
      </c>
      <c r="AT241" s="200" t="s">
        <v>71</v>
      </c>
      <c r="AU241" s="200" t="s">
        <v>80</v>
      </c>
      <c r="AY241" s="199" t="s">
        <v>118</v>
      </c>
      <c r="BK241" s="201">
        <f>SUM(BK242:BK276)</f>
        <v>0</v>
      </c>
    </row>
    <row r="242" spans="1:65" s="2" customFormat="1" ht="16.5" customHeight="1">
      <c r="A242" s="38"/>
      <c r="B242" s="39"/>
      <c r="C242" s="204" t="s">
        <v>325</v>
      </c>
      <c r="D242" s="204" t="s">
        <v>120</v>
      </c>
      <c r="E242" s="205" t="s">
        <v>268</v>
      </c>
      <c r="F242" s="206" t="s">
        <v>269</v>
      </c>
      <c r="G242" s="207" t="s">
        <v>149</v>
      </c>
      <c r="H242" s="208">
        <v>7.2</v>
      </c>
      <c r="I242" s="209"/>
      <c r="J242" s="210">
        <f>ROUND(I242*H242,2)</f>
        <v>0</v>
      </c>
      <c r="K242" s="206" t="s">
        <v>19</v>
      </c>
      <c r="L242" s="44"/>
      <c r="M242" s="211" t="s">
        <v>19</v>
      </c>
      <c r="N242" s="212" t="s">
        <v>43</v>
      </c>
      <c r="O242" s="84"/>
      <c r="P242" s="213">
        <f>O242*H242</f>
        <v>0</v>
      </c>
      <c r="Q242" s="213">
        <v>1E-05</v>
      </c>
      <c r="R242" s="213">
        <f>Q242*H242</f>
        <v>7.2E-05</v>
      </c>
      <c r="S242" s="213">
        <v>0</v>
      </c>
      <c r="T242" s="21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5" t="s">
        <v>125</v>
      </c>
      <c r="AT242" s="215" t="s">
        <v>120</v>
      </c>
      <c r="AU242" s="215" t="s">
        <v>82</v>
      </c>
      <c r="AY242" s="17" t="s">
        <v>118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7" t="s">
        <v>80</v>
      </c>
      <c r="BK242" s="216">
        <f>ROUND(I242*H242,2)</f>
        <v>0</v>
      </c>
      <c r="BL242" s="17" t="s">
        <v>125</v>
      </c>
      <c r="BM242" s="215" t="s">
        <v>270</v>
      </c>
    </row>
    <row r="243" spans="1:47" s="2" customFormat="1" ht="12">
      <c r="A243" s="38"/>
      <c r="B243" s="39"/>
      <c r="C243" s="40"/>
      <c r="D243" s="217" t="s">
        <v>127</v>
      </c>
      <c r="E243" s="40"/>
      <c r="F243" s="218" t="s">
        <v>271</v>
      </c>
      <c r="G243" s="40"/>
      <c r="H243" s="40"/>
      <c r="I243" s="219"/>
      <c r="J243" s="40"/>
      <c r="K243" s="40"/>
      <c r="L243" s="44"/>
      <c r="M243" s="220"/>
      <c r="N243" s="221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127</v>
      </c>
      <c r="AU243" s="17" t="s">
        <v>82</v>
      </c>
    </row>
    <row r="244" spans="1:51" s="13" customFormat="1" ht="12">
      <c r="A244" s="13"/>
      <c r="B244" s="224"/>
      <c r="C244" s="225"/>
      <c r="D244" s="217" t="s">
        <v>131</v>
      </c>
      <c r="E244" s="226" t="s">
        <v>19</v>
      </c>
      <c r="F244" s="227" t="s">
        <v>272</v>
      </c>
      <c r="G244" s="225"/>
      <c r="H244" s="226" t="s">
        <v>19</v>
      </c>
      <c r="I244" s="228"/>
      <c r="J244" s="225"/>
      <c r="K244" s="225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131</v>
      </c>
      <c r="AU244" s="233" t="s">
        <v>82</v>
      </c>
      <c r="AV244" s="13" t="s">
        <v>80</v>
      </c>
      <c r="AW244" s="13" t="s">
        <v>33</v>
      </c>
      <c r="AX244" s="13" t="s">
        <v>72</v>
      </c>
      <c r="AY244" s="233" t="s">
        <v>118</v>
      </c>
    </row>
    <row r="245" spans="1:51" s="14" customFormat="1" ht="12">
      <c r="A245" s="14"/>
      <c r="B245" s="234"/>
      <c r="C245" s="235"/>
      <c r="D245" s="217" t="s">
        <v>131</v>
      </c>
      <c r="E245" s="236" t="s">
        <v>19</v>
      </c>
      <c r="F245" s="237" t="s">
        <v>620</v>
      </c>
      <c r="G245" s="235"/>
      <c r="H245" s="238">
        <v>7.2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131</v>
      </c>
      <c r="AU245" s="244" t="s">
        <v>82</v>
      </c>
      <c r="AV245" s="14" t="s">
        <v>82</v>
      </c>
      <c r="AW245" s="14" t="s">
        <v>33</v>
      </c>
      <c r="AX245" s="14" t="s">
        <v>72</v>
      </c>
      <c r="AY245" s="244" t="s">
        <v>118</v>
      </c>
    </row>
    <row r="246" spans="1:65" s="2" customFormat="1" ht="16.5" customHeight="1">
      <c r="A246" s="38"/>
      <c r="B246" s="39"/>
      <c r="C246" s="204" t="s">
        <v>330</v>
      </c>
      <c r="D246" s="204" t="s">
        <v>120</v>
      </c>
      <c r="E246" s="205" t="s">
        <v>274</v>
      </c>
      <c r="F246" s="206" t="s">
        <v>275</v>
      </c>
      <c r="G246" s="207" t="s">
        <v>276</v>
      </c>
      <c r="H246" s="208">
        <v>2</v>
      </c>
      <c r="I246" s="209"/>
      <c r="J246" s="210">
        <f>ROUND(I246*H246,2)</f>
        <v>0</v>
      </c>
      <c r="K246" s="206" t="s">
        <v>19</v>
      </c>
      <c r="L246" s="44"/>
      <c r="M246" s="211" t="s">
        <v>19</v>
      </c>
      <c r="N246" s="212" t="s">
        <v>43</v>
      </c>
      <c r="O246" s="84"/>
      <c r="P246" s="213">
        <f>O246*H246</f>
        <v>0</v>
      </c>
      <c r="Q246" s="213">
        <v>0.00072</v>
      </c>
      <c r="R246" s="213">
        <f>Q246*H246</f>
        <v>0.00144</v>
      </c>
      <c r="S246" s="213">
        <v>0</v>
      </c>
      <c r="T246" s="214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15" t="s">
        <v>125</v>
      </c>
      <c r="AT246" s="215" t="s">
        <v>120</v>
      </c>
      <c r="AU246" s="215" t="s">
        <v>82</v>
      </c>
      <c r="AY246" s="17" t="s">
        <v>118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17" t="s">
        <v>80</v>
      </c>
      <c r="BK246" s="216">
        <f>ROUND(I246*H246,2)</f>
        <v>0</v>
      </c>
      <c r="BL246" s="17" t="s">
        <v>125</v>
      </c>
      <c r="BM246" s="215" t="s">
        <v>277</v>
      </c>
    </row>
    <row r="247" spans="1:47" s="2" customFormat="1" ht="12">
      <c r="A247" s="38"/>
      <c r="B247" s="39"/>
      <c r="C247" s="40"/>
      <c r="D247" s="217" t="s">
        <v>127</v>
      </c>
      <c r="E247" s="40"/>
      <c r="F247" s="218" t="s">
        <v>275</v>
      </c>
      <c r="G247" s="40"/>
      <c r="H247" s="40"/>
      <c r="I247" s="219"/>
      <c r="J247" s="40"/>
      <c r="K247" s="40"/>
      <c r="L247" s="44"/>
      <c r="M247" s="220"/>
      <c r="N247" s="221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127</v>
      </c>
      <c r="AU247" s="17" t="s">
        <v>82</v>
      </c>
    </row>
    <row r="248" spans="1:51" s="13" customFormat="1" ht="12">
      <c r="A248" s="13"/>
      <c r="B248" s="224"/>
      <c r="C248" s="225"/>
      <c r="D248" s="217" t="s">
        <v>131</v>
      </c>
      <c r="E248" s="226" t="s">
        <v>19</v>
      </c>
      <c r="F248" s="227" t="s">
        <v>272</v>
      </c>
      <c r="G248" s="225"/>
      <c r="H248" s="226" t="s">
        <v>19</v>
      </c>
      <c r="I248" s="228"/>
      <c r="J248" s="225"/>
      <c r="K248" s="225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131</v>
      </c>
      <c r="AU248" s="233" t="s">
        <v>82</v>
      </c>
      <c r="AV248" s="13" t="s">
        <v>80</v>
      </c>
      <c r="AW248" s="13" t="s">
        <v>33</v>
      </c>
      <c r="AX248" s="13" t="s">
        <v>72</v>
      </c>
      <c r="AY248" s="233" t="s">
        <v>118</v>
      </c>
    </row>
    <row r="249" spans="1:51" s="14" customFormat="1" ht="12">
      <c r="A249" s="14"/>
      <c r="B249" s="234"/>
      <c r="C249" s="235"/>
      <c r="D249" s="217" t="s">
        <v>131</v>
      </c>
      <c r="E249" s="236" t="s">
        <v>19</v>
      </c>
      <c r="F249" s="237" t="s">
        <v>621</v>
      </c>
      <c r="G249" s="235"/>
      <c r="H249" s="238">
        <v>2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131</v>
      </c>
      <c r="AU249" s="244" t="s">
        <v>82</v>
      </c>
      <c r="AV249" s="14" t="s">
        <v>82</v>
      </c>
      <c r="AW249" s="14" t="s">
        <v>33</v>
      </c>
      <c r="AX249" s="14" t="s">
        <v>72</v>
      </c>
      <c r="AY249" s="244" t="s">
        <v>118</v>
      </c>
    </row>
    <row r="250" spans="1:65" s="2" customFormat="1" ht="16.5" customHeight="1">
      <c r="A250" s="38"/>
      <c r="B250" s="39"/>
      <c r="C250" s="204" t="s">
        <v>338</v>
      </c>
      <c r="D250" s="204" t="s">
        <v>120</v>
      </c>
      <c r="E250" s="205" t="s">
        <v>622</v>
      </c>
      <c r="F250" s="206" t="s">
        <v>623</v>
      </c>
      <c r="G250" s="207" t="s">
        <v>276</v>
      </c>
      <c r="H250" s="208">
        <v>1</v>
      </c>
      <c r="I250" s="209"/>
      <c r="J250" s="210">
        <f>ROUND(I250*H250,2)</f>
        <v>0</v>
      </c>
      <c r="K250" s="206" t="s">
        <v>19</v>
      </c>
      <c r="L250" s="44"/>
      <c r="M250" s="211" t="s">
        <v>19</v>
      </c>
      <c r="N250" s="212" t="s">
        <v>43</v>
      </c>
      <c r="O250" s="84"/>
      <c r="P250" s="213">
        <f>O250*H250</f>
        <v>0</v>
      </c>
      <c r="Q250" s="213">
        <v>0.00072</v>
      </c>
      <c r="R250" s="213">
        <f>Q250*H250</f>
        <v>0.00072</v>
      </c>
      <c r="S250" s="213">
        <v>0.01272</v>
      </c>
      <c r="T250" s="214">
        <f>S250*H250</f>
        <v>0.01272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15" t="s">
        <v>125</v>
      </c>
      <c r="AT250" s="215" t="s">
        <v>120</v>
      </c>
      <c r="AU250" s="215" t="s">
        <v>82</v>
      </c>
      <c r="AY250" s="17" t="s">
        <v>118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7" t="s">
        <v>80</v>
      </c>
      <c r="BK250" s="216">
        <f>ROUND(I250*H250,2)</f>
        <v>0</v>
      </c>
      <c r="BL250" s="17" t="s">
        <v>125</v>
      </c>
      <c r="BM250" s="215" t="s">
        <v>624</v>
      </c>
    </row>
    <row r="251" spans="1:47" s="2" customFormat="1" ht="12">
      <c r="A251" s="38"/>
      <c r="B251" s="39"/>
      <c r="C251" s="40"/>
      <c r="D251" s="217" t="s">
        <v>127</v>
      </c>
      <c r="E251" s="40"/>
      <c r="F251" s="218" t="s">
        <v>623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127</v>
      </c>
      <c r="AU251" s="17" t="s">
        <v>82</v>
      </c>
    </row>
    <row r="252" spans="1:51" s="13" customFormat="1" ht="12">
      <c r="A252" s="13"/>
      <c r="B252" s="224"/>
      <c r="C252" s="225"/>
      <c r="D252" s="217" t="s">
        <v>131</v>
      </c>
      <c r="E252" s="226" t="s">
        <v>19</v>
      </c>
      <c r="F252" s="227" t="s">
        <v>272</v>
      </c>
      <c r="G252" s="225"/>
      <c r="H252" s="226" t="s">
        <v>19</v>
      </c>
      <c r="I252" s="228"/>
      <c r="J252" s="225"/>
      <c r="K252" s="225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131</v>
      </c>
      <c r="AU252" s="233" t="s">
        <v>82</v>
      </c>
      <c r="AV252" s="13" t="s">
        <v>80</v>
      </c>
      <c r="AW252" s="13" t="s">
        <v>33</v>
      </c>
      <c r="AX252" s="13" t="s">
        <v>72</v>
      </c>
      <c r="AY252" s="233" t="s">
        <v>118</v>
      </c>
    </row>
    <row r="253" spans="1:51" s="14" customFormat="1" ht="12">
      <c r="A253" s="14"/>
      <c r="B253" s="234"/>
      <c r="C253" s="235"/>
      <c r="D253" s="217" t="s">
        <v>131</v>
      </c>
      <c r="E253" s="236" t="s">
        <v>19</v>
      </c>
      <c r="F253" s="237" t="s">
        <v>625</v>
      </c>
      <c r="G253" s="235"/>
      <c r="H253" s="238">
        <v>1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131</v>
      </c>
      <c r="AU253" s="244" t="s">
        <v>82</v>
      </c>
      <c r="AV253" s="14" t="s">
        <v>82</v>
      </c>
      <c r="AW253" s="14" t="s">
        <v>33</v>
      </c>
      <c r="AX253" s="14" t="s">
        <v>72</v>
      </c>
      <c r="AY253" s="244" t="s">
        <v>118</v>
      </c>
    </row>
    <row r="254" spans="1:65" s="2" customFormat="1" ht="16.5" customHeight="1">
      <c r="A254" s="38"/>
      <c r="B254" s="39"/>
      <c r="C254" s="204" t="s">
        <v>342</v>
      </c>
      <c r="D254" s="204" t="s">
        <v>120</v>
      </c>
      <c r="E254" s="205" t="s">
        <v>280</v>
      </c>
      <c r="F254" s="206" t="s">
        <v>281</v>
      </c>
      <c r="G254" s="207" t="s">
        <v>276</v>
      </c>
      <c r="H254" s="208">
        <v>2</v>
      </c>
      <c r="I254" s="209"/>
      <c r="J254" s="210">
        <f>ROUND(I254*H254,2)</f>
        <v>0</v>
      </c>
      <c r="K254" s="206" t="s">
        <v>19</v>
      </c>
      <c r="L254" s="44"/>
      <c r="M254" s="211" t="s">
        <v>19</v>
      </c>
      <c r="N254" s="212" t="s">
        <v>43</v>
      </c>
      <c r="O254" s="84"/>
      <c r="P254" s="213">
        <f>O254*H254</f>
        <v>0</v>
      </c>
      <c r="Q254" s="213">
        <v>0.14494</v>
      </c>
      <c r="R254" s="213">
        <f>Q254*H254</f>
        <v>0.28988</v>
      </c>
      <c r="S254" s="213">
        <v>0</v>
      </c>
      <c r="T254" s="21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5" t="s">
        <v>125</v>
      </c>
      <c r="AT254" s="215" t="s">
        <v>120</v>
      </c>
      <c r="AU254" s="215" t="s">
        <v>82</v>
      </c>
      <c r="AY254" s="17" t="s">
        <v>118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7" t="s">
        <v>80</v>
      </c>
      <c r="BK254" s="216">
        <f>ROUND(I254*H254,2)</f>
        <v>0</v>
      </c>
      <c r="BL254" s="17" t="s">
        <v>125</v>
      </c>
      <c r="BM254" s="215" t="s">
        <v>282</v>
      </c>
    </row>
    <row r="255" spans="1:47" s="2" customFormat="1" ht="12">
      <c r="A255" s="38"/>
      <c r="B255" s="39"/>
      <c r="C255" s="40"/>
      <c r="D255" s="217" t="s">
        <v>127</v>
      </c>
      <c r="E255" s="40"/>
      <c r="F255" s="218" t="s">
        <v>281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127</v>
      </c>
      <c r="AU255" s="17" t="s">
        <v>82</v>
      </c>
    </row>
    <row r="256" spans="1:51" s="13" customFormat="1" ht="12">
      <c r="A256" s="13"/>
      <c r="B256" s="224"/>
      <c r="C256" s="225"/>
      <c r="D256" s="217" t="s">
        <v>131</v>
      </c>
      <c r="E256" s="226" t="s">
        <v>19</v>
      </c>
      <c r="F256" s="227" t="s">
        <v>272</v>
      </c>
      <c r="G256" s="225"/>
      <c r="H256" s="226" t="s">
        <v>19</v>
      </c>
      <c r="I256" s="228"/>
      <c r="J256" s="225"/>
      <c r="K256" s="225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131</v>
      </c>
      <c r="AU256" s="233" t="s">
        <v>82</v>
      </c>
      <c r="AV256" s="13" t="s">
        <v>80</v>
      </c>
      <c r="AW256" s="13" t="s">
        <v>33</v>
      </c>
      <c r="AX256" s="13" t="s">
        <v>72</v>
      </c>
      <c r="AY256" s="233" t="s">
        <v>118</v>
      </c>
    </row>
    <row r="257" spans="1:51" s="14" customFormat="1" ht="12">
      <c r="A257" s="14"/>
      <c r="B257" s="234"/>
      <c r="C257" s="235"/>
      <c r="D257" s="217" t="s">
        <v>131</v>
      </c>
      <c r="E257" s="236" t="s">
        <v>19</v>
      </c>
      <c r="F257" s="237" t="s">
        <v>283</v>
      </c>
      <c r="G257" s="235"/>
      <c r="H257" s="238">
        <v>2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131</v>
      </c>
      <c r="AU257" s="244" t="s">
        <v>82</v>
      </c>
      <c r="AV257" s="14" t="s">
        <v>82</v>
      </c>
      <c r="AW257" s="14" t="s">
        <v>33</v>
      </c>
      <c r="AX257" s="14" t="s">
        <v>72</v>
      </c>
      <c r="AY257" s="244" t="s">
        <v>118</v>
      </c>
    </row>
    <row r="258" spans="1:65" s="2" customFormat="1" ht="16.5" customHeight="1">
      <c r="A258" s="38"/>
      <c r="B258" s="39"/>
      <c r="C258" s="246" t="s">
        <v>349</v>
      </c>
      <c r="D258" s="246" t="s">
        <v>243</v>
      </c>
      <c r="E258" s="247" t="s">
        <v>285</v>
      </c>
      <c r="F258" s="248" t="s">
        <v>286</v>
      </c>
      <c r="G258" s="249" t="s">
        <v>276</v>
      </c>
      <c r="H258" s="250">
        <v>2</v>
      </c>
      <c r="I258" s="251"/>
      <c r="J258" s="252">
        <f>ROUND(I258*H258,2)</f>
        <v>0</v>
      </c>
      <c r="K258" s="248" t="s">
        <v>19</v>
      </c>
      <c r="L258" s="253"/>
      <c r="M258" s="254" t="s">
        <v>19</v>
      </c>
      <c r="N258" s="255" t="s">
        <v>43</v>
      </c>
      <c r="O258" s="84"/>
      <c r="P258" s="213">
        <f>O258*H258</f>
        <v>0</v>
      </c>
      <c r="Q258" s="213">
        <v>0.09</v>
      </c>
      <c r="R258" s="213">
        <f>Q258*H258</f>
        <v>0.18</v>
      </c>
      <c r="S258" s="213">
        <v>0</v>
      </c>
      <c r="T258" s="21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5" t="s">
        <v>182</v>
      </c>
      <c r="AT258" s="215" t="s">
        <v>243</v>
      </c>
      <c r="AU258" s="215" t="s">
        <v>82</v>
      </c>
      <c r="AY258" s="17" t="s">
        <v>118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80</v>
      </c>
      <c r="BK258" s="216">
        <f>ROUND(I258*H258,2)</f>
        <v>0</v>
      </c>
      <c r="BL258" s="17" t="s">
        <v>125</v>
      </c>
      <c r="BM258" s="215" t="s">
        <v>287</v>
      </c>
    </row>
    <row r="259" spans="1:47" s="2" customFormat="1" ht="12">
      <c r="A259" s="38"/>
      <c r="B259" s="39"/>
      <c r="C259" s="40"/>
      <c r="D259" s="217" t="s">
        <v>127</v>
      </c>
      <c r="E259" s="40"/>
      <c r="F259" s="218" t="s">
        <v>286</v>
      </c>
      <c r="G259" s="40"/>
      <c r="H259" s="40"/>
      <c r="I259" s="219"/>
      <c r="J259" s="40"/>
      <c r="K259" s="40"/>
      <c r="L259" s="44"/>
      <c r="M259" s="220"/>
      <c r="N259" s="221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127</v>
      </c>
      <c r="AU259" s="17" t="s">
        <v>82</v>
      </c>
    </row>
    <row r="260" spans="1:65" s="2" customFormat="1" ht="16.5" customHeight="1">
      <c r="A260" s="38"/>
      <c r="B260" s="39"/>
      <c r="C260" s="204" t="s">
        <v>353</v>
      </c>
      <c r="D260" s="204" t="s">
        <v>120</v>
      </c>
      <c r="E260" s="205" t="s">
        <v>626</v>
      </c>
      <c r="F260" s="206" t="s">
        <v>627</v>
      </c>
      <c r="G260" s="207" t="s">
        <v>276</v>
      </c>
      <c r="H260" s="208">
        <v>1</v>
      </c>
      <c r="I260" s="209"/>
      <c r="J260" s="210">
        <f>ROUND(I260*H260,2)</f>
        <v>0</v>
      </c>
      <c r="K260" s="206" t="s">
        <v>124</v>
      </c>
      <c r="L260" s="44"/>
      <c r="M260" s="211" t="s">
        <v>19</v>
      </c>
      <c r="N260" s="212" t="s">
        <v>43</v>
      </c>
      <c r="O260" s="84"/>
      <c r="P260" s="213">
        <f>O260*H260</f>
        <v>0</v>
      </c>
      <c r="Q260" s="213">
        <v>0.67851</v>
      </c>
      <c r="R260" s="213">
        <f>Q260*H260</f>
        <v>0.67851</v>
      </c>
      <c r="S260" s="213">
        <v>0.45</v>
      </c>
      <c r="T260" s="214">
        <f>S260*H260</f>
        <v>0.45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5" t="s">
        <v>125</v>
      </c>
      <c r="AT260" s="215" t="s">
        <v>120</v>
      </c>
      <c r="AU260" s="215" t="s">
        <v>82</v>
      </c>
      <c r="AY260" s="17" t="s">
        <v>118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80</v>
      </c>
      <c r="BK260" s="216">
        <f>ROUND(I260*H260,2)</f>
        <v>0</v>
      </c>
      <c r="BL260" s="17" t="s">
        <v>125</v>
      </c>
      <c r="BM260" s="215" t="s">
        <v>628</v>
      </c>
    </row>
    <row r="261" spans="1:47" s="2" customFormat="1" ht="12">
      <c r="A261" s="38"/>
      <c r="B261" s="39"/>
      <c r="C261" s="40"/>
      <c r="D261" s="217" t="s">
        <v>127</v>
      </c>
      <c r="E261" s="40"/>
      <c r="F261" s="218" t="s">
        <v>629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127</v>
      </c>
      <c r="AU261" s="17" t="s">
        <v>82</v>
      </c>
    </row>
    <row r="262" spans="1:47" s="2" customFormat="1" ht="12">
      <c r="A262" s="38"/>
      <c r="B262" s="39"/>
      <c r="C262" s="40"/>
      <c r="D262" s="222" t="s">
        <v>129</v>
      </c>
      <c r="E262" s="40"/>
      <c r="F262" s="223" t="s">
        <v>630</v>
      </c>
      <c r="G262" s="40"/>
      <c r="H262" s="40"/>
      <c r="I262" s="219"/>
      <c r="J262" s="40"/>
      <c r="K262" s="40"/>
      <c r="L262" s="44"/>
      <c r="M262" s="220"/>
      <c r="N262" s="221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129</v>
      </c>
      <c r="AU262" s="17" t="s">
        <v>82</v>
      </c>
    </row>
    <row r="263" spans="1:51" s="13" customFormat="1" ht="12">
      <c r="A263" s="13"/>
      <c r="B263" s="224"/>
      <c r="C263" s="225"/>
      <c r="D263" s="217" t="s">
        <v>131</v>
      </c>
      <c r="E263" s="226" t="s">
        <v>19</v>
      </c>
      <c r="F263" s="227" t="s">
        <v>272</v>
      </c>
      <c r="G263" s="225"/>
      <c r="H263" s="226" t="s">
        <v>19</v>
      </c>
      <c r="I263" s="228"/>
      <c r="J263" s="225"/>
      <c r="K263" s="225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131</v>
      </c>
      <c r="AU263" s="233" t="s">
        <v>82</v>
      </c>
      <c r="AV263" s="13" t="s">
        <v>80</v>
      </c>
      <c r="AW263" s="13" t="s">
        <v>33</v>
      </c>
      <c r="AX263" s="13" t="s">
        <v>72</v>
      </c>
      <c r="AY263" s="233" t="s">
        <v>118</v>
      </c>
    </row>
    <row r="264" spans="1:51" s="14" customFormat="1" ht="12">
      <c r="A264" s="14"/>
      <c r="B264" s="234"/>
      <c r="C264" s="235"/>
      <c r="D264" s="217" t="s">
        <v>131</v>
      </c>
      <c r="E264" s="236" t="s">
        <v>19</v>
      </c>
      <c r="F264" s="237" t="s">
        <v>631</v>
      </c>
      <c r="G264" s="235"/>
      <c r="H264" s="238">
        <v>1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4" t="s">
        <v>131</v>
      </c>
      <c r="AU264" s="244" t="s">
        <v>82</v>
      </c>
      <c r="AV264" s="14" t="s">
        <v>82</v>
      </c>
      <c r="AW264" s="14" t="s">
        <v>33</v>
      </c>
      <c r="AX264" s="14" t="s">
        <v>72</v>
      </c>
      <c r="AY264" s="244" t="s">
        <v>118</v>
      </c>
    </row>
    <row r="265" spans="1:65" s="2" customFormat="1" ht="16.5" customHeight="1">
      <c r="A265" s="38"/>
      <c r="B265" s="39"/>
      <c r="C265" s="204" t="s">
        <v>361</v>
      </c>
      <c r="D265" s="204" t="s">
        <v>120</v>
      </c>
      <c r="E265" s="205" t="s">
        <v>632</v>
      </c>
      <c r="F265" s="206" t="s">
        <v>633</v>
      </c>
      <c r="G265" s="207" t="s">
        <v>276</v>
      </c>
      <c r="H265" s="208">
        <v>1</v>
      </c>
      <c r="I265" s="209"/>
      <c r="J265" s="210">
        <f>ROUND(I265*H265,2)</f>
        <v>0</v>
      </c>
      <c r="K265" s="206" t="s">
        <v>124</v>
      </c>
      <c r="L265" s="44"/>
      <c r="M265" s="211" t="s">
        <v>19</v>
      </c>
      <c r="N265" s="212" t="s">
        <v>43</v>
      </c>
      <c r="O265" s="84"/>
      <c r="P265" s="213">
        <f>O265*H265</f>
        <v>0</v>
      </c>
      <c r="Q265" s="213">
        <v>0.4208</v>
      </c>
      <c r="R265" s="213">
        <f>Q265*H265</f>
        <v>0.4208</v>
      </c>
      <c r="S265" s="213">
        <v>0</v>
      </c>
      <c r="T265" s="214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5" t="s">
        <v>125</v>
      </c>
      <c r="AT265" s="215" t="s">
        <v>120</v>
      </c>
      <c r="AU265" s="215" t="s">
        <v>82</v>
      </c>
      <c r="AY265" s="17" t="s">
        <v>118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7" t="s">
        <v>80</v>
      </c>
      <c r="BK265" s="216">
        <f>ROUND(I265*H265,2)</f>
        <v>0</v>
      </c>
      <c r="BL265" s="17" t="s">
        <v>125</v>
      </c>
      <c r="BM265" s="215" t="s">
        <v>634</v>
      </c>
    </row>
    <row r="266" spans="1:47" s="2" customFormat="1" ht="12">
      <c r="A266" s="38"/>
      <c r="B266" s="39"/>
      <c r="C266" s="40"/>
      <c r="D266" s="217" t="s">
        <v>127</v>
      </c>
      <c r="E266" s="40"/>
      <c r="F266" s="218" t="s">
        <v>633</v>
      </c>
      <c r="G266" s="40"/>
      <c r="H266" s="40"/>
      <c r="I266" s="219"/>
      <c r="J266" s="40"/>
      <c r="K266" s="40"/>
      <c r="L266" s="44"/>
      <c r="M266" s="220"/>
      <c r="N266" s="221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127</v>
      </c>
      <c r="AU266" s="17" t="s">
        <v>82</v>
      </c>
    </row>
    <row r="267" spans="1:47" s="2" customFormat="1" ht="12">
      <c r="A267" s="38"/>
      <c r="B267" s="39"/>
      <c r="C267" s="40"/>
      <c r="D267" s="222" t="s">
        <v>129</v>
      </c>
      <c r="E267" s="40"/>
      <c r="F267" s="223" t="s">
        <v>635</v>
      </c>
      <c r="G267" s="40"/>
      <c r="H267" s="40"/>
      <c r="I267" s="219"/>
      <c r="J267" s="40"/>
      <c r="K267" s="40"/>
      <c r="L267" s="44"/>
      <c r="M267" s="220"/>
      <c r="N267" s="221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129</v>
      </c>
      <c r="AU267" s="17" t="s">
        <v>82</v>
      </c>
    </row>
    <row r="268" spans="1:47" s="2" customFormat="1" ht="12">
      <c r="A268" s="38"/>
      <c r="B268" s="39"/>
      <c r="C268" s="40"/>
      <c r="D268" s="217" t="s">
        <v>160</v>
      </c>
      <c r="E268" s="40"/>
      <c r="F268" s="245" t="s">
        <v>636</v>
      </c>
      <c r="G268" s="40"/>
      <c r="H268" s="40"/>
      <c r="I268" s="219"/>
      <c r="J268" s="40"/>
      <c r="K268" s="40"/>
      <c r="L268" s="44"/>
      <c r="M268" s="220"/>
      <c r="N268" s="221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160</v>
      </c>
      <c r="AU268" s="17" t="s">
        <v>82</v>
      </c>
    </row>
    <row r="269" spans="1:51" s="13" customFormat="1" ht="12">
      <c r="A269" s="13"/>
      <c r="B269" s="224"/>
      <c r="C269" s="225"/>
      <c r="D269" s="217" t="s">
        <v>131</v>
      </c>
      <c r="E269" s="226" t="s">
        <v>19</v>
      </c>
      <c r="F269" s="227" t="s">
        <v>272</v>
      </c>
      <c r="G269" s="225"/>
      <c r="H269" s="226" t="s">
        <v>19</v>
      </c>
      <c r="I269" s="228"/>
      <c r="J269" s="225"/>
      <c r="K269" s="225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131</v>
      </c>
      <c r="AU269" s="233" t="s">
        <v>82</v>
      </c>
      <c r="AV269" s="13" t="s">
        <v>80</v>
      </c>
      <c r="AW269" s="13" t="s">
        <v>33</v>
      </c>
      <c r="AX269" s="13" t="s">
        <v>72</v>
      </c>
      <c r="AY269" s="233" t="s">
        <v>118</v>
      </c>
    </row>
    <row r="270" spans="1:51" s="14" customFormat="1" ht="12">
      <c r="A270" s="14"/>
      <c r="B270" s="234"/>
      <c r="C270" s="235"/>
      <c r="D270" s="217" t="s">
        <v>131</v>
      </c>
      <c r="E270" s="236" t="s">
        <v>19</v>
      </c>
      <c r="F270" s="237" t="s">
        <v>637</v>
      </c>
      <c r="G270" s="235"/>
      <c r="H270" s="238">
        <v>1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131</v>
      </c>
      <c r="AU270" s="244" t="s">
        <v>82</v>
      </c>
      <c r="AV270" s="14" t="s">
        <v>82</v>
      </c>
      <c r="AW270" s="14" t="s">
        <v>33</v>
      </c>
      <c r="AX270" s="14" t="s">
        <v>72</v>
      </c>
      <c r="AY270" s="244" t="s">
        <v>118</v>
      </c>
    </row>
    <row r="271" spans="1:65" s="2" customFormat="1" ht="21.75" customHeight="1">
      <c r="A271" s="38"/>
      <c r="B271" s="39"/>
      <c r="C271" s="204" t="s">
        <v>368</v>
      </c>
      <c r="D271" s="204" t="s">
        <v>120</v>
      </c>
      <c r="E271" s="205" t="s">
        <v>638</v>
      </c>
      <c r="F271" s="206" t="s">
        <v>639</v>
      </c>
      <c r="G271" s="207" t="s">
        <v>276</v>
      </c>
      <c r="H271" s="208">
        <v>1</v>
      </c>
      <c r="I271" s="209"/>
      <c r="J271" s="210">
        <f>ROUND(I271*H271,2)</f>
        <v>0</v>
      </c>
      <c r="K271" s="206" t="s">
        <v>124</v>
      </c>
      <c r="L271" s="44"/>
      <c r="M271" s="211" t="s">
        <v>19</v>
      </c>
      <c r="N271" s="212" t="s">
        <v>43</v>
      </c>
      <c r="O271" s="84"/>
      <c r="P271" s="213">
        <f>O271*H271</f>
        <v>0</v>
      </c>
      <c r="Q271" s="213">
        <v>0.31108</v>
      </c>
      <c r="R271" s="213">
        <f>Q271*H271</f>
        <v>0.31108</v>
      </c>
      <c r="S271" s="213">
        <v>0</v>
      </c>
      <c r="T271" s="21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5" t="s">
        <v>125</v>
      </c>
      <c r="AT271" s="215" t="s">
        <v>120</v>
      </c>
      <c r="AU271" s="215" t="s">
        <v>82</v>
      </c>
      <c r="AY271" s="17" t="s">
        <v>118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80</v>
      </c>
      <c r="BK271" s="216">
        <f>ROUND(I271*H271,2)</f>
        <v>0</v>
      </c>
      <c r="BL271" s="17" t="s">
        <v>125</v>
      </c>
      <c r="BM271" s="215" t="s">
        <v>640</v>
      </c>
    </row>
    <row r="272" spans="1:47" s="2" customFormat="1" ht="12">
      <c r="A272" s="38"/>
      <c r="B272" s="39"/>
      <c r="C272" s="40"/>
      <c r="D272" s="217" t="s">
        <v>127</v>
      </c>
      <c r="E272" s="40"/>
      <c r="F272" s="218" t="s">
        <v>641</v>
      </c>
      <c r="G272" s="40"/>
      <c r="H272" s="40"/>
      <c r="I272" s="219"/>
      <c r="J272" s="40"/>
      <c r="K272" s="40"/>
      <c r="L272" s="44"/>
      <c r="M272" s="220"/>
      <c r="N272" s="221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127</v>
      </c>
      <c r="AU272" s="17" t="s">
        <v>82</v>
      </c>
    </row>
    <row r="273" spans="1:47" s="2" customFormat="1" ht="12">
      <c r="A273" s="38"/>
      <c r="B273" s="39"/>
      <c r="C273" s="40"/>
      <c r="D273" s="222" t="s">
        <v>129</v>
      </c>
      <c r="E273" s="40"/>
      <c r="F273" s="223" t="s">
        <v>642</v>
      </c>
      <c r="G273" s="40"/>
      <c r="H273" s="40"/>
      <c r="I273" s="219"/>
      <c r="J273" s="40"/>
      <c r="K273" s="40"/>
      <c r="L273" s="44"/>
      <c r="M273" s="220"/>
      <c r="N273" s="221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129</v>
      </c>
      <c r="AU273" s="17" t="s">
        <v>82</v>
      </c>
    </row>
    <row r="274" spans="1:47" s="2" customFormat="1" ht="12">
      <c r="A274" s="38"/>
      <c r="B274" s="39"/>
      <c r="C274" s="40"/>
      <c r="D274" s="217" t="s">
        <v>160</v>
      </c>
      <c r="E274" s="40"/>
      <c r="F274" s="245" t="s">
        <v>636</v>
      </c>
      <c r="G274" s="40"/>
      <c r="H274" s="40"/>
      <c r="I274" s="219"/>
      <c r="J274" s="40"/>
      <c r="K274" s="40"/>
      <c r="L274" s="44"/>
      <c r="M274" s="220"/>
      <c r="N274" s="221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160</v>
      </c>
      <c r="AU274" s="17" t="s">
        <v>82</v>
      </c>
    </row>
    <row r="275" spans="1:51" s="13" customFormat="1" ht="12">
      <c r="A275" s="13"/>
      <c r="B275" s="224"/>
      <c r="C275" s="225"/>
      <c r="D275" s="217" t="s">
        <v>131</v>
      </c>
      <c r="E275" s="226" t="s">
        <v>19</v>
      </c>
      <c r="F275" s="227" t="s">
        <v>272</v>
      </c>
      <c r="G275" s="225"/>
      <c r="H275" s="226" t="s">
        <v>19</v>
      </c>
      <c r="I275" s="228"/>
      <c r="J275" s="225"/>
      <c r="K275" s="225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131</v>
      </c>
      <c r="AU275" s="233" t="s">
        <v>82</v>
      </c>
      <c r="AV275" s="13" t="s">
        <v>80</v>
      </c>
      <c r="AW275" s="13" t="s">
        <v>33</v>
      </c>
      <c r="AX275" s="13" t="s">
        <v>72</v>
      </c>
      <c r="AY275" s="233" t="s">
        <v>118</v>
      </c>
    </row>
    <row r="276" spans="1:51" s="14" customFormat="1" ht="12">
      <c r="A276" s="14"/>
      <c r="B276" s="234"/>
      <c r="C276" s="235"/>
      <c r="D276" s="217" t="s">
        <v>131</v>
      </c>
      <c r="E276" s="236" t="s">
        <v>19</v>
      </c>
      <c r="F276" s="237" t="s">
        <v>643</v>
      </c>
      <c r="G276" s="235"/>
      <c r="H276" s="238">
        <v>1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131</v>
      </c>
      <c r="AU276" s="244" t="s">
        <v>82</v>
      </c>
      <c r="AV276" s="14" t="s">
        <v>82</v>
      </c>
      <c r="AW276" s="14" t="s">
        <v>33</v>
      </c>
      <c r="AX276" s="14" t="s">
        <v>72</v>
      </c>
      <c r="AY276" s="244" t="s">
        <v>118</v>
      </c>
    </row>
    <row r="277" spans="1:63" s="12" customFormat="1" ht="22.8" customHeight="1">
      <c r="A277" s="12"/>
      <c r="B277" s="188"/>
      <c r="C277" s="189"/>
      <c r="D277" s="190" t="s">
        <v>71</v>
      </c>
      <c r="E277" s="202" t="s">
        <v>191</v>
      </c>
      <c r="F277" s="202" t="s">
        <v>288</v>
      </c>
      <c r="G277" s="189"/>
      <c r="H277" s="189"/>
      <c r="I277" s="192"/>
      <c r="J277" s="203">
        <f>BK277</f>
        <v>0</v>
      </c>
      <c r="K277" s="189"/>
      <c r="L277" s="194"/>
      <c r="M277" s="195"/>
      <c r="N277" s="196"/>
      <c r="O277" s="196"/>
      <c r="P277" s="197">
        <f>SUM(P278:P365)</f>
        <v>0</v>
      </c>
      <c r="Q277" s="196"/>
      <c r="R277" s="197">
        <f>SUM(R278:R365)</f>
        <v>97.73330499999999</v>
      </c>
      <c r="S277" s="196"/>
      <c r="T277" s="198">
        <f>SUM(T278:T365)</f>
        <v>3.604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199" t="s">
        <v>80</v>
      </c>
      <c r="AT277" s="200" t="s">
        <v>71</v>
      </c>
      <c r="AU277" s="200" t="s">
        <v>80</v>
      </c>
      <c r="AY277" s="199" t="s">
        <v>118</v>
      </c>
      <c r="BK277" s="201">
        <f>SUM(BK278:BK365)</f>
        <v>0</v>
      </c>
    </row>
    <row r="278" spans="1:65" s="2" customFormat="1" ht="16.5" customHeight="1">
      <c r="A278" s="38"/>
      <c r="B278" s="39"/>
      <c r="C278" s="204" t="s">
        <v>375</v>
      </c>
      <c r="D278" s="204" t="s">
        <v>120</v>
      </c>
      <c r="E278" s="205" t="s">
        <v>290</v>
      </c>
      <c r="F278" s="206" t="s">
        <v>291</v>
      </c>
      <c r="G278" s="207" t="s">
        <v>276</v>
      </c>
      <c r="H278" s="208">
        <v>1</v>
      </c>
      <c r="I278" s="209"/>
      <c r="J278" s="210">
        <f>ROUND(I278*H278,2)</f>
        <v>0</v>
      </c>
      <c r="K278" s="206" t="s">
        <v>124</v>
      </c>
      <c r="L278" s="44"/>
      <c r="M278" s="211" t="s">
        <v>19</v>
      </c>
      <c r="N278" s="212" t="s">
        <v>43</v>
      </c>
      <c r="O278" s="84"/>
      <c r="P278" s="213">
        <f>O278*H278</f>
        <v>0</v>
      </c>
      <c r="Q278" s="213">
        <v>0.0007</v>
      </c>
      <c r="R278" s="213">
        <f>Q278*H278</f>
        <v>0.0007</v>
      </c>
      <c r="S278" s="213">
        <v>0</v>
      </c>
      <c r="T278" s="21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15" t="s">
        <v>125</v>
      </c>
      <c r="AT278" s="215" t="s">
        <v>120</v>
      </c>
      <c r="AU278" s="215" t="s">
        <v>82</v>
      </c>
      <c r="AY278" s="17" t="s">
        <v>118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7" t="s">
        <v>80</v>
      </c>
      <c r="BK278" s="216">
        <f>ROUND(I278*H278,2)</f>
        <v>0</v>
      </c>
      <c r="BL278" s="17" t="s">
        <v>125</v>
      </c>
      <c r="BM278" s="215" t="s">
        <v>292</v>
      </c>
    </row>
    <row r="279" spans="1:47" s="2" customFormat="1" ht="12">
      <c r="A279" s="38"/>
      <c r="B279" s="39"/>
      <c r="C279" s="40"/>
      <c r="D279" s="217" t="s">
        <v>127</v>
      </c>
      <c r="E279" s="40"/>
      <c r="F279" s="218" t="s">
        <v>293</v>
      </c>
      <c r="G279" s="40"/>
      <c r="H279" s="40"/>
      <c r="I279" s="219"/>
      <c r="J279" s="40"/>
      <c r="K279" s="40"/>
      <c r="L279" s="44"/>
      <c r="M279" s="220"/>
      <c r="N279" s="221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127</v>
      </c>
      <c r="AU279" s="17" t="s">
        <v>82</v>
      </c>
    </row>
    <row r="280" spans="1:47" s="2" customFormat="1" ht="12">
      <c r="A280" s="38"/>
      <c r="B280" s="39"/>
      <c r="C280" s="40"/>
      <c r="D280" s="222" t="s">
        <v>129</v>
      </c>
      <c r="E280" s="40"/>
      <c r="F280" s="223" t="s">
        <v>294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129</v>
      </c>
      <c r="AU280" s="17" t="s">
        <v>82</v>
      </c>
    </row>
    <row r="281" spans="1:51" s="13" customFormat="1" ht="12">
      <c r="A281" s="13"/>
      <c r="B281" s="224"/>
      <c r="C281" s="225"/>
      <c r="D281" s="217" t="s">
        <v>131</v>
      </c>
      <c r="E281" s="226" t="s">
        <v>19</v>
      </c>
      <c r="F281" s="227" t="s">
        <v>295</v>
      </c>
      <c r="G281" s="225"/>
      <c r="H281" s="226" t="s">
        <v>19</v>
      </c>
      <c r="I281" s="228"/>
      <c r="J281" s="225"/>
      <c r="K281" s="225"/>
      <c r="L281" s="229"/>
      <c r="M281" s="230"/>
      <c r="N281" s="231"/>
      <c r="O281" s="231"/>
      <c r="P281" s="231"/>
      <c r="Q281" s="231"/>
      <c r="R281" s="231"/>
      <c r="S281" s="231"/>
      <c r="T281" s="23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3" t="s">
        <v>131</v>
      </c>
      <c r="AU281" s="233" t="s">
        <v>82</v>
      </c>
      <c r="AV281" s="13" t="s">
        <v>80</v>
      </c>
      <c r="AW281" s="13" t="s">
        <v>33</v>
      </c>
      <c r="AX281" s="13" t="s">
        <v>72</v>
      </c>
      <c r="AY281" s="233" t="s">
        <v>118</v>
      </c>
    </row>
    <row r="282" spans="1:51" s="13" customFormat="1" ht="12">
      <c r="A282" s="13"/>
      <c r="B282" s="224"/>
      <c r="C282" s="225"/>
      <c r="D282" s="217" t="s">
        <v>131</v>
      </c>
      <c r="E282" s="226" t="s">
        <v>19</v>
      </c>
      <c r="F282" s="227" t="s">
        <v>296</v>
      </c>
      <c r="G282" s="225"/>
      <c r="H282" s="226" t="s">
        <v>19</v>
      </c>
      <c r="I282" s="228"/>
      <c r="J282" s="225"/>
      <c r="K282" s="225"/>
      <c r="L282" s="229"/>
      <c r="M282" s="230"/>
      <c r="N282" s="231"/>
      <c r="O282" s="231"/>
      <c r="P282" s="231"/>
      <c r="Q282" s="231"/>
      <c r="R282" s="231"/>
      <c r="S282" s="231"/>
      <c r="T282" s="23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3" t="s">
        <v>131</v>
      </c>
      <c r="AU282" s="233" t="s">
        <v>82</v>
      </c>
      <c r="AV282" s="13" t="s">
        <v>80</v>
      </c>
      <c r="AW282" s="13" t="s">
        <v>33</v>
      </c>
      <c r="AX282" s="13" t="s">
        <v>72</v>
      </c>
      <c r="AY282" s="233" t="s">
        <v>118</v>
      </c>
    </row>
    <row r="283" spans="1:51" s="14" customFormat="1" ht="12">
      <c r="A283" s="14"/>
      <c r="B283" s="234"/>
      <c r="C283" s="235"/>
      <c r="D283" s="217" t="s">
        <v>131</v>
      </c>
      <c r="E283" s="236" t="s">
        <v>19</v>
      </c>
      <c r="F283" s="237" t="s">
        <v>644</v>
      </c>
      <c r="G283" s="235"/>
      <c r="H283" s="238">
        <v>1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131</v>
      </c>
      <c r="AU283" s="244" t="s">
        <v>82</v>
      </c>
      <c r="AV283" s="14" t="s">
        <v>82</v>
      </c>
      <c r="AW283" s="14" t="s">
        <v>33</v>
      </c>
      <c r="AX283" s="14" t="s">
        <v>72</v>
      </c>
      <c r="AY283" s="244" t="s">
        <v>118</v>
      </c>
    </row>
    <row r="284" spans="1:65" s="2" customFormat="1" ht="16.5" customHeight="1">
      <c r="A284" s="38"/>
      <c r="B284" s="39"/>
      <c r="C284" s="246" t="s">
        <v>381</v>
      </c>
      <c r="D284" s="246" t="s">
        <v>243</v>
      </c>
      <c r="E284" s="247" t="s">
        <v>309</v>
      </c>
      <c r="F284" s="248" t="s">
        <v>310</v>
      </c>
      <c r="G284" s="249" t="s">
        <v>276</v>
      </c>
      <c r="H284" s="250">
        <v>1</v>
      </c>
      <c r="I284" s="251"/>
      <c r="J284" s="252">
        <f>ROUND(I284*H284,2)</f>
        <v>0</v>
      </c>
      <c r="K284" s="248" t="s">
        <v>124</v>
      </c>
      <c r="L284" s="253"/>
      <c r="M284" s="254" t="s">
        <v>19</v>
      </c>
      <c r="N284" s="255" t="s">
        <v>43</v>
      </c>
      <c r="O284" s="84"/>
      <c r="P284" s="213">
        <f>O284*H284</f>
        <v>0</v>
      </c>
      <c r="Q284" s="213">
        <v>0.005</v>
      </c>
      <c r="R284" s="213">
        <f>Q284*H284</f>
        <v>0.005</v>
      </c>
      <c r="S284" s="213">
        <v>0</v>
      </c>
      <c r="T284" s="214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15" t="s">
        <v>182</v>
      </c>
      <c r="AT284" s="215" t="s">
        <v>243</v>
      </c>
      <c r="AU284" s="215" t="s">
        <v>82</v>
      </c>
      <c r="AY284" s="17" t="s">
        <v>118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7" t="s">
        <v>80</v>
      </c>
      <c r="BK284" s="216">
        <f>ROUND(I284*H284,2)</f>
        <v>0</v>
      </c>
      <c r="BL284" s="17" t="s">
        <v>125</v>
      </c>
      <c r="BM284" s="215" t="s">
        <v>311</v>
      </c>
    </row>
    <row r="285" spans="1:47" s="2" customFormat="1" ht="12">
      <c r="A285" s="38"/>
      <c r="B285" s="39"/>
      <c r="C285" s="40"/>
      <c r="D285" s="217" t="s">
        <v>127</v>
      </c>
      <c r="E285" s="40"/>
      <c r="F285" s="218" t="s">
        <v>310</v>
      </c>
      <c r="G285" s="40"/>
      <c r="H285" s="40"/>
      <c r="I285" s="219"/>
      <c r="J285" s="40"/>
      <c r="K285" s="40"/>
      <c r="L285" s="44"/>
      <c r="M285" s="220"/>
      <c r="N285" s="221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127</v>
      </c>
      <c r="AU285" s="17" t="s">
        <v>82</v>
      </c>
    </row>
    <row r="286" spans="1:51" s="14" customFormat="1" ht="12">
      <c r="A286" s="14"/>
      <c r="B286" s="234"/>
      <c r="C286" s="235"/>
      <c r="D286" s="217" t="s">
        <v>131</v>
      </c>
      <c r="E286" s="236" t="s">
        <v>19</v>
      </c>
      <c r="F286" s="237" t="s">
        <v>644</v>
      </c>
      <c r="G286" s="235"/>
      <c r="H286" s="238">
        <v>1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4" t="s">
        <v>131</v>
      </c>
      <c r="AU286" s="244" t="s">
        <v>82</v>
      </c>
      <c r="AV286" s="14" t="s">
        <v>82</v>
      </c>
      <c r="AW286" s="14" t="s">
        <v>33</v>
      </c>
      <c r="AX286" s="14" t="s">
        <v>72</v>
      </c>
      <c r="AY286" s="244" t="s">
        <v>118</v>
      </c>
    </row>
    <row r="287" spans="1:65" s="2" customFormat="1" ht="16.5" customHeight="1">
      <c r="A287" s="38"/>
      <c r="B287" s="39"/>
      <c r="C287" s="204" t="s">
        <v>387</v>
      </c>
      <c r="D287" s="204" t="s">
        <v>120</v>
      </c>
      <c r="E287" s="205" t="s">
        <v>331</v>
      </c>
      <c r="F287" s="206" t="s">
        <v>332</v>
      </c>
      <c r="G287" s="207" t="s">
        <v>276</v>
      </c>
      <c r="H287" s="208">
        <v>1</v>
      </c>
      <c r="I287" s="209"/>
      <c r="J287" s="210">
        <f>ROUND(I287*H287,2)</f>
        <v>0</v>
      </c>
      <c r="K287" s="206" t="s">
        <v>124</v>
      </c>
      <c r="L287" s="44"/>
      <c r="M287" s="211" t="s">
        <v>19</v>
      </c>
      <c r="N287" s="212" t="s">
        <v>43</v>
      </c>
      <c r="O287" s="84"/>
      <c r="P287" s="213">
        <f>O287*H287</f>
        <v>0</v>
      </c>
      <c r="Q287" s="213">
        <v>0.11241</v>
      </c>
      <c r="R287" s="213">
        <f>Q287*H287</f>
        <v>0.11241</v>
      </c>
      <c r="S287" s="213">
        <v>0</v>
      </c>
      <c r="T287" s="214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15" t="s">
        <v>125</v>
      </c>
      <c r="AT287" s="215" t="s">
        <v>120</v>
      </c>
      <c r="AU287" s="215" t="s">
        <v>82</v>
      </c>
      <c r="AY287" s="17" t="s">
        <v>118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7" t="s">
        <v>80</v>
      </c>
      <c r="BK287" s="216">
        <f>ROUND(I287*H287,2)</f>
        <v>0</v>
      </c>
      <c r="BL287" s="17" t="s">
        <v>125</v>
      </c>
      <c r="BM287" s="215" t="s">
        <v>333</v>
      </c>
    </row>
    <row r="288" spans="1:47" s="2" customFormat="1" ht="12">
      <c r="A288" s="38"/>
      <c r="B288" s="39"/>
      <c r="C288" s="40"/>
      <c r="D288" s="217" t="s">
        <v>127</v>
      </c>
      <c r="E288" s="40"/>
      <c r="F288" s="218" t="s">
        <v>334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127</v>
      </c>
      <c r="AU288" s="17" t="s">
        <v>82</v>
      </c>
    </row>
    <row r="289" spans="1:47" s="2" customFormat="1" ht="12">
      <c r="A289" s="38"/>
      <c r="B289" s="39"/>
      <c r="C289" s="40"/>
      <c r="D289" s="222" t="s">
        <v>129</v>
      </c>
      <c r="E289" s="40"/>
      <c r="F289" s="223" t="s">
        <v>335</v>
      </c>
      <c r="G289" s="40"/>
      <c r="H289" s="40"/>
      <c r="I289" s="219"/>
      <c r="J289" s="40"/>
      <c r="K289" s="40"/>
      <c r="L289" s="44"/>
      <c r="M289" s="220"/>
      <c r="N289" s="221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129</v>
      </c>
      <c r="AU289" s="17" t="s">
        <v>82</v>
      </c>
    </row>
    <row r="290" spans="1:51" s="13" customFormat="1" ht="12">
      <c r="A290" s="13"/>
      <c r="B290" s="224"/>
      <c r="C290" s="225"/>
      <c r="D290" s="217" t="s">
        <v>131</v>
      </c>
      <c r="E290" s="226" t="s">
        <v>19</v>
      </c>
      <c r="F290" s="227" t="s">
        <v>295</v>
      </c>
      <c r="G290" s="225"/>
      <c r="H290" s="226" t="s">
        <v>19</v>
      </c>
      <c r="I290" s="228"/>
      <c r="J290" s="225"/>
      <c r="K290" s="225"/>
      <c r="L290" s="229"/>
      <c r="M290" s="230"/>
      <c r="N290" s="231"/>
      <c r="O290" s="231"/>
      <c r="P290" s="231"/>
      <c r="Q290" s="231"/>
      <c r="R290" s="231"/>
      <c r="S290" s="231"/>
      <c r="T290" s="23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3" t="s">
        <v>131</v>
      </c>
      <c r="AU290" s="233" t="s">
        <v>82</v>
      </c>
      <c r="AV290" s="13" t="s">
        <v>80</v>
      </c>
      <c r="AW290" s="13" t="s">
        <v>33</v>
      </c>
      <c r="AX290" s="13" t="s">
        <v>72</v>
      </c>
      <c r="AY290" s="233" t="s">
        <v>118</v>
      </c>
    </row>
    <row r="291" spans="1:51" s="13" customFormat="1" ht="12">
      <c r="A291" s="13"/>
      <c r="B291" s="224"/>
      <c r="C291" s="225"/>
      <c r="D291" s="217" t="s">
        <v>131</v>
      </c>
      <c r="E291" s="226" t="s">
        <v>19</v>
      </c>
      <c r="F291" s="227" t="s">
        <v>336</v>
      </c>
      <c r="G291" s="225"/>
      <c r="H291" s="226" t="s">
        <v>19</v>
      </c>
      <c r="I291" s="228"/>
      <c r="J291" s="225"/>
      <c r="K291" s="225"/>
      <c r="L291" s="229"/>
      <c r="M291" s="230"/>
      <c r="N291" s="231"/>
      <c r="O291" s="231"/>
      <c r="P291" s="231"/>
      <c r="Q291" s="231"/>
      <c r="R291" s="231"/>
      <c r="S291" s="231"/>
      <c r="T291" s="23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3" t="s">
        <v>131</v>
      </c>
      <c r="AU291" s="233" t="s">
        <v>82</v>
      </c>
      <c r="AV291" s="13" t="s">
        <v>80</v>
      </c>
      <c r="AW291" s="13" t="s">
        <v>33</v>
      </c>
      <c r="AX291" s="13" t="s">
        <v>72</v>
      </c>
      <c r="AY291" s="233" t="s">
        <v>118</v>
      </c>
    </row>
    <row r="292" spans="1:51" s="14" customFormat="1" ht="12">
      <c r="A292" s="14"/>
      <c r="B292" s="234"/>
      <c r="C292" s="235"/>
      <c r="D292" s="217" t="s">
        <v>131</v>
      </c>
      <c r="E292" s="236" t="s">
        <v>19</v>
      </c>
      <c r="F292" s="237" t="s">
        <v>644</v>
      </c>
      <c r="G292" s="235"/>
      <c r="H292" s="238">
        <v>1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4" t="s">
        <v>131</v>
      </c>
      <c r="AU292" s="244" t="s">
        <v>82</v>
      </c>
      <c r="AV292" s="14" t="s">
        <v>82</v>
      </c>
      <c r="AW292" s="14" t="s">
        <v>33</v>
      </c>
      <c r="AX292" s="14" t="s">
        <v>72</v>
      </c>
      <c r="AY292" s="244" t="s">
        <v>118</v>
      </c>
    </row>
    <row r="293" spans="1:65" s="2" customFormat="1" ht="16.5" customHeight="1">
      <c r="A293" s="38"/>
      <c r="B293" s="39"/>
      <c r="C293" s="246" t="s">
        <v>397</v>
      </c>
      <c r="D293" s="246" t="s">
        <v>243</v>
      </c>
      <c r="E293" s="247" t="s">
        <v>339</v>
      </c>
      <c r="F293" s="248" t="s">
        <v>340</v>
      </c>
      <c r="G293" s="249" t="s">
        <v>276</v>
      </c>
      <c r="H293" s="250">
        <v>1</v>
      </c>
      <c r="I293" s="251"/>
      <c r="J293" s="252">
        <f>ROUND(I293*H293,2)</f>
        <v>0</v>
      </c>
      <c r="K293" s="248" t="s">
        <v>124</v>
      </c>
      <c r="L293" s="253"/>
      <c r="M293" s="254" t="s">
        <v>19</v>
      </c>
      <c r="N293" s="255" t="s">
        <v>43</v>
      </c>
      <c r="O293" s="84"/>
      <c r="P293" s="213">
        <f>O293*H293</f>
        <v>0</v>
      </c>
      <c r="Q293" s="213">
        <v>0.0061</v>
      </c>
      <c r="R293" s="213">
        <f>Q293*H293</f>
        <v>0.0061</v>
      </c>
      <c r="S293" s="213">
        <v>0</v>
      </c>
      <c r="T293" s="21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5" t="s">
        <v>182</v>
      </c>
      <c r="AT293" s="215" t="s">
        <v>243</v>
      </c>
      <c r="AU293" s="215" t="s">
        <v>82</v>
      </c>
      <c r="AY293" s="17" t="s">
        <v>118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7" t="s">
        <v>80</v>
      </c>
      <c r="BK293" s="216">
        <f>ROUND(I293*H293,2)</f>
        <v>0</v>
      </c>
      <c r="BL293" s="17" t="s">
        <v>125</v>
      </c>
      <c r="BM293" s="215" t="s">
        <v>341</v>
      </c>
    </row>
    <row r="294" spans="1:47" s="2" customFormat="1" ht="12">
      <c r="A294" s="38"/>
      <c r="B294" s="39"/>
      <c r="C294" s="40"/>
      <c r="D294" s="217" t="s">
        <v>127</v>
      </c>
      <c r="E294" s="40"/>
      <c r="F294" s="218" t="s">
        <v>340</v>
      </c>
      <c r="G294" s="40"/>
      <c r="H294" s="40"/>
      <c r="I294" s="219"/>
      <c r="J294" s="40"/>
      <c r="K294" s="40"/>
      <c r="L294" s="44"/>
      <c r="M294" s="220"/>
      <c r="N294" s="221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127</v>
      </c>
      <c r="AU294" s="17" t="s">
        <v>82</v>
      </c>
    </row>
    <row r="295" spans="1:65" s="2" customFormat="1" ht="16.5" customHeight="1">
      <c r="A295" s="38"/>
      <c r="B295" s="39"/>
      <c r="C295" s="204" t="s">
        <v>402</v>
      </c>
      <c r="D295" s="204" t="s">
        <v>120</v>
      </c>
      <c r="E295" s="205" t="s">
        <v>645</v>
      </c>
      <c r="F295" s="206" t="s">
        <v>646</v>
      </c>
      <c r="G295" s="207" t="s">
        <v>149</v>
      </c>
      <c r="H295" s="208">
        <v>124</v>
      </c>
      <c r="I295" s="209"/>
      <c r="J295" s="210">
        <f>ROUND(I295*H295,2)</f>
        <v>0</v>
      </c>
      <c r="K295" s="206" t="s">
        <v>124</v>
      </c>
      <c r="L295" s="44"/>
      <c r="M295" s="211" t="s">
        <v>19</v>
      </c>
      <c r="N295" s="212" t="s">
        <v>43</v>
      </c>
      <c r="O295" s="84"/>
      <c r="P295" s="213">
        <f>O295*H295</f>
        <v>0</v>
      </c>
      <c r="Q295" s="213">
        <v>0.00038</v>
      </c>
      <c r="R295" s="213">
        <f>Q295*H295</f>
        <v>0.04712</v>
      </c>
      <c r="S295" s="213">
        <v>0</v>
      </c>
      <c r="T295" s="214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15" t="s">
        <v>125</v>
      </c>
      <c r="AT295" s="215" t="s">
        <v>120</v>
      </c>
      <c r="AU295" s="215" t="s">
        <v>82</v>
      </c>
      <c r="AY295" s="17" t="s">
        <v>118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7" t="s">
        <v>80</v>
      </c>
      <c r="BK295" s="216">
        <f>ROUND(I295*H295,2)</f>
        <v>0</v>
      </c>
      <c r="BL295" s="17" t="s">
        <v>125</v>
      </c>
      <c r="BM295" s="215" t="s">
        <v>647</v>
      </c>
    </row>
    <row r="296" spans="1:47" s="2" customFormat="1" ht="12">
      <c r="A296" s="38"/>
      <c r="B296" s="39"/>
      <c r="C296" s="40"/>
      <c r="D296" s="217" t="s">
        <v>127</v>
      </c>
      <c r="E296" s="40"/>
      <c r="F296" s="218" t="s">
        <v>648</v>
      </c>
      <c r="G296" s="40"/>
      <c r="H296" s="40"/>
      <c r="I296" s="219"/>
      <c r="J296" s="40"/>
      <c r="K296" s="40"/>
      <c r="L296" s="44"/>
      <c r="M296" s="220"/>
      <c r="N296" s="221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127</v>
      </c>
      <c r="AU296" s="17" t="s">
        <v>82</v>
      </c>
    </row>
    <row r="297" spans="1:47" s="2" customFormat="1" ht="12">
      <c r="A297" s="38"/>
      <c r="B297" s="39"/>
      <c r="C297" s="40"/>
      <c r="D297" s="222" t="s">
        <v>129</v>
      </c>
      <c r="E297" s="40"/>
      <c r="F297" s="223" t="s">
        <v>649</v>
      </c>
      <c r="G297" s="40"/>
      <c r="H297" s="40"/>
      <c r="I297" s="219"/>
      <c r="J297" s="40"/>
      <c r="K297" s="40"/>
      <c r="L297" s="44"/>
      <c r="M297" s="220"/>
      <c r="N297" s="221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129</v>
      </c>
      <c r="AU297" s="17" t="s">
        <v>82</v>
      </c>
    </row>
    <row r="298" spans="1:51" s="13" customFormat="1" ht="12">
      <c r="A298" s="13"/>
      <c r="B298" s="224"/>
      <c r="C298" s="225"/>
      <c r="D298" s="217" t="s">
        <v>131</v>
      </c>
      <c r="E298" s="226" t="s">
        <v>19</v>
      </c>
      <c r="F298" s="227" t="s">
        <v>295</v>
      </c>
      <c r="G298" s="225"/>
      <c r="H298" s="226" t="s">
        <v>19</v>
      </c>
      <c r="I298" s="228"/>
      <c r="J298" s="225"/>
      <c r="K298" s="225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131</v>
      </c>
      <c r="AU298" s="233" t="s">
        <v>82</v>
      </c>
      <c r="AV298" s="13" t="s">
        <v>80</v>
      </c>
      <c r="AW298" s="13" t="s">
        <v>33</v>
      </c>
      <c r="AX298" s="13" t="s">
        <v>72</v>
      </c>
      <c r="AY298" s="233" t="s">
        <v>118</v>
      </c>
    </row>
    <row r="299" spans="1:51" s="13" customFormat="1" ht="12">
      <c r="A299" s="13"/>
      <c r="B299" s="224"/>
      <c r="C299" s="225"/>
      <c r="D299" s="217" t="s">
        <v>131</v>
      </c>
      <c r="E299" s="226" t="s">
        <v>19</v>
      </c>
      <c r="F299" s="227" t="s">
        <v>359</v>
      </c>
      <c r="G299" s="225"/>
      <c r="H299" s="226" t="s">
        <v>19</v>
      </c>
      <c r="I299" s="228"/>
      <c r="J299" s="225"/>
      <c r="K299" s="225"/>
      <c r="L299" s="229"/>
      <c r="M299" s="230"/>
      <c r="N299" s="231"/>
      <c r="O299" s="231"/>
      <c r="P299" s="231"/>
      <c r="Q299" s="231"/>
      <c r="R299" s="231"/>
      <c r="S299" s="231"/>
      <c r="T299" s="23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3" t="s">
        <v>131</v>
      </c>
      <c r="AU299" s="233" t="s">
        <v>82</v>
      </c>
      <c r="AV299" s="13" t="s">
        <v>80</v>
      </c>
      <c r="AW299" s="13" t="s">
        <v>33</v>
      </c>
      <c r="AX299" s="13" t="s">
        <v>72</v>
      </c>
      <c r="AY299" s="233" t="s">
        <v>118</v>
      </c>
    </row>
    <row r="300" spans="1:51" s="14" customFormat="1" ht="12">
      <c r="A300" s="14"/>
      <c r="B300" s="234"/>
      <c r="C300" s="235"/>
      <c r="D300" s="217" t="s">
        <v>131</v>
      </c>
      <c r="E300" s="236" t="s">
        <v>19</v>
      </c>
      <c r="F300" s="237" t="s">
        <v>650</v>
      </c>
      <c r="G300" s="235"/>
      <c r="H300" s="238">
        <v>124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4" t="s">
        <v>131</v>
      </c>
      <c r="AU300" s="244" t="s">
        <v>82</v>
      </c>
      <c r="AV300" s="14" t="s">
        <v>82</v>
      </c>
      <c r="AW300" s="14" t="s">
        <v>33</v>
      </c>
      <c r="AX300" s="14" t="s">
        <v>72</v>
      </c>
      <c r="AY300" s="244" t="s">
        <v>118</v>
      </c>
    </row>
    <row r="301" spans="1:65" s="2" customFormat="1" ht="16.5" customHeight="1">
      <c r="A301" s="38"/>
      <c r="B301" s="39"/>
      <c r="C301" s="204" t="s">
        <v>408</v>
      </c>
      <c r="D301" s="204" t="s">
        <v>120</v>
      </c>
      <c r="E301" s="205" t="s">
        <v>376</v>
      </c>
      <c r="F301" s="206" t="s">
        <v>377</v>
      </c>
      <c r="G301" s="207" t="s">
        <v>149</v>
      </c>
      <c r="H301" s="208">
        <v>124</v>
      </c>
      <c r="I301" s="209"/>
      <c r="J301" s="210">
        <f>ROUND(I301*H301,2)</f>
        <v>0</v>
      </c>
      <c r="K301" s="206" t="s">
        <v>124</v>
      </c>
      <c r="L301" s="44"/>
      <c r="M301" s="211" t="s">
        <v>19</v>
      </c>
      <c r="N301" s="212" t="s">
        <v>43</v>
      </c>
      <c r="O301" s="84"/>
      <c r="P301" s="213">
        <f>O301*H301</f>
        <v>0</v>
      </c>
      <c r="Q301" s="213">
        <v>0</v>
      </c>
      <c r="R301" s="213">
        <f>Q301*H301</f>
        <v>0</v>
      </c>
      <c r="S301" s="213">
        <v>0</v>
      </c>
      <c r="T301" s="214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15" t="s">
        <v>125</v>
      </c>
      <c r="AT301" s="215" t="s">
        <v>120</v>
      </c>
      <c r="AU301" s="215" t="s">
        <v>82</v>
      </c>
      <c r="AY301" s="17" t="s">
        <v>118</v>
      </c>
      <c r="BE301" s="216">
        <f>IF(N301="základní",J301,0)</f>
        <v>0</v>
      </c>
      <c r="BF301" s="216">
        <f>IF(N301="snížená",J301,0)</f>
        <v>0</v>
      </c>
      <c r="BG301" s="216">
        <f>IF(N301="zákl. přenesená",J301,0)</f>
        <v>0</v>
      </c>
      <c r="BH301" s="216">
        <f>IF(N301="sníž. přenesená",J301,0)</f>
        <v>0</v>
      </c>
      <c r="BI301" s="216">
        <f>IF(N301="nulová",J301,0)</f>
        <v>0</v>
      </c>
      <c r="BJ301" s="17" t="s">
        <v>80</v>
      </c>
      <c r="BK301" s="216">
        <f>ROUND(I301*H301,2)</f>
        <v>0</v>
      </c>
      <c r="BL301" s="17" t="s">
        <v>125</v>
      </c>
      <c r="BM301" s="215" t="s">
        <v>378</v>
      </c>
    </row>
    <row r="302" spans="1:47" s="2" customFormat="1" ht="12">
      <c r="A302" s="38"/>
      <c r="B302" s="39"/>
      <c r="C302" s="40"/>
      <c r="D302" s="217" t="s">
        <v>127</v>
      </c>
      <c r="E302" s="40"/>
      <c r="F302" s="218" t="s">
        <v>379</v>
      </c>
      <c r="G302" s="40"/>
      <c r="H302" s="40"/>
      <c r="I302" s="219"/>
      <c r="J302" s="40"/>
      <c r="K302" s="40"/>
      <c r="L302" s="44"/>
      <c r="M302" s="220"/>
      <c r="N302" s="221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127</v>
      </c>
      <c r="AU302" s="17" t="s">
        <v>82</v>
      </c>
    </row>
    <row r="303" spans="1:47" s="2" customFormat="1" ht="12">
      <c r="A303" s="38"/>
      <c r="B303" s="39"/>
      <c r="C303" s="40"/>
      <c r="D303" s="222" t="s">
        <v>129</v>
      </c>
      <c r="E303" s="40"/>
      <c r="F303" s="223" t="s">
        <v>380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129</v>
      </c>
      <c r="AU303" s="17" t="s">
        <v>82</v>
      </c>
    </row>
    <row r="304" spans="1:65" s="2" customFormat="1" ht="16.5" customHeight="1">
      <c r="A304" s="38"/>
      <c r="B304" s="39"/>
      <c r="C304" s="204" t="s">
        <v>415</v>
      </c>
      <c r="D304" s="204" t="s">
        <v>120</v>
      </c>
      <c r="E304" s="205" t="s">
        <v>388</v>
      </c>
      <c r="F304" s="206" t="s">
        <v>389</v>
      </c>
      <c r="G304" s="207" t="s">
        <v>149</v>
      </c>
      <c r="H304" s="208">
        <v>249</v>
      </c>
      <c r="I304" s="209"/>
      <c r="J304" s="210">
        <f>ROUND(I304*H304,2)</f>
        <v>0</v>
      </c>
      <c r="K304" s="206" t="s">
        <v>124</v>
      </c>
      <c r="L304" s="44"/>
      <c r="M304" s="211" t="s">
        <v>19</v>
      </c>
      <c r="N304" s="212" t="s">
        <v>43</v>
      </c>
      <c r="O304" s="84"/>
      <c r="P304" s="213">
        <f>O304*H304</f>
        <v>0</v>
      </c>
      <c r="Q304" s="213">
        <v>0.1554</v>
      </c>
      <c r="R304" s="213">
        <f>Q304*H304</f>
        <v>38.6946</v>
      </c>
      <c r="S304" s="213">
        <v>0</v>
      </c>
      <c r="T304" s="214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15" t="s">
        <v>125</v>
      </c>
      <c r="AT304" s="215" t="s">
        <v>120</v>
      </c>
      <c r="AU304" s="215" t="s">
        <v>82</v>
      </c>
      <c r="AY304" s="17" t="s">
        <v>118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7" t="s">
        <v>80</v>
      </c>
      <c r="BK304" s="216">
        <f>ROUND(I304*H304,2)</f>
        <v>0</v>
      </c>
      <c r="BL304" s="17" t="s">
        <v>125</v>
      </c>
      <c r="BM304" s="215" t="s">
        <v>390</v>
      </c>
    </row>
    <row r="305" spans="1:47" s="2" customFormat="1" ht="12">
      <c r="A305" s="38"/>
      <c r="B305" s="39"/>
      <c r="C305" s="40"/>
      <c r="D305" s="217" t="s">
        <v>127</v>
      </c>
      <c r="E305" s="40"/>
      <c r="F305" s="218" t="s">
        <v>391</v>
      </c>
      <c r="G305" s="40"/>
      <c r="H305" s="40"/>
      <c r="I305" s="219"/>
      <c r="J305" s="40"/>
      <c r="K305" s="40"/>
      <c r="L305" s="44"/>
      <c r="M305" s="220"/>
      <c r="N305" s="221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127</v>
      </c>
      <c r="AU305" s="17" t="s">
        <v>82</v>
      </c>
    </row>
    <row r="306" spans="1:47" s="2" customFormat="1" ht="12">
      <c r="A306" s="38"/>
      <c r="B306" s="39"/>
      <c r="C306" s="40"/>
      <c r="D306" s="222" t="s">
        <v>129</v>
      </c>
      <c r="E306" s="40"/>
      <c r="F306" s="223" t="s">
        <v>392</v>
      </c>
      <c r="G306" s="40"/>
      <c r="H306" s="40"/>
      <c r="I306" s="219"/>
      <c r="J306" s="40"/>
      <c r="K306" s="40"/>
      <c r="L306" s="44"/>
      <c r="M306" s="220"/>
      <c r="N306" s="221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129</v>
      </c>
      <c r="AU306" s="17" t="s">
        <v>82</v>
      </c>
    </row>
    <row r="307" spans="1:51" s="13" customFormat="1" ht="12">
      <c r="A307" s="13"/>
      <c r="B307" s="224"/>
      <c r="C307" s="225"/>
      <c r="D307" s="217" t="s">
        <v>131</v>
      </c>
      <c r="E307" s="226" t="s">
        <v>19</v>
      </c>
      <c r="F307" s="227" t="s">
        <v>179</v>
      </c>
      <c r="G307" s="225"/>
      <c r="H307" s="226" t="s">
        <v>19</v>
      </c>
      <c r="I307" s="228"/>
      <c r="J307" s="225"/>
      <c r="K307" s="225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131</v>
      </c>
      <c r="AU307" s="233" t="s">
        <v>82</v>
      </c>
      <c r="AV307" s="13" t="s">
        <v>80</v>
      </c>
      <c r="AW307" s="13" t="s">
        <v>33</v>
      </c>
      <c r="AX307" s="13" t="s">
        <v>72</v>
      </c>
      <c r="AY307" s="233" t="s">
        <v>118</v>
      </c>
    </row>
    <row r="308" spans="1:51" s="13" customFormat="1" ht="12">
      <c r="A308" s="13"/>
      <c r="B308" s="224"/>
      <c r="C308" s="225"/>
      <c r="D308" s="217" t="s">
        <v>131</v>
      </c>
      <c r="E308" s="226" t="s">
        <v>19</v>
      </c>
      <c r="F308" s="227" t="s">
        <v>393</v>
      </c>
      <c r="G308" s="225"/>
      <c r="H308" s="226" t="s">
        <v>19</v>
      </c>
      <c r="I308" s="228"/>
      <c r="J308" s="225"/>
      <c r="K308" s="225"/>
      <c r="L308" s="229"/>
      <c r="M308" s="230"/>
      <c r="N308" s="231"/>
      <c r="O308" s="231"/>
      <c r="P308" s="231"/>
      <c r="Q308" s="231"/>
      <c r="R308" s="231"/>
      <c r="S308" s="231"/>
      <c r="T308" s="23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3" t="s">
        <v>131</v>
      </c>
      <c r="AU308" s="233" t="s">
        <v>82</v>
      </c>
      <c r="AV308" s="13" t="s">
        <v>80</v>
      </c>
      <c r="AW308" s="13" t="s">
        <v>33</v>
      </c>
      <c r="AX308" s="13" t="s">
        <v>72</v>
      </c>
      <c r="AY308" s="233" t="s">
        <v>118</v>
      </c>
    </row>
    <row r="309" spans="1:51" s="14" customFormat="1" ht="12">
      <c r="A309" s="14"/>
      <c r="B309" s="234"/>
      <c r="C309" s="235"/>
      <c r="D309" s="217" t="s">
        <v>131</v>
      </c>
      <c r="E309" s="236" t="s">
        <v>19</v>
      </c>
      <c r="F309" s="237" t="s">
        <v>651</v>
      </c>
      <c r="G309" s="235"/>
      <c r="H309" s="238">
        <v>237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4" t="s">
        <v>131</v>
      </c>
      <c r="AU309" s="244" t="s">
        <v>82</v>
      </c>
      <c r="AV309" s="14" t="s">
        <v>82</v>
      </c>
      <c r="AW309" s="14" t="s">
        <v>33</v>
      </c>
      <c r="AX309" s="14" t="s">
        <v>72</v>
      </c>
      <c r="AY309" s="244" t="s">
        <v>118</v>
      </c>
    </row>
    <row r="310" spans="1:51" s="14" customFormat="1" ht="12">
      <c r="A310" s="14"/>
      <c r="B310" s="234"/>
      <c r="C310" s="235"/>
      <c r="D310" s="217" t="s">
        <v>131</v>
      </c>
      <c r="E310" s="236" t="s">
        <v>19</v>
      </c>
      <c r="F310" s="237" t="s">
        <v>652</v>
      </c>
      <c r="G310" s="235"/>
      <c r="H310" s="238">
        <v>8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4" t="s">
        <v>131</v>
      </c>
      <c r="AU310" s="244" t="s">
        <v>82</v>
      </c>
      <c r="AV310" s="14" t="s">
        <v>82</v>
      </c>
      <c r="AW310" s="14" t="s">
        <v>33</v>
      </c>
      <c r="AX310" s="14" t="s">
        <v>72</v>
      </c>
      <c r="AY310" s="244" t="s">
        <v>118</v>
      </c>
    </row>
    <row r="311" spans="1:51" s="14" customFormat="1" ht="12">
      <c r="A311" s="14"/>
      <c r="B311" s="234"/>
      <c r="C311" s="235"/>
      <c r="D311" s="217" t="s">
        <v>131</v>
      </c>
      <c r="E311" s="236" t="s">
        <v>19</v>
      </c>
      <c r="F311" s="237" t="s">
        <v>653</v>
      </c>
      <c r="G311" s="235"/>
      <c r="H311" s="238">
        <v>4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4" t="s">
        <v>131</v>
      </c>
      <c r="AU311" s="244" t="s">
        <v>82</v>
      </c>
      <c r="AV311" s="14" t="s">
        <v>82</v>
      </c>
      <c r="AW311" s="14" t="s">
        <v>33</v>
      </c>
      <c r="AX311" s="14" t="s">
        <v>72</v>
      </c>
      <c r="AY311" s="244" t="s">
        <v>118</v>
      </c>
    </row>
    <row r="312" spans="1:65" s="2" customFormat="1" ht="16.5" customHeight="1">
      <c r="A312" s="38"/>
      <c r="B312" s="39"/>
      <c r="C312" s="246" t="s">
        <v>420</v>
      </c>
      <c r="D312" s="246" t="s">
        <v>243</v>
      </c>
      <c r="E312" s="247" t="s">
        <v>398</v>
      </c>
      <c r="F312" s="248" t="s">
        <v>399</v>
      </c>
      <c r="G312" s="249" t="s">
        <v>149</v>
      </c>
      <c r="H312" s="250">
        <v>241.74</v>
      </c>
      <c r="I312" s="251"/>
      <c r="J312" s="252">
        <f>ROUND(I312*H312,2)</f>
        <v>0</v>
      </c>
      <c r="K312" s="248" t="s">
        <v>124</v>
      </c>
      <c r="L312" s="253"/>
      <c r="M312" s="254" t="s">
        <v>19</v>
      </c>
      <c r="N312" s="255" t="s">
        <v>43</v>
      </c>
      <c r="O312" s="84"/>
      <c r="P312" s="213">
        <f>O312*H312</f>
        <v>0</v>
      </c>
      <c r="Q312" s="213">
        <v>0.08</v>
      </c>
      <c r="R312" s="213">
        <f>Q312*H312</f>
        <v>19.3392</v>
      </c>
      <c r="S312" s="213">
        <v>0</v>
      </c>
      <c r="T312" s="214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15" t="s">
        <v>182</v>
      </c>
      <c r="AT312" s="215" t="s">
        <v>243</v>
      </c>
      <c r="AU312" s="215" t="s">
        <v>82</v>
      </c>
      <c r="AY312" s="17" t="s">
        <v>118</v>
      </c>
      <c r="BE312" s="216">
        <f>IF(N312="základní",J312,0)</f>
        <v>0</v>
      </c>
      <c r="BF312" s="216">
        <f>IF(N312="snížená",J312,0)</f>
        <v>0</v>
      </c>
      <c r="BG312" s="216">
        <f>IF(N312="zákl. přenesená",J312,0)</f>
        <v>0</v>
      </c>
      <c r="BH312" s="216">
        <f>IF(N312="sníž. přenesená",J312,0)</f>
        <v>0</v>
      </c>
      <c r="BI312" s="216">
        <f>IF(N312="nulová",J312,0)</f>
        <v>0</v>
      </c>
      <c r="BJ312" s="17" t="s">
        <v>80</v>
      </c>
      <c r="BK312" s="216">
        <f>ROUND(I312*H312,2)</f>
        <v>0</v>
      </c>
      <c r="BL312" s="17" t="s">
        <v>125</v>
      </c>
      <c r="BM312" s="215" t="s">
        <v>400</v>
      </c>
    </row>
    <row r="313" spans="1:47" s="2" customFormat="1" ht="12">
      <c r="A313" s="38"/>
      <c r="B313" s="39"/>
      <c r="C313" s="40"/>
      <c r="D313" s="217" t="s">
        <v>127</v>
      </c>
      <c r="E313" s="40"/>
      <c r="F313" s="218" t="s">
        <v>399</v>
      </c>
      <c r="G313" s="40"/>
      <c r="H313" s="40"/>
      <c r="I313" s="219"/>
      <c r="J313" s="40"/>
      <c r="K313" s="40"/>
      <c r="L313" s="44"/>
      <c r="M313" s="220"/>
      <c r="N313" s="221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127</v>
      </c>
      <c r="AU313" s="17" t="s">
        <v>82</v>
      </c>
    </row>
    <row r="314" spans="1:51" s="14" customFormat="1" ht="12">
      <c r="A314" s="14"/>
      <c r="B314" s="234"/>
      <c r="C314" s="235"/>
      <c r="D314" s="217" t="s">
        <v>131</v>
      </c>
      <c r="E314" s="235"/>
      <c r="F314" s="237" t="s">
        <v>654</v>
      </c>
      <c r="G314" s="235"/>
      <c r="H314" s="238">
        <v>241.74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4" t="s">
        <v>131</v>
      </c>
      <c r="AU314" s="244" t="s">
        <v>82</v>
      </c>
      <c r="AV314" s="14" t="s">
        <v>82</v>
      </c>
      <c r="AW314" s="14" t="s">
        <v>4</v>
      </c>
      <c r="AX314" s="14" t="s">
        <v>80</v>
      </c>
      <c r="AY314" s="244" t="s">
        <v>118</v>
      </c>
    </row>
    <row r="315" spans="1:65" s="2" customFormat="1" ht="16.5" customHeight="1">
      <c r="A315" s="38"/>
      <c r="B315" s="39"/>
      <c r="C315" s="246" t="s">
        <v>427</v>
      </c>
      <c r="D315" s="246" t="s">
        <v>243</v>
      </c>
      <c r="E315" s="247" t="s">
        <v>403</v>
      </c>
      <c r="F315" s="248" t="s">
        <v>404</v>
      </c>
      <c r="G315" s="249" t="s">
        <v>149</v>
      </c>
      <c r="H315" s="250">
        <v>12.24</v>
      </c>
      <c r="I315" s="251"/>
      <c r="J315" s="252">
        <f>ROUND(I315*H315,2)</f>
        <v>0</v>
      </c>
      <c r="K315" s="248" t="s">
        <v>124</v>
      </c>
      <c r="L315" s="253"/>
      <c r="M315" s="254" t="s">
        <v>19</v>
      </c>
      <c r="N315" s="255" t="s">
        <v>43</v>
      </c>
      <c r="O315" s="84"/>
      <c r="P315" s="213">
        <f>O315*H315</f>
        <v>0</v>
      </c>
      <c r="Q315" s="213">
        <v>0.061</v>
      </c>
      <c r="R315" s="213">
        <f>Q315*H315</f>
        <v>0.74664</v>
      </c>
      <c r="S315" s="213">
        <v>0</v>
      </c>
      <c r="T315" s="214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15" t="s">
        <v>182</v>
      </c>
      <c r="AT315" s="215" t="s">
        <v>243</v>
      </c>
      <c r="AU315" s="215" t="s">
        <v>82</v>
      </c>
      <c r="AY315" s="17" t="s">
        <v>118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7" t="s">
        <v>80</v>
      </c>
      <c r="BK315" s="216">
        <f>ROUND(I315*H315,2)</f>
        <v>0</v>
      </c>
      <c r="BL315" s="17" t="s">
        <v>125</v>
      </c>
      <c r="BM315" s="215" t="s">
        <v>405</v>
      </c>
    </row>
    <row r="316" spans="1:47" s="2" customFormat="1" ht="12">
      <c r="A316" s="38"/>
      <c r="B316" s="39"/>
      <c r="C316" s="40"/>
      <c r="D316" s="217" t="s">
        <v>127</v>
      </c>
      <c r="E316" s="40"/>
      <c r="F316" s="218" t="s">
        <v>404</v>
      </c>
      <c r="G316" s="40"/>
      <c r="H316" s="40"/>
      <c r="I316" s="219"/>
      <c r="J316" s="40"/>
      <c r="K316" s="40"/>
      <c r="L316" s="44"/>
      <c r="M316" s="220"/>
      <c r="N316" s="221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127</v>
      </c>
      <c r="AU316" s="17" t="s">
        <v>82</v>
      </c>
    </row>
    <row r="317" spans="1:47" s="2" customFormat="1" ht="12">
      <c r="A317" s="38"/>
      <c r="B317" s="39"/>
      <c r="C317" s="40"/>
      <c r="D317" s="217" t="s">
        <v>160</v>
      </c>
      <c r="E317" s="40"/>
      <c r="F317" s="245" t="s">
        <v>655</v>
      </c>
      <c r="G317" s="40"/>
      <c r="H317" s="40"/>
      <c r="I317" s="219"/>
      <c r="J317" s="40"/>
      <c r="K317" s="40"/>
      <c r="L317" s="44"/>
      <c r="M317" s="220"/>
      <c r="N317" s="221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160</v>
      </c>
      <c r="AU317" s="17" t="s">
        <v>82</v>
      </c>
    </row>
    <row r="318" spans="1:51" s="14" customFormat="1" ht="12">
      <c r="A318" s="14"/>
      <c r="B318" s="234"/>
      <c r="C318" s="235"/>
      <c r="D318" s="217" t="s">
        <v>131</v>
      </c>
      <c r="E318" s="235"/>
      <c r="F318" s="237" t="s">
        <v>656</v>
      </c>
      <c r="G318" s="235"/>
      <c r="H318" s="238">
        <v>12.24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4" t="s">
        <v>131</v>
      </c>
      <c r="AU318" s="244" t="s">
        <v>82</v>
      </c>
      <c r="AV318" s="14" t="s">
        <v>82</v>
      </c>
      <c r="AW318" s="14" t="s">
        <v>4</v>
      </c>
      <c r="AX318" s="14" t="s">
        <v>80</v>
      </c>
      <c r="AY318" s="244" t="s">
        <v>118</v>
      </c>
    </row>
    <row r="319" spans="1:65" s="2" customFormat="1" ht="16.5" customHeight="1">
      <c r="A319" s="38"/>
      <c r="B319" s="39"/>
      <c r="C319" s="204" t="s">
        <v>432</v>
      </c>
      <c r="D319" s="204" t="s">
        <v>120</v>
      </c>
      <c r="E319" s="205" t="s">
        <v>421</v>
      </c>
      <c r="F319" s="206" t="s">
        <v>422</v>
      </c>
      <c r="G319" s="207" t="s">
        <v>149</v>
      </c>
      <c r="H319" s="208">
        <v>161</v>
      </c>
      <c r="I319" s="209"/>
      <c r="J319" s="210">
        <f>ROUND(I319*H319,2)</f>
        <v>0</v>
      </c>
      <c r="K319" s="206" t="s">
        <v>124</v>
      </c>
      <c r="L319" s="44"/>
      <c r="M319" s="211" t="s">
        <v>19</v>
      </c>
      <c r="N319" s="212" t="s">
        <v>43</v>
      </c>
      <c r="O319" s="84"/>
      <c r="P319" s="213">
        <f>O319*H319</f>
        <v>0</v>
      </c>
      <c r="Q319" s="213">
        <v>0.10095</v>
      </c>
      <c r="R319" s="213">
        <f>Q319*H319</f>
        <v>16.25295</v>
      </c>
      <c r="S319" s="213">
        <v>0</v>
      </c>
      <c r="T319" s="214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15" t="s">
        <v>125</v>
      </c>
      <c r="AT319" s="215" t="s">
        <v>120</v>
      </c>
      <c r="AU319" s="215" t="s">
        <v>82</v>
      </c>
      <c r="AY319" s="17" t="s">
        <v>118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7" t="s">
        <v>80</v>
      </c>
      <c r="BK319" s="216">
        <f>ROUND(I319*H319,2)</f>
        <v>0</v>
      </c>
      <c r="BL319" s="17" t="s">
        <v>125</v>
      </c>
      <c r="BM319" s="215" t="s">
        <v>423</v>
      </c>
    </row>
    <row r="320" spans="1:47" s="2" customFormat="1" ht="12">
      <c r="A320" s="38"/>
      <c r="B320" s="39"/>
      <c r="C320" s="40"/>
      <c r="D320" s="217" t="s">
        <v>127</v>
      </c>
      <c r="E320" s="40"/>
      <c r="F320" s="218" t="s">
        <v>424</v>
      </c>
      <c r="G320" s="40"/>
      <c r="H320" s="40"/>
      <c r="I320" s="219"/>
      <c r="J320" s="40"/>
      <c r="K320" s="40"/>
      <c r="L320" s="44"/>
      <c r="M320" s="220"/>
      <c r="N320" s="221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127</v>
      </c>
      <c r="AU320" s="17" t="s">
        <v>82</v>
      </c>
    </row>
    <row r="321" spans="1:47" s="2" customFormat="1" ht="12">
      <c r="A321" s="38"/>
      <c r="B321" s="39"/>
      <c r="C321" s="40"/>
      <c r="D321" s="222" t="s">
        <v>129</v>
      </c>
      <c r="E321" s="40"/>
      <c r="F321" s="223" t="s">
        <v>425</v>
      </c>
      <c r="G321" s="40"/>
      <c r="H321" s="40"/>
      <c r="I321" s="219"/>
      <c r="J321" s="40"/>
      <c r="K321" s="40"/>
      <c r="L321" s="44"/>
      <c r="M321" s="220"/>
      <c r="N321" s="221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129</v>
      </c>
      <c r="AU321" s="17" t="s">
        <v>82</v>
      </c>
    </row>
    <row r="322" spans="1:51" s="13" customFormat="1" ht="12">
      <c r="A322" s="13"/>
      <c r="B322" s="224"/>
      <c r="C322" s="225"/>
      <c r="D322" s="217" t="s">
        <v>131</v>
      </c>
      <c r="E322" s="226" t="s">
        <v>19</v>
      </c>
      <c r="F322" s="227" t="s">
        <v>179</v>
      </c>
      <c r="G322" s="225"/>
      <c r="H322" s="226" t="s">
        <v>19</v>
      </c>
      <c r="I322" s="228"/>
      <c r="J322" s="225"/>
      <c r="K322" s="225"/>
      <c r="L322" s="229"/>
      <c r="M322" s="230"/>
      <c r="N322" s="231"/>
      <c r="O322" s="231"/>
      <c r="P322" s="231"/>
      <c r="Q322" s="231"/>
      <c r="R322" s="231"/>
      <c r="S322" s="231"/>
      <c r="T322" s="23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3" t="s">
        <v>131</v>
      </c>
      <c r="AU322" s="233" t="s">
        <v>82</v>
      </c>
      <c r="AV322" s="13" t="s">
        <v>80</v>
      </c>
      <c r="AW322" s="13" t="s">
        <v>33</v>
      </c>
      <c r="AX322" s="13" t="s">
        <v>72</v>
      </c>
      <c r="AY322" s="233" t="s">
        <v>118</v>
      </c>
    </row>
    <row r="323" spans="1:51" s="14" customFormat="1" ht="12">
      <c r="A323" s="14"/>
      <c r="B323" s="234"/>
      <c r="C323" s="235"/>
      <c r="D323" s="217" t="s">
        <v>131</v>
      </c>
      <c r="E323" s="236" t="s">
        <v>19</v>
      </c>
      <c r="F323" s="237" t="s">
        <v>657</v>
      </c>
      <c r="G323" s="235"/>
      <c r="H323" s="238">
        <v>161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4" t="s">
        <v>131</v>
      </c>
      <c r="AU323" s="244" t="s">
        <v>82</v>
      </c>
      <c r="AV323" s="14" t="s">
        <v>82</v>
      </c>
      <c r="AW323" s="14" t="s">
        <v>33</v>
      </c>
      <c r="AX323" s="14" t="s">
        <v>72</v>
      </c>
      <c r="AY323" s="244" t="s">
        <v>118</v>
      </c>
    </row>
    <row r="324" spans="1:65" s="2" customFormat="1" ht="16.5" customHeight="1">
      <c r="A324" s="38"/>
      <c r="B324" s="39"/>
      <c r="C324" s="246" t="s">
        <v>440</v>
      </c>
      <c r="D324" s="246" t="s">
        <v>243</v>
      </c>
      <c r="E324" s="247" t="s">
        <v>428</v>
      </c>
      <c r="F324" s="248" t="s">
        <v>429</v>
      </c>
      <c r="G324" s="249" t="s">
        <v>149</v>
      </c>
      <c r="H324" s="250">
        <v>164.22</v>
      </c>
      <c r="I324" s="251"/>
      <c r="J324" s="252">
        <f>ROUND(I324*H324,2)</f>
        <v>0</v>
      </c>
      <c r="K324" s="248" t="s">
        <v>124</v>
      </c>
      <c r="L324" s="253"/>
      <c r="M324" s="254" t="s">
        <v>19</v>
      </c>
      <c r="N324" s="255" t="s">
        <v>43</v>
      </c>
      <c r="O324" s="84"/>
      <c r="P324" s="213">
        <f>O324*H324</f>
        <v>0</v>
      </c>
      <c r="Q324" s="213">
        <v>0.022</v>
      </c>
      <c r="R324" s="213">
        <f>Q324*H324</f>
        <v>3.61284</v>
      </c>
      <c r="S324" s="213">
        <v>0</v>
      </c>
      <c r="T324" s="214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15" t="s">
        <v>182</v>
      </c>
      <c r="AT324" s="215" t="s">
        <v>243</v>
      </c>
      <c r="AU324" s="215" t="s">
        <v>82</v>
      </c>
      <c r="AY324" s="17" t="s">
        <v>118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17" t="s">
        <v>80</v>
      </c>
      <c r="BK324" s="216">
        <f>ROUND(I324*H324,2)</f>
        <v>0</v>
      </c>
      <c r="BL324" s="17" t="s">
        <v>125</v>
      </c>
      <c r="BM324" s="215" t="s">
        <v>430</v>
      </c>
    </row>
    <row r="325" spans="1:47" s="2" customFormat="1" ht="12">
      <c r="A325" s="38"/>
      <c r="B325" s="39"/>
      <c r="C325" s="40"/>
      <c r="D325" s="217" t="s">
        <v>127</v>
      </c>
      <c r="E325" s="40"/>
      <c r="F325" s="218" t="s">
        <v>429</v>
      </c>
      <c r="G325" s="40"/>
      <c r="H325" s="40"/>
      <c r="I325" s="219"/>
      <c r="J325" s="40"/>
      <c r="K325" s="40"/>
      <c r="L325" s="44"/>
      <c r="M325" s="220"/>
      <c r="N325" s="221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127</v>
      </c>
      <c r="AU325" s="17" t="s">
        <v>82</v>
      </c>
    </row>
    <row r="326" spans="1:51" s="14" customFormat="1" ht="12">
      <c r="A326" s="14"/>
      <c r="B326" s="234"/>
      <c r="C326" s="235"/>
      <c r="D326" s="217" t="s">
        <v>131</v>
      </c>
      <c r="E326" s="235"/>
      <c r="F326" s="237" t="s">
        <v>658</v>
      </c>
      <c r="G326" s="235"/>
      <c r="H326" s="238">
        <v>164.22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131</v>
      </c>
      <c r="AU326" s="244" t="s">
        <v>82</v>
      </c>
      <c r="AV326" s="14" t="s">
        <v>82</v>
      </c>
      <c r="AW326" s="14" t="s">
        <v>4</v>
      </c>
      <c r="AX326" s="14" t="s">
        <v>80</v>
      </c>
      <c r="AY326" s="244" t="s">
        <v>118</v>
      </c>
    </row>
    <row r="327" spans="1:65" s="2" customFormat="1" ht="21.75" customHeight="1">
      <c r="A327" s="38"/>
      <c r="B327" s="39"/>
      <c r="C327" s="204" t="s">
        <v>447</v>
      </c>
      <c r="D327" s="204" t="s">
        <v>120</v>
      </c>
      <c r="E327" s="205" t="s">
        <v>433</v>
      </c>
      <c r="F327" s="206" t="s">
        <v>434</v>
      </c>
      <c r="G327" s="207" t="s">
        <v>149</v>
      </c>
      <c r="H327" s="208">
        <v>183</v>
      </c>
      <c r="I327" s="209"/>
      <c r="J327" s="210">
        <f>ROUND(I327*H327,2)</f>
        <v>0</v>
      </c>
      <c r="K327" s="206" t="s">
        <v>124</v>
      </c>
      <c r="L327" s="44"/>
      <c r="M327" s="211" t="s">
        <v>19</v>
      </c>
      <c r="N327" s="212" t="s">
        <v>43</v>
      </c>
      <c r="O327" s="84"/>
      <c r="P327" s="213">
        <f>O327*H327</f>
        <v>0</v>
      </c>
      <c r="Q327" s="213">
        <v>0.00061</v>
      </c>
      <c r="R327" s="213">
        <f>Q327*H327</f>
        <v>0.11163</v>
      </c>
      <c r="S327" s="213">
        <v>0</v>
      </c>
      <c r="T327" s="214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15" t="s">
        <v>125</v>
      </c>
      <c r="AT327" s="215" t="s">
        <v>120</v>
      </c>
      <c r="AU327" s="215" t="s">
        <v>82</v>
      </c>
      <c r="AY327" s="17" t="s">
        <v>118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7" t="s">
        <v>80</v>
      </c>
      <c r="BK327" s="216">
        <f>ROUND(I327*H327,2)</f>
        <v>0</v>
      </c>
      <c r="BL327" s="17" t="s">
        <v>125</v>
      </c>
      <c r="BM327" s="215" t="s">
        <v>435</v>
      </c>
    </row>
    <row r="328" spans="1:47" s="2" customFormat="1" ht="12">
      <c r="A328" s="38"/>
      <c r="B328" s="39"/>
      <c r="C328" s="40"/>
      <c r="D328" s="217" t="s">
        <v>127</v>
      </c>
      <c r="E328" s="40"/>
      <c r="F328" s="218" t="s">
        <v>436</v>
      </c>
      <c r="G328" s="40"/>
      <c r="H328" s="40"/>
      <c r="I328" s="219"/>
      <c r="J328" s="40"/>
      <c r="K328" s="40"/>
      <c r="L328" s="44"/>
      <c r="M328" s="220"/>
      <c r="N328" s="221"/>
      <c r="O328" s="84"/>
      <c r="P328" s="84"/>
      <c r="Q328" s="84"/>
      <c r="R328" s="84"/>
      <c r="S328" s="84"/>
      <c r="T328" s="8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127</v>
      </c>
      <c r="AU328" s="17" t="s">
        <v>82</v>
      </c>
    </row>
    <row r="329" spans="1:47" s="2" customFormat="1" ht="12">
      <c r="A329" s="38"/>
      <c r="B329" s="39"/>
      <c r="C329" s="40"/>
      <c r="D329" s="222" t="s">
        <v>129</v>
      </c>
      <c r="E329" s="40"/>
      <c r="F329" s="223" t="s">
        <v>437</v>
      </c>
      <c r="G329" s="40"/>
      <c r="H329" s="40"/>
      <c r="I329" s="219"/>
      <c r="J329" s="40"/>
      <c r="K329" s="40"/>
      <c r="L329" s="44"/>
      <c r="M329" s="220"/>
      <c r="N329" s="221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129</v>
      </c>
      <c r="AU329" s="17" t="s">
        <v>82</v>
      </c>
    </row>
    <row r="330" spans="1:51" s="13" customFormat="1" ht="12">
      <c r="A330" s="13"/>
      <c r="B330" s="224"/>
      <c r="C330" s="225"/>
      <c r="D330" s="217" t="s">
        <v>131</v>
      </c>
      <c r="E330" s="226" t="s">
        <v>19</v>
      </c>
      <c r="F330" s="227" t="s">
        <v>438</v>
      </c>
      <c r="G330" s="225"/>
      <c r="H330" s="226" t="s">
        <v>19</v>
      </c>
      <c r="I330" s="228"/>
      <c r="J330" s="225"/>
      <c r="K330" s="225"/>
      <c r="L330" s="229"/>
      <c r="M330" s="230"/>
      <c r="N330" s="231"/>
      <c r="O330" s="231"/>
      <c r="P330" s="231"/>
      <c r="Q330" s="231"/>
      <c r="R330" s="231"/>
      <c r="S330" s="231"/>
      <c r="T330" s="23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3" t="s">
        <v>131</v>
      </c>
      <c r="AU330" s="233" t="s">
        <v>82</v>
      </c>
      <c r="AV330" s="13" t="s">
        <v>80</v>
      </c>
      <c r="AW330" s="13" t="s">
        <v>33</v>
      </c>
      <c r="AX330" s="13" t="s">
        <v>72</v>
      </c>
      <c r="AY330" s="233" t="s">
        <v>118</v>
      </c>
    </row>
    <row r="331" spans="1:51" s="14" customFormat="1" ht="12">
      <c r="A331" s="14"/>
      <c r="B331" s="234"/>
      <c r="C331" s="235"/>
      <c r="D331" s="217" t="s">
        <v>131</v>
      </c>
      <c r="E331" s="236" t="s">
        <v>19</v>
      </c>
      <c r="F331" s="237" t="s">
        <v>659</v>
      </c>
      <c r="G331" s="235"/>
      <c r="H331" s="238">
        <v>183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4" t="s">
        <v>131</v>
      </c>
      <c r="AU331" s="244" t="s">
        <v>82</v>
      </c>
      <c r="AV331" s="14" t="s">
        <v>82</v>
      </c>
      <c r="AW331" s="14" t="s">
        <v>33</v>
      </c>
      <c r="AX331" s="14" t="s">
        <v>72</v>
      </c>
      <c r="AY331" s="244" t="s">
        <v>118</v>
      </c>
    </row>
    <row r="332" spans="1:65" s="2" customFormat="1" ht="16.5" customHeight="1">
      <c r="A332" s="38"/>
      <c r="B332" s="39"/>
      <c r="C332" s="204" t="s">
        <v>454</v>
      </c>
      <c r="D332" s="204" t="s">
        <v>120</v>
      </c>
      <c r="E332" s="205" t="s">
        <v>441</v>
      </c>
      <c r="F332" s="206" t="s">
        <v>442</v>
      </c>
      <c r="G332" s="207" t="s">
        <v>149</v>
      </c>
      <c r="H332" s="208">
        <v>183</v>
      </c>
      <c r="I332" s="209"/>
      <c r="J332" s="210">
        <f>ROUND(I332*H332,2)</f>
        <v>0</v>
      </c>
      <c r="K332" s="206" t="s">
        <v>124</v>
      </c>
      <c r="L332" s="44"/>
      <c r="M332" s="211" t="s">
        <v>19</v>
      </c>
      <c r="N332" s="212" t="s">
        <v>43</v>
      </c>
      <c r="O332" s="84"/>
      <c r="P332" s="213">
        <f>O332*H332</f>
        <v>0</v>
      </c>
      <c r="Q332" s="213">
        <v>0</v>
      </c>
      <c r="R332" s="213">
        <f>Q332*H332</f>
        <v>0</v>
      </c>
      <c r="S332" s="213">
        <v>0</v>
      </c>
      <c r="T332" s="214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15" t="s">
        <v>125</v>
      </c>
      <c r="AT332" s="215" t="s">
        <v>120</v>
      </c>
      <c r="AU332" s="215" t="s">
        <v>82</v>
      </c>
      <c r="AY332" s="17" t="s">
        <v>118</v>
      </c>
      <c r="BE332" s="216">
        <f>IF(N332="základní",J332,0)</f>
        <v>0</v>
      </c>
      <c r="BF332" s="216">
        <f>IF(N332="snížená",J332,0)</f>
        <v>0</v>
      </c>
      <c r="BG332" s="216">
        <f>IF(N332="zákl. přenesená",J332,0)</f>
        <v>0</v>
      </c>
      <c r="BH332" s="216">
        <f>IF(N332="sníž. přenesená",J332,0)</f>
        <v>0</v>
      </c>
      <c r="BI332" s="216">
        <f>IF(N332="nulová",J332,0)</f>
        <v>0</v>
      </c>
      <c r="BJ332" s="17" t="s">
        <v>80</v>
      </c>
      <c r="BK332" s="216">
        <f>ROUND(I332*H332,2)</f>
        <v>0</v>
      </c>
      <c r="BL332" s="17" t="s">
        <v>125</v>
      </c>
      <c r="BM332" s="215" t="s">
        <v>443</v>
      </c>
    </row>
    <row r="333" spans="1:47" s="2" customFormat="1" ht="12">
      <c r="A333" s="38"/>
      <c r="B333" s="39"/>
      <c r="C333" s="40"/>
      <c r="D333" s="217" t="s">
        <v>127</v>
      </c>
      <c r="E333" s="40"/>
      <c r="F333" s="218" t="s">
        <v>444</v>
      </c>
      <c r="G333" s="40"/>
      <c r="H333" s="40"/>
      <c r="I333" s="219"/>
      <c r="J333" s="40"/>
      <c r="K333" s="40"/>
      <c r="L333" s="44"/>
      <c r="M333" s="220"/>
      <c r="N333" s="221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127</v>
      </c>
      <c r="AU333" s="17" t="s">
        <v>82</v>
      </c>
    </row>
    <row r="334" spans="1:47" s="2" customFormat="1" ht="12">
      <c r="A334" s="38"/>
      <c r="B334" s="39"/>
      <c r="C334" s="40"/>
      <c r="D334" s="222" t="s">
        <v>129</v>
      </c>
      <c r="E334" s="40"/>
      <c r="F334" s="223" t="s">
        <v>445</v>
      </c>
      <c r="G334" s="40"/>
      <c r="H334" s="40"/>
      <c r="I334" s="219"/>
      <c r="J334" s="40"/>
      <c r="K334" s="40"/>
      <c r="L334" s="44"/>
      <c r="M334" s="220"/>
      <c r="N334" s="221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129</v>
      </c>
      <c r="AU334" s="17" t="s">
        <v>82</v>
      </c>
    </row>
    <row r="335" spans="1:51" s="13" customFormat="1" ht="12">
      <c r="A335" s="13"/>
      <c r="B335" s="224"/>
      <c r="C335" s="225"/>
      <c r="D335" s="217" t="s">
        <v>131</v>
      </c>
      <c r="E335" s="226" t="s">
        <v>19</v>
      </c>
      <c r="F335" s="227" t="s">
        <v>132</v>
      </c>
      <c r="G335" s="225"/>
      <c r="H335" s="226" t="s">
        <v>19</v>
      </c>
      <c r="I335" s="228"/>
      <c r="J335" s="225"/>
      <c r="K335" s="225"/>
      <c r="L335" s="229"/>
      <c r="M335" s="230"/>
      <c r="N335" s="231"/>
      <c r="O335" s="231"/>
      <c r="P335" s="231"/>
      <c r="Q335" s="231"/>
      <c r="R335" s="231"/>
      <c r="S335" s="231"/>
      <c r="T335" s="23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3" t="s">
        <v>131</v>
      </c>
      <c r="AU335" s="233" t="s">
        <v>82</v>
      </c>
      <c r="AV335" s="13" t="s">
        <v>80</v>
      </c>
      <c r="AW335" s="13" t="s">
        <v>33</v>
      </c>
      <c r="AX335" s="13" t="s">
        <v>72</v>
      </c>
      <c r="AY335" s="233" t="s">
        <v>118</v>
      </c>
    </row>
    <row r="336" spans="1:51" s="14" customFormat="1" ht="12">
      <c r="A336" s="14"/>
      <c r="B336" s="234"/>
      <c r="C336" s="235"/>
      <c r="D336" s="217" t="s">
        <v>131</v>
      </c>
      <c r="E336" s="236" t="s">
        <v>19</v>
      </c>
      <c r="F336" s="237" t="s">
        <v>660</v>
      </c>
      <c r="G336" s="235"/>
      <c r="H336" s="238">
        <v>183</v>
      </c>
      <c r="I336" s="239"/>
      <c r="J336" s="235"/>
      <c r="K336" s="235"/>
      <c r="L336" s="240"/>
      <c r="M336" s="241"/>
      <c r="N336" s="242"/>
      <c r="O336" s="242"/>
      <c r="P336" s="242"/>
      <c r="Q336" s="242"/>
      <c r="R336" s="242"/>
      <c r="S336" s="242"/>
      <c r="T336" s="24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4" t="s">
        <v>131</v>
      </c>
      <c r="AU336" s="244" t="s">
        <v>82</v>
      </c>
      <c r="AV336" s="14" t="s">
        <v>82</v>
      </c>
      <c r="AW336" s="14" t="s">
        <v>33</v>
      </c>
      <c r="AX336" s="14" t="s">
        <v>72</v>
      </c>
      <c r="AY336" s="244" t="s">
        <v>118</v>
      </c>
    </row>
    <row r="337" spans="1:65" s="2" customFormat="1" ht="21.75" customHeight="1">
      <c r="A337" s="38"/>
      <c r="B337" s="39"/>
      <c r="C337" s="204" t="s">
        <v>463</v>
      </c>
      <c r="D337" s="204" t="s">
        <v>120</v>
      </c>
      <c r="E337" s="205" t="s">
        <v>661</v>
      </c>
      <c r="F337" s="206" t="s">
        <v>662</v>
      </c>
      <c r="G337" s="207" t="s">
        <v>276</v>
      </c>
      <c r="H337" s="208">
        <v>1</v>
      </c>
      <c r="I337" s="209"/>
      <c r="J337" s="210">
        <f>ROUND(I337*H337,2)</f>
        <v>0</v>
      </c>
      <c r="K337" s="206" t="s">
        <v>124</v>
      </c>
      <c r="L337" s="44"/>
      <c r="M337" s="211" t="s">
        <v>19</v>
      </c>
      <c r="N337" s="212" t="s">
        <v>43</v>
      </c>
      <c r="O337" s="84"/>
      <c r="P337" s="213">
        <f>O337*H337</f>
        <v>0</v>
      </c>
      <c r="Q337" s="213">
        <v>1.61679</v>
      </c>
      <c r="R337" s="213">
        <f>Q337*H337</f>
        <v>1.61679</v>
      </c>
      <c r="S337" s="213">
        <v>0</v>
      </c>
      <c r="T337" s="214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15" t="s">
        <v>125</v>
      </c>
      <c r="AT337" s="215" t="s">
        <v>120</v>
      </c>
      <c r="AU337" s="215" t="s">
        <v>82</v>
      </c>
      <c r="AY337" s="17" t="s">
        <v>118</v>
      </c>
      <c r="BE337" s="216">
        <f>IF(N337="základní",J337,0)</f>
        <v>0</v>
      </c>
      <c r="BF337" s="216">
        <f>IF(N337="snížená",J337,0)</f>
        <v>0</v>
      </c>
      <c r="BG337" s="216">
        <f>IF(N337="zákl. přenesená",J337,0)</f>
        <v>0</v>
      </c>
      <c r="BH337" s="216">
        <f>IF(N337="sníž. přenesená",J337,0)</f>
        <v>0</v>
      </c>
      <c r="BI337" s="216">
        <f>IF(N337="nulová",J337,0)</f>
        <v>0</v>
      </c>
      <c r="BJ337" s="17" t="s">
        <v>80</v>
      </c>
      <c r="BK337" s="216">
        <f>ROUND(I337*H337,2)</f>
        <v>0</v>
      </c>
      <c r="BL337" s="17" t="s">
        <v>125</v>
      </c>
      <c r="BM337" s="215" t="s">
        <v>663</v>
      </c>
    </row>
    <row r="338" spans="1:47" s="2" customFormat="1" ht="12">
      <c r="A338" s="38"/>
      <c r="B338" s="39"/>
      <c r="C338" s="40"/>
      <c r="D338" s="217" t="s">
        <v>127</v>
      </c>
      <c r="E338" s="40"/>
      <c r="F338" s="218" t="s">
        <v>664</v>
      </c>
      <c r="G338" s="40"/>
      <c r="H338" s="40"/>
      <c r="I338" s="219"/>
      <c r="J338" s="40"/>
      <c r="K338" s="40"/>
      <c r="L338" s="44"/>
      <c r="M338" s="220"/>
      <c r="N338" s="221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127</v>
      </c>
      <c r="AU338" s="17" t="s">
        <v>82</v>
      </c>
    </row>
    <row r="339" spans="1:47" s="2" customFormat="1" ht="12">
      <c r="A339" s="38"/>
      <c r="B339" s="39"/>
      <c r="C339" s="40"/>
      <c r="D339" s="222" t="s">
        <v>129</v>
      </c>
      <c r="E339" s="40"/>
      <c r="F339" s="223" t="s">
        <v>665</v>
      </c>
      <c r="G339" s="40"/>
      <c r="H339" s="40"/>
      <c r="I339" s="219"/>
      <c r="J339" s="40"/>
      <c r="K339" s="40"/>
      <c r="L339" s="44"/>
      <c r="M339" s="220"/>
      <c r="N339" s="221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129</v>
      </c>
      <c r="AU339" s="17" t="s">
        <v>82</v>
      </c>
    </row>
    <row r="340" spans="1:51" s="13" customFormat="1" ht="12">
      <c r="A340" s="13"/>
      <c r="B340" s="224"/>
      <c r="C340" s="225"/>
      <c r="D340" s="217" t="s">
        <v>131</v>
      </c>
      <c r="E340" s="226" t="s">
        <v>19</v>
      </c>
      <c r="F340" s="227" t="s">
        <v>272</v>
      </c>
      <c r="G340" s="225"/>
      <c r="H340" s="226" t="s">
        <v>19</v>
      </c>
      <c r="I340" s="228"/>
      <c r="J340" s="225"/>
      <c r="K340" s="225"/>
      <c r="L340" s="229"/>
      <c r="M340" s="230"/>
      <c r="N340" s="231"/>
      <c r="O340" s="231"/>
      <c r="P340" s="231"/>
      <c r="Q340" s="231"/>
      <c r="R340" s="231"/>
      <c r="S340" s="231"/>
      <c r="T340" s="23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3" t="s">
        <v>131</v>
      </c>
      <c r="AU340" s="233" t="s">
        <v>82</v>
      </c>
      <c r="AV340" s="13" t="s">
        <v>80</v>
      </c>
      <c r="AW340" s="13" t="s">
        <v>33</v>
      </c>
      <c r="AX340" s="13" t="s">
        <v>72</v>
      </c>
      <c r="AY340" s="233" t="s">
        <v>118</v>
      </c>
    </row>
    <row r="341" spans="1:51" s="14" customFormat="1" ht="12">
      <c r="A341" s="14"/>
      <c r="B341" s="234"/>
      <c r="C341" s="235"/>
      <c r="D341" s="217" t="s">
        <v>131</v>
      </c>
      <c r="E341" s="236" t="s">
        <v>19</v>
      </c>
      <c r="F341" s="237" t="s">
        <v>666</v>
      </c>
      <c r="G341" s="235"/>
      <c r="H341" s="238">
        <v>1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4" t="s">
        <v>131</v>
      </c>
      <c r="AU341" s="244" t="s">
        <v>82</v>
      </c>
      <c r="AV341" s="14" t="s">
        <v>82</v>
      </c>
      <c r="AW341" s="14" t="s">
        <v>33</v>
      </c>
      <c r="AX341" s="14" t="s">
        <v>72</v>
      </c>
      <c r="AY341" s="244" t="s">
        <v>118</v>
      </c>
    </row>
    <row r="342" spans="1:65" s="2" customFormat="1" ht="16.5" customHeight="1">
      <c r="A342" s="38"/>
      <c r="B342" s="39"/>
      <c r="C342" s="204" t="s">
        <v>470</v>
      </c>
      <c r="D342" s="204" t="s">
        <v>120</v>
      </c>
      <c r="E342" s="205" t="s">
        <v>667</v>
      </c>
      <c r="F342" s="206" t="s">
        <v>668</v>
      </c>
      <c r="G342" s="207" t="s">
        <v>149</v>
      </c>
      <c r="H342" s="208">
        <v>57.5</v>
      </c>
      <c r="I342" s="209"/>
      <c r="J342" s="210">
        <f>ROUND(I342*H342,2)</f>
        <v>0</v>
      </c>
      <c r="K342" s="206" t="s">
        <v>124</v>
      </c>
      <c r="L342" s="44"/>
      <c r="M342" s="211" t="s">
        <v>19</v>
      </c>
      <c r="N342" s="212" t="s">
        <v>43</v>
      </c>
      <c r="O342" s="84"/>
      <c r="P342" s="213">
        <f>O342*H342</f>
        <v>0</v>
      </c>
      <c r="Q342" s="213">
        <v>0.29221</v>
      </c>
      <c r="R342" s="213">
        <f>Q342*H342</f>
        <v>16.802075000000002</v>
      </c>
      <c r="S342" s="213">
        <v>0</v>
      </c>
      <c r="T342" s="214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15" t="s">
        <v>125</v>
      </c>
      <c r="AT342" s="215" t="s">
        <v>120</v>
      </c>
      <c r="AU342" s="215" t="s">
        <v>82</v>
      </c>
      <c r="AY342" s="17" t="s">
        <v>118</v>
      </c>
      <c r="BE342" s="216">
        <f>IF(N342="základní",J342,0)</f>
        <v>0</v>
      </c>
      <c r="BF342" s="216">
        <f>IF(N342="snížená",J342,0)</f>
        <v>0</v>
      </c>
      <c r="BG342" s="216">
        <f>IF(N342="zákl. přenesená",J342,0)</f>
        <v>0</v>
      </c>
      <c r="BH342" s="216">
        <f>IF(N342="sníž. přenesená",J342,0)</f>
        <v>0</v>
      </c>
      <c r="BI342" s="216">
        <f>IF(N342="nulová",J342,0)</f>
        <v>0</v>
      </c>
      <c r="BJ342" s="17" t="s">
        <v>80</v>
      </c>
      <c r="BK342" s="216">
        <f>ROUND(I342*H342,2)</f>
        <v>0</v>
      </c>
      <c r="BL342" s="17" t="s">
        <v>125</v>
      </c>
      <c r="BM342" s="215" t="s">
        <v>669</v>
      </c>
    </row>
    <row r="343" spans="1:47" s="2" customFormat="1" ht="12">
      <c r="A343" s="38"/>
      <c r="B343" s="39"/>
      <c r="C343" s="40"/>
      <c r="D343" s="217" t="s">
        <v>127</v>
      </c>
      <c r="E343" s="40"/>
      <c r="F343" s="218" t="s">
        <v>670</v>
      </c>
      <c r="G343" s="40"/>
      <c r="H343" s="40"/>
      <c r="I343" s="219"/>
      <c r="J343" s="40"/>
      <c r="K343" s="40"/>
      <c r="L343" s="44"/>
      <c r="M343" s="220"/>
      <c r="N343" s="221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127</v>
      </c>
      <c r="AU343" s="17" t="s">
        <v>82</v>
      </c>
    </row>
    <row r="344" spans="1:47" s="2" customFormat="1" ht="12">
      <c r="A344" s="38"/>
      <c r="B344" s="39"/>
      <c r="C344" s="40"/>
      <c r="D344" s="222" t="s">
        <v>129</v>
      </c>
      <c r="E344" s="40"/>
      <c r="F344" s="223" t="s">
        <v>671</v>
      </c>
      <c r="G344" s="40"/>
      <c r="H344" s="40"/>
      <c r="I344" s="219"/>
      <c r="J344" s="40"/>
      <c r="K344" s="40"/>
      <c r="L344" s="44"/>
      <c r="M344" s="220"/>
      <c r="N344" s="221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129</v>
      </c>
      <c r="AU344" s="17" t="s">
        <v>82</v>
      </c>
    </row>
    <row r="345" spans="1:47" s="2" customFormat="1" ht="12">
      <c r="A345" s="38"/>
      <c r="B345" s="39"/>
      <c r="C345" s="40"/>
      <c r="D345" s="217" t="s">
        <v>160</v>
      </c>
      <c r="E345" s="40"/>
      <c r="F345" s="245" t="s">
        <v>672</v>
      </c>
      <c r="G345" s="40"/>
      <c r="H345" s="40"/>
      <c r="I345" s="219"/>
      <c r="J345" s="40"/>
      <c r="K345" s="40"/>
      <c r="L345" s="44"/>
      <c r="M345" s="220"/>
      <c r="N345" s="221"/>
      <c r="O345" s="84"/>
      <c r="P345" s="84"/>
      <c r="Q345" s="84"/>
      <c r="R345" s="84"/>
      <c r="S345" s="84"/>
      <c r="T345" s="85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160</v>
      </c>
      <c r="AU345" s="17" t="s">
        <v>82</v>
      </c>
    </row>
    <row r="346" spans="1:51" s="13" customFormat="1" ht="12">
      <c r="A346" s="13"/>
      <c r="B346" s="224"/>
      <c r="C346" s="225"/>
      <c r="D346" s="217" t="s">
        <v>131</v>
      </c>
      <c r="E346" s="226" t="s">
        <v>19</v>
      </c>
      <c r="F346" s="227" t="s">
        <v>272</v>
      </c>
      <c r="G346" s="225"/>
      <c r="H346" s="226" t="s">
        <v>19</v>
      </c>
      <c r="I346" s="228"/>
      <c r="J346" s="225"/>
      <c r="K346" s="225"/>
      <c r="L346" s="229"/>
      <c r="M346" s="230"/>
      <c r="N346" s="231"/>
      <c r="O346" s="231"/>
      <c r="P346" s="231"/>
      <c r="Q346" s="231"/>
      <c r="R346" s="231"/>
      <c r="S346" s="231"/>
      <c r="T346" s="23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3" t="s">
        <v>131</v>
      </c>
      <c r="AU346" s="233" t="s">
        <v>82</v>
      </c>
      <c r="AV346" s="13" t="s">
        <v>80</v>
      </c>
      <c r="AW346" s="13" t="s">
        <v>33</v>
      </c>
      <c r="AX346" s="13" t="s">
        <v>72</v>
      </c>
      <c r="AY346" s="233" t="s">
        <v>118</v>
      </c>
    </row>
    <row r="347" spans="1:51" s="14" customFormat="1" ht="12">
      <c r="A347" s="14"/>
      <c r="B347" s="234"/>
      <c r="C347" s="235"/>
      <c r="D347" s="217" t="s">
        <v>131</v>
      </c>
      <c r="E347" s="236" t="s">
        <v>19</v>
      </c>
      <c r="F347" s="237" t="s">
        <v>673</v>
      </c>
      <c r="G347" s="235"/>
      <c r="H347" s="238">
        <v>57.5</v>
      </c>
      <c r="I347" s="239"/>
      <c r="J347" s="235"/>
      <c r="K347" s="235"/>
      <c r="L347" s="240"/>
      <c r="M347" s="241"/>
      <c r="N347" s="242"/>
      <c r="O347" s="242"/>
      <c r="P347" s="242"/>
      <c r="Q347" s="242"/>
      <c r="R347" s="242"/>
      <c r="S347" s="242"/>
      <c r="T347" s="24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4" t="s">
        <v>131</v>
      </c>
      <c r="AU347" s="244" t="s">
        <v>82</v>
      </c>
      <c r="AV347" s="14" t="s">
        <v>82</v>
      </c>
      <c r="AW347" s="14" t="s">
        <v>33</v>
      </c>
      <c r="AX347" s="14" t="s">
        <v>72</v>
      </c>
      <c r="AY347" s="244" t="s">
        <v>118</v>
      </c>
    </row>
    <row r="348" spans="1:65" s="2" customFormat="1" ht="21.75" customHeight="1">
      <c r="A348" s="38"/>
      <c r="B348" s="39"/>
      <c r="C348" s="246" t="s">
        <v>480</v>
      </c>
      <c r="D348" s="246" t="s">
        <v>243</v>
      </c>
      <c r="E348" s="247" t="s">
        <v>674</v>
      </c>
      <c r="F348" s="248" t="s">
        <v>675</v>
      </c>
      <c r="G348" s="249" t="s">
        <v>149</v>
      </c>
      <c r="H348" s="250">
        <v>57.5</v>
      </c>
      <c r="I348" s="251"/>
      <c r="J348" s="252">
        <f>ROUND(I348*H348,2)</f>
        <v>0</v>
      </c>
      <c r="K348" s="248" t="s">
        <v>19</v>
      </c>
      <c r="L348" s="253"/>
      <c r="M348" s="254" t="s">
        <v>19</v>
      </c>
      <c r="N348" s="255" t="s">
        <v>43</v>
      </c>
      <c r="O348" s="84"/>
      <c r="P348" s="213">
        <f>O348*H348</f>
        <v>0</v>
      </c>
      <c r="Q348" s="213">
        <v>0.0067</v>
      </c>
      <c r="R348" s="213">
        <f>Q348*H348</f>
        <v>0.38525000000000004</v>
      </c>
      <c r="S348" s="213">
        <v>0</v>
      </c>
      <c r="T348" s="214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15" t="s">
        <v>182</v>
      </c>
      <c r="AT348" s="215" t="s">
        <v>243</v>
      </c>
      <c r="AU348" s="215" t="s">
        <v>82</v>
      </c>
      <c r="AY348" s="17" t="s">
        <v>118</v>
      </c>
      <c r="BE348" s="216">
        <f>IF(N348="základní",J348,0)</f>
        <v>0</v>
      </c>
      <c r="BF348" s="216">
        <f>IF(N348="snížená",J348,0)</f>
        <v>0</v>
      </c>
      <c r="BG348" s="216">
        <f>IF(N348="zákl. přenesená",J348,0)</f>
        <v>0</v>
      </c>
      <c r="BH348" s="216">
        <f>IF(N348="sníž. přenesená",J348,0)</f>
        <v>0</v>
      </c>
      <c r="BI348" s="216">
        <f>IF(N348="nulová",J348,0)</f>
        <v>0</v>
      </c>
      <c r="BJ348" s="17" t="s">
        <v>80</v>
      </c>
      <c r="BK348" s="216">
        <f>ROUND(I348*H348,2)</f>
        <v>0</v>
      </c>
      <c r="BL348" s="17" t="s">
        <v>125</v>
      </c>
      <c r="BM348" s="215" t="s">
        <v>676</v>
      </c>
    </row>
    <row r="349" spans="1:47" s="2" customFormat="1" ht="12">
      <c r="A349" s="38"/>
      <c r="B349" s="39"/>
      <c r="C349" s="40"/>
      <c r="D349" s="217" t="s">
        <v>127</v>
      </c>
      <c r="E349" s="40"/>
      <c r="F349" s="218" t="s">
        <v>675</v>
      </c>
      <c r="G349" s="40"/>
      <c r="H349" s="40"/>
      <c r="I349" s="219"/>
      <c r="J349" s="40"/>
      <c r="K349" s="40"/>
      <c r="L349" s="44"/>
      <c r="M349" s="220"/>
      <c r="N349" s="221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127</v>
      </c>
      <c r="AU349" s="17" t="s">
        <v>82</v>
      </c>
    </row>
    <row r="350" spans="1:47" s="2" customFormat="1" ht="12">
      <c r="A350" s="38"/>
      <c r="B350" s="39"/>
      <c r="C350" s="40"/>
      <c r="D350" s="217" t="s">
        <v>160</v>
      </c>
      <c r="E350" s="40"/>
      <c r="F350" s="245" t="s">
        <v>677</v>
      </c>
      <c r="G350" s="40"/>
      <c r="H350" s="40"/>
      <c r="I350" s="219"/>
      <c r="J350" s="40"/>
      <c r="K350" s="40"/>
      <c r="L350" s="44"/>
      <c r="M350" s="220"/>
      <c r="N350" s="221"/>
      <c r="O350" s="84"/>
      <c r="P350" s="84"/>
      <c r="Q350" s="84"/>
      <c r="R350" s="84"/>
      <c r="S350" s="84"/>
      <c r="T350" s="8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160</v>
      </c>
      <c r="AU350" s="17" t="s">
        <v>82</v>
      </c>
    </row>
    <row r="351" spans="1:65" s="2" customFormat="1" ht="16.5" customHeight="1">
      <c r="A351" s="38"/>
      <c r="B351" s="39"/>
      <c r="C351" s="204" t="s">
        <v>485</v>
      </c>
      <c r="D351" s="204" t="s">
        <v>120</v>
      </c>
      <c r="E351" s="205" t="s">
        <v>448</v>
      </c>
      <c r="F351" s="206" t="s">
        <v>449</v>
      </c>
      <c r="G351" s="207" t="s">
        <v>276</v>
      </c>
      <c r="H351" s="208">
        <v>3</v>
      </c>
      <c r="I351" s="209"/>
      <c r="J351" s="210">
        <f>ROUND(I351*H351,2)</f>
        <v>0</v>
      </c>
      <c r="K351" s="206" t="s">
        <v>19</v>
      </c>
      <c r="L351" s="44"/>
      <c r="M351" s="211" t="s">
        <v>19</v>
      </c>
      <c r="N351" s="212" t="s">
        <v>43</v>
      </c>
      <c r="O351" s="84"/>
      <c r="P351" s="213">
        <f>O351*H351</f>
        <v>0</v>
      </c>
      <c r="Q351" s="213">
        <v>0</v>
      </c>
      <c r="R351" s="213">
        <f>Q351*H351</f>
        <v>0</v>
      </c>
      <c r="S351" s="213">
        <v>0.6</v>
      </c>
      <c r="T351" s="214">
        <f>S351*H351</f>
        <v>1.7999999999999998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15" t="s">
        <v>125</v>
      </c>
      <c r="AT351" s="215" t="s">
        <v>120</v>
      </c>
      <c r="AU351" s="215" t="s">
        <v>82</v>
      </c>
      <c r="AY351" s="17" t="s">
        <v>118</v>
      </c>
      <c r="BE351" s="216">
        <f>IF(N351="základní",J351,0)</f>
        <v>0</v>
      </c>
      <c r="BF351" s="216">
        <f>IF(N351="snížená",J351,0)</f>
        <v>0</v>
      </c>
      <c r="BG351" s="216">
        <f>IF(N351="zákl. přenesená",J351,0)</f>
        <v>0</v>
      </c>
      <c r="BH351" s="216">
        <f>IF(N351="sníž. přenesená",J351,0)</f>
        <v>0</v>
      </c>
      <c r="BI351" s="216">
        <f>IF(N351="nulová",J351,0)</f>
        <v>0</v>
      </c>
      <c r="BJ351" s="17" t="s">
        <v>80</v>
      </c>
      <c r="BK351" s="216">
        <f>ROUND(I351*H351,2)</f>
        <v>0</v>
      </c>
      <c r="BL351" s="17" t="s">
        <v>125</v>
      </c>
      <c r="BM351" s="215" t="s">
        <v>450</v>
      </c>
    </row>
    <row r="352" spans="1:47" s="2" customFormat="1" ht="12">
      <c r="A352" s="38"/>
      <c r="B352" s="39"/>
      <c r="C352" s="40"/>
      <c r="D352" s="217" t="s">
        <v>127</v>
      </c>
      <c r="E352" s="40"/>
      <c r="F352" s="218" t="s">
        <v>449</v>
      </c>
      <c r="G352" s="40"/>
      <c r="H352" s="40"/>
      <c r="I352" s="219"/>
      <c r="J352" s="40"/>
      <c r="K352" s="40"/>
      <c r="L352" s="44"/>
      <c r="M352" s="220"/>
      <c r="N352" s="221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127</v>
      </c>
      <c r="AU352" s="17" t="s">
        <v>82</v>
      </c>
    </row>
    <row r="353" spans="1:51" s="13" customFormat="1" ht="12">
      <c r="A353" s="13"/>
      <c r="B353" s="224"/>
      <c r="C353" s="225"/>
      <c r="D353" s="217" t="s">
        <v>131</v>
      </c>
      <c r="E353" s="226" t="s">
        <v>19</v>
      </c>
      <c r="F353" s="227" t="s">
        <v>132</v>
      </c>
      <c r="G353" s="225"/>
      <c r="H353" s="226" t="s">
        <v>19</v>
      </c>
      <c r="I353" s="228"/>
      <c r="J353" s="225"/>
      <c r="K353" s="225"/>
      <c r="L353" s="229"/>
      <c r="M353" s="230"/>
      <c r="N353" s="231"/>
      <c r="O353" s="231"/>
      <c r="P353" s="231"/>
      <c r="Q353" s="231"/>
      <c r="R353" s="231"/>
      <c r="S353" s="231"/>
      <c r="T353" s="23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3" t="s">
        <v>131</v>
      </c>
      <c r="AU353" s="233" t="s">
        <v>82</v>
      </c>
      <c r="AV353" s="13" t="s">
        <v>80</v>
      </c>
      <c r="AW353" s="13" t="s">
        <v>33</v>
      </c>
      <c r="AX353" s="13" t="s">
        <v>72</v>
      </c>
      <c r="AY353" s="233" t="s">
        <v>118</v>
      </c>
    </row>
    <row r="354" spans="1:51" s="14" customFormat="1" ht="12">
      <c r="A354" s="14"/>
      <c r="B354" s="234"/>
      <c r="C354" s="235"/>
      <c r="D354" s="217" t="s">
        <v>131</v>
      </c>
      <c r="E354" s="236" t="s">
        <v>19</v>
      </c>
      <c r="F354" s="237" t="s">
        <v>678</v>
      </c>
      <c r="G354" s="235"/>
      <c r="H354" s="238">
        <v>3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4" t="s">
        <v>131</v>
      </c>
      <c r="AU354" s="244" t="s">
        <v>82</v>
      </c>
      <c r="AV354" s="14" t="s">
        <v>82</v>
      </c>
      <c r="AW354" s="14" t="s">
        <v>33</v>
      </c>
      <c r="AX354" s="14" t="s">
        <v>72</v>
      </c>
      <c r="AY354" s="244" t="s">
        <v>118</v>
      </c>
    </row>
    <row r="355" spans="1:65" s="2" customFormat="1" ht="16.5" customHeight="1">
      <c r="A355" s="38"/>
      <c r="B355" s="39"/>
      <c r="C355" s="204" t="s">
        <v>491</v>
      </c>
      <c r="D355" s="204" t="s">
        <v>120</v>
      </c>
      <c r="E355" s="205" t="s">
        <v>679</v>
      </c>
      <c r="F355" s="206" t="s">
        <v>680</v>
      </c>
      <c r="G355" s="207" t="s">
        <v>276</v>
      </c>
      <c r="H355" s="208">
        <v>1</v>
      </c>
      <c r="I355" s="209"/>
      <c r="J355" s="210">
        <f>ROUND(I355*H355,2)</f>
        <v>0</v>
      </c>
      <c r="K355" s="206" t="s">
        <v>124</v>
      </c>
      <c r="L355" s="44"/>
      <c r="M355" s="211" t="s">
        <v>19</v>
      </c>
      <c r="N355" s="212" t="s">
        <v>43</v>
      </c>
      <c r="O355" s="84"/>
      <c r="P355" s="213">
        <f>O355*H355</f>
        <v>0</v>
      </c>
      <c r="Q355" s="213">
        <v>0</v>
      </c>
      <c r="R355" s="213">
        <f>Q355*H355</f>
        <v>0</v>
      </c>
      <c r="S355" s="213">
        <v>0.004</v>
      </c>
      <c r="T355" s="214">
        <f>S355*H355</f>
        <v>0.004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15" t="s">
        <v>125</v>
      </c>
      <c r="AT355" s="215" t="s">
        <v>120</v>
      </c>
      <c r="AU355" s="215" t="s">
        <v>82</v>
      </c>
      <c r="AY355" s="17" t="s">
        <v>118</v>
      </c>
      <c r="BE355" s="216">
        <f>IF(N355="základní",J355,0)</f>
        <v>0</v>
      </c>
      <c r="BF355" s="216">
        <f>IF(N355="snížená",J355,0)</f>
        <v>0</v>
      </c>
      <c r="BG355" s="216">
        <f>IF(N355="zákl. přenesená",J355,0)</f>
        <v>0</v>
      </c>
      <c r="BH355" s="216">
        <f>IF(N355="sníž. přenesená",J355,0)</f>
        <v>0</v>
      </c>
      <c r="BI355" s="216">
        <f>IF(N355="nulová",J355,0)</f>
        <v>0</v>
      </c>
      <c r="BJ355" s="17" t="s">
        <v>80</v>
      </c>
      <c r="BK355" s="216">
        <f>ROUND(I355*H355,2)</f>
        <v>0</v>
      </c>
      <c r="BL355" s="17" t="s">
        <v>125</v>
      </c>
      <c r="BM355" s="215" t="s">
        <v>681</v>
      </c>
    </row>
    <row r="356" spans="1:47" s="2" customFormat="1" ht="12">
      <c r="A356" s="38"/>
      <c r="B356" s="39"/>
      <c r="C356" s="40"/>
      <c r="D356" s="217" t="s">
        <v>127</v>
      </c>
      <c r="E356" s="40"/>
      <c r="F356" s="218" t="s">
        <v>682</v>
      </c>
      <c r="G356" s="40"/>
      <c r="H356" s="40"/>
      <c r="I356" s="219"/>
      <c r="J356" s="40"/>
      <c r="K356" s="40"/>
      <c r="L356" s="44"/>
      <c r="M356" s="220"/>
      <c r="N356" s="221"/>
      <c r="O356" s="84"/>
      <c r="P356" s="84"/>
      <c r="Q356" s="84"/>
      <c r="R356" s="84"/>
      <c r="S356" s="84"/>
      <c r="T356" s="85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127</v>
      </c>
      <c r="AU356" s="17" t="s">
        <v>82</v>
      </c>
    </row>
    <row r="357" spans="1:47" s="2" customFormat="1" ht="12">
      <c r="A357" s="38"/>
      <c r="B357" s="39"/>
      <c r="C357" s="40"/>
      <c r="D357" s="222" t="s">
        <v>129</v>
      </c>
      <c r="E357" s="40"/>
      <c r="F357" s="223" t="s">
        <v>683</v>
      </c>
      <c r="G357" s="40"/>
      <c r="H357" s="40"/>
      <c r="I357" s="219"/>
      <c r="J357" s="40"/>
      <c r="K357" s="40"/>
      <c r="L357" s="44"/>
      <c r="M357" s="220"/>
      <c r="N357" s="221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129</v>
      </c>
      <c r="AU357" s="17" t="s">
        <v>82</v>
      </c>
    </row>
    <row r="358" spans="1:51" s="13" customFormat="1" ht="12">
      <c r="A358" s="13"/>
      <c r="B358" s="224"/>
      <c r="C358" s="225"/>
      <c r="D358" s="217" t="s">
        <v>131</v>
      </c>
      <c r="E358" s="226" t="s">
        <v>19</v>
      </c>
      <c r="F358" s="227" t="s">
        <v>132</v>
      </c>
      <c r="G358" s="225"/>
      <c r="H358" s="226" t="s">
        <v>19</v>
      </c>
      <c r="I358" s="228"/>
      <c r="J358" s="225"/>
      <c r="K358" s="225"/>
      <c r="L358" s="229"/>
      <c r="M358" s="230"/>
      <c r="N358" s="231"/>
      <c r="O358" s="231"/>
      <c r="P358" s="231"/>
      <c r="Q358" s="231"/>
      <c r="R358" s="231"/>
      <c r="S358" s="231"/>
      <c r="T358" s="23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3" t="s">
        <v>131</v>
      </c>
      <c r="AU358" s="233" t="s">
        <v>82</v>
      </c>
      <c r="AV358" s="13" t="s">
        <v>80</v>
      </c>
      <c r="AW358" s="13" t="s">
        <v>33</v>
      </c>
      <c r="AX358" s="13" t="s">
        <v>72</v>
      </c>
      <c r="AY358" s="233" t="s">
        <v>118</v>
      </c>
    </row>
    <row r="359" spans="1:51" s="13" customFormat="1" ht="12">
      <c r="A359" s="13"/>
      <c r="B359" s="224"/>
      <c r="C359" s="225"/>
      <c r="D359" s="217" t="s">
        <v>131</v>
      </c>
      <c r="E359" s="226" t="s">
        <v>19</v>
      </c>
      <c r="F359" s="227" t="s">
        <v>296</v>
      </c>
      <c r="G359" s="225"/>
      <c r="H359" s="226" t="s">
        <v>19</v>
      </c>
      <c r="I359" s="228"/>
      <c r="J359" s="225"/>
      <c r="K359" s="225"/>
      <c r="L359" s="229"/>
      <c r="M359" s="230"/>
      <c r="N359" s="231"/>
      <c r="O359" s="231"/>
      <c r="P359" s="231"/>
      <c r="Q359" s="231"/>
      <c r="R359" s="231"/>
      <c r="S359" s="231"/>
      <c r="T359" s="23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3" t="s">
        <v>131</v>
      </c>
      <c r="AU359" s="233" t="s">
        <v>82</v>
      </c>
      <c r="AV359" s="13" t="s">
        <v>80</v>
      </c>
      <c r="AW359" s="13" t="s">
        <v>33</v>
      </c>
      <c r="AX359" s="13" t="s">
        <v>72</v>
      </c>
      <c r="AY359" s="233" t="s">
        <v>118</v>
      </c>
    </row>
    <row r="360" spans="1:51" s="14" customFormat="1" ht="12">
      <c r="A360" s="14"/>
      <c r="B360" s="234"/>
      <c r="C360" s="235"/>
      <c r="D360" s="217" t="s">
        <v>131</v>
      </c>
      <c r="E360" s="236" t="s">
        <v>19</v>
      </c>
      <c r="F360" s="237" t="s">
        <v>684</v>
      </c>
      <c r="G360" s="235"/>
      <c r="H360" s="238">
        <v>1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4" t="s">
        <v>131</v>
      </c>
      <c r="AU360" s="244" t="s">
        <v>82</v>
      </c>
      <c r="AV360" s="14" t="s">
        <v>82</v>
      </c>
      <c r="AW360" s="14" t="s">
        <v>33</v>
      </c>
      <c r="AX360" s="14" t="s">
        <v>72</v>
      </c>
      <c r="AY360" s="244" t="s">
        <v>118</v>
      </c>
    </row>
    <row r="361" spans="1:65" s="2" customFormat="1" ht="16.5" customHeight="1">
      <c r="A361" s="38"/>
      <c r="B361" s="39"/>
      <c r="C361" s="204" t="s">
        <v>496</v>
      </c>
      <c r="D361" s="204" t="s">
        <v>120</v>
      </c>
      <c r="E361" s="205" t="s">
        <v>685</v>
      </c>
      <c r="F361" s="206" t="s">
        <v>686</v>
      </c>
      <c r="G361" s="207" t="s">
        <v>149</v>
      </c>
      <c r="H361" s="208">
        <v>2</v>
      </c>
      <c r="I361" s="209"/>
      <c r="J361" s="210">
        <f>ROUND(I361*H361,2)</f>
        <v>0</v>
      </c>
      <c r="K361" s="206" t="s">
        <v>124</v>
      </c>
      <c r="L361" s="44"/>
      <c r="M361" s="211" t="s">
        <v>19</v>
      </c>
      <c r="N361" s="212" t="s">
        <v>43</v>
      </c>
      <c r="O361" s="84"/>
      <c r="P361" s="213">
        <f>O361*H361</f>
        <v>0</v>
      </c>
      <c r="Q361" s="213">
        <v>0</v>
      </c>
      <c r="R361" s="213">
        <f>Q361*H361</f>
        <v>0</v>
      </c>
      <c r="S361" s="213">
        <v>0.9</v>
      </c>
      <c r="T361" s="214">
        <f>S361*H361</f>
        <v>1.8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15" t="s">
        <v>125</v>
      </c>
      <c r="AT361" s="215" t="s">
        <v>120</v>
      </c>
      <c r="AU361" s="215" t="s">
        <v>82</v>
      </c>
      <c r="AY361" s="17" t="s">
        <v>118</v>
      </c>
      <c r="BE361" s="216">
        <f>IF(N361="základní",J361,0)</f>
        <v>0</v>
      </c>
      <c r="BF361" s="216">
        <f>IF(N361="snížená",J361,0)</f>
        <v>0</v>
      </c>
      <c r="BG361" s="216">
        <f>IF(N361="zákl. přenesená",J361,0)</f>
        <v>0</v>
      </c>
      <c r="BH361" s="216">
        <f>IF(N361="sníž. přenesená",J361,0)</f>
        <v>0</v>
      </c>
      <c r="BI361" s="216">
        <f>IF(N361="nulová",J361,0)</f>
        <v>0</v>
      </c>
      <c r="BJ361" s="17" t="s">
        <v>80</v>
      </c>
      <c r="BK361" s="216">
        <f>ROUND(I361*H361,2)</f>
        <v>0</v>
      </c>
      <c r="BL361" s="17" t="s">
        <v>125</v>
      </c>
      <c r="BM361" s="215" t="s">
        <v>687</v>
      </c>
    </row>
    <row r="362" spans="1:47" s="2" customFormat="1" ht="12">
      <c r="A362" s="38"/>
      <c r="B362" s="39"/>
      <c r="C362" s="40"/>
      <c r="D362" s="217" t="s">
        <v>127</v>
      </c>
      <c r="E362" s="40"/>
      <c r="F362" s="218" t="s">
        <v>688</v>
      </c>
      <c r="G362" s="40"/>
      <c r="H362" s="40"/>
      <c r="I362" s="219"/>
      <c r="J362" s="40"/>
      <c r="K362" s="40"/>
      <c r="L362" s="44"/>
      <c r="M362" s="220"/>
      <c r="N362" s="221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127</v>
      </c>
      <c r="AU362" s="17" t="s">
        <v>82</v>
      </c>
    </row>
    <row r="363" spans="1:47" s="2" customFormat="1" ht="12">
      <c r="A363" s="38"/>
      <c r="B363" s="39"/>
      <c r="C363" s="40"/>
      <c r="D363" s="222" t="s">
        <v>129</v>
      </c>
      <c r="E363" s="40"/>
      <c r="F363" s="223" t="s">
        <v>689</v>
      </c>
      <c r="G363" s="40"/>
      <c r="H363" s="40"/>
      <c r="I363" s="219"/>
      <c r="J363" s="40"/>
      <c r="K363" s="40"/>
      <c r="L363" s="44"/>
      <c r="M363" s="220"/>
      <c r="N363" s="221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129</v>
      </c>
      <c r="AU363" s="17" t="s">
        <v>82</v>
      </c>
    </row>
    <row r="364" spans="1:51" s="13" customFormat="1" ht="12">
      <c r="A364" s="13"/>
      <c r="B364" s="224"/>
      <c r="C364" s="225"/>
      <c r="D364" s="217" t="s">
        <v>131</v>
      </c>
      <c r="E364" s="226" t="s">
        <v>19</v>
      </c>
      <c r="F364" s="227" t="s">
        <v>132</v>
      </c>
      <c r="G364" s="225"/>
      <c r="H364" s="226" t="s">
        <v>19</v>
      </c>
      <c r="I364" s="228"/>
      <c r="J364" s="225"/>
      <c r="K364" s="225"/>
      <c r="L364" s="229"/>
      <c r="M364" s="230"/>
      <c r="N364" s="231"/>
      <c r="O364" s="231"/>
      <c r="P364" s="231"/>
      <c r="Q364" s="231"/>
      <c r="R364" s="231"/>
      <c r="S364" s="231"/>
      <c r="T364" s="23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3" t="s">
        <v>131</v>
      </c>
      <c r="AU364" s="233" t="s">
        <v>82</v>
      </c>
      <c r="AV364" s="13" t="s">
        <v>80</v>
      </c>
      <c r="AW364" s="13" t="s">
        <v>33</v>
      </c>
      <c r="AX364" s="13" t="s">
        <v>72</v>
      </c>
      <c r="AY364" s="233" t="s">
        <v>118</v>
      </c>
    </row>
    <row r="365" spans="1:51" s="14" customFormat="1" ht="12">
      <c r="A365" s="14"/>
      <c r="B365" s="234"/>
      <c r="C365" s="235"/>
      <c r="D365" s="217" t="s">
        <v>131</v>
      </c>
      <c r="E365" s="236" t="s">
        <v>19</v>
      </c>
      <c r="F365" s="237" t="s">
        <v>690</v>
      </c>
      <c r="G365" s="235"/>
      <c r="H365" s="238">
        <v>2</v>
      </c>
      <c r="I365" s="239"/>
      <c r="J365" s="235"/>
      <c r="K365" s="235"/>
      <c r="L365" s="240"/>
      <c r="M365" s="241"/>
      <c r="N365" s="242"/>
      <c r="O365" s="242"/>
      <c r="P365" s="242"/>
      <c r="Q365" s="242"/>
      <c r="R365" s="242"/>
      <c r="S365" s="242"/>
      <c r="T365" s="24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4" t="s">
        <v>131</v>
      </c>
      <c r="AU365" s="244" t="s">
        <v>82</v>
      </c>
      <c r="AV365" s="14" t="s">
        <v>82</v>
      </c>
      <c r="AW365" s="14" t="s">
        <v>33</v>
      </c>
      <c r="AX365" s="14" t="s">
        <v>72</v>
      </c>
      <c r="AY365" s="244" t="s">
        <v>118</v>
      </c>
    </row>
    <row r="366" spans="1:63" s="12" customFormat="1" ht="22.8" customHeight="1">
      <c r="A366" s="12"/>
      <c r="B366" s="188"/>
      <c r="C366" s="189"/>
      <c r="D366" s="190" t="s">
        <v>71</v>
      </c>
      <c r="E366" s="202" t="s">
        <v>452</v>
      </c>
      <c r="F366" s="202" t="s">
        <v>453</v>
      </c>
      <c r="G366" s="189"/>
      <c r="H366" s="189"/>
      <c r="I366" s="192"/>
      <c r="J366" s="203">
        <f>BK366</f>
        <v>0</v>
      </c>
      <c r="K366" s="189"/>
      <c r="L366" s="194"/>
      <c r="M366" s="195"/>
      <c r="N366" s="196"/>
      <c r="O366" s="196"/>
      <c r="P366" s="197">
        <f>SUM(P367:P412)</f>
        <v>0</v>
      </c>
      <c r="Q366" s="196"/>
      <c r="R366" s="197">
        <f>SUM(R367:R412)</f>
        <v>0</v>
      </c>
      <c r="S366" s="196"/>
      <c r="T366" s="198">
        <f>SUM(T367:T412)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199" t="s">
        <v>80</v>
      </c>
      <c r="AT366" s="200" t="s">
        <v>71</v>
      </c>
      <c r="AU366" s="200" t="s">
        <v>80</v>
      </c>
      <c r="AY366" s="199" t="s">
        <v>118</v>
      </c>
      <c r="BK366" s="201">
        <f>SUM(BK367:BK412)</f>
        <v>0</v>
      </c>
    </row>
    <row r="367" spans="1:65" s="2" customFormat="1" ht="16.5" customHeight="1">
      <c r="A367" s="38"/>
      <c r="B367" s="39"/>
      <c r="C367" s="204" t="s">
        <v>503</v>
      </c>
      <c r="D367" s="204" t="s">
        <v>120</v>
      </c>
      <c r="E367" s="205" t="s">
        <v>455</v>
      </c>
      <c r="F367" s="206" t="s">
        <v>456</v>
      </c>
      <c r="G367" s="207" t="s">
        <v>457</v>
      </c>
      <c r="H367" s="208">
        <v>240.33</v>
      </c>
      <c r="I367" s="209"/>
      <c r="J367" s="210">
        <f>ROUND(I367*H367,2)</f>
        <v>0</v>
      </c>
      <c r="K367" s="206" t="s">
        <v>124</v>
      </c>
      <c r="L367" s="44"/>
      <c r="M367" s="211" t="s">
        <v>19</v>
      </c>
      <c r="N367" s="212" t="s">
        <v>43</v>
      </c>
      <c r="O367" s="84"/>
      <c r="P367" s="213">
        <f>O367*H367</f>
        <v>0</v>
      </c>
      <c r="Q367" s="213">
        <v>0</v>
      </c>
      <c r="R367" s="213">
        <f>Q367*H367</f>
        <v>0</v>
      </c>
      <c r="S367" s="213">
        <v>0</v>
      </c>
      <c r="T367" s="214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15" t="s">
        <v>125</v>
      </c>
      <c r="AT367" s="215" t="s">
        <v>120</v>
      </c>
      <c r="AU367" s="215" t="s">
        <v>82</v>
      </c>
      <c r="AY367" s="17" t="s">
        <v>118</v>
      </c>
      <c r="BE367" s="216">
        <f>IF(N367="základní",J367,0)</f>
        <v>0</v>
      </c>
      <c r="BF367" s="216">
        <f>IF(N367="snížená",J367,0)</f>
        <v>0</v>
      </c>
      <c r="BG367" s="216">
        <f>IF(N367="zákl. přenesená",J367,0)</f>
        <v>0</v>
      </c>
      <c r="BH367" s="216">
        <f>IF(N367="sníž. přenesená",J367,0)</f>
        <v>0</v>
      </c>
      <c r="BI367" s="216">
        <f>IF(N367="nulová",J367,0)</f>
        <v>0</v>
      </c>
      <c r="BJ367" s="17" t="s">
        <v>80</v>
      </c>
      <c r="BK367" s="216">
        <f>ROUND(I367*H367,2)</f>
        <v>0</v>
      </c>
      <c r="BL367" s="17" t="s">
        <v>125</v>
      </c>
      <c r="BM367" s="215" t="s">
        <v>691</v>
      </c>
    </row>
    <row r="368" spans="1:47" s="2" customFormat="1" ht="12">
      <c r="A368" s="38"/>
      <c r="B368" s="39"/>
      <c r="C368" s="40"/>
      <c r="D368" s="217" t="s">
        <v>127</v>
      </c>
      <c r="E368" s="40"/>
      <c r="F368" s="218" t="s">
        <v>459</v>
      </c>
      <c r="G368" s="40"/>
      <c r="H368" s="40"/>
      <c r="I368" s="219"/>
      <c r="J368" s="40"/>
      <c r="K368" s="40"/>
      <c r="L368" s="44"/>
      <c r="M368" s="220"/>
      <c r="N368" s="221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127</v>
      </c>
      <c r="AU368" s="17" t="s">
        <v>82</v>
      </c>
    </row>
    <row r="369" spans="1:47" s="2" customFormat="1" ht="12">
      <c r="A369" s="38"/>
      <c r="B369" s="39"/>
      <c r="C369" s="40"/>
      <c r="D369" s="222" t="s">
        <v>129</v>
      </c>
      <c r="E369" s="40"/>
      <c r="F369" s="223" t="s">
        <v>460</v>
      </c>
      <c r="G369" s="40"/>
      <c r="H369" s="40"/>
      <c r="I369" s="219"/>
      <c r="J369" s="40"/>
      <c r="K369" s="40"/>
      <c r="L369" s="44"/>
      <c r="M369" s="220"/>
      <c r="N369" s="221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129</v>
      </c>
      <c r="AU369" s="17" t="s">
        <v>82</v>
      </c>
    </row>
    <row r="370" spans="1:47" s="2" customFormat="1" ht="12">
      <c r="A370" s="38"/>
      <c r="B370" s="39"/>
      <c r="C370" s="40"/>
      <c r="D370" s="217" t="s">
        <v>160</v>
      </c>
      <c r="E370" s="40"/>
      <c r="F370" s="245" t="s">
        <v>461</v>
      </c>
      <c r="G370" s="40"/>
      <c r="H370" s="40"/>
      <c r="I370" s="219"/>
      <c r="J370" s="40"/>
      <c r="K370" s="40"/>
      <c r="L370" s="44"/>
      <c r="M370" s="220"/>
      <c r="N370" s="221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160</v>
      </c>
      <c r="AU370" s="17" t="s">
        <v>82</v>
      </c>
    </row>
    <row r="371" spans="1:51" s="14" customFormat="1" ht="12">
      <c r="A371" s="14"/>
      <c r="B371" s="234"/>
      <c r="C371" s="235"/>
      <c r="D371" s="217" t="s">
        <v>131</v>
      </c>
      <c r="E371" s="236" t="s">
        <v>19</v>
      </c>
      <c r="F371" s="237" t="s">
        <v>692</v>
      </c>
      <c r="G371" s="235"/>
      <c r="H371" s="238">
        <v>240.33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4" t="s">
        <v>131</v>
      </c>
      <c r="AU371" s="244" t="s">
        <v>82</v>
      </c>
      <c r="AV371" s="14" t="s">
        <v>82</v>
      </c>
      <c r="AW371" s="14" t="s">
        <v>33</v>
      </c>
      <c r="AX371" s="14" t="s">
        <v>72</v>
      </c>
      <c r="AY371" s="244" t="s">
        <v>118</v>
      </c>
    </row>
    <row r="372" spans="1:65" s="2" customFormat="1" ht="16.5" customHeight="1">
      <c r="A372" s="38"/>
      <c r="B372" s="39"/>
      <c r="C372" s="204" t="s">
        <v>693</v>
      </c>
      <c r="D372" s="204" t="s">
        <v>120</v>
      </c>
      <c r="E372" s="205" t="s">
        <v>464</v>
      </c>
      <c r="F372" s="206" t="s">
        <v>465</v>
      </c>
      <c r="G372" s="207" t="s">
        <v>457</v>
      </c>
      <c r="H372" s="208">
        <v>240.33</v>
      </c>
      <c r="I372" s="209"/>
      <c r="J372" s="210">
        <f>ROUND(I372*H372,2)</f>
        <v>0</v>
      </c>
      <c r="K372" s="206" t="s">
        <v>124</v>
      </c>
      <c r="L372" s="44"/>
      <c r="M372" s="211" t="s">
        <v>19</v>
      </c>
      <c r="N372" s="212" t="s">
        <v>43</v>
      </c>
      <c r="O372" s="84"/>
      <c r="P372" s="213">
        <f>O372*H372</f>
        <v>0</v>
      </c>
      <c r="Q372" s="213">
        <v>0</v>
      </c>
      <c r="R372" s="213">
        <f>Q372*H372</f>
        <v>0</v>
      </c>
      <c r="S372" s="213">
        <v>0</v>
      </c>
      <c r="T372" s="214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15" t="s">
        <v>125</v>
      </c>
      <c r="AT372" s="215" t="s">
        <v>120</v>
      </c>
      <c r="AU372" s="215" t="s">
        <v>82</v>
      </c>
      <c r="AY372" s="17" t="s">
        <v>118</v>
      </c>
      <c r="BE372" s="216">
        <f>IF(N372="základní",J372,0)</f>
        <v>0</v>
      </c>
      <c r="BF372" s="216">
        <f>IF(N372="snížená",J372,0)</f>
        <v>0</v>
      </c>
      <c r="BG372" s="216">
        <f>IF(N372="zákl. přenesená",J372,0)</f>
        <v>0</v>
      </c>
      <c r="BH372" s="216">
        <f>IF(N372="sníž. přenesená",J372,0)</f>
        <v>0</v>
      </c>
      <c r="BI372" s="216">
        <f>IF(N372="nulová",J372,0)</f>
        <v>0</v>
      </c>
      <c r="BJ372" s="17" t="s">
        <v>80</v>
      </c>
      <c r="BK372" s="216">
        <f>ROUND(I372*H372,2)</f>
        <v>0</v>
      </c>
      <c r="BL372" s="17" t="s">
        <v>125</v>
      </c>
      <c r="BM372" s="215" t="s">
        <v>694</v>
      </c>
    </row>
    <row r="373" spans="1:47" s="2" customFormat="1" ht="12">
      <c r="A373" s="38"/>
      <c r="B373" s="39"/>
      <c r="C373" s="40"/>
      <c r="D373" s="217" t="s">
        <v>127</v>
      </c>
      <c r="E373" s="40"/>
      <c r="F373" s="218" t="s">
        <v>467</v>
      </c>
      <c r="G373" s="40"/>
      <c r="H373" s="40"/>
      <c r="I373" s="219"/>
      <c r="J373" s="40"/>
      <c r="K373" s="40"/>
      <c r="L373" s="44"/>
      <c r="M373" s="220"/>
      <c r="N373" s="221"/>
      <c r="O373" s="84"/>
      <c r="P373" s="84"/>
      <c r="Q373" s="84"/>
      <c r="R373" s="84"/>
      <c r="S373" s="84"/>
      <c r="T373" s="85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127</v>
      </c>
      <c r="AU373" s="17" t="s">
        <v>82</v>
      </c>
    </row>
    <row r="374" spans="1:47" s="2" customFormat="1" ht="12">
      <c r="A374" s="38"/>
      <c r="B374" s="39"/>
      <c r="C374" s="40"/>
      <c r="D374" s="222" t="s">
        <v>129</v>
      </c>
      <c r="E374" s="40"/>
      <c r="F374" s="223" t="s">
        <v>468</v>
      </c>
      <c r="G374" s="40"/>
      <c r="H374" s="40"/>
      <c r="I374" s="219"/>
      <c r="J374" s="40"/>
      <c r="K374" s="40"/>
      <c r="L374" s="44"/>
      <c r="M374" s="220"/>
      <c r="N374" s="221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129</v>
      </c>
      <c r="AU374" s="17" t="s">
        <v>82</v>
      </c>
    </row>
    <row r="375" spans="1:47" s="2" customFormat="1" ht="12">
      <c r="A375" s="38"/>
      <c r="B375" s="39"/>
      <c r="C375" s="40"/>
      <c r="D375" s="217" t="s">
        <v>160</v>
      </c>
      <c r="E375" s="40"/>
      <c r="F375" s="245" t="s">
        <v>469</v>
      </c>
      <c r="G375" s="40"/>
      <c r="H375" s="40"/>
      <c r="I375" s="219"/>
      <c r="J375" s="40"/>
      <c r="K375" s="40"/>
      <c r="L375" s="44"/>
      <c r="M375" s="220"/>
      <c r="N375" s="221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160</v>
      </c>
      <c r="AU375" s="17" t="s">
        <v>82</v>
      </c>
    </row>
    <row r="376" spans="1:51" s="14" customFormat="1" ht="12">
      <c r="A376" s="14"/>
      <c r="B376" s="234"/>
      <c r="C376" s="235"/>
      <c r="D376" s="217" t="s">
        <v>131</v>
      </c>
      <c r="E376" s="236" t="s">
        <v>19</v>
      </c>
      <c r="F376" s="237" t="s">
        <v>692</v>
      </c>
      <c r="G376" s="235"/>
      <c r="H376" s="238">
        <v>240.33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131</v>
      </c>
      <c r="AU376" s="244" t="s">
        <v>82</v>
      </c>
      <c r="AV376" s="14" t="s">
        <v>82</v>
      </c>
      <c r="AW376" s="14" t="s">
        <v>33</v>
      </c>
      <c r="AX376" s="14" t="s">
        <v>72</v>
      </c>
      <c r="AY376" s="244" t="s">
        <v>118</v>
      </c>
    </row>
    <row r="377" spans="1:65" s="2" customFormat="1" ht="16.5" customHeight="1">
      <c r="A377" s="38"/>
      <c r="B377" s="39"/>
      <c r="C377" s="204" t="s">
        <v>695</v>
      </c>
      <c r="D377" s="204" t="s">
        <v>120</v>
      </c>
      <c r="E377" s="205" t="s">
        <v>471</v>
      </c>
      <c r="F377" s="206" t="s">
        <v>472</v>
      </c>
      <c r="G377" s="207" t="s">
        <v>457</v>
      </c>
      <c r="H377" s="208">
        <v>207.28</v>
      </c>
      <c r="I377" s="209"/>
      <c r="J377" s="210">
        <f>ROUND(I377*H377,2)</f>
        <v>0</v>
      </c>
      <c r="K377" s="206" t="s">
        <v>124</v>
      </c>
      <c r="L377" s="44"/>
      <c r="M377" s="211" t="s">
        <v>19</v>
      </c>
      <c r="N377" s="212" t="s">
        <v>43</v>
      </c>
      <c r="O377" s="84"/>
      <c r="P377" s="213">
        <f>O377*H377</f>
        <v>0</v>
      </c>
      <c r="Q377" s="213">
        <v>0</v>
      </c>
      <c r="R377" s="213">
        <f>Q377*H377</f>
        <v>0</v>
      </c>
      <c r="S377" s="213">
        <v>0</v>
      </c>
      <c r="T377" s="214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15" t="s">
        <v>125</v>
      </c>
      <c r="AT377" s="215" t="s">
        <v>120</v>
      </c>
      <c r="AU377" s="215" t="s">
        <v>82</v>
      </c>
      <c r="AY377" s="17" t="s">
        <v>118</v>
      </c>
      <c r="BE377" s="216">
        <f>IF(N377="základní",J377,0)</f>
        <v>0</v>
      </c>
      <c r="BF377" s="216">
        <f>IF(N377="snížená",J377,0)</f>
        <v>0</v>
      </c>
      <c r="BG377" s="216">
        <f>IF(N377="zákl. přenesená",J377,0)</f>
        <v>0</v>
      </c>
      <c r="BH377" s="216">
        <f>IF(N377="sníž. přenesená",J377,0)</f>
        <v>0</v>
      </c>
      <c r="BI377" s="216">
        <f>IF(N377="nulová",J377,0)</f>
        <v>0</v>
      </c>
      <c r="BJ377" s="17" t="s">
        <v>80</v>
      </c>
      <c r="BK377" s="216">
        <f>ROUND(I377*H377,2)</f>
        <v>0</v>
      </c>
      <c r="BL377" s="17" t="s">
        <v>125</v>
      </c>
      <c r="BM377" s="215" t="s">
        <v>696</v>
      </c>
    </row>
    <row r="378" spans="1:47" s="2" customFormat="1" ht="12">
      <c r="A378" s="38"/>
      <c r="B378" s="39"/>
      <c r="C378" s="40"/>
      <c r="D378" s="217" t="s">
        <v>127</v>
      </c>
      <c r="E378" s="40"/>
      <c r="F378" s="218" t="s">
        <v>474</v>
      </c>
      <c r="G378" s="40"/>
      <c r="H378" s="40"/>
      <c r="I378" s="219"/>
      <c r="J378" s="40"/>
      <c r="K378" s="40"/>
      <c r="L378" s="44"/>
      <c r="M378" s="220"/>
      <c r="N378" s="221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127</v>
      </c>
      <c r="AU378" s="17" t="s">
        <v>82</v>
      </c>
    </row>
    <row r="379" spans="1:47" s="2" customFormat="1" ht="12">
      <c r="A379" s="38"/>
      <c r="B379" s="39"/>
      <c r="C379" s="40"/>
      <c r="D379" s="222" t="s">
        <v>129</v>
      </c>
      <c r="E379" s="40"/>
      <c r="F379" s="223" t="s">
        <v>475</v>
      </c>
      <c r="G379" s="40"/>
      <c r="H379" s="40"/>
      <c r="I379" s="219"/>
      <c r="J379" s="40"/>
      <c r="K379" s="40"/>
      <c r="L379" s="44"/>
      <c r="M379" s="220"/>
      <c r="N379" s="221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129</v>
      </c>
      <c r="AU379" s="17" t="s">
        <v>82</v>
      </c>
    </row>
    <row r="380" spans="1:47" s="2" customFormat="1" ht="12">
      <c r="A380" s="38"/>
      <c r="B380" s="39"/>
      <c r="C380" s="40"/>
      <c r="D380" s="217" t="s">
        <v>160</v>
      </c>
      <c r="E380" s="40"/>
      <c r="F380" s="245" t="s">
        <v>461</v>
      </c>
      <c r="G380" s="40"/>
      <c r="H380" s="40"/>
      <c r="I380" s="219"/>
      <c r="J380" s="40"/>
      <c r="K380" s="40"/>
      <c r="L380" s="44"/>
      <c r="M380" s="220"/>
      <c r="N380" s="221"/>
      <c r="O380" s="84"/>
      <c r="P380" s="84"/>
      <c r="Q380" s="84"/>
      <c r="R380" s="84"/>
      <c r="S380" s="84"/>
      <c r="T380" s="85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160</v>
      </c>
      <c r="AU380" s="17" t="s">
        <v>82</v>
      </c>
    </row>
    <row r="381" spans="1:51" s="14" customFormat="1" ht="12">
      <c r="A381" s="14"/>
      <c r="B381" s="234"/>
      <c r="C381" s="235"/>
      <c r="D381" s="217" t="s">
        <v>131</v>
      </c>
      <c r="E381" s="236" t="s">
        <v>19</v>
      </c>
      <c r="F381" s="237" t="s">
        <v>697</v>
      </c>
      <c r="G381" s="235"/>
      <c r="H381" s="238">
        <v>82.875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4" t="s">
        <v>131</v>
      </c>
      <c r="AU381" s="244" t="s">
        <v>82</v>
      </c>
      <c r="AV381" s="14" t="s">
        <v>82</v>
      </c>
      <c r="AW381" s="14" t="s">
        <v>33</v>
      </c>
      <c r="AX381" s="14" t="s">
        <v>72</v>
      </c>
      <c r="AY381" s="244" t="s">
        <v>118</v>
      </c>
    </row>
    <row r="382" spans="1:51" s="14" customFormat="1" ht="12">
      <c r="A382" s="14"/>
      <c r="B382" s="234"/>
      <c r="C382" s="235"/>
      <c r="D382" s="217" t="s">
        <v>131</v>
      </c>
      <c r="E382" s="236" t="s">
        <v>19</v>
      </c>
      <c r="F382" s="237" t="s">
        <v>698</v>
      </c>
      <c r="G382" s="235"/>
      <c r="H382" s="238">
        <v>36.285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131</v>
      </c>
      <c r="AU382" s="244" t="s">
        <v>82</v>
      </c>
      <c r="AV382" s="14" t="s">
        <v>82</v>
      </c>
      <c r="AW382" s="14" t="s">
        <v>33</v>
      </c>
      <c r="AX382" s="14" t="s">
        <v>72</v>
      </c>
      <c r="AY382" s="244" t="s">
        <v>118</v>
      </c>
    </row>
    <row r="383" spans="1:51" s="14" customFormat="1" ht="12">
      <c r="A383" s="14"/>
      <c r="B383" s="234"/>
      <c r="C383" s="235"/>
      <c r="D383" s="217" t="s">
        <v>131</v>
      </c>
      <c r="E383" s="236" t="s">
        <v>19</v>
      </c>
      <c r="F383" s="237" t="s">
        <v>699</v>
      </c>
      <c r="G383" s="235"/>
      <c r="H383" s="238">
        <v>1.8</v>
      </c>
      <c r="I383" s="239"/>
      <c r="J383" s="235"/>
      <c r="K383" s="235"/>
      <c r="L383" s="240"/>
      <c r="M383" s="241"/>
      <c r="N383" s="242"/>
      <c r="O383" s="242"/>
      <c r="P383" s="242"/>
      <c r="Q383" s="242"/>
      <c r="R383" s="242"/>
      <c r="S383" s="242"/>
      <c r="T383" s="24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4" t="s">
        <v>131</v>
      </c>
      <c r="AU383" s="244" t="s">
        <v>82</v>
      </c>
      <c r="AV383" s="14" t="s">
        <v>82</v>
      </c>
      <c r="AW383" s="14" t="s">
        <v>33</v>
      </c>
      <c r="AX383" s="14" t="s">
        <v>72</v>
      </c>
      <c r="AY383" s="244" t="s">
        <v>118</v>
      </c>
    </row>
    <row r="384" spans="1:51" s="14" customFormat="1" ht="12">
      <c r="A384" s="14"/>
      <c r="B384" s="234"/>
      <c r="C384" s="235"/>
      <c r="D384" s="217" t="s">
        <v>131</v>
      </c>
      <c r="E384" s="236" t="s">
        <v>19</v>
      </c>
      <c r="F384" s="237" t="s">
        <v>700</v>
      </c>
      <c r="G384" s="235"/>
      <c r="H384" s="238">
        <v>1.8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4" t="s">
        <v>131</v>
      </c>
      <c r="AU384" s="244" t="s">
        <v>82</v>
      </c>
      <c r="AV384" s="14" t="s">
        <v>82</v>
      </c>
      <c r="AW384" s="14" t="s">
        <v>33</v>
      </c>
      <c r="AX384" s="14" t="s">
        <v>72</v>
      </c>
      <c r="AY384" s="244" t="s">
        <v>118</v>
      </c>
    </row>
    <row r="385" spans="1:51" s="14" customFormat="1" ht="12">
      <c r="A385" s="14"/>
      <c r="B385" s="234"/>
      <c r="C385" s="235"/>
      <c r="D385" s="217" t="s">
        <v>131</v>
      </c>
      <c r="E385" s="236" t="s">
        <v>19</v>
      </c>
      <c r="F385" s="237" t="s">
        <v>701</v>
      </c>
      <c r="G385" s="235"/>
      <c r="H385" s="238">
        <v>84.52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4" t="s">
        <v>131</v>
      </c>
      <c r="AU385" s="244" t="s">
        <v>82</v>
      </c>
      <c r="AV385" s="14" t="s">
        <v>82</v>
      </c>
      <c r="AW385" s="14" t="s">
        <v>33</v>
      </c>
      <c r="AX385" s="14" t="s">
        <v>72</v>
      </c>
      <c r="AY385" s="244" t="s">
        <v>118</v>
      </c>
    </row>
    <row r="386" spans="1:65" s="2" customFormat="1" ht="16.5" customHeight="1">
      <c r="A386" s="38"/>
      <c r="B386" s="39"/>
      <c r="C386" s="204" t="s">
        <v>702</v>
      </c>
      <c r="D386" s="204" t="s">
        <v>120</v>
      </c>
      <c r="E386" s="205" t="s">
        <v>481</v>
      </c>
      <c r="F386" s="206" t="s">
        <v>482</v>
      </c>
      <c r="G386" s="207" t="s">
        <v>457</v>
      </c>
      <c r="H386" s="208">
        <v>207.28</v>
      </c>
      <c r="I386" s="209"/>
      <c r="J386" s="210">
        <f>ROUND(I386*H386,2)</f>
        <v>0</v>
      </c>
      <c r="K386" s="206" t="s">
        <v>124</v>
      </c>
      <c r="L386" s="44"/>
      <c r="M386" s="211" t="s">
        <v>19</v>
      </c>
      <c r="N386" s="212" t="s">
        <v>43</v>
      </c>
      <c r="O386" s="84"/>
      <c r="P386" s="213">
        <f>O386*H386</f>
        <v>0</v>
      </c>
      <c r="Q386" s="213">
        <v>0</v>
      </c>
      <c r="R386" s="213">
        <f>Q386*H386</f>
        <v>0</v>
      </c>
      <c r="S386" s="213">
        <v>0</v>
      </c>
      <c r="T386" s="214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15" t="s">
        <v>125</v>
      </c>
      <c r="AT386" s="215" t="s">
        <v>120</v>
      </c>
      <c r="AU386" s="215" t="s">
        <v>82</v>
      </c>
      <c r="AY386" s="17" t="s">
        <v>118</v>
      </c>
      <c r="BE386" s="216">
        <f>IF(N386="základní",J386,0)</f>
        <v>0</v>
      </c>
      <c r="BF386" s="216">
        <f>IF(N386="snížená",J386,0)</f>
        <v>0</v>
      </c>
      <c r="BG386" s="216">
        <f>IF(N386="zákl. přenesená",J386,0)</f>
        <v>0</v>
      </c>
      <c r="BH386" s="216">
        <f>IF(N386="sníž. přenesená",J386,0)</f>
        <v>0</v>
      </c>
      <c r="BI386" s="216">
        <f>IF(N386="nulová",J386,0)</f>
        <v>0</v>
      </c>
      <c r="BJ386" s="17" t="s">
        <v>80</v>
      </c>
      <c r="BK386" s="216">
        <f>ROUND(I386*H386,2)</f>
        <v>0</v>
      </c>
      <c r="BL386" s="17" t="s">
        <v>125</v>
      </c>
      <c r="BM386" s="215" t="s">
        <v>703</v>
      </c>
    </row>
    <row r="387" spans="1:47" s="2" customFormat="1" ht="12">
      <c r="A387" s="38"/>
      <c r="B387" s="39"/>
      <c r="C387" s="40"/>
      <c r="D387" s="217" t="s">
        <v>127</v>
      </c>
      <c r="E387" s="40"/>
      <c r="F387" s="218" t="s">
        <v>467</v>
      </c>
      <c r="G387" s="40"/>
      <c r="H387" s="40"/>
      <c r="I387" s="219"/>
      <c r="J387" s="40"/>
      <c r="K387" s="40"/>
      <c r="L387" s="44"/>
      <c r="M387" s="220"/>
      <c r="N387" s="221"/>
      <c r="O387" s="84"/>
      <c r="P387" s="84"/>
      <c r="Q387" s="84"/>
      <c r="R387" s="84"/>
      <c r="S387" s="84"/>
      <c r="T387" s="85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127</v>
      </c>
      <c r="AU387" s="17" t="s">
        <v>82</v>
      </c>
    </row>
    <row r="388" spans="1:47" s="2" customFormat="1" ht="12">
      <c r="A388" s="38"/>
      <c r="B388" s="39"/>
      <c r="C388" s="40"/>
      <c r="D388" s="222" t="s">
        <v>129</v>
      </c>
      <c r="E388" s="40"/>
      <c r="F388" s="223" t="s">
        <v>484</v>
      </c>
      <c r="G388" s="40"/>
      <c r="H388" s="40"/>
      <c r="I388" s="219"/>
      <c r="J388" s="40"/>
      <c r="K388" s="40"/>
      <c r="L388" s="44"/>
      <c r="M388" s="220"/>
      <c r="N388" s="221"/>
      <c r="O388" s="84"/>
      <c r="P388" s="84"/>
      <c r="Q388" s="84"/>
      <c r="R388" s="84"/>
      <c r="S388" s="84"/>
      <c r="T388" s="85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129</v>
      </c>
      <c r="AU388" s="17" t="s">
        <v>82</v>
      </c>
    </row>
    <row r="389" spans="1:47" s="2" customFormat="1" ht="12">
      <c r="A389" s="38"/>
      <c r="B389" s="39"/>
      <c r="C389" s="40"/>
      <c r="D389" s="217" t="s">
        <v>160</v>
      </c>
      <c r="E389" s="40"/>
      <c r="F389" s="245" t="s">
        <v>469</v>
      </c>
      <c r="G389" s="40"/>
      <c r="H389" s="40"/>
      <c r="I389" s="219"/>
      <c r="J389" s="40"/>
      <c r="K389" s="40"/>
      <c r="L389" s="44"/>
      <c r="M389" s="220"/>
      <c r="N389" s="221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160</v>
      </c>
      <c r="AU389" s="17" t="s">
        <v>82</v>
      </c>
    </row>
    <row r="390" spans="1:51" s="14" customFormat="1" ht="12">
      <c r="A390" s="14"/>
      <c r="B390" s="234"/>
      <c r="C390" s="235"/>
      <c r="D390" s="217" t="s">
        <v>131</v>
      </c>
      <c r="E390" s="236" t="s">
        <v>19</v>
      </c>
      <c r="F390" s="237" t="s">
        <v>697</v>
      </c>
      <c r="G390" s="235"/>
      <c r="H390" s="238">
        <v>82.875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4" t="s">
        <v>131</v>
      </c>
      <c r="AU390" s="244" t="s">
        <v>82</v>
      </c>
      <c r="AV390" s="14" t="s">
        <v>82</v>
      </c>
      <c r="AW390" s="14" t="s">
        <v>33</v>
      </c>
      <c r="AX390" s="14" t="s">
        <v>72</v>
      </c>
      <c r="AY390" s="244" t="s">
        <v>118</v>
      </c>
    </row>
    <row r="391" spans="1:51" s="14" customFormat="1" ht="12">
      <c r="A391" s="14"/>
      <c r="B391" s="234"/>
      <c r="C391" s="235"/>
      <c r="D391" s="217" t="s">
        <v>131</v>
      </c>
      <c r="E391" s="236" t="s">
        <v>19</v>
      </c>
      <c r="F391" s="237" t="s">
        <v>698</v>
      </c>
      <c r="G391" s="235"/>
      <c r="H391" s="238">
        <v>36.285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4" t="s">
        <v>131</v>
      </c>
      <c r="AU391" s="244" t="s">
        <v>82</v>
      </c>
      <c r="AV391" s="14" t="s">
        <v>82</v>
      </c>
      <c r="AW391" s="14" t="s">
        <v>33</v>
      </c>
      <c r="AX391" s="14" t="s">
        <v>72</v>
      </c>
      <c r="AY391" s="244" t="s">
        <v>118</v>
      </c>
    </row>
    <row r="392" spans="1:51" s="14" customFormat="1" ht="12">
      <c r="A392" s="14"/>
      <c r="B392" s="234"/>
      <c r="C392" s="235"/>
      <c r="D392" s="217" t="s">
        <v>131</v>
      </c>
      <c r="E392" s="236" t="s">
        <v>19</v>
      </c>
      <c r="F392" s="237" t="s">
        <v>699</v>
      </c>
      <c r="G392" s="235"/>
      <c r="H392" s="238">
        <v>1.8</v>
      </c>
      <c r="I392" s="239"/>
      <c r="J392" s="235"/>
      <c r="K392" s="235"/>
      <c r="L392" s="240"/>
      <c r="M392" s="241"/>
      <c r="N392" s="242"/>
      <c r="O392" s="242"/>
      <c r="P392" s="242"/>
      <c r="Q392" s="242"/>
      <c r="R392" s="242"/>
      <c r="S392" s="242"/>
      <c r="T392" s="24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4" t="s">
        <v>131</v>
      </c>
      <c r="AU392" s="244" t="s">
        <v>82</v>
      </c>
      <c r="AV392" s="14" t="s">
        <v>82</v>
      </c>
      <c r="AW392" s="14" t="s">
        <v>33</v>
      </c>
      <c r="AX392" s="14" t="s">
        <v>72</v>
      </c>
      <c r="AY392" s="244" t="s">
        <v>118</v>
      </c>
    </row>
    <row r="393" spans="1:51" s="14" customFormat="1" ht="12">
      <c r="A393" s="14"/>
      <c r="B393" s="234"/>
      <c r="C393" s="235"/>
      <c r="D393" s="217" t="s">
        <v>131</v>
      </c>
      <c r="E393" s="236" t="s">
        <v>19</v>
      </c>
      <c r="F393" s="237" t="s">
        <v>700</v>
      </c>
      <c r="G393" s="235"/>
      <c r="H393" s="238">
        <v>1.8</v>
      </c>
      <c r="I393" s="239"/>
      <c r="J393" s="235"/>
      <c r="K393" s="235"/>
      <c r="L393" s="240"/>
      <c r="M393" s="241"/>
      <c r="N393" s="242"/>
      <c r="O393" s="242"/>
      <c r="P393" s="242"/>
      <c r="Q393" s="242"/>
      <c r="R393" s="242"/>
      <c r="S393" s="242"/>
      <c r="T393" s="24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4" t="s">
        <v>131</v>
      </c>
      <c r="AU393" s="244" t="s">
        <v>82</v>
      </c>
      <c r="AV393" s="14" t="s">
        <v>82</v>
      </c>
      <c r="AW393" s="14" t="s">
        <v>33</v>
      </c>
      <c r="AX393" s="14" t="s">
        <v>72</v>
      </c>
      <c r="AY393" s="244" t="s">
        <v>118</v>
      </c>
    </row>
    <row r="394" spans="1:51" s="14" customFormat="1" ht="12">
      <c r="A394" s="14"/>
      <c r="B394" s="234"/>
      <c r="C394" s="235"/>
      <c r="D394" s="217" t="s">
        <v>131</v>
      </c>
      <c r="E394" s="236" t="s">
        <v>19</v>
      </c>
      <c r="F394" s="237" t="s">
        <v>701</v>
      </c>
      <c r="G394" s="235"/>
      <c r="H394" s="238">
        <v>84.52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4" t="s">
        <v>131</v>
      </c>
      <c r="AU394" s="244" t="s">
        <v>82</v>
      </c>
      <c r="AV394" s="14" t="s">
        <v>82</v>
      </c>
      <c r="AW394" s="14" t="s">
        <v>33</v>
      </c>
      <c r="AX394" s="14" t="s">
        <v>72</v>
      </c>
      <c r="AY394" s="244" t="s">
        <v>118</v>
      </c>
    </row>
    <row r="395" spans="1:65" s="2" customFormat="1" ht="24.15" customHeight="1">
      <c r="A395" s="38"/>
      <c r="B395" s="39"/>
      <c r="C395" s="204" t="s">
        <v>704</v>
      </c>
      <c r="D395" s="204" t="s">
        <v>120</v>
      </c>
      <c r="E395" s="205" t="s">
        <v>486</v>
      </c>
      <c r="F395" s="206" t="s">
        <v>487</v>
      </c>
      <c r="G395" s="207" t="s">
        <v>457</v>
      </c>
      <c r="H395" s="208">
        <v>122.76</v>
      </c>
      <c r="I395" s="209"/>
      <c r="J395" s="210">
        <f>ROUND(I395*H395,2)</f>
        <v>0</v>
      </c>
      <c r="K395" s="206" t="s">
        <v>124</v>
      </c>
      <c r="L395" s="44"/>
      <c r="M395" s="211" t="s">
        <v>19</v>
      </c>
      <c r="N395" s="212" t="s">
        <v>43</v>
      </c>
      <c r="O395" s="84"/>
      <c r="P395" s="213">
        <f>O395*H395</f>
        <v>0</v>
      </c>
      <c r="Q395" s="213">
        <v>0</v>
      </c>
      <c r="R395" s="213">
        <f>Q395*H395</f>
        <v>0</v>
      </c>
      <c r="S395" s="213">
        <v>0</v>
      </c>
      <c r="T395" s="214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15" t="s">
        <v>125</v>
      </c>
      <c r="AT395" s="215" t="s">
        <v>120</v>
      </c>
      <c r="AU395" s="215" t="s">
        <v>82</v>
      </c>
      <c r="AY395" s="17" t="s">
        <v>118</v>
      </c>
      <c r="BE395" s="216">
        <f>IF(N395="základní",J395,0)</f>
        <v>0</v>
      </c>
      <c r="BF395" s="216">
        <f>IF(N395="snížená",J395,0)</f>
        <v>0</v>
      </c>
      <c r="BG395" s="216">
        <f>IF(N395="zákl. přenesená",J395,0)</f>
        <v>0</v>
      </c>
      <c r="BH395" s="216">
        <f>IF(N395="sníž. přenesená",J395,0)</f>
        <v>0</v>
      </c>
      <c r="BI395" s="216">
        <f>IF(N395="nulová",J395,0)</f>
        <v>0</v>
      </c>
      <c r="BJ395" s="17" t="s">
        <v>80</v>
      </c>
      <c r="BK395" s="216">
        <f>ROUND(I395*H395,2)</f>
        <v>0</v>
      </c>
      <c r="BL395" s="17" t="s">
        <v>125</v>
      </c>
      <c r="BM395" s="215" t="s">
        <v>488</v>
      </c>
    </row>
    <row r="396" spans="1:47" s="2" customFormat="1" ht="12">
      <c r="A396" s="38"/>
      <c r="B396" s="39"/>
      <c r="C396" s="40"/>
      <c r="D396" s="217" t="s">
        <v>127</v>
      </c>
      <c r="E396" s="40"/>
      <c r="F396" s="218" t="s">
        <v>489</v>
      </c>
      <c r="G396" s="40"/>
      <c r="H396" s="40"/>
      <c r="I396" s="219"/>
      <c r="J396" s="40"/>
      <c r="K396" s="40"/>
      <c r="L396" s="44"/>
      <c r="M396" s="220"/>
      <c r="N396" s="221"/>
      <c r="O396" s="84"/>
      <c r="P396" s="84"/>
      <c r="Q396" s="84"/>
      <c r="R396" s="84"/>
      <c r="S396" s="84"/>
      <c r="T396" s="85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127</v>
      </c>
      <c r="AU396" s="17" t="s">
        <v>82</v>
      </c>
    </row>
    <row r="397" spans="1:47" s="2" customFormat="1" ht="12">
      <c r="A397" s="38"/>
      <c r="B397" s="39"/>
      <c r="C397" s="40"/>
      <c r="D397" s="222" t="s">
        <v>129</v>
      </c>
      <c r="E397" s="40"/>
      <c r="F397" s="223" t="s">
        <v>490</v>
      </c>
      <c r="G397" s="40"/>
      <c r="H397" s="40"/>
      <c r="I397" s="219"/>
      <c r="J397" s="40"/>
      <c r="K397" s="40"/>
      <c r="L397" s="44"/>
      <c r="M397" s="220"/>
      <c r="N397" s="221"/>
      <c r="O397" s="84"/>
      <c r="P397" s="84"/>
      <c r="Q397" s="84"/>
      <c r="R397" s="84"/>
      <c r="S397" s="84"/>
      <c r="T397" s="85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129</v>
      </c>
      <c r="AU397" s="17" t="s">
        <v>82</v>
      </c>
    </row>
    <row r="398" spans="1:47" s="2" customFormat="1" ht="12">
      <c r="A398" s="38"/>
      <c r="B398" s="39"/>
      <c r="C398" s="40"/>
      <c r="D398" s="217" t="s">
        <v>160</v>
      </c>
      <c r="E398" s="40"/>
      <c r="F398" s="245" t="s">
        <v>461</v>
      </c>
      <c r="G398" s="40"/>
      <c r="H398" s="40"/>
      <c r="I398" s="219"/>
      <c r="J398" s="40"/>
      <c r="K398" s="40"/>
      <c r="L398" s="44"/>
      <c r="M398" s="220"/>
      <c r="N398" s="221"/>
      <c r="O398" s="84"/>
      <c r="P398" s="84"/>
      <c r="Q398" s="84"/>
      <c r="R398" s="84"/>
      <c r="S398" s="84"/>
      <c r="T398" s="85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160</v>
      </c>
      <c r="AU398" s="17" t="s">
        <v>82</v>
      </c>
    </row>
    <row r="399" spans="1:51" s="14" customFormat="1" ht="12">
      <c r="A399" s="14"/>
      <c r="B399" s="234"/>
      <c r="C399" s="235"/>
      <c r="D399" s="217" t="s">
        <v>131</v>
      </c>
      <c r="E399" s="236" t="s">
        <v>19</v>
      </c>
      <c r="F399" s="237" t="s">
        <v>697</v>
      </c>
      <c r="G399" s="235"/>
      <c r="H399" s="238">
        <v>82.875</v>
      </c>
      <c r="I399" s="239"/>
      <c r="J399" s="235"/>
      <c r="K399" s="235"/>
      <c r="L399" s="240"/>
      <c r="M399" s="241"/>
      <c r="N399" s="242"/>
      <c r="O399" s="242"/>
      <c r="P399" s="242"/>
      <c r="Q399" s="242"/>
      <c r="R399" s="242"/>
      <c r="S399" s="242"/>
      <c r="T399" s="24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4" t="s">
        <v>131</v>
      </c>
      <c r="AU399" s="244" t="s">
        <v>82</v>
      </c>
      <c r="AV399" s="14" t="s">
        <v>82</v>
      </c>
      <c r="AW399" s="14" t="s">
        <v>33</v>
      </c>
      <c r="AX399" s="14" t="s">
        <v>72</v>
      </c>
      <c r="AY399" s="244" t="s">
        <v>118</v>
      </c>
    </row>
    <row r="400" spans="1:51" s="14" customFormat="1" ht="12">
      <c r="A400" s="14"/>
      <c r="B400" s="234"/>
      <c r="C400" s="235"/>
      <c r="D400" s="217" t="s">
        <v>131</v>
      </c>
      <c r="E400" s="236" t="s">
        <v>19</v>
      </c>
      <c r="F400" s="237" t="s">
        <v>698</v>
      </c>
      <c r="G400" s="235"/>
      <c r="H400" s="238">
        <v>36.285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4" t="s">
        <v>131</v>
      </c>
      <c r="AU400" s="244" t="s">
        <v>82</v>
      </c>
      <c r="AV400" s="14" t="s">
        <v>82</v>
      </c>
      <c r="AW400" s="14" t="s">
        <v>33</v>
      </c>
      <c r="AX400" s="14" t="s">
        <v>72</v>
      </c>
      <c r="AY400" s="244" t="s">
        <v>118</v>
      </c>
    </row>
    <row r="401" spans="1:51" s="14" customFormat="1" ht="12">
      <c r="A401" s="14"/>
      <c r="B401" s="234"/>
      <c r="C401" s="235"/>
      <c r="D401" s="217" t="s">
        <v>131</v>
      </c>
      <c r="E401" s="236" t="s">
        <v>19</v>
      </c>
      <c r="F401" s="237" t="s">
        <v>699</v>
      </c>
      <c r="G401" s="235"/>
      <c r="H401" s="238">
        <v>1.8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4" t="s">
        <v>131</v>
      </c>
      <c r="AU401" s="244" t="s">
        <v>82</v>
      </c>
      <c r="AV401" s="14" t="s">
        <v>82</v>
      </c>
      <c r="AW401" s="14" t="s">
        <v>33</v>
      </c>
      <c r="AX401" s="14" t="s">
        <v>72</v>
      </c>
      <c r="AY401" s="244" t="s">
        <v>118</v>
      </c>
    </row>
    <row r="402" spans="1:51" s="14" customFormat="1" ht="12">
      <c r="A402" s="14"/>
      <c r="B402" s="234"/>
      <c r="C402" s="235"/>
      <c r="D402" s="217" t="s">
        <v>131</v>
      </c>
      <c r="E402" s="236" t="s">
        <v>19</v>
      </c>
      <c r="F402" s="237" t="s">
        <v>700</v>
      </c>
      <c r="G402" s="235"/>
      <c r="H402" s="238">
        <v>1.8</v>
      </c>
      <c r="I402" s="239"/>
      <c r="J402" s="235"/>
      <c r="K402" s="235"/>
      <c r="L402" s="240"/>
      <c r="M402" s="241"/>
      <c r="N402" s="242"/>
      <c r="O402" s="242"/>
      <c r="P402" s="242"/>
      <c r="Q402" s="242"/>
      <c r="R402" s="242"/>
      <c r="S402" s="242"/>
      <c r="T402" s="24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4" t="s">
        <v>131</v>
      </c>
      <c r="AU402" s="244" t="s">
        <v>82</v>
      </c>
      <c r="AV402" s="14" t="s">
        <v>82</v>
      </c>
      <c r="AW402" s="14" t="s">
        <v>33</v>
      </c>
      <c r="AX402" s="14" t="s">
        <v>72</v>
      </c>
      <c r="AY402" s="244" t="s">
        <v>118</v>
      </c>
    </row>
    <row r="403" spans="1:65" s="2" customFormat="1" ht="24.15" customHeight="1">
      <c r="A403" s="38"/>
      <c r="B403" s="39"/>
      <c r="C403" s="204" t="s">
        <v>705</v>
      </c>
      <c r="D403" s="204" t="s">
        <v>120</v>
      </c>
      <c r="E403" s="205" t="s">
        <v>492</v>
      </c>
      <c r="F403" s="206" t="s">
        <v>493</v>
      </c>
      <c r="G403" s="207" t="s">
        <v>457</v>
      </c>
      <c r="H403" s="208">
        <v>240.33</v>
      </c>
      <c r="I403" s="209"/>
      <c r="J403" s="210">
        <f>ROUND(I403*H403,2)</f>
        <v>0</v>
      </c>
      <c r="K403" s="206" t="s">
        <v>124</v>
      </c>
      <c r="L403" s="44"/>
      <c r="M403" s="211" t="s">
        <v>19</v>
      </c>
      <c r="N403" s="212" t="s">
        <v>43</v>
      </c>
      <c r="O403" s="84"/>
      <c r="P403" s="213">
        <f>O403*H403</f>
        <v>0</v>
      </c>
      <c r="Q403" s="213">
        <v>0</v>
      </c>
      <c r="R403" s="213">
        <f>Q403*H403</f>
        <v>0</v>
      </c>
      <c r="S403" s="213">
        <v>0</v>
      </c>
      <c r="T403" s="214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15" t="s">
        <v>125</v>
      </c>
      <c r="AT403" s="215" t="s">
        <v>120</v>
      </c>
      <c r="AU403" s="215" t="s">
        <v>82</v>
      </c>
      <c r="AY403" s="17" t="s">
        <v>118</v>
      </c>
      <c r="BE403" s="216">
        <f>IF(N403="základní",J403,0)</f>
        <v>0</v>
      </c>
      <c r="BF403" s="216">
        <f>IF(N403="snížená",J403,0)</f>
        <v>0</v>
      </c>
      <c r="BG403" s="216">
        <f>IF(N403="zákl. přenesená",J403,0)</f>
        <v>0</v>
      </c>
      <c r="BH403" s="216">
        <f>IF(N403="sníž. přenesená",J403,0)</f>
        <v>0</v>
      </c>
      <c r="BI403" s="216">
        <f>IF(N403="nulová",J403,0)</f>
        <v>0</v>
      </c>
      <c r="BJ403" s="17" t="s">
        <v>80</v>
      </c>
      <c r="BK403" s="216">
        <f>ROUND(I403*H403,2)</f>
        <v>0</v>
      </c>
      <c r="BL403" s="17" t="s">
        <v>125</v>
      </c>
      <c r="BM403" s="215" t="s">
        <v>494</v>
      </c>
    </row>
    <row r="404" spans="1:47" s="2" customFormat="1" ht="12">
      <c r="A404" s="38"/>
      <c r="B404" s="39"/>
      <c r="C404" s="40"/>
      <c r="D404" s="217" t="s">
        <v>127</v>
      </c>
      <c r="E404" s="40"/>
      <c r="F404" s="218" t="s">
        <v>493</v>
      </c>
      <c r="G404" s="40"/>
      <c r="H404" s="40"/>
      <c r="I404" s="219"/>
      <c r="J404" s="40"/>
      <c r="K404" s="40"/>
      <c r="L404" s="44"/>
      <c r="M404" s="220"/>
      <c r="N404" s="221"/>
      <c r="O404" s="84"/>
      <c r="P404" s="84"/>
      <c r="Q404" s="84"/>
      <c r="R404" s="84"/>
      <c r="S404" s="84"/>
      <c r="T404" s="85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127</v>
      </c>
      <c r="AU404" s="17" t="s">
        <v>82</v>
      </c>
    </row>
    <row r="405" spans="1:47" s="2" customFormat="1" ht="12">
      <c r="A405" s="38"/>
      <c r="B405" s="39"/>
      <c r="C405" s="40"/>
      <c r="D405" s="222" t="s">
        <v>129</v>
      </c>
      <c r="E405" s="40"/>
      <c r="F405" s="223" t="s">
        <v>495</v>
      </c>
      <c r="G405" s="40"/>
      <c r="H405" s="40"/>
      <c r="I405" s="219"/>
      <c r="J405" s="40"/>
      <c r="K405" s="40"/>
      <c r="L405" s="44"/>
      <c r="M405" s="220"/>
      <c r="N405" s="221"/>
      <c r="O405" s="84"/>
      <c r="P405" s="84"/>
      <c r="Q405" s="84"/>
      <c r="R405" s="84"/>
      <c r="S405" s="84"/>
      <c r="T405" s="85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129</v>
      </c>
      <c r="AU405" s="17" t="s">
        <v>82</v>
      </c>
    </row>
    <row r="406" spans="1:47" s="2" customFormat="1" ht="12">
      <c r="A406" s="38"/>
      <c r="B406" s="39"/>
      <c r="C406" s="40"/>
      <c r="D406" s="217" t="s">
        <v>160</v>
      </c>
      <c r="E406" s="40"/>
      <c r="F406" s="245" t="s">
        <v>461</v>
      </c>
      <c r="G406" s="40"/>
      <c r="H406" s="40"/>
      <c r="I406" s="219"/>
      <c r="J406" s="40"/>
      <c r="K406" s="40"/>
      <c r="L406" s="44"/>
      <c r="M406" s="220"/>
      <c r="N406" s="221"/>
      <c r="O406" s="84"/>
      <c r="P406" s="84"/>
      <c r="Q406" s="84"/>
      <c r="R406" s="84"/>
      <c r="S406" s="84"/>
      <c r="T406" s="85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160</v>
      </c>
      <c r="AU406" s="17" t="s">
        <v>82</v>
      </c>
    </row>
    <row r="407" spans="1:51" s="14" customFormat="1" ht="12">
      <c r="A407" s="14"/>
      <c r="B407" s="234"/>
      <c r="C407" s="235"/>
      <c r="D407" s="217" t="s">
        <v>131</v>
      </c>
      <c r="E407" s="236" t="s">
        <v>19</v>
      </c>
      <c r="F407" s="237" t="s">
        <v>692</v>
      </c>
      <c r="G407" s="235"/>
      <c r="H407" s="238">
        <v>240.33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4" t="s">
        <v>131</v>
      </c>
      <c r="AU407" s="244" t="s">
        <v>82</v>
      </c>
      <c r="AV407" s="14" t="s">
        <v>82</v>
      </c>
      <c r="AW407" s="14" t="s">
        <v>33</v>
      </c>
      <c r="AX407" s="14" t="s">
        <v>72</v>
      </c>
      <c r="AY407" s="244" t="s">
        <v>118</v>
      </c>
    </row>
    <row r="408" spans="1:65" s="2" customFormat="1" ht="24.15" customHeight="1">
      <c r="A408" s="38"/>
      <c r="B408" s="39"/>
      <c r="C408" s="204" t="s">
        <v>706</v>
      </c>
      <c r="D408" s="204" t="s">
        <v>120</v>
      </c>
      <c r="E408" s="205" t="s">
        <v>497</v>
      </c>
      <c r="F408" s="206" t="s">
        <v>498</v>
      </c>
      <c r="G408" s="207" t="s">
        <v>457</v>
      </c>
      <c r="H408" s="208">
        <v>84.52</v>
      </c>
      <c r="I408" s="209"/>
      <c r="J408" s="210">
        <f>ROUND(I408*H408,2)</f>
        <v>0</v>
      </c>
      <c r="K408" s="206" t="s">
        <v>124</v>
      </c>
      <c r="L408" s="44"/>
      <c r="M408" s="211" t="s">
        <v>19</v>
      </c>
      <c r="N408" s="212" t="s">
        <v>43</v>
      </c>
      <c r="O408" s="84"/>
      <c r="P408" s="213">
        <f>O408*H408</f>
        <v>0</v>
      </c>
      <c r="Q408" s="213">
        <v>0</v>
      </c>
      <c r="R408" s="213">
        <f>Q408*H408</f>
        <v>0</v>
      </c>
      <c r="S408" s="213">
        <v>0</v>
      </c>
      <c r="T408" s="214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15" t="s">
        <v>125</v>
      </c>
      <c r="AT408" s="215" t="s">
        <v>120</v>
      </c>
      <c r="AU408" s="215" t="s">
        <v>82</v>
      </c>
      <c r="AY408" s="17" t="s">
        <v>118</v>
      </c>
      <c r="BE408" s="216">
        <f>IF(N408="základní",J408,0)</f>
        <v>0</v>
      </c>
      <c r="BF408" s="216">
        <f>IF(N408="snížená",J408,0)</f>
        <v>0</v>
      </c>
      <c r="BG408" s="216">
        <f>IF(N408="zákl. přenesená",J408,0)</f>
        <v>0</v>
      </c>
      <c r="BH408" s="216">
        <f>IF(N408="sníž. přenesená",J408,0)</f>
        <v>0</v>
      </c>
      <c r="BI408" s="216">
        <f>IF(N408="nulová",J408,0)</f>
        <v>0</v>
      </c>
      <c r="BJ408" s="17" t="s">
        <v>80</v>
      </c>
      <c r="BK408" s="216">
        <f>ROUND(I408*H408,2)</f>
        <v>0</v>
      </c>
      <c r="BL408" s="17" t="s">
        <v>125</v>
      </c>
      <c r="BM408" s="215" t="s">
        <v>499</v>
      </c>
    </row>
    <row r="409" spans="1:47" s="2" customFormat="1" ht="12">
      <c r="A409" s="38"/>
      <c r="B409" s="39"/>
      <c r="C409" s="40"/>
      <c r="D409" s="217" t="s">
        <v>127</v>
      </c>
      <c r="E409" s="40"/>
      <c r="F409" s="218" t="s">
        <v>498</v>
      </c>
      <c r="G409" s="40"/>
      <c r="H409" s="40"/>
      <c r="I409" s="219"/>
      <c r="J409" s="40"/>
      <c r="K409" s="40"/>
      <c r="L409" s="44"/>
      <c r="M409" s="220"/>
      <c r="N409" s="221"/>
      <c r="O409" s="84"/>
      <c r="P409" s="84"/>
      <c r="Q409" s="84"/>
      <c r="R409" s="84"/>
      <c r="S409" s="84"/>
      <c r="T409" s="85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127</v>
      </c>
      <c r="AU409" s="17" t="s">
        <v>82</v>
      </c>
    </row>
    <row r="410" spans="1:47" s="2" customFormat="1" ht="12">
      <c r="A410" s="38"/>
      <c r="B410" s="39"/>
      <c r="C410" s="40"/>
      <c r="D410" s="222" t="s">
        <v>129</v>
      </c>
      <c r="E410" s="40"/>
      <c r="F410" s="223" t="s">
        <v>500</v>
      </c>
      <c r="G410" s="40"/>
      <c r="H410" s="40"/>
      <c r="I410" s="219"/>
      <c r="J410" s="40"/>
      <c r="K410" s="40"/>
      <c r="L410" s="44"/>
      <c r="M410" s="220"/>
      <c r="N410" s="221"/>
      <c r="O410" s="84"/>
      <c r="P410" s="84"/>
      <c r="Q410" s="84"/>
      <c r="R410" s="84"/>
      <c r="S410" s="84"/>
      <c r="T410" s="85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129</v>
      </c>
      <c r="AU410" s="17" t="s">
        <v>82</v>
      </c>
    </row>
    <row r="411" spans="1:47" s="2" customFormat="1" ht="12">
      <c r="A411" s="38"/>
      <c r="B411" s="39"/>
      <c r="C411" s="40"/>
      <c r="D411" s="217" t="s">
        <v>160</v>
      </c>
      <c r="E411" s="40"/>
      <c r="F411" s="245" t="s">
        <v>461</v>
      </c>
      <c r="G411" s="40"/>
      <c r="H411" s="40"/>
      <c r="I411" s="219"/>
      <c r="J411" s="40"/>
      <c r="K411" s="40"/>
      <c r="L411" s="44"/>
      <c r="M411" s="220"/>
      <c r="N411" s="221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160</v>
      </c>
      <c r="AU411" s="17" t="s">
        <v>82</v>
      </c>
    </row>
    <row r="412" spans="1:51" s="14" customFormat="1" ht="12">
      <c r="A412" s="14"/>
      <c r="B412" s="234"/>
      <c r="C412" s="235"/>
      <c r="D412" s="217" t="s">
        <v>131</v>
      </c>
      <c r="E412" s="236" t="s">
        <v>19</v>
      </c>
      <c r="F412" s="237" t="s">
        <v>701</v>
      </c>
      <c r="G412" s="235"/>
      <c r="H412" s="238">
        <v>84.52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4" t="s">
        <v>131</v>
      </c>
      <c r="AU412" s="244" t="s">
        <v>82</v>
      </c>
      <c r="AV412" s="14" t="s">
        <v>82</v>
      </c>
      <c r="AW412" s="14" t="s">
        <v>33</v>
      </c>
      <c r="AX412" s="14" t="s">
        <v>72</v>
      </c>
      <c r="AY412" s="244" t="s">
        <v>118</v>
      </c>
    </row>
    <row r="413" spans="1:63" s="12" customFormat="1" ht="22.8" customHeight="1">
      <c r="A413" s="12"/>
      <c r="B413" s="188"/>
      <c r="C413" s="189"/>
      <c r="D413" s="190" t="s">
        <v>71</v>
      </c>
      <c r="E413" s="202" t="s">
        <v>501</v>
      </c>
      <c r="F413" s="202" t="s">
        <v>502</v>
      </c>
      <c r="G413" s="189"/>
      <c r="H413" s="189"/>
      <c r="I413" s="192"/>
      <c r="J413" s="203">
        <f>BK413</f>
        <v>0</v>
      </c>
      <c r="K413" s="189"/>
      <c r="L413" s="194"/>
      <c r="M413" s="195"/>
      <c r="N413" s="196"/>
      <c r="O413" s="196"/>
      <c r="P413" s="197">
        <f>SUM(P414:P416)</f>
        <v>0</v>
      </c>
      <c r="Q413" s="196"/>
      <c r="R413" s="197">
        <f>SUM(R414:R416)</f>
        <v>0</v>
      </c>
      <c r="S413" s="196"/>
      <c r="T413" s="198">
        <f>SUM(T414:T416)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199" t="s">
        <v>80</v>
      </c>
      <c r="AT413" s="200" t="s">
        <v>71</v>
      </c>
      <c r="AU413" s="200" t="s">
        <v>80</v>
      </c>
      <c r="AY413" s="199" t="s">
        <v>118</v>
      </c>
      <c r="BK413" s="201">
        <f>SUM(BK414:BK416)</f>
        <v>0</v>
      </c>
    </row>
    <row r="414" spans="1:65" s="2" customFormat="1" ht="16.5" customHeight="1">
      <c r="A414" s="38"/>
      <c r="B414" s="39"/>
      <c r="C414" s="204" t="s">
        <v>707</v>
      </c>
      <c r="D414" s="204" t="s">
        <v>120</v>
      </c>
      <c r="E414" s="205" t="s">
        <v>504</v>
      </c>
      <c r="F414" s="206" t="s">
        <v>505</v>
      </c>
      <c r="G414" s="207" t="s">
        <v>457</v>
      </c>
      <c r="H414" s="208">
        <v>247.756</v>
      </c>
      <c r="I414" s="209"/>
      <c r="J414" s="210">
        <f>ROUND(I414*H414,2)</f>
        <v>0</v>
      </c>
      <c r="K414" s="206" t="s">
        <v>124</v>
      </c>
      <c r="L414" s="44"/>
      <c r="M414" s="211" t="s">
        <v>19</v>
      </c>
      <c r="N414" s="212" t="s">
        <v>43</v>
      </c>
      <c r="O414" s="84"/>
      <c r="P414" s="213">
        <f>O414*H414</f>
        <v>0</v>
      </c>
      <c r="Q414" s="213">
        <v>0</v>
      </c>
      <c r="R414" s="213">
        <f>Q414*H414</f>
        <v>0</v>
      </c>
      <c r="S414" s="213">
        <v>0</v>
      </c>
      <c r="T414" s="214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15" t="s">
        <v>125</v>
      </c>
      <c r="AT414" s="215" t="s">
        <v>120</v>
      </c>
      <c r="AU414" s="215" t="s">
        <v>82</v>
      </c>
      <c r="AY414" s="17" t="s">
        <v>118</v>
      </c>
      <c r="BE414" s="216">
        <f>IF(N414="základní",J414,0)</f>
        <v>0</v>
      </c>
      <c r="BF414" s="216">
        <f>IF(N414="snížená",J414,0)</f>
        <v>0</v>
      </c>
      <c r="BG414" s="216">
        <f>IF(N414="zákl. přenesená",J414,0)</f>
        <v>0</v>
      </c>
      <c r="BH414" s="216">
        <f>IF(N414="sníž. přenesená",J414,0)</f>
        <v>0</v>
      </c>
      <c r="BI414" s="216">
        <f>IF(N414="nulová",J414,0)</f>
        <v>0</v>
      </c>
      <c r="BJ414" s="17" t="s">
        <v>80</v>
      </c>
      <c r="BK414" s="216">
        <f>ROUND(I414*H414,2)</f>
        <v>0</v>
      </c>
      <c r="BL414" s="17" t="s">
        <v>125</v>
      </c>
      <c r="BM414" s="215" t="s">
        <v>506</v>
      </c>
    </row>
    <row r="415" spans="1:47" s="2" customFormat="1" ht="12">
      <c r="A415" s="38"/>
      <c r="B415" s="39"/>
      <c r="C415" s="40"/>
      <c r="D415" s="217" t="s">
        <v>127</v>
      </c>
      <c r="E415" s="40"/>
      <c r="F415" s="218" t="s">
        <v>507</v>
      </c>
      <c r="G415" s="40"/>
      <c r="H415" s="40"/>
      <c r="I415" s="219"/>
      <c r="J415" s="40"/>
      <c r="K415" s="40"/>
      <c r="L415" s="44"/>
      <c r="M415" s="220"/>
      <c r="N415" s="221"/>
      <c r="O415" s="84"/>
      <c r="P415" s="84"/>
      <c r="Q415" s="84"/>
      <c r="R415" s="84"/>
      <c r="S415" s="84"/>
      <c r="T415" s="85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127</v>
      </c>
      <c r="AU415" s="17" t="s">
        <v>82</v>
      </c>
    </row>
    <row r="416" spans="1:47" s="2" customFormat="1" ht="12">
      <c r="A416" s="38"/>
      <c r="B416" s="39"/>
      <c r="C416" s="40"/>
      <c r="D416" s="222" t="s">
        <v>129</v>
      </c>
      <c r="E416" s="40"/>
      <c r="F416" s="223" t="s">
        <v>508</v>
      </c>
      <c r="G416" s="40"/>
      <c r="H416" s="40"/>
      <c r="I416" s="219"/>
      <c r="J416" s="40"/>
      <c r="K416" s="40"/>
      <c r="L416" s="44"/>
      <c r="M416" s="256"/>
      <c r="N416" s="257"/>
      <c r="O416" s="258"/>
      <c r="P416" s="258"/>
      <c r="Q416" s="258"/>
      <c r="R416" s="258"/>
      <c r="S416" s="258"/>
      <c r="T416" s="259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129</v>
      </c>
      <c r="AU416" s="17" t="s">
        <v>82</v>
      </c>
    </row>
    <row r="417" spans="1:31" s="2" customFormat="1" ht="6.95" customHeight="1">
      <c r="A417" s="38"/>
      <c r="B417" s="59"/>
      <c r="C417" s="60"/>
      <c r="D417" s="60"/>
      <c r="E417" s="60"/>
      <c r="F417" s="60"/>
      <c r="G417" s="60"/>
      <c r="H417" s="60"/>
      <c r="I417" s="60"/>
      <c r="J417" s="60"/>
      <c r="K417" s="60"/>
      <c r="L417" s="44"/>
      <c r="M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</row>
  </sheetData>
  <sheetProtection password="CC35" sheet="1" objects="1" scenarios="1" formatColumns="0" formatRows="0" autoFilter="0"/>
  <autoFilter ref="C85:K41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3_01/113107222"/>
    <hyperlink ref="F97" r:id="rId2" display="https://podminky.urs.cz/item/CS_URS_2023_01/113107223"/>
    <hyperlink ref="F101" r:id="rId3" display="https://podminky.urs.cz/item/CS_URS_2023_01/113107231"/>
    <hyperlink ref="F106" r:id="rId4" display="https://podminky.urs.cz/item/CS_URS_2023_01/113107241"/>
    <hyperlink ref="F110" r:id="rId5" display="https://podminky.urs.cz/item/CS_URS_2023_01/113107242"/>
    <hyperlink ref="F115" r:id="rId6" display="https://podminky.urs.cz/item/CS_URS_2023_01/113202111"/>
    <hyperlink ref="F120" r:id="rId7" display="https://podminky.urs.cz/item/CS_URS_2023_01/181351003"/>
    <hyperlink ref="F136" r:id="rId8" display="https://podminky.urs.cz/item/CS_URS_2023_01/181951111"/>
    <hyperlink ref="F141" r:id="rId9" display="https://podminky.urs.cz/item/CS_URS_2023_01/181951112"/>
    <hyperlink ref="F161" r:id="rId10" display="https://podminky.urs.cz/item/CS_URS_2023_01/564861111"/>
    <hyperlink ref="F168" r:id="rId11" display="https://podminky.urs.cz/item/CS_URS_2023_01/565145101"/>
    <hyperlink ref="F174" r:id="rId12" display="https://podminky.urs.cz/item/CS_URS_2023_01/567122111"/>
    <hyperlink ref="F180" r:id="rId13" display="https://podminky.urs.cz/item/CS_URS_2023_01/573191111"/>
    <hyperlink ref="F187" r:id="rId14" display="https://podminky.urs.cz/item/CS_URS_2023_01/573231107"/>
    <hyperlink ref="F194" r:id="rId15" display="https://podminky.urs.cz/item/CS_URS_2023_01/577134211"/>
    <hyperlink ref="F200" r:id="rId16" display="https://podminky.urs.cz/item/CS_URS_2023_01/577143111"/>
    <hyperlink ref="F206" r:id="rId17" display="https://podminky.urs.cz/item/CS_URS_2023_01/596211110"/>
    <hyperlink ref="F215" r:id="rId18" display="https://podminky.urs.cz/item/CS_URS_2023_01/596211112"/>
    <hyperlink ref="F224" r:id="rId19" display="https://podminky.urs.cz/item/CS_URS_2023_01/596212210"/>
    <hyperlink ref="F233" r:id="rId20" display="https://podminky.urs.cz/item/CS_URS_2023_01/596212212"/>
    <hyperlink ref="F262" r:id="rId21" display="https://podminky.urs.cz/item/CS_URS_2023_01/899131111"/>
    <hyperlink ref="F267" r:id="rId22" display="https://podminky.urs.cz/item/CS_URS_2023_01/899331111"/>
    <hyperlink ref="F273" r:id="rId23" display="https://podminky.urs.cz/item/CS_URS_2023_01/899431111"/>
    <hyperlink ref="F280" r:id="rId24" display="https://podminky.urs.cz/item/CS_URS_2023_01/914111111"/>
    <hyperlink ref="F289" r:id="rId25" display="https://podminky.urs.cz/item/CS_URS_2023_01/914511112"/>
    <hyperlink ref="F297" r:id="rId26" display="https://podminky.urs.cz/item/CS_URS_2023_01/915221122"/>
    <hyperlink ref="F303" r:id="rId27" display="https://podminky.urs.cz/item/CS_URS_2023_01/915611111"/>
    <hyperlink ref="F306" r:id="rId28" display="https://podminky.urs.cz/item/CS_URS_2023_01/916131213"/>
    <hyperlink ref="F321" r:id="rId29" display="https://podminky.urs.cz/item/CS_URS_2023_01/916331112"/>
    <hyperlink ref="F329" r:id="rId30" display="https://podminky.urs.cz/item/CS_URS_2023_01/919732211"/>
    <hyperlink ref="F334" r:id="rId31" display="https://podminky.urs.cz/item/CS_URS_2023_01/919735112"/>
    <hyperlink ref="F339" r:id="rId32" display="https://podminky.urs.cz/item/CS_URS_2023_01/919794441"/>
    <hyperlink ref="F344" r:id="rId33" display="https://podminky.urs.cz/item/CS_URS_2023_01/935113111"/>
    <hyperlink ref="F357" r:id="rId34" display="https://podminky.urs.cz/item/CS_URS_2023_01/966006211"/>
    <hyperlink ref="F363" r:id="rId35" display="https://podminky.urs.cz/item/CS_URS_2023_01/966008221"/>
    <hyperlink ref="F369" r:id="rId36" display="https://podminky.urs.cz/item/CS_URS_2023_01/997221551"/>
    <hyperlink ref="F374" r:id="rId37" display="https://podminky.urs.cz/item/CS_URS_2023_01/997221559"/>
    <hyperlink ref="F379" r:id="rId38" display="https://podminky.urs.cz/item/CS_URS_2023_01/997221561"/>
    <hyperlink ref="F388" r:id="rId39" display="https://podminky.urs.cz/item/CS_URS_2023_01/997221569"/>
    <hyperlink ref="F397" r:id="rId40" display="https://podminky.urs.cz/item/CS_URS_2023_01/997221861"/>
    <hyperlink ref="F405" r:id="rId41" display="https://podminky.urs.cz/item/CS_URS_2023_01/997221873"/>
    <hyperlink ref="F410" r:id="rId42" display="https://podminky.urs.cz/item/CS_URS_2023_01/997221875"/>
    <hyperlink ref="F416" r:id="rId43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89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Zpomalovací práh v ul. Svojsíkova a rekonstrukce chodníku v ul. Na Skřivánku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90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708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15. 2. 2023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28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ROUND((SUM(BE85:BE126)),2)</f>
        <v>0</v>
      </c>
      <c r="G33" s="38"/>
      <c r="H33" s="38"/>
      <c r="I33" s="148">
        <v>0.21</v>
      </c>
      <c r="J33" s="147">
        <f>ROUND(((SUM(BE85:BE126))*I33),2)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ROUND((SUM(BF85:BF126)),2)</f>
        <v>0</v>
      </c>
      <c r="G34" s="38"/>
      <c r="H34" s="38"/>
      <c r="I34" s="148">
        <v>0.15</v>
      </c>
      <c r="J34" s="147">
        <f>ROUND(((SUM(BF85:BF126))*I34),2)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ROUND((SUM(BG85:BG126)),2)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ROUND((SUM(BH85:BH126)),2)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ROUND((SUM(BI85:BI126)),2)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92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Zpomalovací práh v ul. Svojsíkova a rekonstrukce chodníku v ul. Na Skřivánku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90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k.ú. Chotěboř</v>
      </c>
      <c r="G52" s="40"/>
      <c r="H52" s="40"/>
      <c r="I52" s="32" t="s">
        <v>23</v>
      </c>
      <c r="J52" s="72" t="str">
        <f>IF(J12="","",J12)</f>
        <v>15. 2. 2023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Chotěboř</v>
      </c>
      <c r="G54" s="40"/>
      <c r="H54" s="40"/>
      <c r="I54" s="32" t="s">
        <v>31</v>
      </c>
      <c r="J54" s="36" t="str">
        <f>E21</f>
        <v>Ing. Stanislav Mastný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93</v>
      </c>
      <c r="D57" s="162"/>
      <c r="E57" s="162"/>
      <c r="F57" s="162"/>
      <c r="G57" s="162"/>
      <c r="H57" s="162"/>
      <c r="I57" s="162"/>
      <c r="J57" s="163" t="s">
        <v>94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95</v>
      </c>
    </row>
    <row r="60" spans="1:31" s="9" customFormat="1" ht="24.95" customHeight="1">
      <c r="A60" s="9"/>
      <c r="B60" s="165"/>
      <c r="C60" s="166"/>
      <c r="D60" s="167" t="s">
        <v>709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710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711</v>
      </c>
      <c r="E62" s="174"/>
      <c r="F62" s="174"/>
      <c r="G62" s="174"/>
      <c r="H62" s="174"/>
      <c r="I62" s="174"/>
      <c r="J62" s="175">
        <f>J100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712</v>
      </c>
      <c r="E63" s="174"/>
      <c r="F63" s="174"/>
      <c r="G63" s="174"/>
      <c r="H63" s="174"/>
      <c r="I63" s="174"/>
      <c r="J63" s="175">
        <f>J105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713</v>
      </c>
      <c r="E64" s="174"/>
      <c r="F64" s="174"/>
      <c r="G64" s="174"/>
      <c r="H64" s="174"/>
      <c r="I64" s="174"/>
      <c r="J64" s="175">
        <f>J114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714</v>
      </c>
      <c r="E65" s="174"/>
      <c r="F65" s="174"/>
      <c r="G65" s="174"/>
      <c r="H65" s="174"/>
      <c r="I65" s="174"/>
      <c r="J65" s="175">
        <f>J119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103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Zpomalovací práh v ul. Svojsíkova a rekonstrukce chodníku v ul. Na Skřivánku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90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VON - Vedlejší a ostatní náklady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>k.ú. Chotěboř</v>
      </c>
      <c r="G79" s="40"/>
      <c r="H79" s="40"/>
      <c r="I79" s="32" t="s">
        <v>23</v>
      </c>
      <c r="J79" s="72" t="str">
        <f>IF(J12="","",J12)</f>
        <v>15. 2. 2023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Město Chotěboř</v>
      </c>
      <c r="G81" s="40"/>
      <c r="H81" s="40"/>
      <c r="I81" s="32" t="s">
        <v>31</v>
      </c>
      <c r="J81" s="36" t="str">
        <f>E21</f>
        <v>Ing. Stanislav Mastný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29</v>
      </c>
      <c r="D82" s="40"/>
      <c r="E82" s="40"/>
      <c r="F82" s="27" t="str">
        <f>IF(E18="","",E18)</f>
        <v>Vyplň údaj</v>
      </c>
      <c r="G82" s="40"/>
      <c r="H82" s="40"/>
      <c r="I82" s="32" t="s">
        <v>34</v>
      </c>
      <c r="J82" s="36" t="str">
        <f>E24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104</v>
      </c>
      <c r="D84" s="180" t="s">
        <v>57</v>
      </c>
      <c r="E84" s="180" t="s">
        <v>53</v>
      </c>
      <c r="F84" s="180" t="s">
        <v>54</v>
      </c>
      <c r="G84" s="180" t="s">
        <v>105</v>
      </c>
      <c r="H84" s="180" t="s">
        <v>106</v>
      </c>
      <c r="I84" s="180" t="s">
        <v>107</v>
      </c>
      <c r="J84" s="180" t="s">
        <v>94</v>
      </c>
      <c r="K84" s="181" t="s">
        <v>108</v>
      </c>
      <c r="L84" s="182"/>
      <c r="M84" s="92" t="s">
        <v>19</v>
      </c>
      <c r="N84" s="93" t="s">
        <v>42</v>
      </c>
      <c r="O84" s="93" t="s">
        <v>109</v>
      </c>
      <c r="P84" s="93" t="s">
        <v>110</v>
      </c>
      <c r="Q84" s="93" t="s">
        <v>111</v>
      </c>
      <c r="R84" s="93" t="s">
        <v>112</v>
      </c>
      <c r="S84" s="93" t="s">
        <v>113</v>
      </c>
      <c r="T84" s="94" t="s">
        <v>114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115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</f>
        <v>0</v>
      </c>
      <c r="Q85" s="96"/>
      <c r="R85" s="185">
        <f>R86</f>
        <v>0</v>
      </c>
      <c r="S85" s="96"/>
      <c r="T85" s="186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95</v>
      </c>
      <c r="BK85" s="187">
        <f>BK86</f>
        <v>0</v>
      </c>
    </row>
    <row r="86" spans="1:63" s="12" customFormat="1" ht="25.9" customHeight="1">
      <c r="A86" s="12"/>
      <c r="B86" s="188"/>
      <c r="C86" s="189"/>
      <c r="D86" s="190" t="s">
        <v>71</v>
      </c>
      <c r="E86" s="191" t="s">
        <v>715</v>
      </c>
      <c r="F86" s="191" t="s">
        <v>716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P87+P100+P105+P114+P119</f>
        <v>0</v>
      </c>
      <c r="Q86" s="196"/>
      <c r="R86" s="197">
        <f>R87+R100+R105+R114+R119</f>
        <v>0</v>
      </c>
      <c r="S86" s="196"/>
      <c r="T86" s="198">
        <f>T87+T100+T105+T114+T119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154</v>
      </c>
      <c r="AT86" s="200" t="s">
        <v>71</v>
      </c>
      <c r="AU86" s="200" t="s">
        <v>72</v>
      </c>
      <c r="AY86" s="199" t="s">
        <v>118</v>
      </c>
      <c r="BK86" s="201">
        <f>BK87+BK100+BK105+BK114+BK119</f>
        <v>0</v>
      </c>
    </row>
    <row r="87" spans="1:63" s="12" customFormat="1" ht="22.8" customHeight="1">
      <c r="A87" s="12"/>
      <c r="B87" s="188"/>
      <c r="C87" s="189"/>
      <c r="D87" s="190" t="s">
        <v>71</v>
      </c>
      <c r="E87" s="202" t="s">
        <v>717</v>
      </c>
      <c r="F87" s="202" t="s">
        <v>718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SUM(P88:P99)</f>
        <v>0</v>
      </c>
      <c r="Q87" s="196"/>
      <c r="R87" s="197">
        <f>SUM(R88:R99)</f>
        <v>0</v>
      </c>
      <c r="S87" s="196"/>
      <c r="T87" s="198">
        <f>SUM(T88:T99)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154</v>
      </c>
      <c r="AT87" s="200" t="s">
        <v>71</v>
      </c>
      <c r="AU87" s="200" t="s">
        <v>80</v>
      </c>
      <c r="AY87" s="199" t="s">
        <v>118</v>
      </c>
      <c r="BK87" s="201">
        <f>SUM(BK88:BK99)</f>
        <v>0</v>
      </c>
    </row>
    <row r="88" spans="1:65" s="2" customFormat="1" ht="16.5" customHeight="1">
      <c r="A88" s="38"/>
      <c r="B88" s="39"/>
      <c r="C88" s="204" t="s">
        <v>80</v>
      </c>
      <c r="D88" s="204" t="s">
        <v>120</v>
      </c>
      <c r="E88" s="205" t="s">
        <v>719</v>
      </c>
      <c r="F88" s="206" t="s">
        <v>720</v>
      </c>
      <c r="G88" s="207" t="s">
        <v>721</v>
      </c>
      <c r="H88" s="208">
        <v>1</v>
      </c>
      <c r="I88" s="209"/>
      <c r="J88" s="210">
        <f>ROUND(I88*H88,2)</f>
        <v>0</v>
      </c>
      <c r="K88" s="206" t="s">
        <v>124</v>
      </c>
      <c r="L88" s="44"/>
      <c r="M88" s="211" t="s">
        <v>19</v>
      </c>
      <c r="N88" s="212" t="s">
        <v>43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722</v>
      </c>
      <c r="AT88" s="215" t="s">
        <v>120</v>
      </c>
      <c r="AU88" s="215" t="s">
        <v>82</v>
      </c>
      <c r="AY88" s="17" t="s">
        <v>118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80</v>
      </c>
      <c r="BK88" s="216">
        <f>ROUND(I88*H88,2)</f>
        <v>0</v>
      </c>
      <c r="BL88" s="17" t="s">
        <v>722</v>
      </c>
      <c r="BM88" s="215" t="s">
        <v>723</v>
      </c>
    </row>
    <row r="89" spans="1:47" s="2" customFormat="1" ht="12">
      <c r="A89" s="38"/>
      <c r="B89" s="39"/>
      <c r="C89" s="40"/>
      <c r="D89" s="217" t="s">
        <v>127</v>
      </c>
      <c r="E89" s="40"/>
      <c r="F89" s="218" t="s">
        <v>720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127</v>
      </c>
      <c r="AU89" s="17" t="s">
        <v>82</v>
      </c>
    </row>
    <row r="90" spans="1:47" s="2" customFormat="1" ht="12">
      <c r="A90" s="38"/>
      <c r="B90" s="39"/>
      <c r="C90" s="40"/>
      <c r="D90" s="222" t="s">
        <v>129</v>
      </c>
      <c r="E90" s="40"/>
      <c r="F90" s="223" t="s">
        <v>724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129</v>
      </c>
      <c r="AU90" s="17" t="s">
        <v>82</v>
      </c>
    </row>
    <row r="91" spans="1:47" s="2" customFormat="1" ht="12">
      <c r="A91" s="38"/>
      <c r="B91" s="39"/>
      <c r="C91" s="40"/>
      <c r="D91" s="217" t="s">
        <v>160</v>
      </c>
      <c r="E91" s="40"/>
      <c r="F91" s="245" t="s">
        <v>725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160</v>
      </c>
      <c r="AU91" s="17" t="s">
        <v>82</v>
      </c>
    </row>
    <row r="92" spans="1:65" s="2" customFormat="1" ht="16.5" customHeight="1">
      <c r="A92" s="38"/>
      <c r="B92" s="39"/>
      <c r="C92" s="204" t="s">
        <v>82</v>
      </c>
      <c r="D92" s="204" t="s">
        <v>120</v>
      </c>
      <c r="E92" s="205" t="s">
        <v>726</v>
      </c>
      <c r="F92" s="206" t="s">
        <v>727</v>
      </c>
      <c r="G92" s="207" t="s">
        <v>721</v>
      </c>
      <c r="H92" s="208">
        <v>1</v>
      </c>
      <c r="I92" s="209"/>
      <c r="J92" s="210">
        <f>ROUND(I92*H92,2)</f>
        <v>0</v>
      </c>
      <c r="K92" s="206" t="s">
        <v>124</v>
      </c>
      <c r="L92" s="44"/>
      <c r="M92" s="211" t="s">
        <v>19</v>
      </c>
      <c r="N92" s="212" t="s">
        <v>43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722</v>
      </c>
      <c r="AT92" s="215" t="s">
        <v>120</v>
      </c>
      <c r="AU92" s="215" t="s">
        <v>82</v>
      </c>
      <c r="AY92" s="17" t="s">
        <v>118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80</v>
      </c>
      <c r="BK92" s="216">
        <f>ROUND(I92*H92,2)</f>
        <v>0</v>
      </c>
      <c r="BL92" s="17" t="s">
        <v>722</v>
      </c>
      <c r="BM92" s="215" t="s">
        <v>728</v>
      </c>
    </row>
    <row r="93" spans="1:47" s="2" customFormat="1" ht="12">
      <c r="A93" s="38"/>
      <c r="B93" s="39"/>
      <c r="C93" s="40"/>
      <c r="D93" s="217" t="s">
        <v>127</v>
      </c>
      <c r="E93" s="40"/>
      <c r="F93" s="218" t="s">
        <v>727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127</v>
      </c>
      <c r="AU93" s="17" t="s">
        <v>82</v>
      </c>
    </row>
    <row r="94" spans="1:47" s="2" customFormat="1" ht="12">
      <c r="A94" s="38"/>
      <c r="B94" s="39"/>
      <c r="C94" s="40"/>
      <c r="D94" s="222" t="s">
        <v>129</v>
      </c>
      <c r="E94" s="40"/>
      <c r="F94" s="223" t="s">
        <v>729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129</v>
      </c>
      <c r="AU94" s="17" t="s">
        <v>82</v>
      </c>
    </row>
    <row r="95" spans="1:47" s="2" customFormat="1" ht="12">
      <c r="A95" s="38"/>
      <c r="B95" s="39"/>
      <c r="C95" s="40"/>
      <c r="D95" s="217" t="s">
        <v>160</v>
      </c>
      <c r="E95" s="40"/>
      <c r="F95" s="245" t="s">
        <v>730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160</v>
      </c>
      <c r="AU95" s="17" t="s">
        <v>82</v>
      </c>
    </row>
    <row r="96" spans="1:65" s="2" customFormat="1" ht="16.5" customHeight="1">
      <c r="A96" s="38"/>
      <c r="B96" s="39"/>
      <c r="C96" s="204" t="s">
        <v>140</v>
      </c>
      <c r="D96" s="204" t="s">
        <v>120</v>
      </c>
      <c r="E96" s="205" t="s">
        <v>731</v>
      </c>
      <c r="F96" s="206" t="s">
        <v>732</v>
      </c>
      <c r="G96" s="207" t="s">
        <v>721</v>
      </c>
      <c r="H96" s="208">
        <v>1</v>
      </c>
      <c r="I96" s="209"/>
      <c r="J96" s="210">
        <f>ROUND(I96*H96,2)</f>
        <v>0</v>
      </c>
      <c r="K96" s="206" t="s">
        <v>124</v>
      </c>
      <c r="L96" s="44"/>
      <c r="M96" s="211" t="s">
        <v>19</v>
      </c>
      <c r="N96" s="212" t="s">
        <v>43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722</v>
      </c>
      <c r="AT96" s="215" t="s">
        <v>120</v>
      </c>
      <c r="AU96" s="215" t="s">
        <v>82</v>
      </c>
      <c r="AY96" s="17" t="s">
        <v>118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80</v>
      </c>
      <c r="BK96" s="216">
        <f>ROUND(I96*H96,2)</f>
        <v>0</v>
      </c>
      <c r="BL96" s="17" t="s">
        <v>722</v>
      </c>
      <c r="BM96" s="215" t="s">
        <v>733</v>
      </c>
    </row>
    <row r="97" spans="1:47" s="2" customFormat="1" ht="12">
      <c r="A97" s="38"/>
      <c r="B97" s="39"/>
      <c r="C97" s="40"/>
      <c r="D97" s="217" t="s">
        <v>127</v>
      </c>
      <c r="E97" s="40"/>
      <c r="F97" s="218" t="s">
        <v>732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127</v>
      </c>
      <c r="AU97" s="17" t="s">
        <v>82</v>
      </c>
    </row>
    <row r="98" spans="1:47" s="2" customFormat="1" ht="12">
      <c r="A98" s="38"/>
      <c r="B98" s="39"/>
      <c r="C98" s="40"/>
      <c r="D98" s="222" t="s">
        <v>129</v>
      </c>
      <c r="E98" s="40"/>
      <c r="F98" s="223" t="s">
        <v>734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129</v>
      </c>
      <c r="AU98" s="17" t="s">
        <v>82</v>
      </c>
    </row>
    <row r="99" spans="1:47" s="2" customFormat="1" ht="12">
      <c r="A99" s="38"/>
      <c r="B99" s="39"/>
      <c r="C99" s="40"/>
      <c r="D99" s="217" t="s">
        <v>160</v>
      </c>
      <c r="E99" s="40"/>
      <c r="F99" s="245" t="s">
        <v>735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160</v>
      </c>
      <c r="AU99" s="17" t="s">
        <v>82</v>
      </c>
    </row>
    <row r="100" spans="1:63" s="12" customFormat="1" ht="22.8" customHeight="1">
      <c r="A100" s="12"/>
      <c r="B100" s="188"/>
      <c r="C100" s="189"/>
      <c r="D100" s="190" t="s">
        <v>71</v>
      </c>
      <c r="E100" s="202" t="s">
        <v>736</v>
      </c>
      <c r="F100" s="202" t="s">
        <v>737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SUM(P101:P104)</f>
        <v>0</v>
      </c>
      <c r="Q100" s="196"/>
      <c r="R100" s="197">
        <f>SUM(R101:R104)</f>
        <v>0</v>
      </c>
      <c r="S100" s="196"/>
      <c r="T100" s="198">
        <f>SUM(T101:T104)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154</v>
      </c>
      <c r="AT100" s="200" t="s">
        <v>71</v>
      </c>
      <c r="AU100" s="200" t="s">
        <v>80</v>
      </c>
      <c r="AY100" s="199" t="s">
        <v>118</v>
      </c>
      <c r="BK100" s="201">
        <f>SUM(BK101:BK104)</f>
        <v>0</v>
      </c>
    </row>
    <row r="101" spans="1:65" s="2" customFormat="1" ht="16.5" customHeight="1">
      <c r="A101" s="38"/>
      <c r="B101" s="39"/>
      <c r="C101" s="204" t="s">
        <v>125</v>
      </c>
      <c r="D101" s="204" t="s">
        <v>120</v>
      </c>
      <c r="E101" s="205" t="s">
        <v>738</v>
      </c>
      <c r="F101" s="206" t="s">
        <v>737</v>
      </c>
      <c r="G101" s="207" t="s">
        <v>721</v>
      </c>
      <c r="H101" s="208">
        <v>1</v>
      </c>
      <c r="I101" s="209"/>
      <c r="J101" s="210">
        <f>ROUND(I101*H101,2)</f>
        <v>0</v>
      </c>
      <c r="K101" s="206" t="s">
        <v>124</v>
      </c>
      <c r="L101" s="44"/>
      <c r="M101" s="211" t="s">
        <v>19</v>
      </c>
      <c r="N101" s="212" t="s">
        <v>43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722</v>
      </c>
      <c r="AT101" s="215" t="s">
        <v>120</v>
      </c>
      <c r="AU101" s="215" t="s">
        <v>82</v>
      </c>
      <c r="AY101" s="17" t="s">
        <v>118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80</v>
      </c>
      <c r="BK101" s="216">
        <f>ROUND(I101*H101,2)</f>
        <v>0</v>
      </c>
      <c r="BL101" s="17" t="s">
        <v>722</v>
      </c>
      <c r="BM101" s="215" t="s">
        <v>739</v>
      </c>
    </row>
    <row r="102" spans="1:47" s="2" customFormat="1" ht="12">
      <c r="A102" s="38"/>
      <c r="B102" s="39"/>
      <c r="C102" s="40"/>
      <c r="D102" s="217" t="s">
        <v>127</v>
      </c>
      <c r="E102" s="40"/>
      <c r="F102" s="218" t="s">
        <v>737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127</v>
      </c>
      <c r="AU102" s="17" t="s">
        <v>82</v>
      </c>
    </row>
    <row r="103" spans="1:47" s="2" customFormat="1" ht="12">
      <c r="A103" s="38"/>
      <c r="B103" s="39"/>
      <c r="C103" s="40"/>
      <c r="D103" s="222" t="s">
        <v>129</v>
      </c>
      <c r="E103" s="40"/>
      <c r="F103" s="223" t="s">
        <v>740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129</v>
      </c>
      <c r="AU103" s="17" t="s">
        <v>82</v>
      </c>
    </row>
    <row r="104" spans="1:47" s="2" customFormat="1" ht="12">
      <c r="A104" s="38"/>
      <c r="B104" s="39"/>
      <c r="C104" s="40"/>
      <c r="D104" s="217" t="s">
        <v>160</v>
      </c>
      <c r="E104" s="40"/>
      <c r="F104" s="245" t="s">
        <v>741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160</v>
      </c>
      <c r="AU104" s="17" t="s">
        <v>82</v>
      </c>
    </row>
    <row r="105" spans="1:63" s="12" customFormat="1" ht="22.8" customHeight="1">
      <c r="A105" s="12"/>
      <c r="B105" s="188"/>
      <c r="C105" s="189"/>
      <c r="D105" s="190" t="s">
        <v>71</v>
      </c>
      <c r="E105" s="202" t="s">
        <v>742</v>
      </c>
      <c r="F105" s="202" t="s">
        <v>743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SUM(P106:P113)</f>
        <v>0</v>
      </c>
      <c r="Q105" s="196"/>
      <c r="R105" s="197">
        <f>SUM(R106:R113)</f>
        <v>0</v>
      </c>
      <c r="S105" s="196"/>
      <c r="T105" s="198">
        <f>SUM(T106:T113)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9" t="s">
        <v>154</v>
      </c>
      <c r="AT105" s="200" t="s">
        <v>71</v>
      </c>
      <c r="AU105" s="200" t="s">
        <v>80</v>
      </c>
      <c r="AY105" s="199" t="s">
        <v>118</v>
      </c>
      <c r="BK105" s="201">
        <f>SUM(BK106:BK113)</f>
        <v>0</v>
      </c>
    </row>
    <row r="106" spans="1:65" s="2" customFormat="1" ht="16.5" customHeight="1">
      <c r="A106" s="38"/>
      <c r="B106" s="39"/>
      <c r="C106" s="204" t="s">
        <v>154</v>
      </c>
      <c r="D106" s="204" t="s">
        <v>120</v>
      </c>
      <c r="E106" s="205" t="s">
        <v>744</v>
      </c>
      <c r="F106" s="206" t="s">
        <v>743</v>
      </c>
      <c r="G106" s="207" t="s">
        <v>721</v>
      </c>
      <c r="H106" s="208">
        <v>1</v>
      </c>
      <c r="I106" s="209"/>
      <c r="J106" s="210">
        <f>ROUND(I106*H106,2)</f>
        <v>0</v>
      </c>
      <c r="K106" s="206" t="s">
        <v>124</v>
      </c>
      <c r="L106" s="44"/>
      <c r="M106" s="211" t="s">
        <v>19</v>
      </c>
      <c r="N106" s="212" t="s">
        <v>43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722</v>
      </c>
      <c r="AT106" s="215" t="s">
        <v>120</v>
      </c>
      <c r="AU106" s="215" t="s">
        <v>82</v>
      </c>
      <c r="AY106" s="17" t="s">
        <v>118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80</v>
      </c>
      <c r="BK106" s="216">
        <f>ROUND(I106*H106,2)</f>
        <v>0</v>
      </c>
      <c r="BL106" s="17" t="s">
        <v>722</v>
      </c>
      <c r="BM106" s="215" t="s">
        <v>745</v>
      </c>
    </row>
    <row r="107" spans="1:47" s="2" customFormat="1" ht="12">
      <c r="A107" s="38"/>
      <c r="B107" s="39"/>
      <c r="C107" s="40"/>
      <c r="D107" s="217" t="s">
        <v>127</v>
      </c>
      <c r="E107" s="40"/>
      <c r="F107" s="218" t="s">
        <v>743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127</v>
      </c>
      <c r="AU107" s="17" t="s">
        <v>82</v>
      </c>
    </row>
    <row r="108" spans="1:47" s="2" customFormat="1" ht="12">
      <c r="A108" s="38"/>
      <c r="B108" s="39"/>
      <c r="C108" s="40"/>
      <c r="D108" s="222" t="s">
        <v>129</v>
      </c>
      <c r="E108" s="40"/>
      <c r="F108" s="223" t="s">
        <v>746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129</v>
      </c>
      <c r="AU108" s="17" t="s">
        <v>82</v>
      </c>
    </row>
    <row r="109" spans="1:47" s="2" customFormat="1" ht="12">
      <c r="A109" s="38"/>
      <c r="B109" s="39"/>
      <c r="C109" s="40"/>
      <c r="D109" s="217" t="s">
        <v>160</v>
      </c>
      <c r="E109" s="40"/>
      <c r="F109" s="245" t="s">
        <v>747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160</v>
      </c>
      <c r="AU109" s="17" t="s">
        <v>82</v>
      </c>
    </row>
    <row r="110" spans="1:65" s="2" customFormat="1" ht="16.5" customHeight="1">
      <c r="A110" s="38"/>
      <c r="B110" s="39"/>
      <c r="C110" s="204" t="s">
        <v>163</v>
      </c>
      <c r="D110" s="204" t="s">
        <v>120</v>
      </c>
      <c r="E110" s="205" t="s">
        <v>748</v>
      </c>
      <c r="F110" s="206" t="s">
        <v>749</v>
      </c>
      <c r="G110" s="207" t="s">
        <v>721</v>
      </c>
      <c r="H110" s="208">
        <v>1</v>
      </c>
      <c r="I110" s="209"/>
      <c r="J110" s="210">
        <f>ROUND(I110*H110,2)</f>
        <v>0</v>
      </c>
      <c r="K110" s="206" t="s">
        <v>124</v>
      </c>
      <c r="L110" s="44"/>
      <c r="M110" s="211" t="s">
        <v>19</v>
      </c>
      <c r="N110" s="212" t="s">
        <v>43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722</v>
      </c>
      <c r="AT110" s="215" t="s">
        <v>120</v>
      </c>
      <c r="AU110" s="215" t="s">
        <v>82</v>
      </c>
      <c r="AY110" s="17" t="s">
        <v>118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80</v>
      </c>
      <c r="BK110" s="216">
        <f>ROUND(I110*H110,2)</f>
        <v>0</v>
      </c>
      <c r="BL110" s="17" t="s">
        <v>722</v>
      </c>
      <c r="BM110" s="215" t="s">
        <v>750</v>
      </c>
    </row>
    <row r="111" spans="1:47" s="2" customFormat="1" ht="12">
      <c r="A111" s="38"/>
      <c r="B111" s="39"/>
      <c r="C111" s="40"/>
      <c r="D111" s="217" t="s">
        <v>127</v>
      </c>
      <c r="E111" s="40"/>
      <c r="F111" s="218" t="s">
        <v>749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127</v>
      </c>
      <c r="AU111" s="17" t="s">
        <v>82</v>
      </c>
    </row>
    <row r="112" spans="1:47" s="2" customFormat="1" ht="12">
      <c r="A112" s="38"/>
      <c r="B112" s="39"/>
      <c r="C112" s="40"/>
      <c r="D112" s="222" t="s">
        <v>129</v>
      </c>
      <c r="E112" s="40"/>
      <c r="F112" s="223" t="s">
        <v>751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129</v>
      </c>
      <c r="AU112" s="17" t="s">
        <v>82</v>
      </c>
    </row>
    <row r="113" spans="1:47" s="2" customFormat="1" ht="12">
      <c r="A113" s="38"/>
      <c r="B113" s="39"/>
      <c r="C113" s="40"/>
      <c r="D113" s="217" t="s">
        <v>160</v>
      </c>
      <c r="E113" s="40"/>
      <c r="F113" s="245" t="s">
        <v>752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160</v>
      </c>
      <c r="AU113" s="17" t="s">
        <v>82</v>
      </c>
    </row>
    <row r="114" spans="1:63" s="12" customFormat="1" ht="22.8" customHeight="1">
      <c r="A114" s="12"/>
      <c r="B114" s="188"/>
      <c r="C114" s="189"/>
      <c r="D114" s="190" t="s">
        <v>71</v>
      </c>
      <c r="E114" s="202" t="s">
        <v>753</v>
      </c>
      <c r="F114" s="202" t="s">
        <v>754</v>
      </c>
      <c r="G114" s="189"/>
      <c r="H114" s="189"/>
      <c r="I114" s="192"/>
      <c r="J114" s="203">
        <f>BK114</f>
        <v>0</v>
      </c>
      <c r="K114" s="189"/>
      <c r="L114" s="194"/>
      <c r="M114" s="195"/>
      <c r="N114" s="196"/>
      <c r="O114" s="196"/>
      <c r="P114" s="197">
        <f>SUM(P115:P118)</f>
        <v>0</v>
      </c>
      <c r="Q114" s="196"/>
      <c r="R114" s="197">
        <f>SUM(R115:R118)</f>
        <v>0</v>
      </c>
      <c r="S114" s="196"/>
      <c r="T114" s="198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199" t="s">
        <v>154</v>
      </c>
      <c r="AT114" s="200" t="s">
        <v>71</v>
      </c>
      <c r="AU114" s="200" t="s">
        <v>80</v>
      </c>
      <c r="AY114" s="199" t="s">
        <v>118</v>
      </c>
      <c r="BK114" s="201">
        <f>SUM(BK115:BK118)</f>
        <v>0</v>
      </c>
    </row>
    <row r="115" spans="1:65" s="2" customFormat="1" ht="16.5" customHeight="1">
      <c r="A115" s="38"/>
      <c r="B115" s="39"/>
      <c r="C115" s="204" t="s">
        <v>172</v>
      </c>
      <c r="D115" s="204" t="s">
        <v>120</v>
      </c>
      <c r="E115" s="205" t="s">
        <v>755</v>
      </c>
      <c r="F115" s="206" t="s">
        <v>756</v>
      </c>
      <c r="G115" s="207" t="s">
        <v>276</v>
      </c>
      <c r="H115" s="208">
        <v>5</v>
      </c>
      <c r="I115" s="209"/>
      <c r="J115" s="210">
        <f>ROUND(I115*H115,2)</f>
        <v>0</v>
      </c>
      <c r="K115" s="206" t="s">
        <v>124</v>
      </c>
      <c r="L115" s="44"/>
      <c r="M115" s="211" t="s">
        <v>19</v>
      </c>
      <c r="N115" s="212" t="s">
        <v>43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722</v>
      </c>
      <c r="AT115" s="215" t="s">
        <v>120</v>
      </c>
      <c r="AU115" s="215" t="s">
        <v>82</v>
      </c>
      <c r="AY115" s="17" t="s">
        <v>118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80</v>
      </c>
      <c r="BK115" s="216">
        <f>ROUND(I115*H115,2)</f>
        <v>0</v>
      </c>
      <c r="BL115" s="17" t="s">
        <v>722</v>
      </c>
      <c r="BM115" s="215" t="s">
        <v>757</v>
      </c>
    </row>
    <row r="116" spans="1:47" s="2" customFormat="1" ht="12">
      <c r="A116" s="38"/>
      <c r="B116" s="39"/>
      <c r="C116" s="40"/>
      <c r="D116" s="217" t="s">
        <v>127</v>
      </c>
      <c r="E116" s="40"/>
      <c r="F116" s="218" t="s">
        <v>756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127</v>
      </c>
      <c r="AU116" s="17" t="s">
        <v>82</v>
      </c>
    </row>
    <row r="117" spans="1:47" s="2" customFormat="1" ht="12">
      <c r="A117" s="38"/>
      <c r="B117" s="39"/>
      <c r="C117" s="40"/>
      <c r="D117" s="222" t="s">
        <v>129</v>
      </c>
      <c r="E117" s="40"/>
      <c r="F117" s="223" t="s">
        <v>758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129</v>
      </c>
      <c r="AU117" s="17" t="s">
        <v>82</v>
      </c>
    </row>
    <row r="118" spans="1:47" s="2" customFormat="1" ht="12">
      <c r="A118" s="38"/>
      <c r="B118" s="39"/>
      <c r="C118" s="40"/>
      <c r="D118" s="217" t="s">
        <v>160</v>
      </c>
      <c r="E118" s="40"/>
      <c r="F118" s="245" t="s">
        <v>759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160</v>
      </c>
      <c r="AU118" s="17" t="s">
        <v>82</v>
      </c>
    </row>
    <row r="119" spans="1:63" s="12" customFormat="1" ht="22.8" customHeight="1">
      <c r="A119" s="12"/>
      <c r="B119" s="188"/>
      <c r="C119" s="189"/>
      <c r="D119" s="190" t="s">
        <v>71</v>
      </c>
      <c r="E119" s="202" t="s">
        <v>760</v>
      </c>
      <c r="F119" s="202" t="s">
        <v>761</v>
      </c>
      <c r="G119" s="189"/>
      <c r="H119" s="189"/>
      <c r="I119" s="192"/>
      <c r="J119" s="203">
        <f>BK119</f>
        <v>0</v>
      </c>
      <c r="K119" s="189"/>
      <c r="L119" s="194"/>
      <c r="M119" s="195"/>
      <c r="N119" s="196"/>
      <c r="O119" s="196"/>
      <c r="P119" s="197">
        <f>SUM(P120:P126)</f>
        <v>0</v>
      </c>
      <c r="Q119" s="196"/>
      <c r="R119" s="197">
        <f>SUM(R120:R126)</f>
        <v>0</v>
      </c>
      <c r="S119" s="196"/>
      <c r="T119" s="198">
        <f>SUM(T120:T126)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9" t="s">
        <v>154</v>
      </c>
      <c r="AT119" s="200" t="s">
        <v>71</v>
      </c>
      <c r="AU119" s="200" t="s">
        <v>80</v>
      </c>
      <c r="AY119" s="199" t="s">
        <v>118</v>
      </c>
      <c r="BK119" s="201">
        <f>SUM(BK120:BK126)</f>
        <v>0</v>
      </c>
    </row>
    <row r="120" spans="1:65" s="2" customFormat="1" ht="16.5" customHeight="1">
      <c r="A120" s="38"/>
      <c r="B120" s="39"/>
      <c r="C120" s="204" t="s">
        <v>182</v>
      </c>
      <c r="D120" s="204" t="s">
        <v>120</v>
      </c>
      <c r="E120" s="205" t="s">
        <v>762</v>
      </c>
      <c r="F120" s="206" t="s">
        <v>763</v>
      </c>
      <c r="G120" s="207" t="s">
        <v>721</v>
      </c>
      <c r="H120" s="208">
        <v>1</v>
      </c>
      <c r="I120" s="209"/>
      <c r="J120" s="210">
        <f>ROUND(I120*H120,2)</f>
        <v>0</v>
      </c>
      <c r="K120" s="206" t="s">
        <v>124</v>
      </c>
      <c r="L120" s="44"/>
      <c r="M120" s="211" t="s">
        <v>19</v>
      </c>
      <c r="N120" s="212" t="s">
        <v>43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722</v>
      </c>
      <c r="AT120" s="215" t="s">
        <v>120</v>
      </c>
      <c r="AU120" s="215" t="s">
        <v>82</v>
      </c>
      <c r="AY120" s="17" t="s">
        <v>118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80</v>
      </c>
      <c r="BK120" s="216">
        <f>ROUND(I120*H120,2)</f>
        <v>0</v>
      </c>
      <c r="BL120" s="17" t="s">
        <v>722</v>
      </c>
      <c r="BM120" s="215" t="s">
        <v>764</v>
      </c>
    </row>
    <row r="121" spans="1:47" s="2" customFormat="1" ht="12">
      <c r="A121" s="38"/>
      <c r="B121" s="39"/>
      <c r="C121" s="40"/>
      <c r="D121" s="217" t="s">
        <v>127</v>
      </c>
      <c r="E121" s="40"/>
      <c r="F121" s="218" t="s">
        <v>763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127</v>
      </c>
      <c r="AU121" s="17" t="s">
        <v>82</v>
      </c>
    </row>
    <row r="122" spans="1:47" s="2" customFormat="1" ht="12">
      <c r="A122" s="38"/>
      <c r="B122" s="39"/>
      <c r="C122" s="40"/>
      <c r="D122" s="222" t="s">
        <v>129</v>
      </c>
      <c r="E122" s="40"/>
      <c r="F122" s="223" t="s">
        <v>765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129</v>
      </c>
      <c r="AU122" s="17" t="s">
        <v>82</v>
      </c>
    </row>
    <row r="123" spans="1:47" s="2" customFormat="1" ht="12">
      <c r="A123" s="38"/>
      <c r="B123" s="39"/>
      <c r="C123" s="40"/>
      <c r="D123" s="217" t="s">
        <v>160</v>
      </c>
      <c r="E123" s="40"/>
      <c r="F123" s="245" t="s">
        <v>766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160</v>
      </c>
      <c r="AU123" s="17" t="s">
        <v>82</v>
      </c>
    </row>
    <row r="124" spans="1:65" s="2" customFormat="1" ht="16.5" customHeight="1">
      <c r="A124" s="38"/>
      <c r="B124" s="39"/>
      <c r="C124" s="204" t="s">
        <v>191</v>
      </c>
      <c r="D124" s="204" t="s">
        <v>120</v>
      </c>
      <c r="E124" s="205" t="s">
        <v>767</v>
      </c>
      <c r="F124" s="206" t="s">
        <v>768</v>
      </c>
      <c r="G124" s="207" t="s">
        <v>721</v>
      </c>
      <c r="H124" s="208">
        <v>1</v>
      </c>
      <c r="I124" s="209"/>
      <c r="J124" s="210">
        <f>ROUND(I124*H124,2)</f>
        <v>0</v>
      </c>
      <c r="K124" s="206" t="s">
        <v>124</v>
      </c>
      <c r="L124" s="44"/>
      <c r="M124" s="211" t="s">
        <v>19</v>
      </c>
      <c r="N124" s="212" t="s">
        <v>43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722</v>
      </c>
      <c r="AT124" s="215" t="s">
        <v>120</v>
      </c>
      <c r="AU124" s="215" t="s">
        <v>82</v>
      </c>
      <c r="AY124" s="17" t="s">
        <v>118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80</v>
      </c>
      <c r="BK124" s="216">
        <f>ROUND(I124*H124,2)</f>
        <v>0</v>
      </c>
      <c r="BL124" s="17" t="s">
        <v>722</v>
      </c>
      <c r="BM124" s="215" t="s">
        <v>769</v>
      </c>
    </row>
    <row r="125" spans="1:47" s="2" customFormat="1" ht="12">
      <c r="A125" s="38"/>
      <c r="B125" s="39"/>
      <c r="C125" s="40"/>
      <c r="D125" s="217" t="s">
        <v>127</v>
      </c>
      <c r="E125" s="40"/>
      <c r="F125" s="218" t="s">
        <v>768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127</v>
      </c>
      <c r="AU125" s="17" t="s">
        <v>82</v>
      </c>
    </row>
    <row r="126" spans="1:47" s="2" customFormat="1" ht="12">
      <c r="A126" s="38"/>
      <c r="B126" s="39"/>
      <c r="C126" s="40"/>
      <c r="D126" s="222" t="s">
        <v>129</v>
      </c>
      <c r="E126" s="40"/>
      <c r="F126" s="223" t="s">
        <v>770</v>
      </c>
      <c r="G126" s="40"/>
      <c r="H126" s="40"/>
      <c r="I126" s="219"/>
      <c r="J126" s="40"/>
      <c r="K126" s="40"/>
      <c r="L126" s="44"/>
      <c r="M126" s="256"/>
      <c r="N126" s="257"/>
      <c r="O126" s="258"/>
      <c r="P126" s="258"/>
      <c r="Q126" s="258"/>
      <c r="R126" s="258"/>
      <c r="S126" s="258"/>
      <c r="T126" s="259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129</v>
      </c>
      <c r="AU126" s="17" t="s">
        <v>82</v>
      </c>
    </row>
    <row r="127" spans="1:31" s="2" customFormat="1" ht="6.95" customHeight="1">
      <c r="A127" s="38"/>
      <c r="B127" s="59"/>
      <c r="C127" s="60"/>
      <c r="D127" s="60"/>
      <c r="E127" s="60"/>
      <c r="F127" s="60"/>
      <c r="G127" s="60"/>
      <c r="H127" s="60"/>
      <c r="I127" s="60"/>
      <c r="J127" s="60"/>
      <c r="K127" s="60"/>
      <c r="L127" s="44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sheetProtection password="CC35" sheet="1" objects="1" scenarios="1" formatColumns="0" formatRows="0" autoFilter="0"/>
  <autoFilter ref="C84:K12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3_01/012002000"/>
    <hyperlink ref="F94" r:id="rId2" display="https://podminky.urs.cz/item/CS_URS_2023_01/013244000"/>
    <hyperlink ref="F98" r:id="rId3" display="https://podminky.urs.cz/item/CS_URS_2023_01/013254000"/>
    <hyperlink ref="F103" r:id="rId4" display="https://podminky.urs.cz/item/CS_URS_2023_01/020001000"/>
    <hyperlink ref="F108" r:id="rId5" display="https://podminky.urs.cz/item/CS_URS_2023_01/030001000"/>
    <hyperlink ref="F112" r:id="rId6" display="https://podminky.urs.cz/item/CS_URS_2023_01/034303000"/>
    <hyperlink ref="F117" r:id="rId7" display="https://podminky.urs.cz/item/CS_URS_2023_01/043134000"/>
    <hyperlink ref="F122" r:id="rId8" display="https://podminky.urs.cz/item/CS_URS_2023_01/071002000"/>
    <hyperlink ref="F126" r:id="rId9" display="https://podminky.urs.cz/item/CS_URS_2023_01/073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s="1" customFormat="1" ht="37.5" customHeight="1"/>
    <row r="2" spans="2:11" s="1" customFormat="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5" customFormat="1" ht="45" customHeight="1">
      <c r="B3" s="264"/>
      <c r="C3" s="265" t="s">
        <v>771</v>
      </c>
      <c r="D3" s="265"/>
      <c r="E3" s="265"/>
      <c r="F3" s="265"/>
      <c r="G3" s="265"/>
      <c r="H3" s="265"/>
      <c r="I3" s="265"/>
      <c r="J3" s="265"/>
      <c r="K3" s="266"/>
    </row>
    <row r="4" spans="2:11" s="1" customFormat="1" ht="25.5" customHeight="1">
      <c r="B4" s="267"/>
      <c r="C4" s="268" t="s">
        <v>772</v>
      </c>
      <c r="D4" s="268"/>
      <c r="E4" s="268"/>
      <c r="F4" s="268"/>
      <c r="G4" s="268"/>
      <c r="H4" s="268"/>
      <c r="I4" s="268"/>
      <c r="J4" s="268"/>
      <c r="K4" s="269"/>
    </row>
    <row r="5" spans="2:11" s="1" customFormat="1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7"/>
      <c r="C6" s="271" t="s">
        <v>773</v>
      </c>
      <c r="D6" s="271"/>
      <c r="E6" s="271"/>
      <c r="F6" s="271"/>
      <c r="G6" s="271"/>
      <c r="H6" s="271"/>
      <c r="I6" s="271"/>
      <c r="J6" s="271"/>
      <c r="K6" s="269"/>
    </row>
    <row r="7" spans="2:11" s="1" customFormat="1" ht="15" customHeight="1">
      <c r="B7" s="272"/>
      <c r="C7" s="271" t="s">
        <v>774</v>
      </c>
      <c r="D7" s="271"/>
      <c r="E7" s="271"/>
      <c r="F7" s="271"/>
      <c r="G7" s="271"/>
      <c r="H7" s="271"/>
      <c r="I7" s="271"/>
      <c r="J7" s="271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271" t="s">
        <v>775</v>
      </c>
      <c r="D9" s="271"/>
      <c r="E9" s="271"/>
      <c r="F9" s="271"/>
      <c r="G9" s="271"/>
      <c r="H9" s="271"/>
      <c r="I9" s="271"/>
      <c r="J9" s="271"/>
      <c r="K9" s="269"/>
    </row>
    <row r="10" spans="2:11" s="1" customFormat="1" ht="15" customHeight="1">
      <c r="B10" s="272"/>
      <c r="C10" s="271"/>
      <c r="D10" s="271" t="s">
        <v>776</v>
      </c>
      <c r="E10" s="271"/>
      <c r="F10" s="271"/>
      <c r="G10" s="271"/>
      <c r="H10" s="271"/>
      <c r="I10" s="271"/>
      <c r="J10" s="271"/>
      <c r="K10" s="269"/>
    </row>
    <row r="11" spans="2:11" s="1" customFormat="1" ht="15" customHeight="1">
      <c r="B11" s="272"/>
      <c r="C11" s="273"/>
      <c r="D11" s="271" t="s">
        <v>777</v>
      </c>
      <c r="E11" s="271"/>
      <c r="F11" s="271"/>
      <c r="G11" s="271"/>
      <c r="H11" s="271"/>
      <c r="I11" s="271"/>
      <c r="J11" s="271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778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271" t="s">
        <v>779</v>
      </c>
      <c r="E15" s="271"/>
      <c r="F15" s="271"/>
      <c r="G15" s="271"/>
      <c r="H15" s="271"/>
      <c r="I15" s="271"/>
      <c r="J15" s="271"/>
      <c r="K15" s="269"/>
    </row>
    <row r="16" spans="2:11" s="1" customFormat="1" ht="15" customHeight="1">
      <c r="B16" s="272"/>
      <c r="C16" s="273"/>
      <c r="D16" s="271" t="s">
        <v>780</v>
      </c>
      <c r="E16" s="271"/>
      <c r="F16" s="271"/>
      <c r="G16" s="271"/>
      <c r="H16" s="271"/>
      <c r="I16" s="271"/>
      <c r="J16" s="271"/>
      <c r="K16" s="269"/>
    </row>
    <row r="17" spans="2:11" s="1" customFormat="1" ht="15" customHeight="1">
      <c r="B17" s="272"/>
      <c r="C17" s="273"/>
      <c r="D17" s="271" t="s">
        <v>781</v>
      </c>
      <c r="E17" s="271"/>
      <c r="F17" s="271"/>
      <c r="G17" s="271"/>
      <c r="H17" s="271"/>
      <c r="I17" s="271"/>
      <c r="J17" s="271"/>
      <c r="K17" s="269"/>
    </row>
    <row r="18" spans="2:11" s="1" customFormat="1" ht="15" customHeight="1">
      <c r="B18" s="272"/>
      <c r="C18" s="273"/>
      <c r="D18" s="273"/>
      <c r="E18" s="275" t="s">
        <v>79</v>
      </c>
      <c r="F18" s="271" t="s">
        <v>782</v>
      </c>
      <c r="G18" s="271"/>
      <c r="H18" s="271"/>
      <c r="I18" s="271"/>
      <c r="J18" s="271"/>
      <c r="K18" s="269"/>
    </row>
    <row r="19" spans="2:11" s="1" customFormat="1" ht="15" customHeight="1">
      <c r="B19" s="272"/>
      <c r="C19" s="273"/>
      <c r="D19" s="273"/>
      <c r="E19" s="275" t="s">
        <v>783</v>
      </c>
      <c r="F19" s="271" t="s">
        <v>784</v>
      </c>
      <c r="G19" s="271"/>
      <c r="H19" s="271"/>
      <c r="I19" s="271"/>
      <c r="J19" s="271"/>
      <c r="K19" s="269"/>
    </row>
    <row r="20" spans="2:11" s="1" customFormat="1" ht="15" customHeight="1">
      <c r="B20" s="272"/>
      <c r="C20" s="273"/>
      <c r="D20" s="273"/>
      <c r="E20" s="275" t="s">
        <v>785</v>
      </c>
      <c r="F20" s="271" t="s">
        <v>786</v>
      </c>
      <c r="G20" s="271"/>
      <c r="H20" s="271"/>
      <c r="I20" s="271"/>
      <c r="J20" s="271"/>
      <c r="K20" s="269"/>
    </row>
    <row r="21" spans="2:11" s="1" customFormat="1" ht="15" customHeight="1">
      <c r="B21" s="272"/>
      <c r="C21" s="273"/>
      <c r="D21" s="273"/>
      <c r="E21" s="275" t="s">
        <v>86</v>
      </c>
      <c r="F21" s="271" t="s">
        <v>87</v>
      </c>
      <c r="G21" s="271"/>
      <c r="H21" s="271"/>
      <c r="I21" s="271"/>
      <c r="J21" s="271"/>
      <c r="K21" s="269"/>
    </row>
    <row r="22" spans="2:11" s="1" customFormat="1" ht="15" customHeight="1">
      <c r="B22" s="272"/>
      <c r="C22" s="273"/>
      <c r="D22" s="273"/>
      <c r="E22" s="275" t="s">
        <v>787</v>
      </c>
      <c r="F22" s="271" t="s">
        <v>788</v>
      </c>
      <c r="G22" s="271"/>
      <c r="H22" s="271"/>
      <c r="I22" s="271"/>
      <c r="J22" s="271"/>
      <c r="K22" s="269"/>
    </row>
    <row r="23" spans="2:11" s="1" customFormat="1" ht="15" customHeight="1">
      <c r="B23" s="272"/>
      <c r="C23" s="273"/>
      <c r="D23" s="273"/>
      <c r="E23" s="275" t="s">
        <v>789</v>
      </c>
      <c r="F23" s="271" t="s">
        <v>790</v>
      </c>
      <c r="G23" s="271"/>
      <c r="H23" s="271"/>
      <c r="I23" s="271"/>
      <c r="J23" s="271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271" t="s">
        <v>791</v>
      </c>
      <c r="D25" s="271"/>
      <c r="E25" s="271"/>
      <c r="F25" s="271"/>
      <c r="G25" s="271"/>
      <c r="H25" s="271"/>
      <c r="I25" s="271"/>
      <c r="J25" s="271"/>
      <c r="K25" s="269"/>
    </row>
    <row r="26" spans="2:11" s="1" customFormat="1" ht="15" customHeight="1">
      <c r="B26" s="272"/>
      <c r="C26" s="271" t="s">
        <v>792</v>
      </c>
      <c r="D26" s="271"/>
      <c r="E26" s="271"/>
      <c r="F26" s="271"/>
      <c r="G26" s="271"/>
      <c r="H26" s="271"/>
      <c r="I26" s="271"/>
      <c r="J26" s="271"/>
      <c r="K26" s="269"/>
    </row>
    <row r="27" spans="2:11" s="1" customFormat="1" ht="15" customHeight="1">
      <c r="B27" s="272"/>
      <c r="C27" s="271"/>
      <c r="D27" s="271" t="s">
        <v>793</v>
      </c>
      <c r="E27" s="271"/>
      <c r="F27" s="271"/>
      <c r="G27" s="271"/>
      <c r="H27" s="271"/>
      <c r="I27" s="271"/>
      <c r="J27" s="271"/>
      <c r="K27" s="269"/>
    </row>
    <row r="28" spans="2:11" s="1" customFormat="1" ht="15" customHeight="1">
      <c r="B28" s="272"/>
      <c r="C28" s="273"/>
      <c r="D28" s="271" t="s">
        <v>794</v>
      </c>
      <c r="E28" s="271"/>
      <c r="F28" s="271"/>
      <c r="G28" s="271"/>
      <c r="H28" s="271"/>
      <c r="I28" s="271"/>
      <c r="J28" s="271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271" t="s">
        <v>795</v>
      </c>
      <c r="E30" s="271"/>
      <c r="F30" s="271"/>
      <c r="G30" s="271"/>
      <c r="H30" s="271"/>
      <c r="I30" s="271"/>
      <c r="J30" s="271"/>
      <c r="K30" s="269"/>
    </row>
    <row r="31" spans="2:11" s="1" customFormat="1" ht="15" customHeight="1">
      <c r="B31" s="272"/>
      <c r="C31" s="273"/>
      <c r="D31" s="271" t="s">
        <v>796</v>
      </c>
      <c r="E31" s="271"/>
      <c r="F31" s="271"/>
      <c r="G31" s="271"/>
      <c r="H31" s="271"/>
      <c r="I31" s="271"/>
      <c r="J31" s="271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271" t="s">
        <v>797</v>
      </c>
      <c r="E33" s="271"/>
      <c r="F33" s="271"/>
      <c r="G33" s="271"/>
      <c r="H33" s="271"/>
      <c r="I33" s="271"/>
      <c r="J33" s="271"/>
      <c r="K33" s="269"/>
    </row>
    <row r="34" spans="2:11" s="1" customFormat="1" ht="15" customHeight="1">
      <c r="B34" s="272"/>
      <c r="C34" s="273"/>
      <c r="D34" s="271" t="s">
        <v>798</v>
      </c>
      <c r="E34" s="271"/>
      <c r="F34" s="271"/>
      <c r="G34" s="271"/>
      <c r="H34" s="271"/>
      <c r="I34" s="271"/>
      <c r="J34" s="271"/>
      <c r="K34" s="269"/>
    </row>
    <row r="35" spans="2:11" s="1" customFormat="1" ht="15" customHeight="1">
      <c r="B35" s="272"/>
      <c r="C35" s="273"/>
      <c r="D35" s="271" t="s">
        <v>799</v>
      </c>
      <c r="E35" s="271"/>
      <c r="F35" s="271"/>
      <c r="G35" s="271"/>
      <c r="H35" s="271"/>
      <c r="I35" s="271"/>
      <c r="J35" s="271"/>
      <c r="K35" s="269"/>
    </row>
    <row r="36" spans="2:11" s="1" customFormat="1" ht="15" customHeight="1">
      <c r="B36" s="272"/>
      <c r="C36" s="273"/>
      <c r="D36" s="271"/>
      <c r="E36" s="274" t="s">
        <v>104</v>
      </c>
      <c r="F36" s="271"/>
      <c r="G36" s="271" t="s">
        <v>800</v>
      </c>
      <c r="H36" s="271"/>
      <c r="I36" s="271"/>
      <c r="J36" s="271"/>
      <c r="K36" s="269"/>
    </row>
    <row r="37" spans="2:11" s="1" customFormat="1" ht="30.75" customHeight="1">
      <c r="B37" s="272"/>
      <c r="C37" s="273"/>
      <c r="D37" s="271"/>
      <c r="E37" s="274" t="s">
        <v>801</v>
      </c>
      <c r="F37" s="271"/>
      <c r="G37" s="271" t="s">
        <v>802</v>
      </c>
      <c r="H37" s="271"/>
      <c r="I37" s="271"/>
      <c r="J37" s="271"/>
      <c r="K37" s="269"/>
    </row>
    <row r="38" spans="2:11" s="1" customFormat="1" ht="15" customHeight="1">
      <c r="B38" s="272"/>
      <c r="C38" s="273"/>
      <c r="D38" s="271"/>
      <c r="E38" s="274" t="s">
        <v>53</v>
      </c>
      <c r="F38" s="271"/>
      <c r="G38" s="271" t="s">
        <v>803</v>
      </c>
      <c r="H38" s="271"/>
      <c r="I38" s="271"/>
      <c r="J38" s="271"/>
      <c r="K38" s="269"/>
    </row>
    <row r="39" spans="2:11" s="1" customFormat="1" ht="15" customHeight="1">
      <c r="B39" s="272"/>
      <c r="C39" s="273"/>
      <c r="D39" s="271"/>
      <c r="E39" s="274" t="s">
        <v>54</v>
      </c>
      <c r="F39" s="271"/>
      <c r="G39" s="271" t="s">
        <v>804</v>
      </c>
      <c r="H39" s="271"/>
      <c r="I39" s="271"/>
      <c r="J39" s="271"/>
      <c r="K39" s="269"/>
    </row>
    <row r="40" spans="2:11" s="1" customFormat="1" ht="15" customHeight="1">
      <c r="B40" s="272"/>
      <c r="C40" s="273"/>
      <c r="D40" s="271"/>
      <c r="E40" s="274" t="s">
        <v>105</v>
      </c>
      <c r="F40" s="271"/>
      <c r="G40" s="271" t="s">
        <v>805</v>
      </c>
      <c r="H40" s="271"/>
      <c r="I40" s="271"/>
      <c r="J40" s="271"/>
      <c r="K40" s="269"/>
    </row>
    <row r="41" spans="2:11" s="1" customFormat="1" ht="15" customHeight="1">
      <c r="B41" s="272"/>
      <c r="C41" s="273"/>
      <c r="D41" s="271"/>
      <c r="E41" s="274" t="s">
        <v>106</v>
      </c>
      <c r="F41" s="271"/>
      <c r="G41" s="271" t="s">
        <v>806</v>
      </c>
      <c r="H41" s="271"/>
      <c r="I41" s="271"/>
      <c r="J41" s="271"/>
      <c r="K41" s="269"/>
    </row>
    <row r="42" spans="2:11" s="1" customFormat="1" ht="15" customHeight="1">
      <c r="B42" s="272"/>
      <c r="C42" s="273"/>
      <c r="D42" s="271"/>
      <c r="E42" s="274" t="s">
        <v>807</v>
      </c>
      <c r="F42" s="271"/>
      <c r="G42" s="271" t="s">
        <v>808</v>
      </c>
      <c r="H42" s="271"/>
      <c r="I42" s="271"/>
      <c r="J42" s="271"/>
      <c r="K42" s="269"/>
    </row>
    <row r="43" spans="2:11" s="1" customFormat="1" ht="15" customHeight="1">
      <c r="B43" s="272"/>
      <c r="C43" s="273"/>
      <c r="D43" s="271"/>
      <c r="E43" s="274"/>
      <c r="F43" s="271"/>
      <c r="G43" s="271" t="s">
        <v>809</v>
      </c>
      <c r="H43" s="271"/>
      <c r="I43" s="271"/>
      <c r="J43" s="271"/>
      <c r="K43" s="269"/>
    </row>
    <row r="44" spans="2:11" s="1" customFormat="1" ht="15" customHeight="1">
      <c r="B44" s="272"/>
      <c r="C44" s="273"/>
      <c r="D44" s="271"/>
      <c r="E44" s="274" t="s">
        <v>810</v>
      </c>
      <c r="F44" s="271"/>
      <c r="G44" s="271" t="s">
        <v>811</v>
      </c>
      <c r="H44" s="271"/>
      <c r="I44" s="271"/>
      <c r="J44" s="271"/>
      <c r="K44" s="269"/>
    </row>
    <row r="45" spans="2:11" s="1" customFormat="1" ht="15" customHeight="1">
      <c r="B45" s="272"/>
      <c r="C45" s="273"/>
      <c r="D45" s="271"/>
      <c r="E45" s="274" t="s">
        <v>108</v>
      </c>
      <c r="F45" s="271"/>
      <c r="G45" s="271" t="s">
        <v>812</v>
      </c>
      <c r="H45" s="271"/>
      <c r="I45" s="271"/>
      <c r="J45" s="271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271" t="s">
        <v>813</v>
      </c>
      <c r="E47" s="271"/>
      <c r="F47" s="271"/>
      <c r="G47" s="271"/>
      <c r="H47" s="271"/>
      <c r="I47" s="271"/>
      <c r="J47" s="271"/>
      <c r="K47" s="269"/>
    </row>
    <row r="48" spans="2:11" s="1" customFormat="1" ht="15" customHeight="1">
      <c r="B48" s="272"/>
      <c r="C48" s="273"/>
      <c r="D48" s="273"/>
      <c r="E48" s="271" t="s">
        <v>814</v>
      </c>
      <c r="F48" s="271"/>
      <c r="G48" s="271"/>
      <c r="H48" s="271"/>
      <c r="I48" s="271"/>
      <c r="J48" s="271"/>
      <c r="K48" s="269"/>
    </row>
    <row r="49" spans="2:11" s="1" customFormat="1" ht="15" customHeight="1">
      <c r="B49" s="272"/>
      <c r="C49" s="273"/>
      <c r="D49" s="273"/>
      <c r="E49" s="271" t="s">
        <v>815</v>
      </c>
      <c r="F49" s="271"/>
      <c r="G49" s="271"/>
      <c r="H49" s="271"/>
      <c r="I49" s="271"/>
      <c r="J49" s="271"/>
      <c r="K49" s="269"/>
    </row>
    <row r="50" spans="2:11" s="1" customFormat="1" ht="15" customHeight="1">
      <c r="B50" s="272"/>
      <c r="C50" s="273"/>
      <c r="D50" s="273"/>
      <c r="E50" s="271" t="s">
        <v>816</v>
      </c>
      <c r="F50" s="271"/>
      <c r="G50" s="271"/>
      <c r="H50" s="271"/>
      <c r="I50" s="271"/>
      <c r="J50" s="271"/>
      <c r="K50" s="269"/>
    </row>
    <row r="51" spans="2:11" s="1" customFormat="1" ht="15" customHeight="1">
      <c r="B51" s="272"/>
      <c r="C51" s="273"/>
      <c r="D51" s="271" t="s">
        <v>817</v>
      </c>
      <c r="E51" s="271"/>
      <c r="F51" s="271"/>
      <c r="G51" s="271"/>
      <c r="H51" s="271"/>
      <c r="I51" s="271"/>
      <c r="J51" s="271"/>
      <c r="K51" s="269"/>
    </row>
    <row r="52" spans="2:11" s="1" customFormat="1" ht="25.5" customHeight="1">
      <c r="B52" s="267"/>
      <c r="C52" s="268" t="s">
        <v>818</v>
      </c>
      <c r="D52" s="268"/>
      <c r="E52" s="268"/>
      <c r="F52" s="268"/>
      <c r="G52" s="268"/>
      <c r="H52" s="268"/>
      <c r="I52" s="268"/>
      <c r="J52" s="268"/>
      <c r="K52" s="269"/>
    </row>
    <row r="53" spans="2:11" s="1" customFormat="1" ht="5.25" customHeight="1">
      <c r="B53" s="267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7"/>
      <c r="C54" s="271" t="s">
        <v>819</v>
      </c>
      <c r="D54" s="271"/>
      <c r="E54" s="271"/>
      <c r="F54" s="271"/>
      <c r="G54" s="271"/>
      <c r="H54" s="271"/>
      <c r="I54" s="271"/>
      <c r="J54" s="271"/>
      <c r="K54" s="269"/>
    </row>
    <row r="55" spans="2:11" s="1" customFormat="1" ht="15" customHeight="1">
      <c r="B55" s="267"/>
      <c r="C55" s="271" t="s">
        <v>820</v>
      </c>
      <c r="D55" s="271"/>
      <c r="E55" s="271"/>
      <c r="F55" s="271"/>
      <c r="G55" s="271"/>
      <c r="H55" s="271"/>
      <c r="I55" s="271"/>
      <c r="J55" s="271"/>
      <c r="K55" s="269"/>
    </row>
    <row r="56" spans="2:11" s="1" customFormat="1" ht="12.75" customHeight="1">
      <c r="B56" s="267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7"/>
      <c r="C57" s="271" t="s">
        <v>821</v>
      </c>
      <c r="D57" s="271"/>
      <c r="E57" s="271"/>
      <c r="F57" s="271"/>
      <c r="G57" s="271"/>
      <c r="H57" s="271"/>
      <c r="I57" s="271"/>
      <c r="J57" s="271"/>
      <c r="K57" s="269"/>
    </row>
    <row r="58" spans="2:11" s="1" customFormat="1" ht="15" customHeight="1">
      <c r="B58" s="267"/>
      <c r="C58" s="273"/>
      <c r="D58" s="271" t="s">
        <v>822</v>
      </c>
      <c r="E58" s="271"/>
      <c r="F58" s="271"/>
      <c r="G58" s="271"/>
      <c r="H58" s="271"/>
      <c r="I58" s="271"/>
      <c r="J58" s="271"/>
      <c r="K58" s="269"/>
    </row>
    <row r="59" spans="2:11" s="1" customFormat="1" ht="15" customHeight="1">
      <c r="B59" s="267"/>
      <c r="C59" s="273"/>
      <c r="D59" s="271" t="s">
        <v>823</v>
      </c>
      <c r="E59" s="271"/>
      <c r="F59" s="271"/>
      <c r="G59" s="271"/>
      <c r="H59" s="271"/>
      <c r="I59" s="271"/>
      <c r="J59" s="271"/>
      <c r="K59" s="269"/>
    </row>
    <row r="60" spans="2:11" s="1" customFormat="1" ht="15" customHeight="1">
      <c r="B60" s="267"/>
      <c r="C60" s="273"/>
      <c r="D60" s="271" t="s">
        <v>824</v>
      </c>
      <c r="E60" s="271"/>
      <c r="F60" s="271"/>
      <c r="G60" s="271"/>
      <c r="H60" s="271"/>
      <c r="I60" s="271"/>
      <c r="J60" s="271"/>
      <c r="K60" s="269"/>
    </row>
    <row r="61" spans="2:11" s="1" customFormat="1" ht="15" customHeight="1">
      <c r="B61" s="267"/>
      <c r="C61" s="273"/>
      <c r="D61" s="271" t="s">
        <v>825</v>
      </c>
      <c r="E61" s="271"/>
      <c r="F61" s="271"/>
      <c r="G61" s="271"/>
      <c r="H61" s="271"/>
      <c r="I61" s="271"/>
      <c r="J61" s="271"/>
      <c r="K61" s="269"/>
    </row>
    <row r="62" spans="2:11" s="1" customFormat="1" ht="15" customHeight="1">
      <c r="B62" s="267"/>
      <c r="C62" s="273"/>
      <c r="D62" s="276" t="s">
        <v>826</v>
      </c>
      <c r="E62" s="276"/>
      <c r="F62" s="276"/>
      <c r="G62" s="276"/>
      <c r="H62" s="276"/>
      <c r="I62" s="276"/>
      <c r="J62" s="276"/>
      <c r="K62" s="269"/>
    </row>
    <row r="63" spans="2:11" s="1" customFormat="1" ht="15" customHeight="1">
      <c r="B63" s="267"/>
      <c r="C63" s="273"/>
      <c r="D63" s="271" t="s">
        <v>827</v>
      </c>
      <c r="E63" s="271"/>
      <c r="F63" s="271"/>
      <c r="G63" s="271"/>
      <c r="H63" s="271"/>
      <c r="I63" s="271"/>
      <c r="J63" s="271"/>
      <c r="K63" s="269"/>
    </row>
    <row r="64" spans="2:11" s="1" customFormat="1" ht="12.75" customHeight="1">
      <c r="B64" s="267"/>
      <c r="C64" s="273"/>
      <c r="D64" s="273"/>
      <c r="E64" s="277"/>
      <c r="F64" s="273"/>
      <c r="G64" s="273"/>
      <c r="H64" s="273"/>
      <c r="I64" s="273"/>
      <c r="J64" s="273"/>
      <c r="K64" s="269"/>
    </row>
    <row r="65" spans="2:11" s="1" customFormat="1" ht="15" customHeight="1">
      <c r="B65" s="267"/>
      <c r="C65" s="273"/>
      <c r="D65" s="271" t="s">
        <v>828</v>
      </c>
      <c r="E65" s="271"/>
      <c r="F65" s="271"/>
      <c r="G65" s="271"/>
      <c r="H65" s="271"/>
      <c r="I65" s="271"/>
      <c r="J65" s="271"/>
      <c r="K65" s="269"/>
    </row>
    <row r="66" spans="2:11" s="1" customFormat="1" ht="15" customHeight="1">
      <c r="B66" s="267"/>
      <c r="C66" s="273"/>
      <c r="D66" s="276" t="s">
        <v>829</v>
      </c>
      <c r="E66" s="276"/>
      <c r="F66" s="276"/>
      <c r="G66" s="276"/>
      <c r="H66" s="276"/>
      <c r="I66" s="276"/>
      <c r="J66" s="276"/>
      <c r="K66" s="269"/>
    </row>
    <row r="67" spans="2:11" s="1" customFormat="1" ht="15" customHeight="1">
      <c r="B67" s="267"/>
      <c r="C67" s="273"/>
      <c r="D67" s="271" t="s">
        <v>830</v>
      </c>
      <c r="E67" s="271"/>
      <c r="F67" s="271"/>
      <c r="G67" s="271"/>
      <c r="H67" s="271"/>
      <c r="I67" s="271"/>
      <c r="J67" s="271"/>
      <c r="K67" s="269"/>
    </row>
    <row r="68" spans="2:11" s="1" customFormat="1" ht="15" customHeight="1">
      <c r="B68" s="267"/>
      <c r="C68" s="273"/>
      <c r="D68" s="271" t="s">
        <v>831</v>
      </c>
      <c r="E68" s="271"/>
      <c r="F68" s="271"/>
      <c r="G68" s="271"/>
      <c r="H68" s="271"/>
      <c r="I68" s="271"/>
      <c r="J68" s="271"/>
      <c r="K68" s="269"/>
    </row>
    <row r="69" spans="2:11" s="1" customFormat="1" ht="15" customHeight="1">
      <c r="B69" s="267"/>
      <c r="C69" s="273"/>
      <c r="D69" s="271" t="s">
        <v>832</v>
      </c>
      <c r="E69" s="271"/>
      <c r="F69" s="271"/>
      <c r="G69" s="271"/>
      <c r="H69" s="271"/>
      <c r="I69" s="271"/>
      <c r="J69" s="271"/>
      <c r="K69" s="269"/>
    </row>
    <row r="70" spans="2:11" s="1" customFormat="1" ht="15" customHeight="1">
      <c r="B70" s="267"/>
      <c r="C70" s="273"/>
      <c r="D70" s="271" t="s">
        <v>833</v>
      </c>
      <c r="E70" s="271"/>
      <c r="F70" s="271"/>
      <c r="G70" s="271"/>
      <c r="H70" s="271"/>
      <c r="I70" s="271"/>
      <c r="J70" s="271"/>
      <c r="K70" s="269"/>
    </row>
    <row r="71" spans="2:11" s="1" customFormat="1" ht="12.75" customHeight="1">
      <c r="B71" s="278"/>
      <c r="C71" s="279"/>
      <c r="D71" s="279"/>
      <c r="E71" s="279"/>
      <c r="F71" s="279"/>
      <c r="G71" s="279"/>
      <c r="H71" s="279"/>
      <c r="I71" s="279"/>
      <c r="J71" s="279"/>
      <c r="K71" s="280"/>
    </row>
    <row r="72" spans="2:11" s="1" customFormat="1" ht="18.75" customHeight="1">
      <c r="B72" s="281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s="1" customFormat="1" ht="18.75" customHeight="1"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spans="2:11" s="1" customFormat="1" ht="7.5" customHeight="1">
      <c r="B74" s="283"/>
      <c r="C74" s="284"/>
      <c r="D74" s="284"/>
      <c r="E74" s="284"/>
      <c r="F74" s="284"/>
      <c r="G74" s="284"/>
      <c r="H74" s="284"/>
      <c r="I74" s="284"/>
      <c r="J74" s="284"/>
      <c r="K74" s="285"/>
    </row>
    <row r="75" spans="2:11" s="1" customFormat="1" ht="45" customHeight="1">
      <c r="B75" s="286"/>
      <c r="C75" s="287" t="s">
        <v>834</v>
      </c>
      <c r="D75" s="287"/>
      <c r="E75" s="287"/>
      <c r="F75" s="287"/>
      <c r="G75" s="287"/>
      <c r="H75" s="287"/>
      <c r="I75" s="287"/>
      <c r="J75" s="287"/>
      <c r="K75" s="288"/>
    </row>
    <row r="76" spans="2:11" s="1" customFormat="1" ht="17.25" customHeight="1">
      <c r="B76" s="286"/>
      <c r="C76" s="289" t="s">
        <v>835</v>
      </c>
      <c r="D76" s="289"/>
      <c r="E76" s="289"/>
      <c r="F76" s="289" t="s">
        <v>836</v>
      </c>
      <c r="G76" s="290"/>
      <c r="H76" s="289" t="s">
        <v>54</v>
      </c>
      <c r="I76" s="289" t="s">
        <v>57</v>
      </c>
      <c r="J76" s="289" t="s">
        <v>837</v>
      </c>
      <c r="K76" s="288"/>
    </row>
    <row r="77" spans="2:11" s="1" customFormat="1" ht="17.25" customHeight="1">
      <c r="B77" s="286"/>
      <c r="C77" s="291" t="s">
        <v>838</v>
      </c>
      <c r="D77" s="291"/>
      <c r="E77" s="291"/>
      <c r="F77" s="292" t="s">
        <v>839</v>
      </c>
      <c r="G77" s="293"/>
      <c r="H77" s="291"/>
      <c r="I77" s="291"/>
      <c r="J77" s="291" t="s">
        <v>840</v>
      </c>
      <c r="K77" s="288"/>
    </row>
    <row r="78" spans="2:11" s="1" customFormat="1" ht="5.25" customHeight="1">
      <c r="B78" s="286"/>
      <c r="C78" s="294"/>
      <c r="D78" s="294"/>
      <c r="E78" s="294"/>
      <c r="F78" s="294"/>
      <c r="G78" s="295"/>
      <c r="H78" s="294"/>
      <c r="I78" s="294"/>
      <c r="J78" s="294"/>
      <c r="K78" s="288"/>
    </row>
    <row r="79" spans="2:11" s="1" customFormat="1" ht="15" customHeight="1">
      <c r="B79" s="286"/>
      <c r="C79" s="274" t="s">
        <v>53</v>
      </c>
      <c r="D79" s="296"/>
      <c r="E79" s="296"/>
      <c r="F79" s="297" t="s">
        <v>841</v>
      </c>
      <c r="G79" s="298"/>
      <c r="H79" s="274" t="s">
        <v>842</v>
      </c>
      <c r="I79" s="274" t="s">
        <v>843</v>
      </c>
      <c r="J79" s="274">
        <v>20</v>
      </c>
      <c r="K79" s="288"/>
    </row>
    <row r="80" spans="2:11" s="1" customFormat="1" ht="15" customHeight="1">
      <c r="B80" s="286"/>
      <c r="C80" s="274" t="s">
        <v>844</v>
      </c>
      <c r="D80" s="274"/>
      <c r="E80" s="274"/>
      <c r="F80" s="297" t="s">
        <v>841</v>
      </c>
      <c r="G80" s="298"/>
      <c r="H80" s="274" t="s">
        <v>845</v>
      </c>
      <c r="I80" s="274" t="s">
        <v>843</v>
      </c>
      <c r="J80" s="274">
        <v>120</v>
      </c>
      <c r="K80" s="288"/>
    </row>
    <row r="81" spans="2:11" s="1" customFormat="1" ht="15" customHeight="1">
      <c r="B81" s="299"/>
      <c r="C81" s="274" t="s">
        <v>846</v>
      </c>
      <c r="D81" s="274"/>
      <c r="E81" s="274"/>
      <c r="F81" s="297" t="s">
        <v>847</v>
      </c>
      <c r="G81" s="298"/>
      <c r="H81" s="274" t="s">
        <v>848</v>
      </c>
      <c r="I81" s="274" t="s">
        <v>843</v>
      </c>
      <c r="J81" s="274">
        <v>50</v>
      </c>
      <c r="K81" s="288"/>
    </row>
    <row r="82" spans="2:11" s="1" customFormat="1" ht="15" customHeight="1">
      <c r="B82" s="299"/>
      <c r="C82" s="274" t="s">
        <v>849</v>
      </c>
      <c r="D82" s="274"/>
      <c r="E82" s="274"/>
      <c r="F82" s="297" t="s">
        <v>841</v>
      </c>
      <c r="G82" s="298"/>
      <c r="H82" s="274" t="s">
        <v>850</v>
      </c>
      <c r="I82" s="274" t="s">
        <v>851</v>
      </c>
      <c r="J82" s="274"/>
      <c r="K82" s="288"/>
    </row>
    <row r="83" spans="2:11" s="1" customFormat="1" ht="15" customHeight="1">
      <c r="B83" s="299"/>
      <c r="C83" s="300" t="s">
        <v>852</v>
      </c>
      <c r="D83" s="300"/>
      <c r="E83" s="300"/>
      <c r="F83" s="301" t="s">
        <v>847</v>
      </c>
      <c r="G83" s="300"/>
      <c r="H83" s="300" t="s">
        <v>853</v>
      </c>
      <c r="I83" s="300" t="s">
        <v>843</v>
      </c>
      <c r="J83" s="300">
        <v>15</v>
      </c>
      <c r="K83" s="288"/>
    </row>
    <row r="84" spans="2:11" s="1" customFormat="1" ht="15" customHeight="1">
      <c r="B84" s="299"/>
      <c r="C84" s="300" t="s">
        <v>854</v>
      </c>
      <c r="D84" s="300"/>
      <c r="E84" s="300"/>
      <c r="F84" s="301" t="s">
        <v>847</v>
      </c>
      <c r="G84" s="300"/>
      <c r="H84" s="300" t="s">
        <v>855</v>
      </c>
      <c r="I84" s="300" t="s">
        <v>843</v>
      </c>
      <c r="J84" s="300">
        <v>15</v>
      </c>
      <c r="K84" s="288"/>
    </row>
    <row r="85" spans="2:11" s="1" customFormat="1" ht="15" customHeight="1">
      <c r="B85" s="299"/>
      <c r="C85" s="300" t="s">
        <v>856</v>
      </c>
      <c r="D85" s="300"/>
      <c r="E85" s="300"/>
      <c r="F85" s="301" t="s">
        <v>847</v>
      </c>
      <c r="G85" s="300"/>
      <c r="H85" s="300" t="s">
        <v>857</v>
      </c>
      <c r="I85" s="300" t="s">
        <v>843</v>
      </c>
      <c r="J85" s="300">
        <v>20</v>
      </c>
      <c r="K85" s="288"/>
    </row>
    <row r="86" spans="2:11" s="1" customFormat="1" ht="15" customHeight="1">
      <c r="B86" s="299"/>
      <c r="C86" s="300" t="s">
        <v>858</v>
      </c>
      <c r="D86" s="300"/>
      <c r="E86" s="300"/>
      <c r="F86" s="301" t="s">
        <v>847</v>
      </c>
      <c r="G86" s="300"/>
      <c r="H86" s="300" t="s">
        <v>859</v>
      </c>
      <c r="I86" s="300" t="s">
        <v>843</v>
      </c>
      <c r="J86" s="300">
        <v>20</v>
      </c>
      <c r="K86" s="288"/>
    </row>
    <row r="87" spans="2:11" s="1" customFormat="1" ht="15" customHeight="1">
      <c r="B87" s="299"/>
      <c r="C87" s="274" t="s">
        <v>860</v>
      </c>
      <c r="D87" s="274"/>
      <c r="E87" s="274"/>
      <c r="F87" s="297" t="s">
        <v>847</v>
      </c>
      <c r="G87" s="298"/>
      <c r="H87" s="274" t="s">
        <v>861</v>
      </c>
      <c r="I87" s="274" t="s">
        <v>843</v>
      </c>
      <c r="J87" s="274">
        <v>50</v>
      </c>
      <c r="K87" s="288"/>
    </row>
    <row r="88" spans="2:11" s="1" customFormat="1" ht="15" customHeight="1">
      <c r="B88" s="299"/>
      <c r="C88" s="274" t="s">
        <v>862</v>
      </c>
      <c r="D88" s="274"/>
      <c r="E88" s="274"/>
      <c r="F88" s="297" t="s">
        <v>847</v>
      </c>
      <c r="G88" s="298"/>
      <c r="H88" s="274" t="s">
        <v>863</v>
      </c>
      <c r="I88" s="274" t="s">
        <v>843</v>
      </c>
      <c r="J88" s="274">
        <v>20</v>
      </c>
      <c r="K88" s="288"/>
    </row>
    <row r="89" spans="2:11" s="1" customFormat="1" ht="15" customHeight="1">
      <c r="B89" s="299"/>
      <c r="C89" s="274" t="s">
        <v>864</v>
      </c>
      <c r="D89" s="274"/>
      <c r="E89" s="274"/>
      <c r="F89" s="297" t="s">
        <v>847</v>
      </c>
      <c r="G89" s="298"/>
      <c r="H89" s="274" t="s">
        <v>865</v>
      </c>
      <c r="I89" s="274" t="s">
        <v>843</v>
      </c>
      <c r="J89" s="274">
        <v>20</v>
      </c>
      <c r="K89" s="288"/>
    </row>
    <row r="90" spans="2:11" s="1" customFormat="1" ht="15" customHeight="1">
      <c r="B90" s="299"/>
      <c r="C90" s="274" t="s">
        <v>866</v>
      </c>
      <c r="D90" s="274"/>
      <c r="E90" s="274"/>
      <c r="F90" s="297" t="s">
        <v>847</v>
      </c>
      <c r="G90" s="298"/>
      <c r="H90" s="274" t="s">
        <v>867</v>
      </c>
      <c r="I90" s="274" t="s">
        <v>843</v>
      </c>
      <c r="J90" s="274">
        <v>50</v>
      </c>
      <c r="K90" s="288"/>
    </row>
    <row r="91" spans="2:11" s="1" customFormat="1" ht="15" customHeight="1">
      <c r="B91" s="299"/>
      <c r="C91" s="274" t="s">
        <v>868</v>
      </c>
      <c r="D91" s="274"/>
      <c r="E91" s="274"/>
      <c r="F91" s="297" t="s">
        <v>847</v>
      </c>
      <c r="G91" s="298"/>
      <c r="H91" s="274" t="s">
        <v>868</v>
      </c>
      <c r="I91" s="274" t="s">
        <v>843</v>
      </c>
      <c r="J91" s="274">
        <v>50</v>
      </c>
      <c r="K91" s="288"/>
    </row>
    <row r="92" spans="2:11" s="1" customFormat="1" ht="15" customHeight="1">
      <c r="B92" s="299"/>
      <c r="C92" s="274" t="s">
        <v>869</v>
      </c>
      <c r="D92" s="274"/>
      <c r="E92" s="274"/>
      <c r="F92" s="297" t="s">
        <v>847</v>
      </c>
      <c r="G92" s="298"/>
      <c r="H92" s="274" t="s">
        <v>870</v>
      </c>
      <c r="I92" s="274" t="s">
        <v>843</v>
      </c>
      <c r="J92" s="274">
        <v>255</v>
      </c>
      <c r="K92" s="288"/>
    </row>
    <row r="93" spans="2:11" s="1" customFormat="1" ht="15" customHeight="1">
      <c r="B93" s="299"/>
      <c r="C93" s="274" t="s">
        <v>871</v>
      </c>
      <c r="D93" s="274"/>
      <c r="E93" s="274"/>
      <c r="F93" s="297" t="s">
        <v>841</v>
      </c>
      <c r="G93" s="298"/>
      <c r="H93" s="274" t="s">
        <v>872</v>
      </c>
      <c r="I93" s="274" t="s">
        <v>873</v>
      </c>
      <c r="J93" s="274"/>
      <c r="K93" s="288"/>
    </row>
    <row r="94" spans="2:11" s="1" customFormat="1" ht="15" customHeight="1">
      <c r="B94" s="299"/>
      <c r="C94" s="274" t="s">
        <v>874</v>
      </c>
      <c r="D94" s="274"/>
      <c r="E94" s="274"/>
      <c r="F94" s="297" t="s">
        <v>841</v>
      </c>
      <c r="G94" s="298"/>
      <c r="H94" s="274" t="s">
        <v>875</v>
      </c>
      <c r="I94" s="274" t="s">
        <v>876</v>
      </c>
      <c r="J94" s="274"/>
      <c r="K94" s="288"/>
    </row>
    <row r="95" spans="2:11" s="1" customFormat="1" ht="15" customHeight="1">
      <c r="B95" s="299"/>
      <c r="C95" s="274" t="s">
        <v>877</v>
      </c>
      <c r="D95" s="274"/>
      <c r="E95" s="274"/>
      <c r="F95" s="297" t="s">
        <v>841</v>
      </c>
      <c r="G95" s="298"/>
      <c r="H95" s="274" t="s">
        <v>877</v>
      </c>
      <c r="I95" s="274" t="s">
        <v>876</v>
      </c>
      <c r="J95" s="274"/>
      <c r="K95" s="288"/>
    </row>
    <row r="96" spans="2:11" s="1" customFormat="1" ht="15" customHeight="1">
      <c r="B96" s="299"/>
      <c r="C96" s="274" t="s">
        <v>38</v>
      </c>
      <c r="D96" s="274"/>
      <c r="E96" s="274"/>
      <c r="F96" s="297" t="s">
        <v>841</v>
      </c>
      <c r="G96" s="298"/>
      <c r="H96" s="274" t="s">
        <v>878</v>
      </c>
      <c r="I96" s="274" t="s">
        <v>876</v>
      </c>
      <c r="J96" s="274"/>
      <c r="K96" s="288"/>
    </row>
    <row r="97" spans="2:11" s="1" customFormat="1" ht="15" customHeight="1">
      <c r="B97" s="299"/>
      <c r="C97" s="274" t="s">
        <v>48</v>
      </c>
      <c r="D97" s="274"/>
      <c r="E97" s="274"/>
      <c r="F97" s="297" t="s">
        <v>841</v>
      </c>
      <c r="G97" s="298"/>
      <c r="H97" s="274" t="s">
        <v>879</v>
      </c>
      <c r="I97" s="274" t="s">
        <v>876</v>
      </c>
      <c r="J97" s="274"/>
      <c r="K97" s="288"/>
    </row>
    <row r="98" spans="2:11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pans="2:11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pans="2:11" s="1" customFormat="1" ht="18.75" customHeight="1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2:11" s="1" customFormat="1" ht="7.5" customHeight="1">
      <c r="B101" s="283"/>
      <c r="C101" s="284"/>
      <c r="D101" s="284"/>
      <c r="E101" s="284"/>
      <c r="F101" s="284"/>
      <c r="G101" s="284"/>
      <c r="H101" s="284"/>
      <c r="I101" s="284"/>
      <c r="J101" s="284"/>
      <c r="K101" s="285"/>
    </row>
    <row r="102" spans="2:11" s="1" customFormat="1" ht="45" customHeight="1">
      <c r="B102" s="286"/>
      <c r="C102" s="287" t="s">
        <v>880</v>
      </c>
      <c r="D102" s="287"/>
      <c r="E102" s="287"/>
      <c r="F102" s="287"/>
      <c r="G102" s="287"/>
      <c r="H102" s="287"/>
      <c r="I102" s="287"/>
      <c r="J102" s="287"/>
      <c r="K102" s="288"/>
    </row>
    <row r="103" spans="2:11" s="1" customFormat="1" ht="17.25" customHeight="1">
      <c r="B103" s="286"/>
      <c r="C103" s="289" t="s">
        <v>835</v>
      </c>
      <c r="D103" s="289"/>
      <c r="E103" s="289"/>
      <c r="F103" s="289" t="s">
        <v>836</v>
      </c>
      <c r="G103" s="290"/>
      <c r="H103" s="289" t="s">
        <v>54</v>
      </c>
      <c r="I103" s="289" t="s">
        <v>57</v>
      </c>
      <c r="J103" s="289" t="s">
        <v>837</v>
      </c>
      <c r="K103" s="288"/>
    </row>
    <row r="104" spans="2:11" s="1" customFormat="1" ht="17.25" customHeight="1">
      <c r="B104" s="286"/>
      <c r="C104" s="291" t="s">
        <v>838</v>
      </c>
      <c r="D104" s="291"/>
      <c r="E104" s="291"/>
      <c r="F104" s="292" t="s">
        <v>839</v>
      </c>
      <c r="G104" s="293"/>
      <c r="H104" s="291"/>
      <c r="I104" s="291"/>
      <c r="J104" s="291" t="s">
        <v>840</v>
      </c>
      <c r="K104" s="288"/>
    </row>
    <row r="105" spans="2:11" s="1" customFormat="1" ht="5.25" customHeight="1">
      <c r="B105" s="286"/>
      <c r="C105" s="289"/>
      <c r="D105" s="289"/>
      <c r="E105" s="289"/>
      <c r="F105" s="289"/>
      <c r="G105" s="307"/>
      <c r="H105" s="289"/>
      <c r="I105" s="289"/>
      <c r="J105" s="289"/>
      <c r="K105" s="288"/>
    </row>
    <row r="106" spans="2:11" s="1" customFormat="1" ht="15" customHeight="1">
      <c r="B106" s="286"/>
      <c r="C106" s="274" t="s">
        <v>53</v>
      </c>
      <c r="D106" s="296"/>
      <c r="E106" s="296"/>
      <c r="F106" s="297" t="s">
        <v>841</v>
      </c>
      <c r="G106" s="274"/>
      <c r="H106" s="274" t="s">
        <v>881</v>
      </c>
      <c r="I106" s="274" t="s">
        <v>843</v>
      </c>
      <c r="J106" s="274">
        <v>20</v>
      </c>
      <c r="K106" s="288"/>
    </row>
    <row r="107" spans="2:11" s="1" customFormat="1" ht="15" customHeight="1">
      <c r="B107" s="286"/>
      <c r="C107" s="274" t="s">
        <v>844</v>
      </c>
      <c r="D107" s="274"/>
      <c r="E107" s="274"/>
      <c r="F107" s="297" t="s">
        <v>841</v>
      </c>
      <c r="G107" s="274"/>
      <c r="H107" s="274" t="s">
        <v>881</v>
      </c>
      <c r="I107" s="274" t="s">
        <v>843</v>
      </c>
      <c r="J107" s="274">
        <v>120</v>
      </c>
      <c r="K107" s="288"/>
    </row>
    <row r="108" spans="2:11" s="1" customFormat="1" ht="15" customHeight="1">
      <c r="B108" s="299"/>
      <c r="C108" s="274" t="s">
        <v>846</v>
      </c>
      <c r="D108" s="274"/>
      <c r="E108" s="274"/>
      <c r="F108" s="297" t="s">
        <v>847</v>
      </c>
      <c r="G108" s="274"/>
      <c r="H108" s="274" t="s">
        <v>881</v>
      </c>
      <c r="I108" s="274" t="s">
        <v>843</v>
      </c>
      <c r="J108" s="274">
        <v>50</v>
      </c>
      <c r="K108" s="288"/>
    </row>
    <row r="109" spans="2:11" s="1" customFormat="1" ht="15" customHeight="1">
      <c r="B109" s="299"/>
      <c r="C109" s="274" t="s">
        <v>849</v>
      </c>
      <c r="D109" s="274"/>
      <c r="E109" s="274"/>
      <c r="F109" s="297" t="s">
        <v>841</v>
      </c>
      <c r="G109" s="274"/>
      <c r="H109" s="274" t="s">
        <v>881</v>
      </c>
      <c r="I109" s="274" t="s">
        <v>851</v>
      </c>
      <c r="J109" s="274"/>
      <c r="K109" s="288"/>
    </row>
    <row r="110" spans="2:11" s="1" customFormat="1" ht="15" customHeight="1">
      <c r="B110" s="299"/>
      <c r="C110" s="274" t="s">
        <v>860</v>
      </c>
      <c r="D110" s="274"/>
      <c r="E110" s="274"/>
      <c r="F110" s="297" t="s">
        <v>847</v>
      </c>
      <c r="G110" s="274"/>
      <c r="H110" s="274" t="s">
        <v>881</v>
      </c>
      <c r="I110" s="274" t="s">
        <v>843</v>
      </c>
      <c r="J110" s="274">
        <v>50</v>
      </c>
      <c r="K110" s="288"/>
    </row>
    <row r="111" spans="2:11" s="1" customFormat="1" ht="15" customHeight="1">
      <c r="B111" s="299"/>
      <c r="C111" s="274" t="s">
        <v>868</v>
      </c>
      <c r="D111" s="274"/>
      <c r="E111" s="274"/>
      <c r="F111" s="297" t="s">
        <v>847</v>
      </c>
      <c r="G111" s="274"/>
      <c r="H111" s="274" t="s">
        <v>881</v>
      </c>
      <c r="I111" s="274" t="s">
        <v>843</v>
      </c>
      <c r="J111" s="274">
        <v>50</v>
      </c>
      <c r="K111" s="288"/>
    </row>
    <row r="112" spans="2:11" s="1" customFormat="1" ht="15" customHeight="1">
      <c r="B112" s="299"/>
      <c r="C112" s="274" t="s">
        <v>866</v>
      </c>
      <c r="D112" s="274"/>
      <c r="E112" s="274"/>
      <c r="F112" s="297" t="s">
        <v>847</v>
      </c>
      <c r="G112" s="274"/>
      <c r="H112" s="274" t="s">
        <v>881</v>
      </c>
      <c r="I112" s="274" t="s">
        <v>843</v>
      </c>
      <c r="J112" s="274">
        <v>50</v>
      </c>
      <c r="K112" s="288"/>
    </row>
    <row r="113" spans="2:11" s="1" customFormat="1" ht="15" customHeight="1">
      <c r="B113" s="299"/>
      <c r="C113" s="274" t="s">
        <v>53</v>
      </c>
      <c r="D113" s="274"/>
      <c r="E113" s="274"/>
      <c r="F113" s="297" t="s">
        <v>841</v>
      </c>
      <c r="G113" s="274"/>
      <c r="H113" s="274" t="s">
        <v>882</v>
      </c>
      <c r="I113" s="274" t="s">
        <v>843</v>
      </c>
      <c r="J113" s="274">
        <v>20</v>
      </c>
      <c r="K113" s="288"/>
    </row>
    <row r="114" spans="2:11" s="1" customFormat="1" ht="15" customHeight="1">
      <c r="B114" s="299"/>
      <c r="C114" s="274" t="s">
        <v>883</v>
      </c>
      <c r="D114" s="274"/>
      <c r="E114" s="274"/>
      <c r="F114" s="297" t="s">
        <v>841</v>
      </c>
      <c r="G114" s="274"/>
      <c r="H114" s="274" t="s">
        <v>884</v>
      </c>
      <c r="I114" s="274" t="s">
        <v>843</v>
      </c>
      <c r="J114" s="274">
        <v>120</v>
      </c>
      <c r="K114" s="288"/>
    </row>
    <row r="115" spans="2:11" s="1" customFormat="1" ht="15" customHeight="1">
      <c r="B115" s="299"/>
      <c r="C115" s="274" t="s">
        <v>38</v>
      </c>
      <c r="D115" s="274"/>
      <c r="E115" s="274"/>
      <c r="F115" s="297" t="s">
        <v>841</v>
      </c>
      <c r="G115" s="274"/>
      <c r="H115" s="274" t="s">
        <v>885</v>
      </c>
      <c r="I115" s="274" t="s">
        <v>876</v>
      </c>
      <c r="J115" s="274"/>
      <c r="K115" s="288"/>
    </row>
    <row r="116" spans="2:11" s="1" customFormat="1" ht="15" customHeight="1">
      <c r="B116" s="299"/>
      <c r="C116" s="274" t="s">
        <v>48</v>
      </c>
      <c r="D116" s="274"/>
      <c r="E116" s="274"/>
      <c r="F116" s="297" t="s">
        <v>841</v>
      </c>
      <c r="G116" s="274"/>
      <c r="H116" s="274" t="s">
        <v>886</v>
      </c>
      <c r="I116" s="274" t="s">
        <v>876</v>
      </c>
      <c r="J116" s="274"/>
      <c r="K116" s="288"/>
    </row>
    <row r="117" spans="2:11" s="1" customFormat="1" ht="15" customHeight="1">
      <c r="B117" s="299"/>
      <c r="C117" s="274" t="s">
        <v>57</v>
      </c>
      <c r="D117" s="274"/>
      <c r="E117" s="274"/>
      <c r="F117" s="297" t="s">
        <v>841</v>
      </c>
      <c r="G117" s="274"/>
      <c r="H117" s="274" t="s">
        <v>887</v>
      </c>
      <c r="I117" s="274" t="s">
        <v>888</v>
      </c>
      <c r="J117" s="274"/>
      <c r="K117" s="288"/>
    </row>
    <row r="118" spans="2:11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pans="2:11" s="1" customFormat="1" ht="18.75" customHeight="1">
      <c r="B119" s="309"/>
      <c r="C119" s="310"/>
      <c r="D119" s="310"/>
      <c r="E119" s="310"/>
      <c r="F119" s="311"/>
      <c r="G119" s="310"/>
      <c r="H119" s="310"/>
      <c r="I119" s="310"/>
      <c r="J119" s="310"/>
      <c r="K119" s="309"/>
    </row>
    <row r="120" spans="2:11" s="1" customFormat="1" ht="18.75" customHeight="1"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pans="2:11" s="1" customFormat="1" ht="7.5" customHeight="1">
      <c r="B121" s="312"/>
      <c r="C121" s="313"/>
      <c r="D121" s="313"/>
      <c r="E121" s="313"/>
      <c r="F121" s="313"/>
      <c r="G121" s="313"/>
      <c r="H121" s="313"/>
      <c r="I121" s="313"/>
      <c r="J121" s="313"/>
      <c r="K121" s="314"/>
    </row>
    <row r="122" spans="2:11" s="1" customFormat="1" ht="45" customHeight="1">
      <c r="B122" s="315"/>
      <c r="C122" s="265" t="s">
        <v>889</v>
      </c>
      <c r="D122" s="265"/>
      <c r="E122" s="265"/>
      <c r="F122" s="265"/>
      <c r="G122" s="265"/>
      <c r="H122" s="265"/>
      <c r="I122" s="265"/>
      <c r="J122" s="265"/>
      <c r="K122" s="316"/>
    </row>
    <row r="123" spans="2:11" s="1" customFormat="1" ht="17.25" customHeight="1">
      <c r="B123" s="317"/>
      <c r="C123" s="289" t="s">
        <v>835</v>
      </c>
      <c r="D123" s="289"/>
      <c r="E123" s="289"/>
      <c r="F123" s="289" t="s">
        <v>836</v>
      </c>
      <c r="G123" s="290"/>
      <c r="H123" s="289" t="s">
        <v>54</v>
      </c>
      <c r="I123" s="289" t="s">
        <v>57</v>
      </c>
      <c r="J123" s="289" t="s">
        <v>837</v>
      </c>
      <c r="K123" s="318"/>
    </row>
    <row r="124" spans="2:11" s="1" customFormat="1" ht="17.25" customHeight="1">
      <c r="B124" s="317"/>
      <c r="C124" s="291" t="s">
        <v>838</v>
      </c>
      <c r="D124" s="291"/>
      <c r="E124" s="291"/>
      <c r="F124" s="292" t="s">
        <v>839</v>
      </c>
      <c r="G124" s="293"/>
      <c r="H124" s="291"/>
      <c r="I124" s="291"/>
      <c r="J124" s="291" t="s">
        <v>840</v>
      </c>
      <c r="K124" s="318"/>
    </row>
    <row r="125" spans="2:11" s="1" customFormat="1" ht="5.25" customHeight="1">
      <c r="B125" s="319"/>
      <c r="C125" s="294"/>
      <c r="D125" s="294"/>
      <c r="E125" s="294"/>
      <c r="F125" s="294"/>
      <c r="G125" s="320"/>
      <c r="H125" s="294"/>
      <c r="I125" s="294"/>
      <c r="J125" s="294"/>
      <c r="K125" s="321"/>
    </row>
    <row r="126" spans="2:11" s="1" customFormat="1" ht="15" customHeight="1">
      <c r="B126" s="319"/>
      <c r="C126" s="274" t="s">
        <v>844</v>
      </c>
      <c r="D126" s="296"/>
      <c r="E126" s="296"/>
      <c r="F126" s="297" t="s">
        <v>841</v>
      </c>
      <c r="G126" s="274"/>
      <c r="H126" s="274" t="s">
        <v>881</v>
      </c>
      <c r="I126" s="274" t="s">
        <v>843</v>
      </c>
      <c r="J126" s="274">
        <v>120</v>
      </c>
      <c r="K126" s="322"/>
    </row>
    <row r="127" spans="2:11" s="1" customFormat="1" ht="15" customHeight="1">
      <c r="B127" s="319"/>
      <c r="C127" s="274" t="s">
        <v>890</v>
      </c>
      <c r="D127" s="274"/>
      <c r="E127" s="274"/>
      <c r="F127" s="297" t="s">
        <v>841</v>
      </c>
      <c r="G127" s="274"/>
      <c r="H127" s="274" t="s">
        <v>891</v>
      </c>
      <c r="I127" s="274" t="s">
        <v>843</v>
      </c>
      <c r="J127" s="274" t="s">
        <v>892</v>
      </c>
      <c r="K127" s="322"/>
    </row>
    <row r="128" spans="2:11" s="1" customFormat="1" ht="15" customHeight="1">
      <c r="B128" s="319"/>
      <c r="C128" s="274" t="s">
        <v>789</v>
      </c>
      <c r="D128" s="274"/>
      <c r="E128" s="274"/>
      <c r="F128" s="297" t="s">
        <v>841</v>
      </c>
      <c r="G128" s="274"/>
      <c r="H128" s="274" t="s">
        <v>893</v>
      </c>
      <c r="I128" s="274" t="s">
        <v>843</v>
      </c>
      <c r="J128" s="274" t="s">
        <v>892</v>
      </c>
      <c r="K128" s="322"/>
    </row>
    <row r="129" spans="2:11" s="1" customFormat="1" ht="15" customHeight="1">
      <c r="B129" s="319"/>
      <c r="C129" s="274" t="s">
        <v>852</v>
      </c>
      <c r="D129" s="274"/>
      <c r="E129" s="274"/>
      <c r="F129" s="297" t="s">
        <v>847</v>
      </c>
      <c r="G129" s="274"/>
      <c r="H129" s="274" t="s">
        <v>853</v>
      </c>
      <c r="I129" s="274" t="s">
        <v>843</v>
      </c>
      <c r="J129" s="274">
        <v>15</v>
      </c>
      <c r="K129" s="322"/>
    </row>
    <row r="130" spans="2:11" s="1" customFormat="1" ht="15" customHeight="1">
      <c r="B130" s="319"/>
      <c r="C130" s="300" t="s">
        <v>854</v>
      </c>
      <c r="D130" s="300"/>
      <c r="E130" s="300"/>
      <c r="F130" s="301" t="s">
        <v>847</v>
      </c>
      <c r="G130" s="300"/>
      <c r="H130" s="300" t="s">
        <v>855</v>
      </c>
      <c r="I130" s="300" t="s">
        <v>843</v>
      </c>
      <c r="J130" s="300">
        <v>15</v>
      </c>
      <c r="K130" s="322"/>
    </row>
    <row r="131" spans="2:11" s="1" customFormat="1" ht="15" customHeight="1">
      <c r="B131" s="319"/>
      <c r="C131" s="300" t="s">
        <v>856</v>
      </c>
      <c r="D131" s="300"/>
      <c r="E131" s="300"/>
      <c r="F131" s="301" t="s">
        <v>847</v>
      </c>
      <c r="G131" s="300"/>
      <c r="H131" s="300" t="s">
        <v>857</v>
      </c>
      <c r="I131" s="300" t="s">
        <v>843</v>
      </c>
      <c r="J131" s="300">
        <v>20</v>
      </c>
      <c r="K131" s="322"/>
    </row>
    <row r="132" spans="2:11" s="1" customFormat="1" ht="15" customHeight="1">
      <c r="B132" s="319"/>
      <c r="C132" s="300" t="s">
        <v>858</v>
      </c>
      <c r="D132" s="300"/>
      <c r="E132" s="300"/>
      <c r="F132" s="301" t="s">
        <v>847</v>
      </c>
      <c r="G132" s="300"/>
      <c r="H132" s="300" t="s">
        <v>859</v>
      </c>
      <c r="I132" s="300" t="s">
        <v>843</v>
      </c>
      <c r="J132" s="300">
        <v>20</v>
      </c>
      <c r="K132" s="322"/>
    </row>
    <row r="133" spans="2:11" s="1" customFormat="1" ht="15" customHeight="1">
      <c r="B133" s="319"/>
      <c r="C133" s="274" t="s">
        <v>846</v>
      </c>
      <c r="D133" s="274"/>
      <c r="E133" s="274"/>
      <c r="F133" s="297" t="s">
        <v>847</v>
      </c>
      <c r="G133" s="274"/>
      <c r="H133" s="274" t="s">
        <v>881</v>
      </c>
      <c r="I133" s="274" t="s">
        <v>843</v>
      </c>
      <c r="J133" s="274">
        <v>50</v>
      </c>
      <c r="K133" s="322"/>
    </row>
    <row r="134" spans="2:11" s="1" customFormat="1" ht="15" customHeight="1">
      <c r="B134" s="319"/>
      <c r="C134" s="274" t="s">
        <v>860</v>
      </c>
      <c r="D134" s="274"/>
      <c r="E134" s="274"/>
      <c r="F134" s="297" t="s">
        <v>847</v>
      </c>
      <c r="G134" s="274"/>
      <c r="H134" s="274" t="s">
        <v>881</v>
      </c>
      <c r="I134" s="274" t="s">
        <v>843</v>
      </c>
      <c r="J134" s="274">
        <v>50</v>
      </c>
      <c r="K134" s="322"/>
    </row>
    <row r="135" spans="2:11" s="1" customFormat="1" ht="15" customHeight="1">
      <c r="B135" s="319"/>
      <c r="C135" s="274" t="s">
        <v>866</v>
      </c>
      <c r="D135" s="274"/>
      <c r="E135" s="274"/>
      <c r="F135" s="297" t="s">
        <v>847</v>
      </c>
      <c r="G135" s="274"/>
      <c r="H135" s="274" t="s">
        <v>881</v>
      </c>
      <c r="I135" s="274" t="s">
        <v>843</v>
      </c>
      <c r="J135" s="274">
        <v>50</v>
      </c>
      <c r="K135" s="322"/>
    </row>
    <row r="136" spans="2:11" s="1" customFormat="1" ht="15" customHeight="1">
      <c r="B136" s="319"/>
      <c r="C136" s="274" t="s">
        <v>868</v>
      </c>
      <c r="D136" s="274"/>
      <c r="E136" s="274"/>
      <c r="F136" s="297" t="s">
        <v>847</v>
      </c>
      <c r="G136" s="274"/>
      <c r="H136" s="274" t="s">
        <v>881</v>
      </c>
      <c r="I136" s="274" t="s">
        <v>843</v>
      </c>
      <c r="J136" s="274">
        <v>50</v>
      </c>
      <c r="K136" s="322"/>
    </row>
    <row r="137" spans="2:11" s="1" customFormat="1" ht="15" customHeight="1">
      <c r="B137" s="319"/>
      <c r="C137" s="274" t="s">
        <v>869</v>
      </c>
      <c r="D137" s="274"/>
      <c r="E137" s="274"/>
      <c r="F137" s="297" t="s">
        <v>847</v>
      </c>
      <c r="G137" s="274"/>
      <c r="H137" s="274" t="s">
        <v>894</v>
      </c>
      <c r="I137" s="274" t="s">
        <v>843</v>
      </c>
      <c r="J137" s="274">
        <v>255</v>
      </c>
      <c r="K137" s="322"/>
    </row>
    <row r="138" spans="2:11" s="1" customFormat="1" ht="15" customHeight="1">
      <c r="B138" s="319"/>
      <c r="C138" s="274" t="s">
        <v>871</v>
      </c>
      <c r="D138" s="274"/>
      <c r="E138" s="274"/>
      <c r="F138" s="297" t="s">
        <v>841</v>
      </c>
      <c r="G138" s="274"/>
      <c r="H138" s="274" t="s">
        <v>895</v>
      </c>
      <c r="I138" s="274" t="s">
        <v>873</v>
      </c>
      <c r="J138" s="274"/>
      <c r="K138" s="322"/>
    </row>
    <row r="139" spans="2:11" s="1" customFormat="1" ht="15" customHeight="1">
      <c r="B139" s="319"/>
      <c r="C139" s="274" t="s">
        <v>874</v>
      </c>
      <c r="D139" s="274"/>
      <c r="E139" s="274"/>
      <c r="F139" s="297" t="s">
        <v>841</v>
      </c>
      <c r="G139" s="274"/>
      <c r="H139" s="274" t="s">
        <v>896</v>
      </c>
      <c r="I139" s="274" t="s">
        <v>876</v>
      </c>
      <c r="J139" s="274"/>
      <c r="K139" s="322"/>
    </row>
    <row r="140" spans="2:11" s="1" customFormat="1" ht="15" customHeight="1">
      <c r="B140" s="319"/>
      <c r="C140" s="274" t="s">
        <v>877</v>
      </c>
      <c r="D140" s="274"/>
      <c r="E140" s="274"/>
      <c r="F140" s="297" t="s">
        <v>841</v>
      </c>
      <c r="G140" s="274"/>
      <c r="H140" s="274" t="s">
        <v>877</v>
      </c>
      <c r="I140" s="274" t="s">
        <v>876</v>
      </c>
      <c r="J140" s="274"/>
      <c r="K140" s="322"/>
    </row>
    <row r="141" spans="2:11" s="1" customFormat="1" ht="15" customHeight="1">
      <c r="B141" s="319"/>
      <c r="C141" s="274" t="s">
        <v>38</v>
      </c>
      <c r="D141" s="274"/>
      <c r="E141" s="274"/>
      <c r="F141" s="297" t="s">
        <v>841</v>
      </c>
      <c r="G141" s="274"/>
      <c r="H141" s="274" t="s">
        <v>897</v>
      </c>
      <c r="I141" s="274" t="s">
        <v>876</v>
      </c>
      <c r="J141" s="274"/>
      <c r="K141" s="322"/>
    </row>
    <row r="142" spans="2:11" s="1" customFormat="1" ht="15" customHeight="1">
      <c r="B142" s="319"/>
      <c r="C142" s="274" t="s">
        <v>898</v>
      </c>
      <c r="D142" s="274"/>
      <c r="E142" s="274"/>
      <c r="F142" s="297" t="s">
        <v>841</v>
      </c>
      <c r="G142" s="274"/>
      <c r="H142" s="274" t="s">
        <v>899</v>
      </c>
      <c r="I142" s="274" t="s">
        <v>876</v>
      </c>
      <c r="J142" s="274"/>
      <c r="K142" s="322"/>
    </row>
    <row r="143" spans="2:11" s="1" customFormat="1" ht="15" customHeight="1">
      <c r="B143" s="323"/>
      <c r="C143" s="324"/>
      <c r="D143" s="324"/>
      <c r="E143" s="324"/>
      <c r="F143" s="324"/>
      <c r="G143" s="324"/>
      <c r="H143" s="324"/>
      <c r="I143" s="324"/>
      <c r="J143" s="324"/>
      <c r="K143" s="325"/>
    </row>
    <row r="144" spans="2:11" s="1" customFormat="1" ht="18.75" customHeight="1">
      <c r="B144" s="310"/>
      <c r="C144" s="310"/>
      <c r="D144" s="310"/>
      <c r="E144" s="310"/>
      <c r="F144" s="311"/>
      <c r="G144" s="310"/>
      <c r="H144" s="310"/>
      <c r="I144" s="310"/>
      <c r="J144" s="310"/>
      <c r="K144" s="310"/>
    </row>
    <row r="145" spans="2:11" s="1" customFormat="1" ht="18.75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spans="2:11" s="1" customFormat="1" ht="7.5" customHeight="1">
      <c r="B146" s="283"/>
      <c r="C146" s="284"/>
      <c r="D146" s="284"/>
      <c r="E146" s="284"/>
      <c r="F146" s="284"/>
      <c r="G146" s="284"/>
      <c r="H146" s="284"/>
      <c r="I146" s="284"/>
      <c r="J146" s="284"/>
      <c r="K146" s="285"/>
    </row>
    <row r="147" spans="2:11" s="1" customFormat="1" ht="45" customHeight="1">
      <c r="B147" s="286"/>
      <c r="C147" s="287" t="s">
        <v>900</v>
      </c>
      <c r="D147" s="287"/>
      <c r="E147" s="287"/>
      <c r="F147" s="287"/>
      <c r="G147" s="287"/>
      <c r="H147" s="287"/>
      <c r="I147" s="287"/>
      <c r="J147" s="287"/>
      <c r="K147" s="288"/>
    </row>
    <row r="148" spans="2:11" s="1" customFormat="1" ht="17.25" customHeight="1">
      <c r="B148" s="286"/>
      <c r="C148" s="289" t="s">
        <v>835</v>
      </c>
      <c r="D148" s="289"/>
      <c r="E148" s="289"/>
      <c r="F148" s="289" t="s">
        <v>836</v>
      </c>
      <c r="G148" s="290"/>
      <c r="H148" s="289" t="s">
        <v>54</v>
      </c>
      <c r="I148" s="289" t="s">
        <v>57</v>
      </c>
      <c r="J148" s="289" t="s">
        <v>837</v>
      </c>
      <c r="K148" s="288"/>
    </row>
    <row r="149" spans="2:11" s="1" customFormat="1" ht="17.25" customHeight="1">
      <c r="B149" s="286"/>
      <c r="C149" s="291" t="s">
        <v>838</v>
      </c>
      <c r="D149" s="291"/>
      <c r="E149" s="291"/>
      <c r="F149" s="292" t="s">
        <v>839</v>
      </c>
      <c r="G149" s="293"/>
      <c r="H149" s="291"/>
      <c r="I149" s="291"/>
      <c r="J149" s="291" t="s">
        <v>840</v>
      </c>
      <c r="K149" s="288"/>
    </row>
    <row r="150" spans="2:11" s="1" customFormat="1" ht="5.25" customHeight="1">
      <c r="B150" s="299"/>
      <c r="C150" s="294"/>
      <c r="D150" s="294"/>
      <c r="E150" s="294"/>
      <c r="F150" s="294"/>
      <c r="G150" s="295"/>
      <c r="H150" s="294"/>
      <c r="I150" s="294"/>
      <c r="J150" s="294"/>
      <c r="K150" s="322"/>
    </row>
    <row r="151" spans="2:11" s="1" customFormat="1" ht="15" customHeight="1">
      <c r="B151" s="299"/>
      <c r="C151" s="326" t="s">
        <v>844</v>
      </c>
      <c r="D151" s="274"/>
      <c r="E151" s="274"/>
      <c r="F151" s="327" t="s">
        <v>841</v>
      </c>
      <c r="G151" s="274"/>
      <c r="H151" s="326" t="s">
        <v>881</v>
      </c>
      <c r="I151" s="326" t="s">
        <v>843</v>
      </c>
      <c r="J151" s="326">
        <v>120</v>
      </c>
      <c r="K151" s="322"/>
    </row>
    <row r="152" spans="2:11" s="1" customFormat="1" ht="15" customHeight="1">
      <c r="B152" s="299"/>
      <c r="C152" s="326" t="s">
        <v>890</v>
      </c>
      <c r="D152" s="274"/>
      <c r="E152" s="274"/>
      <c r="F152" s="327" t="s">
        <v>841</v>
      </c>
      <c r="G152" s="274"/>
      <c r="H152" s="326" t="s">
        <v>901</v>
      </c>
      <c r="I152" s="326" t="s">
        <v>843</v>
      </c>
      <c r="J152" s="326" t="s">
        <v>892</v>
      </c>
      <c r="K152" s="322"/>
    </row>
    <row r="153" spans="2:11" s="1" customFormat="1" ht="15" customHeight="1">
      <c r="B153" s="299"/>
      <c r="C153" s="326" t="s">
        <v>789</v>
      </c>
      <c r="D153" s="274"/>
      <c r="E153" s="274"/>
      <c r="F153" s="327" t="s">
        <v>841</v>
      </c>
      <c r="G153" s="274"/>
      <c r="H153" s="326" t="s">
        <v>902</v>
      </c>
      <c r="I153" s="326" t="s">
        <v>843</v>
      </c>
      <c r="J153" s="326" t="s">
        <v>892</v>
      </c>
      <c r="K153" s="322"/>
    </row>
    <row r="154" spans="2:11" s="1" customFormat="1" ht="15" customHeight="1">
      <c r="B154" s="299"/>
      <c r="C154" s="326" t="s">
        <v>846</v>
      </c>
      <c r="D154" s="274"/>
      <c r="E154" s="274"/>
      <c r="F154" s="327" t="s">
        <v>847</v>
      </c>
      <c r="G154" s="274"/>
      <c r="H154" s="326" t="s">
        <v>881</v>
      </c>
      <c r="I154" s="326" t="s">
        <v>843</v>
      </c>
      <c r="J154" s="326">
        <v>50</v>
      </c>
      <c r="K154" s="322"/>
    </row>
    <row r="155" spans="2:11" s="1" customFormat="1" ht="15" customHeight="1">
      <c r="B155" s="299"/>
      <c r="C155" s="326" t="s">
        <v>849</v>
      </c>
      <c r="D155" s="274"/>
      <c r="E155" s="274"/>
      <c r="F155" s="327" t="s">
        <v>841</v>
      </c>
      <c r="G155" s="274"/>
      <c r="H155" s="326" t="s">
        <v>881</v>
      </c>
      <c r="I155" s="326" t="s">
        <v>851</v>
      </c>
      <c r="J155" s="326"/>
      <c r="K155" s="322"/>
    </row>
    <row r="156" spans="2:11" s="1" customFormat="1" ht="15" customHeight="1">
      <c r="B156" s="299"/>
      <c r="C156" s="326" t="s">
        <v>860</v>
      </c>
      <c r="D156" s="274"/>
      <c r="E156" s="274"/>
      <c r="F156" s="327" t="s">
        <v>847</v>
      </c>
      <c r="G156" s="274"/>
      <c r="H156" s="326" t="s">
        <v>881</v>
      </c>
      <c r="I156" s="326" t="s">
        <v>843</v>
      </c>
      <c r="J156" s="326">
        <v>50</v>
      </c>
      <c r="K156" s="322"/>
    </row>
    <row r="157" spans="2:11" s="1" customFormat="1" ht="15" customHeight="1">
      <c r="B157" s="299"/>
      <c r="C157" s="326" t="s">
        <v>868</v>
      </c>
      <c r="D157" s="274"/>
      <c r="E157" s="274"/>
      <c r="F157" s="327" t="s">
        <v>847</v>
      </c>
      <c r="G157" s="274"/>
      <c r="H157" s="326" t="s">
        <v>881</v>
      </c>
      <c r="I157" s="326" t="s">
        <v>843</v>
      </c>
      <c r="J157" s="326">
        <v>50</v>
      </c>
      <c r="K157" s="322"/>
    </row>
    <row r="158" spans="2:11" s="1" customFormat="1" ht="15" customHeight="1">
      <c r="B158" s="299"/>
      <c r="C158" s="326" t="s">
        <v>866</v>
      </c>
      <c r="D158" s="274"/>
      <c r="E158" s="274"/>
      <c r="F158" s="327" t="s">
        <v>847</v>
      </c>
      <c r="G158" s="274"/>
      <c r="H158" s="326" t="s">
        <v>881</v>
      </c>
      <c r="I158" s="326" t="s">
        <v>843</v>
      </c>
      <c r="J158" s="326">
        <v>50</v>
      </c>
      <c r="K158" s="322"/>
    </row>
    <row r="159" spans="2:11" s="1" customFormat="1" ht="15" customHeight="1">
      <c r="B159" s="299"/>
      <c r="C159" s="326" t="s">
        <v>93</v>
      </c>
      <c r="D159" s="274"/>
      <c r="E159" s="274"/>
      <c r="F159" s="327" t="s">
        <v>841</v>
      </c>
      <c r="G159" s="274"/>
      <c r="H159" s="326" t="s">
        <v>903</v>
      </c>
      <c r="I159" s="326" t="s">
        <v>843</v>
      </c>
      <c r="J159" s="326" t="s">
        <v>904</v>
      </c>
      <c r="K159" s="322"/>
    </row>
    <row r="160" spans="2:11" s="1" customFormat="1" ht="15" customHeight="1">
      <c r="B160" s="299"/>
      <c r="C160" s="326" t="s">
        <v>905</v>
      </c>
      <c r="D160" s="274"/>
      <c r="E160" s="274"/>
      <c r="F160" s="327" t="s">
        <v>841</v>
      </c>
      <c r="G160" s="274"/>
      <c r="H160" s="326" t="s">
        <v>906</v>
      </c>
      <c r="I160" s="326" t="s">
        <v>876</v>
      </c>
      <c r="J160" s="326"/>
      <c r="K160" s="322"/>
    </row>
    <row r="161" spans="2:11" s="1" customFormat="1" ht="15" customHeight="1">
      <c r="B161" s="328"/>
      <c r="C161" s="308"/>
      <c r="D161" s="308"/>
      <c r="E161" s="308"/>
      <c r="F161" s="308"/>
      <c r="G161" s="308"/>
      <c r="H161" s="308"/>
      <c r="I161" s="308"/>
      <c r="J161" s="308"/>
      <c r="K161" s="329"/>
    </row>
    <row r="162" spans="2:11" s="1" customFormat="1" ht="18.75" customHeight="1">
      <c r="B162" s="310"/>
      <c r="C162" s="320"/>
      <c r="D162" s="320"/>
      <c r="E162" s="320"/>
      <c r="F162" s="330"/>
      <c r="G162" s="320"/>
      <c r="H162" s="320"/>
      <c r="I162" s="320"/>
      <c r="J162" s="320"/>
      <c r="K162" s="310"/>
    </row>
    <row r="163" spans="2:11" s="1" customFormat="1" ht="18.75" customHeight="1"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</row>
    <row r="164" spans="2:11" s="1" customFormat="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s="1" customFormat="1" ht="45" customHeight="1">
      <c r="B165" s="264"/>
      <c r="C165" s="265" t="s">
        <v>907</v>
      </c>
      <c r="D165" s="265"/>
      <c r="E165" s="265"/>
      <c r="F165" s="265"/>
      <c r="G165" s="265"/>
      <c r="H165" s="265"/>
      <c r="I165" s="265"/>
      <c r="J165" s="265"/>
      <c r="K165" s="266"/>
    </row>
    <row r="166" spans="2:11" s="1" customFormat="1" ht="17.25" customHeight="1">
      <c r="B166" s="264"/>
      <c r="C166" s="289" t="s">
        <v>835</v>
      </c>
      <c r="D166" s="289"/>
      <c r="E166" s="289"/>
      <c r="F166" s="289" t="s">
        <v>836</v>
      </c>
      <c r="G166" s="331"/>
      <c r="H166" s="332" t="s">
        <v>54</v>
      </c>
      <c r="I166" s="332" t="s">
        <v>57</v>
      </c>
      <c r="J166" s="289" t="s">
        <v>837</v>
      </c>
      <c r="K166" s="266"/>
    </row>
    <row r="167" spans="2:11" s="1" customFormat="1" ht="17.25" customHeight="1">
      <c r="B167" s="267"/>
      <c r="C167" s="291" t="s">
        <v>838</v>
      </c>
      <c r="D167" s="291"/>
      <c r="E167" s="291"/>
      <c r="F167" s="292" t="s">
        <v>839</v>
      </c>
      <c r="G167" s="333"/>
      <c r="H167" s="334"/>
      <c r="I167" s="334"/>
      <c r="J167" s="291" t="s">
        <v>840</v>
      </c>
      <c r="K167" s="269"/>
    </row>
    <row r="168" spans="2:11" s="1" customFormat="1" ht="5.25" customHeight="1">
      <c r="B168" s="299"/>
      <c r="C168" s="294"/>
      <c r="D168" s="294"/>
      <c r="E168" s="294"/>
      <c r="F168" s="294"/>
      <c r="G168" s="295"/>
      <c r="H168" s="294"/>
      <c r="I168" s="294"/>
      <c r="J168" s="294"/>
      <c r="K168" s="322"/>
    </row>
    <row r="169" spans="2:11" s="1" customFormat="1" ht="15" customHeight="1">
      <c r="B169" s="299"/>
      <c r="C169" s="274" t="s">
        <v>844</v>
      </c>
      <c r="D169" s="274"/>
      <c r="E169" s="274"/>
      <c r="F169" s="297" t="s">
        <v>841</v>
      </c>
      <c r="G169" s="274"/>
      <c r="H169" s="274" t="s">
        <v>881</v>
      </c>
      <c r="I169" s="274" t="s">
        <v>843</v>
      </c>
      <c r="J169" s="274">
        <v>120</v>
      </c>
      <c r="K169" s="322"/>
    </row>
    <row r="170" spans="2:11" s="1" customFormat="1" ht="15" customHeight="1">
      <c r="B170" s="299"/>
      <c r="C170" s="274" t="s">
        <v>890</v>
      </c>
      <c r="D170" s="274"/>
      <c r="E170" s="274"/>
      <c r="F170" s="297" t="s">
        <v>841</v>
      </c>
      <c r="G170" s="274"/>
      <c r="H170" s="274" t="s">
        <v>891</v>
      </c>
      <c r="I170" s="274" t="s">
        <v>843</v>
      </c>
      <c r="J170" s="274" t="s">
        <v>892</v>
      </c>
      <c r="K170" s="322"/>
    </row>
    <row r="171" spans="2:11" s="1" customFormat="1" ht="15" customHeight="1">
      <c r="B171" s="299"/>
      <c r="C171" s="274" t="s">
        <v>789</v>
      </c>
      <c r="D171" s="274"/>
      <c r="E171" s="274"/>
      <c r="F171" s="297" t="s">
        <v>841</v>
      </c>
      <c r="G171" s="274"/>
      <c r="H171" s="274" t="s">
        <v>908</v>
      </c>
      <c r="I171" s="274" t="s">
        <v>843</v>
      </c>
      <c r="J171" s="274" t="s">
        <v>892</v>
      </c>
      <c r="K171" s="322"/>
    </row>
    <row r="172" spans="2:11" s="1" customFormat="1" ht="15" customHeight="1">
      <c r="B172" s="299"/>
      <c r="C172" s="274" t="s">
        <v>846</v>
      </c>
      <c r="D172" s="274"/>
      <c r="E172" s="274"/>
      <c r="F172" s="297" t="s">
        <v>847</v>
      </c>
      <c r="G172" s="274"/>
      <c r="H172" s="274" t="s">
        <v>908</v>
      </c>
      <c r="I172" s="274" t="s">
        <v>843</v>
      </c>
      <c r="J172" s="274">
        <v>50</v>
      </c>
      <c r="K172" s="322"/>
    </row>
    <row r="173" spans="2:11" s="1" customFormat="1" ht="15" customHeight="1">
      <c r="B173" s="299"/>
      <c r="C173" s="274" t="s">
        <v>849</v>
      </c>
      <c r="D173" s="274"/>
      <c r="E173" s="274"/>
      <c r="F173" s="297" t="s">
        <v>841</v>
      </c>
      <c r="G173" s="274"/>
      <c r="H173" s="274" t="s">
        <v>908</v>
      </c>
      <c r="I173" s="274" t="s">
        <v>851</v>
      </c>
      <c r="J173" s="274"/>
      <c r="K173" s="322"/>
    </row>
    <row r="174" spans="2:11" s="1" customFormat="1" ht="15" customHeight="1">
      <c r="B174" s="299"/>
      <c r="C174" s="274" t="s">
        <v>860</v>
      </c>
      <c r="D174" s="274"/>
      <c r="E174" s="274"/>
      <c r="F174" s="297" t="s">
        <v>847</v>
      </c>
      <c r="G174" s="274"/>
      <c r="H174" s="274" t="s">
        <v>908</v>
      </c>
      <c r="I174" s="274" t="s">
        <v>843</v>
      </c>
      <c r="J174" s="274">
        <v>50</v>
      </c>
      <c r="K174" s="322"/>
    </row>
    <row r="175" spans="2:11" s="1" customFormat="1" ht="15" customHeight="1">
      <c r="B175" s="299"/>
      <c r="C175" s="274" t="s">
        <v>868</v>
      </c>
      <c r="D175" s="274"/>
      <c r="E175" s="274"/>
      <c r="F175" s="297" t="s">
        <v>847</v>
      </c>
      <c r="G175" s="274"/>
      <c r="H175" s="274" t="s">
        <v>908</v>
      </c>
      <c r="I175" s="274" t="s">
        <v>843</v>
      </c>
      <c r="J175" s="274">
        <v>50</v>
      </c>
      <c r="K175" s="322"/>
    </row>
    <row r="176" spans="2:11" s="1" customFormat="1" ht="15" customHeight="1">
      <c r="B176" s="299"/>
      <c r="C176" s="274" t="s">
        <v>866</v>
      </c>
      <c r="D176" s="274"/>
      <c r="E176" s="274"/>
      <c r="F176" s="297" t="s">
        <v>847</v>
      </c>
      <c r="G176" s="274"/>
      <c r="H176" s="274" t="s">
        <v>908</v>
      </c>
      <c r="I176" s="274" t="s">
        <v>843</v>
      </c>
      <c r="J176" s="274">
        <v>50</v>
      </c>
      <c r="K176" s="322"/>
    </row>
    <row r="177" spans="2:11" s="1" customFormat="1" ht="15" customHeight="1">
      <c r="B177" s="299"/>
      <c r="C177" s="274" t="s">
        <v>104</v>
      </c>
      <c r="D177" s="274"/>
      <c r="E177" s="274"/>
      <c r="F177" s="297" t="s">
        <v>841</v>
      </c>
      <c r="G177" s="274"/>
      <c r="H177" s="274" t="s">
        <v>909</v>
      </c>
      <c r="I177" s="274" t="s">
        <v>910</v>
      </c>
      <c r="J177" s="274"/>
      <c r="K177" s="322"/>
    </row>
    <row r="178" spans="2:11" s="1" customFormat="1" ht="15" customHeight="1">
      <c r="B178" s="299"/>
      <c r="C178" s="274" t="s">
        <v>57</v>
      </c>
      <c r="D178" s="274"/>
      <c r="E178" s="274"/>
      <c r="F178" s="297" t="s">
        <v>841</v>
      </c>
      <c r="G178" s="274"/>
      <c r="H178" s="274" t="s">
        <v>911</v>
      </c>
      <c r="I178" s="274" t="s">
        <v>912</v>
      </c>
      <c r="J178" s="274">
        <v>1</v>
      </c>
      <c r="K178" s="322"/>
    </row>
    <row r="179" spans="2:11" s="1" customFormat="1" ht="15" customHeight="1">
      <c r="B179" s="299"/>
      <c r="C179" s="274" t="s">
        <v>53</v>
      </c>
      <c r="D179" s="274"/>
      <c r="E179" s="274"/>
      <c r="F179" s="297" t="s">
        <v>841</v>
      </c>
      <c r="G179" s="274"/>
      <c r="H179" s="274" t="s">
        <v>913</v>
      </c>
      <c r="I179" s="274" t="s">
        <v>843</v>
      </c>
      <c r="J179" s="274">
        <v>20</v>
      </c>
      <c r="K179" s="322"/>
    </row>
    <row r="180" spans="2:11" s="1" customFormat="1" ht="15" customHeight="1">
      <c r="B180" s="299"/>
      <c r="C180" s="274" t="s">
        <v>54</v>
      </c>
      <c r="D180" s="274"/>
      <c r="E180" s="274"/>
      <c r="F180" s="297" t="s">
        <v>841</v>
      </c>
      <c r="G180" s="274"/>
      <c r="H180" s="274" t="s">
        <v>914</v>
      </c>
      <c r="I180" s="274" t="s">
        <v>843</v>
      </c>
      <c r="J180" s="274">
        <v>255</v>
      </c>
      <c r="K180" s="322"/>
    </row>
    <row r="181" spans="2:11" s="1" customFormat="1" ht="15" customHeight="1">
      <c r="B181" s="299"/>
      <c r="C181" s="274" t="s">
        <v>105</v>
      </c>
      <c r="D181" s="274"/>
      <c r="E181" s="274"/>
      <c r="F181" s="297" t="s">
        <v>841</v>
      </c>
      <c r="G181" s="274"/>
      <c r="H181" s="274" t="s">
        <v>805</v>
      </c>
      <c r="I181" s="274" t="s">
        <v>843</v>
      </c>
      <c r="J181" s="274">
        <v>10</v>
      </c>
      <c r="K181" s="322"/>
    </row>
    <row r="182" spans="2:11" s="1" customFormat="1" ht="15" customHeight="1">
      <c r="B182" s="299"/>
      <c r="C182" s="274" t="s">
        <v>106</v>
      </c>
      <c r="D182" s="274"/>
      <c r="E182" s="274"/>
      <c r="F182" s="297" t="s">
        <v>841</v>
      </c>
      <c r="G182" s="274"/>
      <c r="H182" s="274" t="s">
        <v>915</v>
      </c>
      <c r="I182" s="274" t="s">
        <v>876</v>
      </c>
      <c r="J182" s="274"/>
      <c r="K182" s="322"/>
    </row>
    <row r="183" spans="2:11" s="1" customFormat="1" ht="15" customHeight="1">
      <c r="B183" s="299"/>
      <c r="C183" s="274" t="s">
        <v>916</v>
      </c>
      <c r="D183" s="274"/>
      <c r="E183" s="274"/>
      <c r="F183" s="297" t="s">
        <v>841</v>
      </c>
      <c r="G183" s="274"/>
      <c r="H183" s="274" t="s">
        <v>917</v>
      </c>
      <c r="I183" s="274" t="s">
        <v>876</v>
      </c>
      <c r="J183" s="274"/>
      <c r="K183" s="322"/>
    </row>
    <row r="184" spans="2:11" s="1" customFormat="1" ht="15" customHeight="1">
      <c r="B184" s="299"/>
      <c r="C184" s="274" t="s">
        <v>905</v>
      </c>
      <c r="D184" s="274"/>
      <c r="E184" s="274"/>
      <c r="F184" s="297" t="s">
        <v>841</v>
      </c>
      <c r="G184" s="274"/>
      <c r="H184" s="274" t="s">
        <v>918</v>
      </c>
      <c r="I184" s="274" t="s">
        <v>876</v>
      </c>
      <c r="J184" s="274"/>
      <c r="K184" s="322"/>
    </row>
    <row r="185" spans="2:11" s="1" customFormat="1" ht="15" customHeight="1">
      <c r="B185" s="299"/>
      <c r="C185" s="274" t="s">
        <v>108</v>
      </c>
      <c r="D185" s="274"/>
      <c r="E185" s="274"/>
      <c r="F185" s="297" t="s">
        <v>847</v>
      </c>
      <c r="G185" s="274"/>
      <c r="H185" s="274" t="s">
        <v>919</v>
      </c>
      <c r="I185" s="274" t="s">
        <v>843</v>
      </c>
      <c r="J185" s="274">
        <v>50</v>
      </c>
      <c r="K185" s="322"/>
    </row>
    <row r="186" spans="2:11" s="1" customFormat="1" ht="15" customHeight="1">
      <c r="B186" s="299"/>
      <c r="C186" s="274" t="s">
        <v>920</v>
      </c>
      <c r="D186" s="274"/>
      <c r="E186" s="274"/>
      <c r="F186" s="297" t="s">
        <v>847</v>
      </c>
      <c r="G186" s="274"/>
      <c r="H186" s="274" t="s">
        <v>921</v>
      </c>
      <c r="I186" s="274" t="s">
        <v>922</v>
      </c>
      <c r="J186" s="274"/>
      <c r="K186" s="322"/>
    </row>
    <row r="187" spans="2:11" s="1" customFormat="1" ht="15" customHeight="1">
      <c r="B187" s="299"/>
      <c r="C187" s="274" t="s">
        <v>923</v>
      </c>
      <c r="D187" s="274"/>
      <c r="E187" s="274"/>
      <c r="F187" s="297" t="s">
        <v>847</v>
      </c>
      <c r="G187" s="274"/>
      <c r="H187" s="274" t="s">
        <v>924</v>
      </c>
      <c r="I187" s="274" t="s">
        <v>922</v>
      </c>
      <c r="J187" s="274"/>
      <c r="K187" s="322"/>
    </row>
    <row r="188" spans="2:11" s="1" customFormat="1" ht="15" customHeight="1">
      <c r="B188" s="299"/>
      <c r="C188" s="274" t="s">
        <v>925</v>
      </c>
      <c r="D188" s="274"/>
      <c r="E188" s="274"/>
      <c r="F188" s="297" t="s">
        <v>847</v>
      </c>
      <c r="G188" s="274"/>
      <c r="H188" s="274" t="s">
        <v>926</v>
      </c>
      <c r="I188" s="274" t="s">
        <v>922</v>
      </c>
      <c r="J188" s="274"/>
      <c r="K188" s="322"/>
    </row>
    <row r="189" spans="2:11" s="1" customFormat="1" ht="15" customHeight="1">
      <c r="B189" s="299"/>
      <c r="C189" s="335" t="s">
        <v>927</v>
      </c>
      <c r="D189" s="274"/>
      <c r="E189" s="274"/>
      <c r="F189" s="297" t="s">
        <v>847</v>
      </c>
      <c r="G189" s="274"/>
      <c r="H189" s="274" t="s">
        <v>928</v>
      </c>
      <c r="I189" s="274" t="s">
        <v>929</v>
      </c>
      <c r="J189" s="336" t="s">
        <v>930</v>
      </c>
      <c r="K189" s="322"/>
    </row>
    <row r="190" spans="2:11" s="1" customFormat="1" ht="15" customHeight="1">
      <c r="B190" s="299"/>
      <c r="C190" s="335" t="s">
        <v>42</v>
      </c>
      <c r="D190" s="274"/>
      <c r="E190" s="274"/>
      <c r="F190" s="297" t="s">
        <v>841</v>
      </c>
      <c r="G190" s="274"/>
      <c r="H190" s="271" t="s">
        <v>931</v>
      </c>
      <c r="I190" s="274" t="s">
        <v>932</v>
      </c>
      <c r="J190" s="274"/>
      <c r="K190" s="322"/>
    </row>
    <row r="191" spans="2:11" s="1" customFormat="1" ht="15" customHeight="1">
      <c r="B191" s="299"/>
      <c r="C191" s="335" t="s">
        <v>933</v>
      </c>
      <c r="D191" s="274"/>
      <c r="E191" s="274"/>
      <c r="F191" s="297" t="s">
        <v>841</v>
      </c>
      <c r="G191" s="274"/>
      <c r="H191" s="274" t="s">
        <v>934</v>
      </c>
      <c r="I191" s="274" t="s">
        <v>876</v>
      </c>
      <c r="J191" s="274"/>
      <c r="K191" s="322"/>
    </row>
    <row r="192" spans="2:11" s="1" customFormat="1" ht="15" customHeight="1">
      <c r="B192" s="299"/>
      <c r="C192" s="335" t="s">
        <v>935</v>
      </c>
      <c r="D192" s="274"/>
      <c r="E192" s="274"/>
      <c r="F192" s="297" t="s">
        <v>841</v>
      </c>
      <c r="G192" s="274"/>
      <c r="H192" s="274" t="s">
        <v>936</v>
      </c>
      <c r="I192" s="274" t="s">
        <v>876</v>
      </c>
      <c r="J192" s="274"/>
      <c r="K192" s="322"/>
    </row>
    <row r="193" spans="2:11" s="1" customFormat="1" ht="15" customHeight="1">
      <c r="B193" s="299"/>
      <c r="C193" s="335" t="s">
        <v>937</v>
      </c>
      <c r="D193" s="274"/>
      <c r="E193" s="274"/>
      <c r="F193" s="297" t="s">
        <v>847</v>
      </c>
      <c r="G193" s="274"/>
      <c r="H193" s="274" t="s">
        <v>938</v>
      </c>
      <c r="I193" s="274" t="s">
        <v>876</v>
      </c>
      <c r="J193" s="274"/>
      <c r="K193" s="322"/>
    </row>
    <row r="194" spans="2:11" s="1" customFormat="1" ht="15" customHeight="1">
      <c r="B194" s="328"/>
      <c r="C194" s="337"/>
      <c r="D194" s="308"/>
      <c r="E194" s="308"/>
      <c r="F194" s="308"/>
      <c r="G194" s="308"/>
      <c r="H194" s="308"/>
      <c r="I194" s="308"/>
      <c r="J194" s="308"/>
      <c r="K194" s="329"/>
    </row>
    <row r="195" spans="2:11" s="1" customFormat="1" ht="18.75" customHeight="1">
      <c r="B195" s="310"/>
      <c r="C195" s="320"/>
      <c r="D195" s="320"/>
      <c r="E195" s="320"/>
      <c r="F195" s="330"/>
      <c r="G195" s="320"/>
      <c r="H195" s="320"/>
      <c r="I195" s="320"/>
      <c r="J195" s="320"/>
      <c r="K195" s="310"/>
    </row>
    <row r="196" spans="2:11" s="1" customFormat="1" ht="18.75" customHeight="1">
      <c r="B196" s="310"/>
      <c r="C196" s="320"/>
      <c r="D196" s="320"/>
      <c r="E196" s="320"/>
      <c r="F196" s="330"/>
      <c r="G196" s="320"/>
      <c r="H196" s="320"/>
      <c r="I196" s="320"/>
      <c r="J196" s="320"/>
      <c r="K196" s="310"/>
    </row>
    <row r="197" spans="2:11" s="1" customFormat="1" ht="18.75" customHeight="1">
      <c r="B197" s="282"/>
      <c r="C197" s="282"/>
      <c r="D197" s="282"/>
      <c r="E197" s="282"/>
      <c r="F197" s="282"/>
      <c r="G197" s="282"/>
      <c r="H197" s="282"/>
      <c r="I197" s="282"/>
      <c r="J197" s="282"/>
      <c r="K197" s="282"/>
    </row>
    <row r="198" spans="2:11" s="1" customFormat="1" ht="13.5">
      <c r="B198" s="261"/>
      <c r="C198" s="262"/>
      <c r="D198" s="262"/>
      <c r="E198" s="262"/>
      <c r="F198" s="262"/>
      <c r="G198" s="262"/>
      <c r="H198" s="262"/>
      <c r="I198" s="262"/>
      <c r="J198" s="262"/>
      <c r="K198" s="263"/>
    </row>
    <row r="199" spans="2:11" s="1" customFormat="1" ht="21">
      <c r="B199" s="264"/>
      <c r="C199" s="265" t="s">
        <v>939</v>
      </c>
      <c r="D199" s="265"/>
      <c r="E199" s="265"/>
      <c r="F199" s="265"/>
      <c r="G199" s="265"/>
      <c r="H199" s="265"/>
      <c r="I199" s="265"/>
      <c r="J199" s="265"/>
      <c r="K199" s="266"/>
    </row>
    <row r="200" spans="2:11" s="1" customFormat="1" ht="25.5" customHeight="1">
      <c r="B200" s="264"/>
      <c r="C200" s="338" t="s">
        <v>940</v>
      </c>
      <c r="D200" s="338"/>
      <c r="E200" s="338"/>
      <c r="F200" s="338" t="s">
        <v>941</v>
      </c>
      <c r="G200" s="339"/>
      <c r="H200" s="338" t="s">
        <v>942</v>
      </c>
      <c r="I200" s="338"/>
      <c r="J200" s="338"/>
      <c r="K200" s="266"/>
    </row>
    <row r="201" spans="2:11" s="1" customFormat="1" ht="5.25" customHeight="1">
      <c r="B201" s="299"/>
      <c r="C201" s="294"/>
      <c r="D201" s="294"/>
      <c r="E201" s="294"/>
      <c r="F201" s="294"/>
      <c r="G201" s="320"/>
      <c r="H201" s="294"/>
      <c r="I201" s="294"/>
      <c r="J201" s="294"/>
      <c r="K201" s="322"/>
    </row>
    <row r="202" spans="2:11" s="1" customFormat="1" ht="15" customHeight="1">
      <c r="B202" s="299"/>
      <c r="C202" s="274" t="s">
        <v>932</v>
      </c>
      <c r="D202" s="274"/>
      <c r="E202" s="274"/>
      <c r="F202" s="297" t="s">
        <v>43</v>
      </c>
      <c r="G202" s="274"/>
      <c r="H202" s="274" t="s">
        <v>943</v>
      </c>
      <c r="I202" s="274"/>
      <c r="J202" s="274"/>
      <c r="K202" s="322"/>
    </row>
    <row r="203" spans="2:11" s="1" customFormat="1" ht="15" customHeight="1">
      <c r="B203" s="299"/>
      <c r="C203" s="274"/>
      <c r="D203" s="274"/>
      <c r="E203" s="274"/>
      <c r="F203" s="297" t="s">
        <v>44</v>
      </c>
      <c r="G203" s="274"/>
      <c r="H203" s="274" t="s">
        <v>944</v>
      </c>
      <c r="I203" s="274"/>
      <c r="J203" s="274"/>
      <c r="K203" s="322"/>
    </row>
    <row r="204" spans="2:11" s="1" customFormat="1" ht="15" customHeight="1">
      <c r="B204" s="299"/>
      <c r="C204" s="274"/>
      <c r="D204" s="274"/>
      <c r="E204" s="274"/>
      <c r="F204" s="297" t="s">
        <v>47</v>
      </c>
      <c r="G204" s="274"/>
      <c r="H204" s="274" t="s">
        <v>945</v>
      </c>
      <c r="I204" s="274"/>
      <c r="J204" s="274"/>
      <c r="K204" s="322"/>
    </row>
    <row r="205" spans="2:11" s="1" customFormat="1" ht="15" customHeight="1">
      <c r="B205" s="299"/>
      <c r="C205" s="274"/>
      <c r="D205" s="274"/>
      <c r="E205" s="274"/>
      <c r="F205" s="297" t="s">
        <v>45</v>
      </c>
      <c r="G205" s="274"/>
      <c r="H205" s="274" t="s">
        <v>946</v>
      </c>
      <c r="I205" s="274"/>
      <c r="J205" s="274"/>
      <c r="K205" s="322"/>
    </row>
    <row r="206" spans="2:11" s="1" customFormat="1" ht="15" customHeight="1">
      <c r="B206" s="299"/>
      <c r="C206" s="274"/>
      <c r="D206" s="274"/>
      <c r="E206" s="274"/>
      <c r="F206" s="297" t="s">
        <v>46</v>
      </c>
      <c r="G206" s="274"/>
      <c r="H206" s="274" t="s">
        <v>947</v>
      </c>
      <c r="I206" s="274"/>
      <c r="J206" s="274"/>
      <c r="K206" s="322"/>
    </row>
    <row r="207" spans="2:11" s="1" customFormat="1" ht="15" customHeight="1">
      <c r="B207" s="299"/>
      <c r="C207" s="274"/>
      <c r="D207" s="274"/>
      <c r="E207" s="274"/>
      <c r="F207" s="297"/>
      <c r="G207" s="274"/>
      <c r="H207" s="274"/>
      <c r="I207" s="274"/>
      <c r="J207" s="274"/>
      <c r="K207" s="322"/>
    </row>
    <row r="208" spans="2:11" s="1" customFormat="1" ht="15" customHeight="1">
      <c r="B208" s="299"/>
      <c r="C208" s="274" t="s">
        <v>888</v>
      </c>
      <c r="D208" s="274"/>
      <c r="E208" s="274"/>
      <c r="F208" s="297" t="s">
        <v>79</v>
      </c>
      <c r="G208" s="274"/>
      <c r="H208" s="274" t="s">
        <v>948</v>
      </c>
      <c r="I208" s="274"/>
      <c r="J208" s="274"/>
      <c r="K208" s="322"/>
    </row>
    <row r="209" spans="2:11" s="1" customFormat="1" ht="15" customHeight="1">
      <c r="B209" s="299"/>
      <c r="C209" s="274"/>
      <c r="D209" s="274"/>
      <c r="E209" s="274"/>
      <c r="F209" s="297" t="s">
        <v>785</v>
      </c>
      <c r="G209" s="274"/>
      <c r="H209" s="274" t="s">
        <v>786</v>
      </c>
      <c r="I209" s="274"/>
      <c r="J209" s="274"/>
      <c r="K209" s="322"/>
    </row>
    <row r="210" spans="2:11" s="1" customFormat="1" ht="15" customHeight="1">
      <c r="B210" s="299"/>
      <c r="C210" s="274"/>
      <c r="D210" s="274"/>
      <c r="E210" s="274"/>
      <c r="F210" s="297" t="s">
        <v>783</v>
      </c>
      <c r="G210" s="274"/>
      <c r="H210" s="274" t="s">
        <v>949</v>
      </c>
      <c r="I210" s="274"/>
      <c r="J210" s="274"/>
      <c r="K210" s="322"/>
    </row>
    <row r="211" spans="2:11" s="1" customFormat="1" ht="15" customHeight="1">
      <c r="B211" s="340"/>
      <c r="C211" s="274"/>
      <c r="D211" s="274"/>
      <c r="E211" s="274"/>
      <c r="F211" s="297" t="s">
        <v>86</v>
      </c>
      <c r="G211" s="335"/>
      <c r="H211" s="326" t="s">
        <v>87</v>
      </c>
      <c r="I211" s="326"/>
      <c r="J211" s="326"/>
      <c r="K211" s="341"/>
    </row>
    <row r="212" spans="2:11" s="1" customFormat="1" ht="15" customHeight="1">
      <c r="B212" s="340"/>
      <c r="C212" s="274"/>
      <c r="D212" s="274"/>
      <c r="E212" s="274"/>
      <c r="F212" s="297" t="s">
        <v>787</v>
      </c>
      <c r="G212" s="335"/>
      <c r="H212" s="326" t="s">
        <v>950</v>
      </c>
      <c r="I212" s="326"/>
      <c r="J212" s="326"/>
      <c r="K212" s="341"/>
    </row>
    <row r="213" spans="2:11" s="1" customFormat="1" ht="15" customHeight="1">
      <c r="B213" s="340"/>
      <c r="C213" s="274"/>
      <c r="D213" s="274"/>
      <c r="E213" s="274"/>
      <c r="F213" s="297"/>
      <c r="G213" s="335"/>
      <c r="H213" s="326"/>
      <c r="I213" s="326"/>
      <c r="J213" s="326"/>
      <c r="K213" s="341"/>
    </row>
    <row r="214" spans="2:11" s="1" customFormat="1" ht="15" customHeight="1">
      <c r="B214" s="340"/>
      <c r="C214" s="274" t="s">
        <v>912</v>
      </c>
      <c r="D214" s="274"/>
      <c r="E214" s="274"/>
      <c r="F214" s="297">
        <v>1</v>
      </c>
      <c r="G214" s="335"/>
      <c r="H214" s="326" t="s">
        <v>951</v>
      </c>
      <c r="I214" s="326"/>
      <c r="J214" s="326"/>
      <c r="K214" s="341"/>
    </row>
    <row r="215" spans="2:11" s="1" customFormat="1" ht="15" customHeight="1">
      <c r="B215" s="340"/>
      <c r="C215" s="274"/>
      <c r="D215" s="274"/>
      <c r="E215" s="274"/>
      <c r="F215" s="297">
        <v>2</v>
      </c>
      <c r="G215" s="335"/>
      <c r="H215" s="326" t="s">
        <v>952</v>
      </c>
      <c r="I215" s="326"/>
      <c r="J215" s="326"/>
      <c r="K215" s="341"/>
    </row>
    <row r="216" spans="2:11" s="1" customFormat="1" ht="15" customHeight="1">
      <c r="B216" s="340"/>
      <c r="C216" s="274"/>
      <c r="D216" s="274"/>
      <c r="E216" s="274"/>
      <c r="F216" s="297">
        <v>3</v>
      </c>
      <c r="G216" s="335"/>
      <c r="H216" s="326" t="s">
        <v>953</v>
      </c>
      <c r="I216" s="326"/>
      <c r="J216" s="326"/>
      <c r="K216" s="341"/>
    </row>
    <row r="217" spans="2:11" s="1" customFormat="1" ht="15" customHeight="1">
      <c r="B217" s="340"/>
      <c r="C217" s="274"/>
      <c r="D217" s="274"/>
      <c r="E217" s="274"/>
      <c r="F217" s="297">
        <v>4</v>
      </c>
      <c r="G217" s="335"/>
      <c r="H217" s="326" t="s">
        <v>954</v>
      </c>
      <c r="I217" s="326"/>
      <c r="J217" s="326"/>
      <c r="K217" s="341"/>
    </row>
    <row r="218" spans="2:11" s="1" customFormat="1" ht="12.75" customHeight="1">
      <c r="B218" s="342"/>
      <c r="C218" s="343"/>
      <c r="D218" s="343"/>
      <c r="E218" s="343"/>
      <c r="F218" s="343"/>
      <c r="G218" s="343"/>
      <c r="H218" s="343"/>
      <c r="I218" s="343"/>
      <c r="J218" s="343"/>
      <c r="K218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LAPTOP-1JLMHHIG\vozabal</dc:creator>
  <cp:keywords/>
  <dc:description/>
  <cp:lastModifiedBy>LAPTOP-1JLMHHIG\vozabal</cp:lastModifiedBy>
  <dcterms:created xsi:type="dcterms:W3CDTF">2023-03-01T14:53:38Z</dcterms:created>
  <dcterms:modified xsi:type="dcterms:W3CDTF">2023-03-01T14:53:46Z</dcterms:modified>
  <cp:category/>
  <cp:version/>
  <cp:contentType/>
  <cp:contentStatus/>
</cp:coreProperties>
</file>