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1\Stavitelství Adamec\Chotěboř - ZŠ Smetanova - střecha\excel\"/>
    </mc:Choice>
  </mc:AlternateContent>
  <xr:revisionPtr revIDLastSave="0" documentId="13_ncr:1_{146C7B12-3156-44A2-99C1-0E71F501CC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1 2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2 Pol'!$A$1:$X$768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30" i="12"/>
  <c r="I30" i="12"/>
  <c r="K30" i="12"/>
  <c r="M30" i="12"/>
  <c r="O30" i="12"/>
  <c r="Q30" i="12"/>
  <c r="V30" i="12"/>
  <c r="G35" i="12"/>
  <c r="I35" i="12"/>
  <c r="K35" i="12"/>
  <c r="O35" i="12"/>
  <c r="Q35" i="12"/>
  <c r="V35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Q106" i="12" s="1"/>
  <c r="V107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8" i="12"/>
  <c r="M148" i="12" s="1"/>
  <c r="M147" i="12" s="1"/>
  <c r="I148" i="12"/>
  <c r="I147" i="12" s="1"/>
  <c r="K148" i="12"/>
  <c r="K147" i="12" s="1"/>
  <c r="O148" i="12"/>
  <c r="O147" i="12" s="1"/>
  <c r="Q148" i="12"/>
  <c r="Q147" i="12" s="1"/>
  <c r="V148" i="12"/>
  <c r="V147" i="12" s="1"/>
  <c r="G163" i="12"/>
  <c r="M163" i="12" s="1"/>
  <c r="I163" i="12"/>
  <c r="I162" i="12" s="1"/>
  <c r="K163" i="12"/>
  <c r="K162" i="12" s="1"/>
  <c r="O163" i="12"/>
  <c r="Q163" i="12"/>
  <c r="V163" i="12"/>
  <c r="G165" i="12"/>
  <c r="M165" i="12" s="1"/>
  <c r="I165" i="12"/>
  <c r="K165" i="12"/>
  <c r="O165" i="12"/>
  <c r="Q165" i="12"/>
  <c r="V165" i="12"/>
  <c r="G167" i="12"/>
  <c r="G162" i="12" s="1"/>
  <c r="I54" i="1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2" i="12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83" i="12"/>
  <c r="M183" i="12" s="1"/>
  <c r="I183" i="12"/>
  <c r="K183" i="12"/>
  <c r="O183" i="12"/>
  <c r="Q183" i="12"/>
  <c r="V183" i="12"/>
  <c r="G192" i="12"/>
  <c r="M192" i="12" s="1"/>
  <c r="I192" i="12"/>
  <c r="K192" i="12"/>
  <c r="O192" i="12"/>
  <c r="Q192" i="12"/>
  <c r="V192" i="12"/>
  <c r="G201" i="12"/>
  <c r="M201" i="12" s="1"/>
  <c r="I201" i="12"/>
  <c r="K201" i="12"/>
  <c r="O201" i="12"/>
  <c r="Q201" i="12"/>
  <c r="V201" i="12"/>
  <c r="G204" i="12"/>
  <c r="M204" i="12" s="1"/>
  <c r="I204" i="12"/>
  <c r="K204" i="12"/>
  <c r="O204" i="12"/>
  <c r="Q204" i="12"/>
  <c r="V204" i="12"/>
  <c r="G213" i="12"/>
  <c r="M213" i="12" s="1"/>
  <c r="I213" i="12"/>
  <c r="K213" i="12"/>
  <c r="O213" i="12"/>
  <c r="Q213" i="12"/>
  <c r="V213" i="12"/>
  <c r="G222" i="12"/>
  <c r="M222" i="12" s="1"/>
  <c r="I222" i="12"/>
  <c r="K222" i="12"/>
  <c r="O222" i="12"/>
  <c r="Q222" i="12"/>
  <c r="V222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2" i="12"/>
  <c r="M242" i="12" s="1"/>
  <c r="I242" i="12"/>
  <c r="K242" i="12"/>
  <c r="K241" i="12" s="1"/>
  <c r="O242" i="12"/>
  <c r="Q242" i="12"/>
  <c r="Q241" i="12" s="1"/>
  <c r="V242" i="12"/>
  <c r="G244" i="12"/>
  <c r="G241" i="12" s="1"/>
  <c r="I56" i="1" s="1"/>
  <c r="I244" i="12"/>
  <c r="K244" i="12"/>
  <c r="O244" i="12"/>
  <c r="Q244" i="12"/>
  <c r="V244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83" i="12"/>
  <c r="M283" i="12" s="1"/>
  <c r="I283" i="12"/>
  <c r="K283" i="12"/>
  <c r="O283" i="12"/>
  <c r="Q283" i="12"/>
  <c r="V283" i="12"/>
  <c r="G286" i="12"/>
  <c r="M286" i="12" s="1"/>
  <c r="I286" i="12"/>
  <c r="K286" i="12"/>
  <c r="O286" i="12"/>
  <c r="Q286" i="12"/>
  <c r="V286" i="12"/>
  <c r="G288" i="12"/>
  <c r="I288" i="12"/>
  <c r="K288" i="12"/>
  <c r="O288" i="12"/>
  <c r="Q288" i="12"/>
  <c r="V288" i="12"/>
  <c r="G299" i="12"/>
  <c r="M299" i="12" s="1"/>
  <c r="I299" i="12"/>
  <c r="K299" i="12"/>
  <c r="O299" i="12"/>
  <c r="Q299" i="12"/>
  <c r="V29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23" i="12"/>
  <c r="M323" i="12" s="1"/>
  <c r="I323" i="12"/>
  <c r="K323" i="12"/>
  <c r="O323" i="12"/>
  <c r="Q323" i="12"/>
  <c r="V323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8" i="12"/>
  <c r="M348" i="12" s="1"/>
  <c r="I348" i="12"/>
  <c r="K348" i="12"/>
  <c r="O348" i="12"/>
  <c r="Q348" i="12"/>
  <c r="V348" i="12"/>
  <c r="G352" i="12"/>
  <c r="M352" i="12" s="1"/>
  <c r="I352" i="12"/>
  <c r="K352" i="12"/>
  <c r="O352" i="12"/>
  <c r="Q352" i="12"/>
  <c r="V352" i="12"/>
  <c r="G355" i="12"/>
  <c r="M355" i="12" s="1"/>
  <c r="I355" i="12"/>
  <c r="K355" i="12"/>
  <c r="O355" i="12"/>
  <c r="Q355" i="12"/>
  <c r="V355" i="12"/>
  <c r="G359" i="12"/>
  <c r="M359" i="12" s="1"/>
  <c r="I359" i="12"/>
  <c r="K359" i="12"/>
  <c r="O359" i="12"/>
  <c r="Q359" i="12"/>
  <c r="V359" i="12"/>
  <c r="G362" i="12"/>
  <c r="M362" i="12" s="1"/>
  <c r="I362" i="12"/>
  <c r="K362" i="12"/>
  <c r="O362" i="12"/>
  <c r="Q362" i="12"/>
  <c r="V362" i="12"/>
  <c r="G366" i="12"/>
  <c r="M366" i="12" s="1"/>
  <c r="I366" i="12"/>
  <c r="K366" i="12"/>
  <c r="O366" i="12"/>
  <c r="Q366" i="12"/>
  <c r="V366" i="12"/>
  <c r="G370" i="12"/>
  <c r="I370" i="12"/>
  <c r="K370" i="12"/>
  <c r="M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6" i="12"/>
  <c r="M386" i="12" s="1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G390" i="12"/>
  <c r="M390" i="12" s="1"/>
  <c r="I390" i="12"/>
  <c r="K390" i="12"/>
  <c r="O390" i="12"/>
  <c r="Q390" i="12"/>
  <c r="V390" i="12"/>
  <c r="G392" i="12"/>
  <c r="M392" i="12" s="1"/>
  <c r="I392" i="12"/>
  <c r="K392" i="12"/>
  <c r="O392" i="12"/>
  <c r="Q392" i="12"/>
  <c r="V392" i="12"/>
  <c r="G394" i="12"/>
  <c r="M394" i="12" s="1"/>
  <c r="I394" i="12"/>
  <c r="K394" i="12"/>
  <c r="O394" i="12"/>
  <c r="Q394" i="12"/>
  <c r="V394" i="12"/>
  <c r="G396" i="12"/>
  <c r="M396" i="12" s="1"/>
  <c r="I396" i="12"/>
  <c r="K396" i="12"/>
  <c r="O396" i="12"/>
  <c r="Q396" i="12"/>
  <c r="V396" i="12"/>
  <c r="G399" i="12"/>
  <c r="M399" i="12" s="1"/>
  <c r="I399" i="12"/>
  <c r="K399" i="12"/>
  <c r="K398" i="12" s="1"/>
  <c r="O399" i="12"/>
  <c r="Q399" i="12"/>
  <c r="V399" i="12"/>
  <c r="V398" i="12" s="1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O403" i="12"/>
  <c r="Q403" i="12"/>
  <c r="V403" i="12"/>
  <c r="G405" i="12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M415" i="12" s="1"/>
  <c r="I415" i="12"/>
  <c r="K415" i="12"/>
  <c r="K412" i="12" s="1"/>
  <c r="O415" i="12"/>
  <c r="Q415" i="12"/>
  <c r="V415" i="12"/>
  <c r="G417" i="12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31" i="12"/>
  <c r="M431" i="12" s="1"/>
  <c r="I431" i="12"/>
  <c r="K431" i="12"/>
  <c r="O431" i="12"/>
  <c r="Q431" i="12"/>
  <c r="V431" i="12"/>
  <c r="G433" i="12"/>
  <c r="M433" i="12" s="1"/>
  <c r="I433" i="12"/>
  <c r="K433" i="12"/>
  <c r="O433" i="12"/>
  <c r="Q433" i="12"/>
  <c r="V433" i="12"/>
  <c r="G444" i="12"/>
  <c r="M444" i="12" s="1"/>
  <c r="I444" i="12"/>
  <c r="K444" i="12"/>
  <c r="O444" i="12"/>
  <c r="Q444" i="12"/>
  <c r="V444" i="12"/>
  <c r="G458" i="12"/>
  <c r="I458" i="12"/>
  <c r="K458" i="12"/>
  <c r="M458" i="12"/>
  <c r="O458" i="12"/>
  <c r="Q458" i="12"/>
  <c r="V458" i="12"/>
  <c r="G469" i="12"/>
  <c r="M469" i="12" s="1"/>
  <c r="I469" i="12"/>
  <c r="K469" i="12"/>
  <c r="O469" i="12"/>
  <c r="Q469" i="12"/>
  <c r="V469" i="12"/>
  <c r="G471" i="12"/>
  <c r="I471" i="12"/>
  <c r="K471" i="12"/>
  <c r="M471" i="12"/>
  <c r="O471" i="12"/>
  <c r="Q471" i="12"/>
  <c r="V471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M477" i="12" s="1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8" i="12"/>
  <c r="M488" i="12" s="1"/>
  <c r="I488" i="12"/>
  <c r="K488" i="12"/>
  <c r="O488" i="12"/>
  <c r="Q488" i="12"/>
  <c r="V488" i="12"/>
  <c r="G491" i="12"/>
  <c r="M491" i="12" s="1"/>
  <c r="I491" i="12"/>
  <c r="K491" i="12"/>
  <c r="O491" i="12"/>
  <c r="Q491" i="12"/>
  <c r="V491" i="12"/>
  <c r="G502" i="12"/>
  <c r="M502" i="12" s="1"/>
  <c r="I502" i="12"/>
  <c r="K502" i="12"/>
  <c r="O502" i="12"/>
  <c r="Q502" i="12"/>
  <c r="V502" i="12"/>
  <c r="G507" i="12"/>
  <c r="M507" i="12" s="1"/>
  <c r="I507" i="12"/>
  <c r="K507" i="12"/>
  <c r="O507" i="12"/>
  <c r="Q507" i="12"/>
  <c r="V507" i="12"/>
  <c r="G509" i="12"/>
  <c r="M509" i="12" s="1"/>
  <c r="I509" i="12"/>
  <c r="K509" i="12"/>
  <c r="O509" i="12"/>
  <c r="Q509" i="12"/>
  <c r="V509" i="12"/>
  <c r="G512" i="12"/>
  <c r="M512" i="12" s="1"/>
  <c r="I512" i="12"/>
  <c r="K512" i="12"/>
  <c r="O512" i="12"/>
  <c r="Q512" i="12"/>
  <c r="V512" i="12"/>
  <c r="G515" i="12"/>
  <c r="M515" i="12" s="1"/>
  <c r="I515" i="12"/>
  <c r="K515" i="12"/>
  <c r="O515" i="12"/>
  <c r="Q515" i="12"/>
  <c r="V515" i="12"/>
  <c r="G518" i="12"/>
  <c r="M518" i="12" s="1"/>
  <c r="I518" i="12"/>
  <c r="K518" i="12"/>
  <c r="O518" i="12"/>
  <c r="Q518" i="12"/>
  <c r="V518" i="12"/>
  <c r="G522" i="12"/>
  <c r="M522" i="12" s="1"/>
  <c r="I522" i="12"/>
  <c r="K522" i="12"/>
  <c r="O522" i="12"/>
  <c r="Q522" i="12"/>
  <c r="V522" i="12"/>
  <c r="G525" i="12"/>
  <c r="M525" i="12" s="1"/>
  <c r="I525" i="12"/>
  <c r="K525" i="12"/>
  <c r="O525" i="12"/>
  <c r="Q525" i="12"/>
  <c r="V525" i="12"/>
  <c r="G527" i="12"/>
  <c r="M527" i="12" s="1"/>
  <c r="I527" i="12"/>
  <c r="K527" i="12"/>
  <c r="O527" i="12"/>
  <c r="Q527" i="12"/>
  <c r="V527" i="12"/>
  <c r="G529" i="12"/>
  <c r="M529" i="12" s="1"/>
  <c r="I529" i="12"/>
  <c r="K529" i="12"/>
  <c r="O529" i="12"/>
  <c r="Q529" i="12"/>
  <c r="V529" i="12"/>
  <c r="G531" i="12"/>
  <c r="M531" i="12" s="1"/>
  <c r="I531" i="12"/>
  <c r="K531" i="12"/>
  <c r="O531" i="12"/>
  <c r="Q531" i="12"/>
  <c r="V531" i="12"/>
  <c r="G534" i="12"/>
  <c r="M534" i="12" s="1"/>
  <c r="I534" i="12"/>
  <c r="K534" i="12"/>
  <c r="O534" i="12"/>
  <c r="Q534" i="12"/>
  <c r="V534" i="12"/>
  <c r="G545" i="12"/>
  <c r="M545" i="12" s="1"/>
  <c r="I545" i="12"/>
  <c r="K545" i="12"/>
  <c r="O545" i="12"/>
  <c r="Q545" i="12"/>
  <c r="V545" i="12"/>
  <c r="G547" i="12"/>
  <c r="M547" i="12" s="1"/>
  <c r="I547" i="12"/>
  <c r="K547" i="12"/>
  <c r="O547" i="12"/>
  <c r="Q547" i="12"/>
  <c r="V547" i="12"/>
  <c r="G559" i="12"/>
  <c r="M559" i="12" s="1"/>
  <c r="I559" i="12"/>
  <c r="K559" i="12"/>
  <c r="O559" i="12"/>
  <c r="Q559" i="12"/>
  <c r="V559" i="12"/>
  <c r="G567" i="12"/>
  <c r="I567" i="12"/>
  <c r="K567" i="12"/>
  <c r="M567" i="12"/>
  <c r="O567" i="12"/>
  <c r="Q567" i="12"/>
  <c r="V567" i="12"/>
  <c r="G571" i="12"/>
  <c r="M571" i="12" s="1"/>
  <c r="I571" i="12"/>
  <c r="K571" i="12"/>
  <c r="O571" i="12"/>
  <c r="Q571" i="12"/>
  <c r="V571" i="12"/>
  <c r="G575" i="12"/>
  <c r="M575" i="12" s="1"/>
  <c r="I575" i="12"/>
  <c r="K575" i="12"/>
  <c r="O575" i="12"/>
  <c r="Q575" i="12"/>
  <c r="V575" i="12"/>
  <c r="G579" i="12"/>
  <c r="M579" i="12" s="1"/>
  <c r="I579" i="12"/>
  <c r="K579" i="12"/>
  <c r="O579" i="12"/>
  <c r="Q579" i="12"/>
  <c r="V579" i="12"/>
  <c r="G581" i="12"/>
  <c r="M581" i="12" s="1"/>
  <c r="I581" i="12"/>
  <c r="K581" i="12"/>
  <c r="O581" i="12"/>
  <c r="Q581" i="12"/>
  <c r="V581" i="12"/>
  <c r="G583" i="12"/>
  <c r="M583" i="12" s="1"/>
  <c r="I583" i="12"/>
  <c r="K583" i="12"/>
  <c r="O583" i="12"/>
  <c r="Q583" i="12"/>
  <c r="V583" i="12"/>
  <c r="G585" i="12"/>
  <c r="M585" i="12" s="1"/>
  <c r="I585" i="12"/>
  <c r="K585" i="12"/>
  <c r="O585" i="12"/>
  <c r="Q585" i="12"/>
  <c r="V585" i="12"/>
  <c r="G587" i="12"/>
  <c r="M587" i="12" s="1"/>
  <c r="I587" i="12"/>
  <c r="K587" i="12"/>
  <c r="O587" i="12"/>
  <c r="Q587" i="12"/>
  <c r="V587" i="12"/>
  <c r="G591" i="12"/>
  <c r="M591" i="12" s="1"/>
  <c r="I591" i="12"/>
  <c r="K591" i="12"/>
  <c r="O591" i="12"/>
  <c r="Q591" i="12"/>
  <c r="V591" i="12"/>
  <c r="G593" i="12"/>
  <c r="M593" i="12" s="1"/>
  <c r="I593" i="12"/>
  <c r="K593" i="12"/>
  <c r="O593" i="12"/>
  <c r="Q593" i="12"/>
  <c r="V593" i="12"/>
  <c r="G596" i="12"/>
  <c r="M596" i="12" s="1"/>
  <c r="I596" i="12"/>
  <c r="K596" i="12"/>
  <c r="O596" i="12"/>
  <c r="Q596" i="12"/>
  <c r="V596" i="12"/>
  <c r="G599" i="12"/>
  <c r="M599" i="12" s="1"/>
  <c r="I599" i="12"/>
  <c r="K599" i="12"/>
  <c r="O599" i="12"/>
  <c r="Q599" i="12"/>
  <c r="V599" i="12"/>
  <c r="G603" i="12"/>
  <c r="M603" i="12" s="1"/>
  <c r="I603" i="12"/>
  <c r="K603" i="12"/>
  <c r="O603" i="12"/>
  <c r="Q603" i="12"/>
  <c r="V603" i="12"/>
  <c r="G606" i="12"/>
  <c r="M606" i="12" s="1"/>
  <c r="I606" i="12"/>
  <c r="K606" i="12"/>
  <c r="O606" i="12"/>
  <c r="Q606" i="12"/>
  <c r="V606" i="12"/>
  <c r="G608" i="12"/>
  <c r="M608" i="12" s="1"/>
  <c r="I608" i="12"/>
  <c r="K608" i="12"/>
  <c r="O608" i="12"/>
  <c r="Q608" i="12"/>
  <c r="V608" i="12"/>
  <c r="G611" i="12"/>
  <c r="M611" i="12" s="1"/>
  <c r="I611" i="12"/>
  <c r="K611" i="12"/>
  <c r="O611" i="12"/>
  <c r="Q611" i="12"/>
  <c r="V611" i="12"/>
  <c r="G613" i="12"/>
  <c r="M613" i="12" s="1"/>
  <c r="I613" i="12"/>
  <c r="K613" i="12"/>
  <c r="O613" i="12"/>
  <c r="Q613" i="12"/>
  <c r="V613" i="12"/>
  <c r="G615" i="12"/>
  <c r="M615" i="12" s="1"/>
  <c r="I615" i="12"/>
  <c r="K615" i="12"/>
  <c r="O615" i="12"/>
  <c r="Q615" i="12"/>
  <c r="V615" i="12"/>
  <c r="G626" i="12"/>
  <c r="M626" i="12" s="1"/>
  <c r="I626" i="12"/>
  <c r="K626" i="12"/>
  <c r="O626" i="12"/>
  <c r="Q626" i="12"/>
  <c r="V626" i="12"/>
  <c r="G631" i="12"/>
  <c r="M631" i="12" s="1"/>
  <c r="I631" i="12"/>
  <c r="K631" i="12"/>
  <c r="O631" i="12"/>
  <c r="Q631" i="12"/>
  <c r="V631" i="12"/>
  <c r="G642" i="12"/>
  <c r="M642" i="12" s="1"/>
  <c r="I642" i="12"/>
  <c r="K642" i="12"/>
  <c r="O642" i="12"/>
  <c r="Q642" i="12"/>
  <c r="V642" i="12"/>
  <c r="G643" i="12"/>
  <c r="I64" i="1" s="1"/>
  <c r="Q643" i="12"/>
  <c r="G644" i="12"/>
  <c r="M644" i="12" s="1"/>
  <c r="M643" i="12" s="1"/>
  <c r="I644" i="12"/>
  <c r="I643" i="12" s="1"/>
  <c r="K644" i="12"/>
  <c r="K643" i="12" s="1"/>
  <c r="O644" i="12"/>
  <c r="O643" i="12" s="1"/>
  <c r="Q644" i="12"/>
  <c r="V644" i="12"/>
  <c r="V643" i="12" s="1"/>
  <c r="G660" i="12"/>
  <c r="I660" i="12"/>
  <c r="K660" i="12"/>
  <c r="O660" i="12"/>
  <c r="Q660" i="12"/>
  <c r="V660" i="12"/>
  <c r="G662" i="12"/>
  <c r="I662" i="12"/>
  <c r="K662" i="12"/>
  <c r="M662" i="12"/>
  <c r="O662" i="12"/>
  <c r="Q662" i="12"/>
  <c r="V662" i="12"/>
  <c r="G664" i="12"/>
  <c r="M664" i="12" s="1"/>
  <c r="I664" i="12"/>
  <c r="K664" i="12"/>
  <c r="O664" i="12"/>
  <c r="Q664" i="12"/>
  <c r="V664" i="12"/>
  <c r="G666" i="12"/>
  <c r="M666" i="12" s="1"/>
  <c r="I666" i="12"/>
  <c r="K666" i="12"/>
  <c r="O666" i="12"/>
  <c r="Q666" i="12"/>
  <c r="V666" i="12"/>
  <c r="G668" i="12"/>
  <c r="M668" i="12" s="1"/>
  <c r="I668" i="12"/>
  <c r="K668" i="12"/>
  <c r="O668" i="12"/>
  <c r="Q668" i="12"/>
  <c r="V668" i="12"/>
  <c r="G670" i="12"/>
  <c r="M670" i="12" s="1"/>
  <c r="I670" i="12"/>
  <c r="K670" i="12"/>
  <c r="O670" i="12"/>
  <c r="Q670" i="12"/>
  <c r="V670" i="12"/>
  <c r="G672" i="12"/>
  <c r="M672" i="12" s="1"/>
  <c r="I672" i="12"/>
  <c r="K672" i="12"/>
  <c r="O672" i="12"/>
  <c r="Q672" i="12"/>
  <c r="V672" i="12"/>
  <c r="G674" i="12"/>
  <c r="M674" i="12" s="1"/>
  <c r="I674" i="12"/>
  <c r="K674" i="12"/>
  <c r="O674" i="12"/>
  <c r="Q674" i="12"/>
  <c r="V674" i="12"/>
  <c r="G676" i="12"/>
  <c r="M676" i="12" s="1"/>
  <c r="I676" i="12"/>
  <c r="K676" i="12"/>
  <c r="O676" i="12"/>
  <c r="Q676" i="12"/>
  <c r="V676" i="12"/>
  <c r="G678" i="12"/>
  <c r="M678" i="12" s="1"/>
  <c r="I678" i="12"/>
  <c r="K678" i="12"/>
  <c r="O678" i="12"/>
  <c r="Q678" i="12"/>
  <c r="V678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4" i="12"/>
  <c r="M684" i="12" s="1"/>
  <c r="I684" i="12"/>
  <c r="K684" i="12"/>
  <c r="O684" i="12"/>
  <c r="Q684" i="12"/>
  <c r="V684" i="12"/>
  <c r="G686" i="12"/>
  <c r="M686" i="12" s="1"/>
  <c r="I686" i="12"/>
  <c r="K686" i="12"/>
  <c r="O686" i="12"/>
  <c r="Q686" i="12"/>
  <c r="V686" i="12"/>
  <c r="G688" i="12"/>
  <c r="M688" i="12" s="1"/>
  <c r="I688" i="12"/>
  <c r="K688" i="12"/>
  <c r="O688" i="12"/>
  <c r="Q688" i="12"/>
  <c r="V688" i="12"/>
  <c r="G690" i="12"/>
  <c r="M690" i="12" s="1"/>
  <c r="I690" i="12"/>
  <c r="K690" i="12"/>
  <c r="O690" i="12"/>
  <c r="Q690" i="12"/>
  <c r="V690" i="12"/>
  <c r="G692" i="12"/>
  <c r="M692" i="12" s="1"/>
  <c r="I692" i="12"/>
  <c r="K692" i="12"/>
  <c r="O692" i="12"/>
  <c r="Q692" i="12"/>
  <c r="V692" i="12"/>
  <c r="G694" i="12"/>
  <c r="M694" i="12" s="1"/>
  <c r="I694" i="12"/>
  <c r="K694" i="12"/>
  <c r="O694" i="12"/>
  <c r="Q694" i="12"/>
  <c r="V694" i="12"/>
  <c r="G696" i="12"/>
  <c r="M696" i="12" s="1"/>
  <c r="I696" i="12"/>
  <c r="K696" i="12"/>
  <c r="O696" i="12"/>
  <c r="Q696" i="12"/>
  <c r="V696" i="12"/>
  <c r="G698" i="12"/>
  <c r="M698" i="12" s="1"/>
  <c r="I698" i="12"/>
  <c r="K698" i="12"/>
  <c r="O698" i="12"/>
  <c r="Q698" i="12"/>
  <c r="V698" i="12"/>
  <c r="G700" i="12"/>
  <c r="M700" i="12" s="1"/>
  <c r="I700" i="12"/>
  <c r="K700" i="12"/>
  <c r="O700" i="12"/>
  <c r="Q700" i="12"/>
  <c r="V700" i="12"/>
  <c r="G702" i="12"/>
  <c r="M702" i="12" s="1"/>
  <c r="I702" i="12"/>
  <c r="K702" i="12"/>
  <c r="O702" i="12"/>
  <c r="Q702" i="12"/>
  <c r="V702" i="12"/>
  <c r="G704" i="12"/>
  <c r="M704" i="12" s="1"/>
  <c r="I704" i="12"/>
  <c r="K704" i="12"/>
  <c r="O704" i="12"/>
  <c r="Q704" i="12"/>
  <c r="V704" i="12"/>
  <c r="G706" i="12"/>
  <c r="M706" i="12" s="1"/>
  <c r="I706" i="12"/>
  <c r="K706" i="12"/>
  <c r="O706" i="12"/>
  <c r="Q706" i="12"/>
  <c r="V706" i="12"/>
  <c r="G708" i="12"/>
  <c r="M708" i="12" s="1"/>
  <c r="I708" i="12"/>
  <c r="K708" i="12"/>
  <c r="O708" i="12"/>
  <c r="Q708" i="12"/>
  <c r="V708" i="12"/>
  <c r="G711" i="12"/>
  <c r="M711" i="12" s="1"/>
  <c r="I711" i="12"/>
  <c r="K711" i="12"/>
  <c r="O711" i="12"/>
  <c r="Q711" i="12"/>
  <c r="V711" i="12"/>
  <c r="G713" i="12"/>
  <c r="M713" i="12" s="1"/>
  <c r="I713" i="12"/>
  <c r="K713" i="12"/>
  <c r="O713" i="12"/>
  <c r="Q713" i="12"/>
  <c r="V713" i="12"/>
  <c r="G716" i="12"/>
  <c r="M716" i="12" s="1"/>
  <c r="I716" i="12"/>
  <c r="K716" i="12"/>
  <c r="O716" i="12"/>
  <c r="Q716" i="12"/>
  <c r="V716" i="12"/>
  <c r="G722" i="12"/>
  <c r="M722" i="12" s="1"/>
  <c r="I722" i="12"/>
  <c r="K722" i="12"/>
  <c r="O722" i="12"/>
  <c r="Q722" i="12"/>
  <c r="V722" i="12"/>
  <c r="G724" i="12"/>
  <c r="M724" i="12" s="1"/>
  <c r="I724" i="12"/>
  <c r="K724" i="12"/>
  <c r="O724" i="12"/>
  <c r="Q724" i="12"/>
  <c r="V724" i="12"/>
  <c r="G726" i="12"/>
  <c r="I726" i="12"/>
  <c r="K726" i="12"/>
  <c r="M726" i="12"/>
  <c r="O726" i="12"/>
  <c r="Q726" i="12"/>
  <c r="V726" i="12"/>
  <c r="G727" i="12"/>
  <c r="M727" i="12" s="1"/>
  <c r="I727" i="12"/>
  <c r="K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M729" i="12" s="1"/>
  <c r="I729" i="12"/>
  <c r="K729" i="12"/>
  <c r="O729" i="12"/>
  <c r="Q729" i="12"/>
  <c r="V729" i="12"/>
  <c r="G730" i="12"/>
  <c r="M730" i="12" s="1"/>
  <c r="I730" i="12"/>
  <c r="K730" i="12"/>
  <c r="O730" i="12"/>
  <c r="Q730" i="12"/>
  <c r="V730" i="12"/>
  <c r="G731" i="12"/>
  <c r="M731" i="12" s="1"/>
  <c r="I731" i="12"/>
  <c r="K731" i="12"/>
  <c r="O731" i="12"/>
  <c r="Q731" i="12"/>
  <c r="V731" i="12"/>
  <c r="G732" i="12"/>
  <c r="M732" i="12" s="1"/>
  <c r="I732" i="12"/>
  <c r="K732" i="12"/>
  <c r="O732" i="12"/>
  <c r="Q732" i="12"/>
  <c r="V732" i="12"/>
  <c r="G734" i="12"/>
  <c r="M734" i="12" s="1"/>
  <c r="I734" i="12"/>
  <c r="K734" i="12"/>
  <c r="O734" i="12"/>
  <c r="Q734" i="12"/>
  <c r="V734" i="12"/>
  <c r="G736" i="12"/>
  <c r="I736" i="12"/>
  <c r="K736" i="12"/>
  <c r="O736" i="12"/>
  <c r="Q736" i="12"/>
  <c r="V736" i="12"/>
  <c r="G738" i="12"/>
  <c r="M738" i="12" s="1"/>
  <c r="I738" i="12"/>
  <c r="K738" i="12"/>
  <c r="O738" i="12"/>
  <c r="Q738" i="12"/>
  <c r="V738" i="12"/>
  <c r="G740" i="12"/>
  <c r="M740" i="12" s="1"/>
  <c r="I740" i="12"/>
  <c r="K740" i="12"/>
  <c r="O740" i="12"/>
  <c r="Q740" i="12"/>
  <c r="V740" i="12"/>
  <c r="G742" i="12"/>
  <c r="M742" i="12" s="1"/>
  <c r="I742" i="12"/>
  <c r="K742" i="12"/>
  <c r="O742" i="12"/>
  <c r="Q742" i="12"/>
  <c r="V742" i="12"/>
  <c r="G744" i="12"/>
  <c r="M744" i="12" s="1"/>
  <c r="I744" i="12"/>
  <c r="K744" i="12"/>
  <c r="O744" i="12"/>
  <c r="Q744" i="12"/>
  <c r="V744" i="12"/>
  <c r="G746" i="12"/>
  <c r="M746" i="12" s="1"/>
  <c r="I746" i="12"/>
  <c r="K746" i="12"/>
  <c r="O746" i="12"/>
  <c r="Q746" i="12"/>
  <c r="V746" i="12"/>
  <c r="G748" i="12"/>
  <c r="M748" i="12" s="1"/>
  <c r="I748" i="12"/>
  <c r="K748" i="12"/>
  <c r="O748" i="12"/>
  <c r="Q748" i="12"/>
  <c r="V748" i="12"/>
  <c r="G750" i="12"/>
  <c r="M750" i="12" s="1"/>
  <c r="I750" i="12"/>
  <c r="K750" i="12"/>
  <c r="O750" i="12"/>
  <c r="Q750" i="12"/>
  <c r="V750" i="12"/>
  <c r="O752" i="12"/>
  <c r="G753" i="12"/>
  <c r="M753" i="12" s="1"/>
  <c r="I753" i="12"/>
  <c r="K753" i="12"/>
  <c r="K752" i="12" s="1"/>
  <c r="O753" i="12"/>
  <c r="Q753" i="12"/>
  <c r="V753" i="12"/>
  <c r="V752" i="12" s="1"/>
  <c r="G755" i="12"/>
  <c r="M755" i="12" s="1"/>
  <c r="I755" i="12"/>
  <c r="K755" i="12"/>
  <c r="O755" i="12"/>
  <c r="Q755" i="12"/>
  <c r="Q752" i="12" s="1"/>
  <c r="V755" i="12"/>
  <c r="AE758" i="12"/>
  <c r="F40" i="1" s="1"/>
  <c r="J28" i="1"/>
  <c r="J26" i="1"/>
  <c r="G38" i="1"/>
  <c r="F38" i="1"/>
  <c r="J23" i="1"/>
  <c r="J24" i="1"/>
  <c r="J25" i="1"/>
  <c r="J27" i="1"/>
  <c r="E24" i="1"/>
  <c r="E26" i="1"/>
  <c r="Q246" i="12" l="1"/>
  <c r="I733" i="12"/>
  <c r="V402" i="12"/>
  <c r="V241" i="12"/>
  <c r="O480" i="12"/>
  <c r="I416" i="12"/>
  <c r="V412" i="12"/>
  <c r="I241" i="12"/>
  <c r="V162" i="12"/>
  <c r="G659" i="12"/>
  <c r="I65" i="1" s="1"/>
  <c r="I18" i="1" s="1"/>
  <c r="V614" i="12"/>
  <c r="G614" i="12"/>
  <c r="I63" i="1" s="1"/>
  <c r="G412" i="12"/>
  <c r="I60" i="1" s="1"/>
  <c r="O412" i="12"/>
  <c r="O402" i="12"/>
  <c r="M244" i="12"/>
  <c r="G171" i="12"/>
  <c r="I55" i="1" s="1"/>
  <c r="G147" i="12"/>
  <c r="I53" i="1" s="1"/>
  <c r="G79" i="12"/>
  <c r="I50" i="1" s="1"/>
  <c r="G402" i="12"/>
  <c r="I59" i="1" s="1"/>
  <c r="G398" i="12"/>
  <c r="I58" i="1" s="1"/>
  <c r="O246" i="12"/>
  <c r="I114" i="12"/>
  <c r="O79" i="12"/>
  <c r="O8" i="12"/>
  <c r="V710" i="12"/>
  <c r="I480" i="12"/>
  <c r="K733" i="12"/>
  <c r="Q733" i="12"/>
  <c r="O733" i="12"/>
  <c r="K614" i="12"/>
  <c r="I614" i="12"/>
  <c r="Q416" i="12"/>
  <c r="V416" i="12"/>
  <c r="O398" i="12"/>
  <c r="M241" i="12"/>
  <c r="M167" i="12"/>
  <c r="M162" i="12" s="1"/>
  <c r="O114" i="12"/>
  <c r="V106" i="12"/>
  <c r="O106" i="12"/>
  <c r="K79" i="12"/>
  <c r="K8" i="12"/>
  <c r="F41" i="1"/>
  <c r="M752" i="12"/>
  <c r="K659" i="12"/>
  <c r="G752" i="12"/>
  <c r="I68" i="1" s="1"/>
  <c r="I20" i="1" s="1"/>
  <c r="V733" i="12"/>
  <c r="K710" i="12"/>
  <c r="Q659" i="12"/>
  <c r="V659" i="12"/>
  <c r="I412" i="12"/>
  <c r="Q402" i="12"/>
  <c r="K246" i="12"/>
  <c r="Q171" i="12"/>
  <c r="V171" i="12"/>
  <c r="K106" i="12"/>
  <c r="V79" i="12"/>
  <c r="I79" i="12"/>
  <c r="I8" i="12"/>
  <c r="K114" i="12"/>
  <c r="Q710" i="12"/>
  <c r="O710" i="12"/>
  <c r="O614" i="12"/>
  <c r="Q480" i="12"/>
  <c r="O416" i="12"/>
  <c r="Q398" i="12"/>
  <c r="I246" i="12"/>
  <c r="I106" i="12"/>
  <c r="AF758" i="12"/>
  <c r="V480" i="12"/>
  <c r="K416" i="12"/>
  <c r="I398" i="12"/>
  <c r="O171" i="12"/>
  <c r="Q162" i="12"/>
  <c r="V114" i="12"/>
  <c r="M106" i="12"/>
  <c r="M84" i="12"/>
  <c r="M79" i="12" s="1"/>
  <c r="G8" i="12"/>
  <c r="V8" i="12"/>
  <c r="Q8" i="12"/>
  <c r="O659" i="12"/>
  <c r="I710" i="12"/>
  <c r="Q614" i="12"/>
  <c r="K480" i="12"/>
  <c r="K171" i="12"/>
  <c r="O162" i="12"/>
  <c r="Q114" i="12"/>
  <c r="G106" i="12"/>
  <c r="I51" i="1" s="1"/>
  <c r="F39" i="1"/>
  <c r="Q79" i="12"/>
  <c r="I752" i="12"/>
  <c r="G733" i="12"/>
  <c r="I67" i="1" s="1"/>
  <c r="I19" i="1" s="1"/>
  <c r="I659" i="12"/>
  <c r="G416" i="12"/>
  <c r="I61" i="1" s="1"/>
  <c r="Q412" i="12"/>
  <c r="K402" i="12"/>
  <c r="I402" i="12"/>
  <c r="G246" i="12"/>
  <c r="I57" i="1" s="1"/>
  <c r="V246" i="12"/>
  <c r="O241" i="12"/>
  <c r="I171" i="12"/>
  <c r="M710" i="12"/>
  <c r="M480" i="12"/>
  <c r="M614" i="12"/>
  <c r="M412" i="12"/>
  <c r="M114" i="12"/>
  <c r="M398" i="12"/>
  <c r="G710" i="12"/>
  <c r="I66" i="1" s="1"/>
  <c r="G480" i="12"/>
  <c r="I62" i="1" s="1"/>
  <c r="G114" i="12"/>
  <c r="I52" i="1" s="1"/>
  <c r="M736" i="12"/>
  <c r="M733" i="12" s="1"/>
  <c r="M660" i="12"/>
  <c r="M659" i="12" s="1"/>
  <c r="M417" i="12"/>
  <c r="M416" i="12" s="1"/>
  <c r="M405" i="12"/>
  <c r="M402" i="12" s="1"/>
  <c r="M288" i="12"/>
  <c r="M246" i="12" s="1"/>
  <c r="M172" i="12"/>
  <c r="M171" i="12" s="1"/>
  <c r="M35" i="12"/>
  <c r="M8" i="12" s="1"/>
  <c r="G39" i="1" l="1"/>
  <c r="G42" i="1" s="1"/>
  <c r="G25" i="1" s="1"/>
  <c r="G41" i="1"/>
  <c r="H41" i="1" s="1"/>
  <c r="I41" i="1" s="1"/>
  <c r="G40" i="1"/>
  <c r="H40" i="1" s="1"/>
  <c r="I40" i="1" s="1"/>
  <c r="I17" i="1"/>
  <c r="F42" i="1"/>
  <c r="G758" i="12"/>
  <c r="I49" i="1"/>
  <c r="A25" i="1" l="1"/>
  <c r="A26" i="1" s="1"/>
  <c r="H39" i="1"/>
  <c r="H42" i="1" s="1"/>
  <c r="I16" i="1"/>
  <c r="I21" i="1" s="1"/>
  <c r="I69" i="1"/>
  <c r="G23" i="1"/>
  <c r="A23" i="1" s="1"/>
  <c r="G28" i="1"/>
  <c r="I39" i="1" l="1"/>
  <c r="I42" i="1" s="1"/>
  <c r="J39" i="1" s="1"/>
  <c r="J42" i="1" s="1"/>
  <c r="G26" i="1"/>
  <c r="G29" i="1" s="1"/>
  <c r="J67" i="1"/>
  <c r="J53" i="1"/>
  <c r="J66" i="1"/>
  <c r="J64" i="1"/>
  <c r="J65" i="1"/>
  <c r="J59" i="1"/>
  <c r="J50" i="1"/>
  <c r="J63" i="1"/>
  <c r="J54" i="1"/>
  <c r="J60" i="1"/>
  <c r="J52" i="1"/>
  <c r="J68" i="1"/>
  <c r="J58" i="1"/>
  <c r="J51" i="1"/>
  <c r="J56" i="1"/>
  <c r="J61" i="1"/>
  <c r="J55" i="1"/>
  <c r="J57" i="1"/>
  <c r="J49" i="1"/>
  <c r="J62" i="1"/>
  <c r="A24" i="1"/>
  <c r="G24" i="1"/>
  <c r="J40" i="1" l="1"/>
  <c r="J41" i="1"/>
  <c r="A27" i="1"/>
  <c r="A29" i="1" s="1"/>
  <c r="J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Ondra</author>
  </authors>
  <commentList>
    <comment ref="S6" authorId="0" shapeId="0" xr:uid="{43B8FFAE-4718-47C9-9DEC-06D15A95C7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369573-AF7D-4F67-AC57-2863793B09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<sst xmlns="http://schemas.openxmlformats.org/spreadsheetml/2006/main" count="2762" uniqueCount="784">
  <si>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</si>
  <si>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</si>
  <si>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</si>
  <si>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</si>
  <si>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</si>
  <si>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</si>
  <si>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</si>
  <si>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</si>
  <si>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</si>
  <si>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</si>
  <si>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</si>
  <si>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</si>
  <si>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</si>
  <si>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</si>
  <si>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</si>
  <si>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</si>
  <si>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</si>
  <si>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</si>
  <si>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</si>
  <si>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</si>
  <si>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</si>
  <si>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</si>
  <si>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</si>
  <si>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</si>
  <si>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</si>
  <si>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</si>
  <si>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</si>
  <si>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</si>
  <si>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</si>
  <si>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</si>
  <si>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</si>
  <si>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</si>
  <si>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</si>
  <si>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</si>
  <si>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</si>
  <si>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</si>
  <si>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</si>
  <si>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</si>
  <si>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</si>
  <si>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</si>
  <si>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</si>
  <si>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</t>
  </si>
  <si>
    <t>Stavební část</t>
  </si>
  <si>
    <t>1</t>
  </si>
  <si>
    <t>OPRAVY STŘECHY A ŘÍMSY</t>
  </si>
  <si>
    <t>Objekt:</t>
  </si>
  <si>
    <t>Rozpočet:</t>
  </si>
  <si>
    <t>32</t>
  </si>
  <si>
    <t>CHOTĚBOŘ - ZŠ SMETANOVA č.p. 745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</si>
  <si>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</si>
  <si>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</si>
  <si>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</si>
  <si>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</si>
  <si>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</si>
  <si>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</si>
  <si>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</si>
  <si>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</si>
  <si>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</si>
  <si>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</si>
  <si>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</si>
  <si>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</si>
  <si>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</si>
  <si>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</si>
  <si>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</si>
  <si>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</si>
  <si>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</si>
  <si>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</si>
  <si>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</si>
  <si>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</si>
  <si>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</si>
  <si>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</si>
  <si>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</si>
  <si>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</si>
  <si>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</si>
  <si>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</si>
  <si>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</si>
  <si>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</si>
  <si>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</si>
  <si>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</si>
  <si>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</si>
  <si>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</si>
  <si>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</si>
  <si>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</si>
  <si>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</si>
  <si>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</si>
  <si>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</si>
  <si>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</si>
  <si>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</si>
  <si>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</si>
  <si>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</si>
  <si>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</si>
  <si>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</si>
  <si>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</si>
  <si>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</si>
  <si>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</si>
  <si>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</si>
  <si>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</si>
  <si>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</si>
  <si>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</si>
  <si>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</si>
  <si>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</si>
  <si>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</si>
  <si>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</si>
  <si>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</si>
  <si>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</si>
  <si>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</si>
  <si>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</si>
  <si>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</si>
  <si>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</si>
  <si>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</si>
  <si>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</si>
  <si>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</si>
  <si>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</si>
  <si>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</si>
  <si>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</si>
  <si>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</si>
  <si>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</si>
  <si>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</si>
  <si>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</si>
  <si>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132201111R00</t>
  </si>
  <si>
    <t>Hloubení rýh š.do 60 cm v hor.3 do 100 m3, STROJNĚ</t>
  </si>
  <si>
    <t>m3</t>
  </si>
  <si>
    <t>RTS 21/ II</t>
  </si>
  <si>
    <t>Práce</t>
  </si>
  <si>
    <t>POL1_</t>
  </si>
  <si>
    <t>0,7*1,1*11,5</t>
  </si>
  <si>
    <t>VV</t>
  </si>
  <si>
    <t>0,7*0,4*12</t>
  </si>
  <si>
    <t>132201119R00</t>
  </si>
  <si>
    <t>Přípl.za lepivost,hloubení rýh 60 cm,hor.3,STROJNĚ</t>
  </si>
  <si>
    <t>139601102R00</t>
  </si>
  <si>
    <t>Ruční výkop jam, rýh a šachet v hornině tř. 3</t>
  </si>
  <si>
    <t>1,5</t>
  </si>
  <si>
    <t>0,8*0,4*(9+3+14+5+13+15+5+6+3+16+16+9+9+15)</t>
  </si>
  <si>
    <t>162201102R00</t>
  </si>
  <si>
    <t>Vodorovné přemístění výkopku z hor.1-4 do 50 m</t>
  </si>
  <si>
    <t>-0,7*0,4*11,5</t>
  </si>
  <si>
    <t>162701105R00</t>
  </si>
  <si>
    <t>Vodorovné přemístění výkopku z hor.1-4 do 10000 m</t>
  </si>
  <si>
    <t>0,7*0,4*11,5</t>
  </si>
  <si>
    <t>167101101R00</t>
  </si>
  <si>
    <t>Nakládání výkopku z hor.1-4 v množství do 100 m3</t>
  </si>
  <si>
    <t>171201101R00</t>
  </si>
  <si>
    <t>Uložení sypaniny do násypů nezhutněných</t>
  </si>
  <si>
    <t>174101102R00</t>
  </si>
  <si>
    <t>Zásyp ruční se zhutněním</t>
  </si>
  <si>
    <t>175101101RT2</t>
  </si>
  <si>
    <t>Obsyp potrubí bez prohození sypaniny s dodáním štěrkopísku frakce 0 - 22 mm</t>
  </si>
  <si>
    <t>181301102R01</t>
  </si>
  <si>
    <t>Rozprostření ornice, rovina, tl. 10-15 cm původní vytěžená + doplněná nová (ve specifikaci)</t>
  </si>
  <si>
    <t>m2</t>
  </si>
  <si>
    <t>2*11,5</t>
  </si>
  <si>
    <t>55</t>
  </si>
  <si>
    <t>2*(2+8+13+5+15+4,5+5)</t>
  </si>
  <si>
    <t>182001151R00</t>
  </si>
  <si>
    <t>Prokypření půdy rotavátorem</t>
  </si>
  <si>
    <t>183105311R00</t>
  </si>
  <si>
    <t>Hloub.jamek 100% výměny půdy do 0,01 m3</t>
  </si>
  <si>
    <t>kus</t>
  </si>
  <si>
    <t>495</t>
  </si>
  <si>
    <t>183403153R00</t>
  </si>
  <si>
    <t>Obdělání půdy hrabáním</t>
  </si>
  <si>
    <t>184302111R00</t>
  </si>
  <si>
    <t>Výsadba sazenic do 25 cm původní (množství odhad cca 9rostlin na m2)</t>
  </si>
  <si>
    <t>184802111R00</t>
  </si>
  <si>
    <t>Chem. odplevelení před založ. postřikem, v rovině</t>
  </si>
  <si>
    <t>185802113R00</t>
  </si>
  <si>
    <t>Hnojení umělým hnojivem v rovině</t>
  </si>
  <si>
    <t>t</t>
  </si>
  <si>
    <t>0,005</t>
  </si>
  <si>
    <t>0,05</t>
  </si>
  <si>
    <t>185803111R00</t>
  </si>
  <si>
    <t>Ošetření trávníku v rovině</t>
  </si>
  <si>
    <t>185804311R00</t>
  </si>
  <si>
    <t>Zalití rostlin vodou plochy do 20 m2</t>
  </si>
  <si>
    <t>199000007R00</t>
  </si>
  <si>
    <t>Uložení zeminy na skládku, vč. poplatku za skládku - hor. 3</t>
  </si>
  <si>
    <t>215901101RT5</t>
  </si>
  <si>
    <t>Zhutnění podloží z hornin nesoudržných do 92% PS vibrační deskou</t>
  </si>
  <si>
    <t>20</t>
  </si>
  <si>
    <t>15</t>
  </si>
  <si>
    <t>460620006RT1</t>
  </si>
  <si>
    <t>Osetí povrchu trávou včetně dodávky osiva</t>
  </si>
  <si>
    <t>10311100R</t>
  </si>
  <si>
    <t>Substrát zahradní (kompost + příměs písku)</t>
  </si>
  <si>
    <t>SPCM</t>
  </si>
  <si>
    <t>Specifikace</t>
  </si>
  <si>
    <t>POL3_</t>
  </si>
  <si>
    <t>55*0,2</t>
  </si>
  <si>
    <t>10364200R</t>
  </si>
  <si>
    <t>Ornice pro pozemkové úpravy</t>
  </si>
  <si>
    <t>2*11,5*0,15</t>
  </si>
  <si>
    <t>2*(2+8+13+5+15+4,5+5)*0,15</t>
  </si>
  <si>
    <t>311321312R00</t>
  </si>
  <si>
    <t>Železobeton nadzákladových zdí C 20/25</t>
  </si>
  <si>
    <t>1,35*1,2*0,1</t>
  </si>
  <si>
    <t>311351101R00</t>
  </si>
  <si>
    <t>Bednění nadzákladových zdí jednostranné - zřízení</t>
  </si>
  <si>
    <t>0,3*(1,35+1,35+1,2+1,2)</t>
  </si>
  <si>
    <t>311351102R00</t>
  </si>
  <si>
    <t>Bednění nadzákladových zdí jednostranné-odstranění</t>
  </si>
  <si>
    <t>311361921RT5</t>
  </si>
  <si>
    <t>Výztuž nadzákladových zdí ze svařovaných sítí průměr drátu 6,0, oka 150/150 mm KH20</t>
  </si>
  <si>
    <t>1,35*1,2*3,301/1000</t>
  </si>
  <si>
    <t>327111211R00</t>
  </si>
  <si>
    <t>Zasypání komínových průduchů sutí (materiál recyklát betonovo cihelný drobné frakce do 63mm) ruční přenášení po půdě</t>
  </si>
  <si>
    <t>Indiv</t>
  </si>
  <si>
    <t>0,8*0,15*12</t>
  </si>
  <si>
    <t>0,45*0,15*12</t>
  </si>
  <si>
    <t>0,3*0,15*12</t>
  </si>
  <si>
    <t>0,15*0,9*12</t>
  </si>
  <si>
    <t>1,15*0,15*12</t>
  </si>
  <si>
    <t>1,05*0,9*12</t>
  </si>
  <si>
    <t>0,3*0,3*12</t>
  </si>
  <si>
    <t>1,1*0,15*12</t>
  </si>
  <si>
    <t>1,25*0,15*12</t>
  </si>
  <si>
    <t>0,15*0,15*12</t>
  </si>
  <si>
    <t>300001</t>
  </si>
  <si>
    <t>Zazdívka otvoru římsy, bednění a zazdění, povrchová úprava, dle PD ozn. S11</t>
  </si>
  <si>
    <t>kpl</t>
  </si>
  <si>
    <t>Vlastní</t>
  </si>
  <si>
    <t>14</t>
  </si>
  <si>
    <t>300002</t>
  </si>
  <si>
    <t>Vyříznutí římsy, stavební zapravení, povrchová úprava, dle PD ozn. 1 (poznánka)</t>
  </si>
  <si>
    <t>7</t>
  </si>
  <si>
    <t>564861111RT2</t>
  </si>
  <si>
    <t>Podklad ze štěrkodrti po zhutnění tloušťky 20 cm štěrkodrť frakce 0-32 mm</t>
  </si>
  <si>
    <t>596215020R00</t>
  </si>
  <si>
    <t>Kladení zámkové dlažby tl. 6 cm do drtě tl. 3 cm dlažba původní</t>
  </si>
  <si>
    <t>596811111RT4</t>
  </si>
  <si>
    <t>Kladení dlaždic kom.pro pěší, lože z kameniva těž. včetně dlaždic betonových HBB 50/50/5 cm</t>
  </si>
  <si>
    <t>621477126R00</t>
  </si>
  <si>
    <t>Oprava vnější omítky hladké podhledů a stěn,do 65%,SMS</t>
  </si>
  <si>
    <t>2*(6,85+1,18+3,62+10,9+17,65+10+15,52+5,81)</t>
  </si>
  <si>
    <t>2*(8,221+2,66+2+6,69+8,44+6,69+2+2,652+5,75)</t>
  </si>
  <si>
    <t>622481211RT2</t>
  </si>
  <si>
    <t>Montáž výztužné sítě (perlinky) do stěrky-stěny včetně výztužné sítě a stěrkového tmelu</t>
  </si>
  <si>
    <t>2,4*(6,85+1,18+3,62+10,9+17,65+10+15,52+5,81)</t>
  </si>
  <si>
    <t>2,4*(8,221+2,66+2+6,69+8,44+6,69+2+2,652+5,75)</t>
  </si>
  <si>
    <t>622481291R00</t>
  </si>
  <si>
    <t>Montáž výztužné lišty rohové</t>
  </si>
  <si>
    <t>m</t>
  </si>
  <si>
    <t>5*(6,85+1,18+3,62+10,9+17,65+10+15,52+5,81)</t>
  </si>
  <si>
    <t>5*(8,221+2,66+2+6,69+8,44+6,69+2+2,652+5,75)</t>
  </si>
  <si>
    <t>602016195R00</t>
  </si>
  <si>
    <t>Penetrace hloubková stěn Silikon</t>
  </si>
  <si>
    <t>POL1_1</t>
  </si>
  <si>
    <t>602019187RT2</t>
  </si>
  <si>
    <t>Omítka stěn tenkovrstvá Silikon</t>
  </si>
  <si>
    <t>620001</t>
  </si>
  <si>
    <t>Vytvoření římsy z EPS, profilací, specifikace dle PD</t>
  </si>
  <si>
    <t>6,85+1,18+3,62+10,9+17,65+10+15,52+5,81</t>
  </si>
  <si>
    <t>8,221+2,66+2+6,69+8,44+6,69+2+2,652+5,75</t>
  </si>
  <si>
    <t>620991951R00</t>
  </si>
  <si>
    <t>Zakrývání zpevněných ploch a trávníku proti zašpinění (např. geotextílie) materiál ve specifikaci</t>
  </si>
  <si>
    <t>622311330RT9</t>
  </si>
  <si>
    <t>Zatepl.systém, fasáda, EPS F plus tl. 40 mm bez PÚ</t>
  </si>
  <si>
    <t>622401191RT2</t>
  </si>
  <si>
    <t>Omítka malých ploch vnitřních stěn do 0,09 m2 škrában. omítkou</t>
  </si>
  <si>
    <t>80</t>
  </si>
  <si>
    <t>55392740.AR</t>
  </si>
  <si>
    <t>Profil rohový ALU se síťovinou</t>
  </si>
  <si>
    <t>5*(6,85+1,18+3,62+10,9+17,65+10+15,52+5,81)*1,05</t>
  </si>
  <si>
    <t>5*(8,221+2,66+2+6,69+8,44+6,69+2+2,652+5,75)*1,05</t>
  </si>
  <si>
    <t>69366198R</t>
  </si>
  <si>
    <t>Geotextilie FILTEK 300 g/m2 š. 200cm 100% PP</t>
  </si>
  <si>
    <t>2*(6,85+1,18+3,62+10,9+17,65+10+15,52+5,81)*1,2</t>
  </si>
  <si>
    <t>2*(8,221+2,66+2+6,69+8,44+6,69+2+2,652+5,75)*1,2</t>
  </si>
  <si>
    <t>631312141R00</t>
  </si>
  <si>
    <t>Doplnění rýh betonem v dosavadních mazaninách celá skladba</t>
  </si>
  <si>
    <t>1,1*0,45*0,05</t>
  </si>
  <si>
    <t>0,75*0,45*0,05</t>
  </si>
  <si>
    <t>0,6*0,45*0,05</t>
  </si>
  <si>
    <t>0,45*1,2*0,05</t>
  </si>
  <si>
    <t>1,45*0,45*0,05</t>
  </si>
  <si>
    <t>1,35*1,2*0,05</t>
  </si>
  <si>
    <t>0,6*0,6*0,05</t>
  </si>
  <si>
    <t>1,4*0,45*0,05</t>
  </si>
  <si>
    <t>1,55*0,45*0,05</t>
  </si>
  <si>
    <t>0,45*0,45*0,05</t>
  </si>
  <si>
    <t>721176224R00</t>
  </si>
  <si>
    <t>Potrubí KG svodné (ležaté) v zemi D 160 x 4,0 mm</t>
  </si>
  <si>
    <t>11+1,5+2+2</t>
  </si>
  <si>
    <t>721242111RT1</t>
  </si>
  <si>
    <t>Lapač střešních splavenin PP HL660 do D 125 mm dodávka a montáž</t>
  </si>
  <si>
    <t>800001</t>
  </si>
  <si>
    <t>Napojení na stávající kanalizaci, systémové řešení dle PD</t>
  </si>
  <si>
    <t>894431222RA0</t>
  </si>
  <si>
    <t>Šachta, D 400 mm, dl.šach.roury do 2,0 m, sběrná dodávka a montáž</t>
  </si>
  <si>
    <t>Agregovaná položka</t>
  </si>
  <si>
    <t>POL2_</t>
  </si>
  <si>
    <t>079946111R00</t>
  </si>
  <si>
    <t>Zřízení výtahového zařízení při opravách,v. do 35m</t>
  </si>
  <si>
    <t>941941041R00</t>
  </si>
  <si>
    <t>Montáž lešení leh.řad.s podlahami,š.1,2 m, H 10 m</t>
  </si>
  <si>
    <t>14,5*(9+11,9+9,5+6+9,5+4,45+5)</t>
  </si>
  <si>
    <t>5*(8+12+9+15)</t>
  </si>
  <si>
    <t>10*(7+5)</t>
  </si>
  <si>
    <t>15*14</t>
  </si>
  <si>
    <t>5*15</t>
  </si>
  <si>
    <t>12*(11+6)</t>
  </si>
  <si>
    <t>13*(16+2)</t>
  </si>
  <si>
    <t>16,5*(15,5+9+9+2+2+9+9+9)</t>
  </si>
  <si>
    <t>941941291R00</t>
  </si>
  <si>
    <t>Příplatek za každý měsíc použití lešení k pol.1041</t>
  </si>
  <si>
    <t>14,5*(9+11,9+9,5+6+9,5+4,45+5)*4</t>
  </si>
  <si>
    <t>5*(8+12+9+15)*4</t>
  </si>
  <si>
    <t>10*(7+5)*4</t>
  </si>
  <si>
    <t>15*14*4</t>
  </si>
  <si>
    <t>5*15*4</t>
  </si>
  <si>
    <t>12*(11+6)*4</t>
  </si>
  <si>
    <t>13*(16+2)*4</t>
  </si>
  <si>
    <t>16,5*(15,5+9+9+2+2+9+9+9)*4</t>
  </si>
  <si>
    <t>941941841R00</t>
  </si>
  <si>
    <t>Demontáž lešení leh.řad.s podlahami,š.1,2 m,H 10 m</t>
  </si>
  <si>
    <t>941955001R00</t>
  </si>
  <si>
    <t>Lešení lehké pomocné, výška podlahy do 1,2 m</t>
  </si>
  <si>
    <t>1,2*3*(4,5+3,5+4,3+4,5+3,8+1,7+1,5+2,4)</t>
  </si>
  <si>
    <t>1,2*3*(4,9+3,1+3,1+4,8+4,8)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</si>
  <si>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</si>
  <si>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</si>
  <si>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</si>
  <si>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</si>
  <si>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</si>
  <si>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</si>
  <si>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</si>
  <si>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</si>
  <si>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6,5+4,5</t>
  </si>
  <si>
    <t>944945193R00</t>
  </si>
  <si>
    <t>Příplatek za každý měsíc použ.stříšky, k pol. 5013</t>
  </si>
  <si>
    <t>(6,5+4,5)*4</t>
  </si>
  <si>
    <t>944945813R00</t>
  </si>
  <si>
    <t>Demontáž záchytné stříšky H 4,5 m, šířky nad 2 m</t>
  </si>
  <si>
    <t>949942101R00</t>
  </si>
  <si>
    <t>Nájem za výtahové zařízení, H do 35 m sazba jen za 6hod provozu za den</t>
  </si>
  <si>
    <t>hod</t>
  </si>
  <si>
    <t>6*20*5</t>
  </si>
  <si>
    <t>940001</t>
  </si>
  <si>
    <t>Provedení trámové kce pro vynešení lešení nad střechou, dle PD</t>
  </si>
  <si>
    <t>15*4</t>
  </si>
  <si>
    <t>952901114R00</t>
  </si>
  <si>
    <t>Vyčištění budov</t>
  </si>
  <si>
    <t>13*30</t>
  </si>
  <si>
    <t>938901139R00</t>
  </si>
  <si>
    <t>Čištění - vyčištění ploch půd a sklepů, postpným přebíráním přerovnávání za asistence zástupce investora</t>
  </si>
  <si>
    <t>1150</t>
  </si>
  <si>
    <t>113106121R00</t>
  </si>
  <si>
    <t>Rozebrání dlažeb z betonových dlaždic na sucho</t>
  </si>
  <si>
    <t>113106231R00</t>
  </si>
  <si>
    <t>Rozebrání dlažeb ze zámkové dlažby v kamenivu pro použití</t>
  </si>
  <si>
    <t>113107320R00</t>
  </si>
  <si>
    <t>Odstranění podkladu pl. 50 m2,kam.těžené tl.20 cm</t>
  </si>
  <si>
    <t>961055111R00</t>
  </si>
  <si>
    <t>Bourání základů železobetonových</t>
  </si>
  <si>
    <t>1,2</t>
  </si>
  <si>
    <t>962032631R00</t>
  </si>
  <si>
    <t>Bourání zdiva komínového z cihel na MVC</t>
  </si>
  <si>
    <t>1,1*0,45*4,5</t>
  </si>
  <si>
    <t>0,75*0,45*3,5</t>
  </si>
  <si>
    <t>0,75*0,45*4,3</t>
  </si>
  <si>
    <t>0,6*0,45*4,5</t>
  </si>
  <si>
    <t>0,45*1,2*3,8</t>
  </si>
  <si>
    <t>0,75*0,45*1,7</t>
  </si>
  <si>
    <t>1,45*0,45*1,5</t>
  </si>
  <si>
    <t>1,35*1,2*2,4</t>
  </si>
  <si>
    <t>0,6*0,6*4,9</t>
  </si>
  <si>
    <t>1,4*0,45*3,1</t>
  </si>
  <si>
    <t>1,55*0,45*3,1</t>
  </si>
  <si>
    <t>0,45*0,45*4,8</t>
  </si>
  <si>
    <t>978015271R00</t>
  </si>
  <si>
    <t>Otlučení omítek vnějších MVC v složit.1-4 do 65 %</t>
  </si>
  <si>
    <t>712600831RT2</t>
  </si>
  <si>
    <t>Odstranění živič.krytiny střech nad 30° 1vrstvé z ploch jednotlivě 10-20 m2, ruční přenášení po střeše</t>
  </si>
  <si>
    <t>1*(10,5+0,8+2)</t>
  </si>
  <si>
    <t>712600832RT3</t>
  </si>
  <si>
    <t>Odstranění živič.krytiny střech nad 30° 2vrstvé (živičný šindel + spodní pás) z ploch jednotlivě nad 20 m2, ruční přenášení po střeše</t>
  </si>
  <si>
    <t>3*6</t>
  </si>
  <si>
    <t>2*7</t>
  </si>
  <si>
    <t>7,5*(8,9+9,6)</t>
  </si>
  <si>
    <t>7,5*(22,5+22,5)</t>
  </si>
  <si>
    <t>3,8*(3,8+3,8)</t>
  </si>
  <si>
    <t>3,8*(8,3+8,3)</t>
  </si>
  <si>
    <t>9,5*(17,9+17,9)</t>
  </si>
  <si>
    <t>7,5*(17,9+17,9)</t>
  </si>
  <si>
    <t>6,9*(13,5+8,2)</t>
  </si>
  <si>
    <t>2*5,5</t>
  </si>
  <si>
    <t>712600851RT1</t>
  </si>
  <si>
    <t>Odstranění hřebene a nároží (živičný šindel) ruční přenášení po střeše</t>
  </si>
  <si>
    <t>7+2,5+5,6+2,5+0,5+15</t>
  </si>
  <si>
    <t>4,4+14,3+1,85+8,2+1,75</t>
  </si>
  <si>
    <t>4*8</t>
  </si>
  <si>
    <t>11*4</t>
  </si>
  <si>
    <t>4,5*2</t>
  </si>
  <si>
    <t>8,5*3</t>
  </si>
  <si>
    <t>4,5*4</t>
  </si>
  <si>
    <t>3,5*2</t>
  </si>
  <si>
    <t>8*2</t>
  </si>
  <si>
    <t>19,1</t>
  </si>
  <si>
    <t>721171809R00</t>
  </si>
  <si>
    <t>Demontáž potrubí z PVC do D 160 mm</t>
  </si>
  <si>
    <t>721242805R00</t>
  </si>
  <si>
    <t>Demontáž lapače střešních splavenin do DN 150</t>
  </si>
  <si>
    <t>762331923R00</t>
  </si>
  <si>
    <t>Vyřezání části střešní vazby do 224 cm2,do dl.8 m</t>
  </si>
  <si>
    <t>7,5</t>
  </si>
  <si>
    <t>6*7</t>
  </si>
  <si>
    <t>6*4</t>
  </si>
  <si>
    <t>8,5</t>
  </si>
  <si>
    <t>1,4</t>
  </si>
  <si>
    <t>40</t>
  </si>
  <si>
    <t>762341811R00</t>
  </si>
  <si>
    <t>Demontáž bednění střech rovných z prken hrubých</t>
  </si>
  <si>
    <t>POL1_7</t>
  </si>
  <si>
    <t>7,5*2*5</t>
  </si>
  <si>
    <t>7,5*2,8</t>
  </si>
  <si>
    <t>6*2</t>
  </si>
  <si>
    <t>4*2</t>
  </si>
  <si>
    <t>3*8,5</t>
  </si>
  <si>
    <t>1*2*(1+1+1+1+1+1)</t>
  </si>
  <si>
    <t>1*2*8</t>
  </si>
  <si>
    <t>1,5*7</t>
  </si>
  <si>
    <t>6,8*4,5/100*25</t>
  </si>
  <si>
    <t>6,5*2,5/100*25</t>
  </si>
  <si>
    <t>(1369,54-232,5125)/100*25</t>
  </si>
  <si>
    <t>762352812R00</t>
  </si>
  <si>
    <t>Demontáž vikýře v krovu, průřezové pl. do 450 cm2, trámy, bednění, okno, rozpis dle PD ozn. K10</t>
  </si>
  <si>
    <t>1,5*3*8</t>
  </si>
  <si>
    <t>762354804R00</t>
  </si>
  <si>
    <t>Demontáž střeš.vikýřů 60x60cm, sklon střechy nad 15°</t>
  </si>
  <si>
    <t>764331851R00</t>
  </si>
  <si>
    <t>Demontáž lemování zdí, rš 400 a 500 mm, do 45°</t>
  </si>
  <si>
    <t>2,7</t>
  </si>
  <si>
    <t>5,5</t>
  </si>
  <si>
    <t>4,5</t>
  </si>
  <si>
    <t>7+3,6</t>
  </si>
  <si>
    <t>5+7+8+8+3+3+8+8</t>
  </si>
  <si>
    <t>764339831R00</t>
  </si>
  <si>
    <t>Demontáž lemování komínů v ploše, hl. kryt, do 45°</t>
  </si>
  <si>
    <t>0,6*(1,35+1,35+1,2+1,2+0,6+0,6+0,6+0,6)</t>
  </si>
  <si>
    <t>0,6*(0,45+0,45+0,45+0,45)</t>
  </si>
  <si>
    <t>764352811R00</t>
  </si>
  <si>
    <t>Demontáž žlabů půlkruh. rovných, rš 330 mm, do 45°</t>
  </si>
  <si>
    <t>5,3</t>
  </si>
  <si>
    <t>7,2+1,5+4,5</t>
  </si>
  <si>
    <t>764353841R00</t>
  </si>
  <si>
    <t>Demontáž žlabů nadříms.v hácích, do rš 500 mm, do 45°</t>
  </si>
  <si>
    <t>8,5+11,6+14+7,1+10+16+1,8+11+3,7+16+2,5+16+0,5</t>
  </si>
  <si>
    <t>0,7+0,7+9+6+10+0,7+11,6+8+15,5+6,5</t>
  </si>
  <si>
    <t>9+3,5+1,5+6,8+8,3+6,8+2+3,7+6,1</t>
  </si>
  <si>
    <t>764392851R00</t>
  </si>
  <si>
    <t>Demontáž úžlabí, rš 660 mm, sklon do 45°</t>
  </si>
  <si>
    <t>8+8+9,5+9,5+5+5+5+5+5+5</t>
  </si>
  <si>
    <t>2,5+9+5+5</t>
  </si>
  <si>
    <t>764421850R00</t>
  </si>
  <si>
    <t>Demontáž oplechování říms,rš od 250 do 330 mm</t>
  </si>
  <si>
    <t>764422820R00</t>
  </si>
  <si>
    <t>Demontáž oplechování říms,rš 1000 mm</t>
  </si>
  <si>
    <t>764430850R00</t>
  </si>
  <si>
    <t>Demontáž oplechování zdí,rš 600 mm</t>
  </si>
  <si>
    <t>4</t>
  </si>
  <si>
    <t>764454801R00</t>
  </si>
  <si>
    <t>Demontáž odpadních trub kruhových,D 75 a 100 mm vč. kotlíku</t>
  </si>
  <si>
    <t>6</t>
  </si>
  <si>
    <t>764454802R00</t>
  </si>
  <si>
    <t>Demontáž odpadních trub kruhových,D 120 mm vč. kotlíku</t>
  </si>
  <si>
    <t>5,5+5,5+7+15+15+15+13,5+13,5</t>
  </si>
  <si>
    <t>17+17+17+17+17+10+2,5</t>
  </si>
  <si>
    <t>767996801R00</t>
  </si>
  <si>
    <t>Demontáž atypických ocelových konstr. do 50 kg odřezání</t>
  </si>
  <si>
    <t>kg</t>
  </si>
  <si>
    <t>80*1,5</t>
  </si>
  <si>
    <t>764311831R00</t>
  </si>
  <si>
    <t>Demontáž krytiny, tabule 2 x 1 m, do 25 m2, do 45°</t>
  </si>
  <si>
    <t>5,4*2,5</t>
  </si>
  <si>
    <t>4*6,5</t>
  </si>
  <si>
    <t>1*1,3</t>
  </si>
  <si>
    <t>4,5*6</t>
  </si>
  <si>
    <t>960001</t>
  </si>
  <si>
    <t>Ostatní pomocné demontážní a bourací práce (demontáž drobných prvků, lavička) nezměřitelné, montáž zpět - dle skutečnosti</t>
  </si>
  <si>
    <t>30</t>
  </si>
  <si>
    <t>960002</t>
  </si>
  <si>
    <t>Demontáž ostatních klempířských prvků nezměřitelných (výdechy, kotvy, lemy) dle PD</t>
  </si>
  <si>
    <t>960003</t>
  </si>
  <si>
    <t>Demontáž odvětrání kanalizace se zaslepením, dle PD ozn. K11</t>
  </si>
  <si>
    <t>960004</t>
  </si>
  <si>
    <t>Úprava kabeláže koax kabelu, dle PD ozn. K12</t>
  </si>
  <si>
    <t>960005</t>
  </si>
  <si>
    <t>Demontáž topného kabelu, dle PD</t>
  </si>
  <si>
    <t>960006</t>
  </si>
  <si>
    <t>Vyjmutí rostlin a uložení mimo stavbu pro zpětné využití (množství odhad cca 9rostlin na m2)</t>
  </si>
  <si>
    <t>998011003R00</t>
  </si>
  <si>
    <t>Přesun hmot pro budovy zděné výšky do 24 m</t>
  </si>
  <si>
    <t>Přesun hmot</t>
  </si>
  <si>
    <t>POL7_</t>
  </si>
  <si>
    <t>998011015R00</t>
  </si>
  <si>
    <t>Přesun hmot, budovy zděné, příplatek za nošení vodorovné</t>
  </si>
  <si>
    <t>998252242R00</t>
  </si>
  <si>
    <t>Příplatek k přesunu za ruční manipulaci</t>
  </si>
  <si>
    <t>711112002RT1</t>
  </si>
  <si>
    <t>Izolace proti vlhkosti asf. lak, za studena 1x nátěr - asfaltový lak ve specifikaci</t>
  </si>
  <si>
    <t>2*(10,5+0,8+2)</t>
  </si>
  <si>
    <t>711142559RT1</t>
  </si>
  <si>
    <t>Izolace proti vlhkosti pásy přitavením 1 vrstva - materiál ve specifikaci</t>
  </si>
  <si>
    <t>11163230R</t>
  </si>
  <si>
    <t>Nátěr asfaltový penetrační</t>
  </si>
  <si>
    <t>2*(10,5+0,8+2)*0,3</t>
  </si>
  <si>
    <t>62852265R</t>
  </si>
  <si>
    <t>Pás modifikovaný asfalt, special mineral tl. 4mm s posypem dle PD</t>
  </si>
  <si>
    <t>2*(10,5+0,8+2)*1,2</t>
  </si>
  <si>
    <t>Přesun hmot pro povlakové krytiny, výšky do 24 m</t>
  </si>
  <si>
    <t>721176116R00</t>
  </si>
  <si>
    <t>Potrubí HT odpadní svislé D 125 x 3,1 mm dopojení odvětrání kanalizace</t>
  </si>
  <si>
    <t>Přesun hmot pro vnitřní kanalizaci, výšky do 24 m</t>
  </si>
  <si>
    <t>762083130R00</t>
  </si>
  <si>
    <t>Profilování zhlaví trámů do 320 cm2</t>
  </si>
  <si>
    <t>24</t>
  </si>
  <si>
    <t>762332932RV1</t>
  </si>
  <si>
    <t>Doplnění střešní vazby z hranolů do 224 cm2 bez dodávky řeziva</t>
  </si>
  <si>
    <t>7,5*6</t>
  </si>
  <si>
    <t>3,5</t>
  </si>
  <si>
    <t>762332933RV1</t>
  </si>
  <si>
    <t>Doplnění střešní vazby z hranolů do 288 cm2 bez dodávky řeziva</t>
  </si>
  <si>
    <t>1,36</t>
  </si>
  <si>
    <t>762341210RT2</t>
  </si>
  <si>
    <t>Montáž bednění střech rovných, šikmých, prkna hrubá na sraz včetně dodávky řeziva, prkna tl. 24 mm (impregnováno)</t>
  </si>
  <si>
    <t>762341210RT3</t>
  </si>
  <si>
    <t>Montáž bednění střech rovných, šikmých, prkna hrubá na sraz včetně dodávky řeziva, prkna tl. 20 mm (impregnováno)</t>
  </si>
  <si>
    <t>8*3</t>
  </si>
  <si>
    <t>762342204R00</t>
  </si>
  <si>
    <t>Montáž kontralatí přibitím</t>
  </si>
  <si>
    <t>762395000R00</t>
  </si>
  <si>
    <t>Spojovací a ochranné prostředky pro střechy</t>
  </si>
  <si>
    <t>10,25</t>
  </si>
  <si>
    <t>762795000R00</t>
  </si>
  <si>
    <t>Spojovací prostředky pro vázané konstrukce svorníky, hřeby, vruty, podložky, aj.</t>
  </si>
  <si>
    <t>3,95</t>
  </si>
  <si>
    <t>762001</t>
  </si>
  <si>
    <t>Úprava spádu střechy, postup dle PD</t>
  </si>
  <si>
    <t>6,5*2,5</t>
  </si>
  <si>
    <t>60515244R</t>
  </si>
  <si>
    <t>Řezivo SM, dle PD</t>
  </si>
  <si>
    <t>3,95*1,2</t>
  </si>
  <si>
    <t>60517103R</t>
  </si>
  <si>
    <t>Lať SM/JD 1 pod 25 cm2 délka 400-600 cm</t>
  </si>
  <si>
    <t>POL3_1</t>
  </si>
  <si>
    <t>10,25*1,2</t>
  </si>
  <si>
    <t>Přesun hmot pro tesařské konstrukce, výšky do 24 m ruční přenášení po střeše</t>
  </si>
  <si>
    <t>POL7_1001</t>
  </si>
  <si>
    <t>764231450R00</t>
  </si>
  <si>
    <t>Lemování plechem zdí,tvrdá krytina, do rš 500 mm lak. plech, dodávka a montáž</t>
  </si>
  <si>
    <t>764530450R00</t>
  </si>
  <si>
    <t>Oplechování zdí plechu, rš 600 mm lak. plech, dodávka a montáž</t>
  </si>
  <si>
    <t>764772201R00</t>
  </si>
  <si>
    <t>PREFA, střešní šablona 44x44cm do tl. 0,7 mm dodávka a montáž</t>
  </si>
  <si>
    <t>764774522R00</t>
  </si>
  <si>
    <t>Falc.krytina PREFA,v.20 m,svitky š.650 mm,do 45° dodávka a montáž</t>
  </si>
  <si>
    <t>764775331R00</t>
  </si>
  <si>
    <t>PREFA lemování střeš. výlezů 60x60 cm dodávka a montáž</t>
  </si>
  <si>
    <t>18</t>
  </si>
  <si>
    <t>764778122R00</t>
  </si>
  <si>
    <t>PREFA odpadní trouby kruhové, D 100 mm dodávka a montáž</t>
  </si>
  <si>
    <t>764778123R00</t>
  </si>
  <si>
    <t>PREFA odpadní trouby kruhové, D 120 mm dodávka a montáž</t>
  </si>
  <si>
    <t>764778112R00</t>
  </si>
  <si>
    <t>PREFA žlab podokapní půlkruhový, RŠ 280 mm dodávka a montáž</t>
  </si>
  <si>
    <t>764778116R00</t>
  </si>
  <si>
    <t>PREFA žlab nástřešní půlkruhový, RŠ 700 mm dodávka a montáž</t>
  </si>
  <si>
    <t>764778105R00</t>
  </si>
  <si>
    <t>PREFA, kotlík žlabový kulatý, žlab 280 mm, D 100mm dodávka a montáž</t>
  </si>
  <si>
    <t>764778108R00</t>
  </si>
  <si>
    <t>PREFA, kotlík žlabový kulatý, žlab do 400 mm, D 120mm dodávka a montáž</t>
  </si>
  <si>
    <t>764778135R00</t>
  </si>
  <si>
    <t>PREFA zaústění svodu do kanalizace, D 100 mm dodávka a montáž</t>
  </si>
  <si>
    <t>764778136R00</t>
  </si>
  <si>
    <t>PREFA zaústění svodu do kanalizace, D 120 mm dodávka a montáž</t>
  </si>
  <si>
    <t>764775310R00</t>
  </si>
  <si>
    <t>PREFA bezpečné úžlabí dodávka a montáž</t>
  </si>
  <si>
    <t>764772313R00</t>
  </si>
  <si>
    <t>PREFA sněhový hák pro střešní šablony dodávka a montáž</t>
  </si>
  <si>
    <t>3*5*2,6</t>
  </si>
  <si>
    <t>2*6*2,6</t>
  </si>
  <si>
    <t>7*(8+9)*2,6</t>
  </si>
  <si>
    <t>7*(21+21)*2,6</t>
  </si>
  <si>
    <t>3,5*(3,2+3,2)*2,6</t>
  </si>
  <si>
    <t>3,5*(7,8+7,8)*2,6</t>
  </si>
  <si>
    <t>9*(17,5+17,5)*2,6</t>
  </si>
  <si>
    <t>7*(17,2+17,2)*2,6</t>
  </si>
  <si>
    <t>6,5*(13,5+8,2)*2,6</t>
  </si>
  <si>
    <t>2*5,5*2,6</t>
  </si>
  <si>
    <t>764775302R00</t>
  </si>
  <si>
    <t>PREFA hřebenáč malý dodávka a montáž</t>
  </si>
  <si>
    <t>764775303R00</t>
  </si>
  <si>
    <t>PREFA hřebenáč, nároží pro větrané střechy dodávka a montáž</t>
  </si>
  <si>
    <t>764775304R00</t>
  </si>
  <si>
    <t>PREFA ukončovací hřebenáč pro větr. střechy dodávka a montáž</t>
  </si>
  <si>
    <t>764775307R00</t>
  </si>
  <si>
    <t>PREFA ochranná mřížka proti ptákům, šířka 125 mm dodávka a montáž</t>
  </si>
  <si>
    <t>764775308R00</t>
  </si>
  <si>
    <t>PREFA okapový plech, šířka 330 mm dodávka a montáž</t>
  </si>
  <si>
    <t>764775311R00</t>
  </si>
  <si>
    <t>PREFA, těsnicí páska š. 10 mm, tl. 1 mm dodávka a montáž</t>
  </si>
  <si>
    <t>2*(8,5+11,6+14+7,1+10+16+1,8+11+3,7+16+2,5+16+0,5)</t>
  </si>
  <si>
    <t>2*(0,7+0,7+9+6+10+0,7+11,6+8+15,5+6,5)</t>
  </si>
  <si>
    <t>2*(9+3,5+1,5+6,8+8,3+6,8+2+3,7+6,1)</t>
  </si>
  <si>
    <t>764775314R00</t>
  </si>
  <si>
    <t>PREFA střešní výlez rozměr 600x600 mm dodávka a montáž</t>
  </si>
  <si>
    <t>764775318R00</t>
  </si>
  <si>
    <t>PREFA nástavec odvětrání, DN 100 mm dodávka a montáž</t>
  </si>
  <si>
    <t>764775320R00</t>
  </si>
  <si>
    <t>PREFA 100 manžeta pro utěs.průchod.nástavce odvětr dodávka a montáž</t>
  </si>
  <si>
    <t>765799151R00</t>
  </si>
  <si>
    <t>Bezpečnostn.střešních háků s dodávkou PREFA ozn. S07, dodávka a montáž</t>
  </si>
  <si>
    <t>11</t>
  </si>
  <si>
    <t>764775308B</t>
  </si>
  <si>
    <t>PREFA spodní oplechování podžlabí rš. 1000 mm dodávka a montáž</t>
  </si>
  <si>
    <t>764775396R00</t>
  </si>
  <si>
    <t>Atyp střešní výlez rozměr 800x1200 mm, se systémovým lemováním, ozn. S04 dodávka a montáž</t>
  </si>
  <si>
    <t>764778123A</t>
  </si>
  <si>
    <t>Montáž háku nadokapního a nástřešního žlabu</t>
  </si>
  <si>
    <t>19</t>
  </si>
  <si>
    <t>240</t>
  </si>
  <si>
    <t>764778123B</t>
  </si>
  <si>
    <t>Žlabový hák pro nástřešní a podstřešní žlab PREFA, vč. kotvícího materiálu dodávka</t>
  </si>
  <si>
    <t>764778123C</t>
  </si>
  <si>
    <t>PREFA startovací okapnice ohýbaná do rš. 250 mm dodávka a montáž</t>
  </si>
  <si>
    <t>76499R01</t>
  </si>
  <si>
    <t>PREFA svěrka trubky sněholamu dvojitá dodávka a montáž</t>
  </si>
  <si>
    <t>76499R02</t>
  </si>
  <si>
    <t>PREFA svěrka trubky sněholamu jednoduchá dodávka a montáž</t>
  </si>
  <si>
    <t>76499R03</t>
  </si>
  <si>
    <t>PREFA trubka sněholamu28*2 mm dodávka a montáž</t>
  </si>
  <si>
    <t>18*3</t>
  </si>
  <si>
    <t>2*(1,5+6,5+4,5+5,5)</t>
  </si>
  <si>
    <t>76499R04</t>
  </si>
  <si>
    <t>Provedení lišty s hroty proti sedání ptactva (5řadé), dle PD dodávka a montáž</t>
  </si>
  <si>
    <t>7*1</t>
  </si>
  <si>
    <t>Přesun hmot pro klempířské konstr., výšky do 24 m ruční přenášení po střeše</t>
  </si>
  <si>
    <t>765799311RK7</t>
  </si>
  <si>
    <t>Montáž fólie na bednění přibitím se slepením spojů podstřešní difúzní fólie Jutadach 135 2AP</t>
  </si>
  <si>
    <t>765799313RL2</t>
  </si>
  <si>
    <t>Montáž fólie na bednění přibitím podstřešní asfaltový pás Bauder Top UDS 1,5</t>
  </si>
  <si>
    <t>765799313RN3</t>
  </si>
  <si>
    <t>Montáž fólie na bednění přibitím podstřešní asfaltový pás Bauder Top TS40 - NSK</t>
  </si>
  <si>
    <t>Přesun hmot pro krytiny tvrdé, výšky do 24 m ruční přenášení po střeše</t>
  </si>
  <si>
    <t>783782221R00</t>
  </si>
  <si>
    <t>Nátěr tesařských konstrukcí Lignofix I Profi</t>
  </si>
  <si>
    <t>652</t>
  </si>
  <si>
    <t>156,5</t>
  </si>
  <si>
    <t>250</t>
  </si>
  <si>
    <t>210001</t>
  </si>
  <si>
    <t>Zemnící páska V4A 30x3,5 dodávka a montáž, dle PD</t>
  </si>
  <si>
    <t>125</t>
  </si>
  <si>
    <t>210002</t>
  </si>
  <si>
    <t>Drát V4A 10mm2 dodávka a montáž, dle PD</t>
  </si>
  <si>
    <t>54</t>
  </si>
  <si>
    <t>210003</t>
  </si>
  <si>
    <t>Svorka na jímací tyč dodávka a montáž, dle PD</t>
  </si>
  <si>
    <t>10</t>
  </si>
  <si>
    <t>210004</t>
  </si>
  <si>
    <t>Svorka SK dodávka a montáž, dle PD</t>
  </si>
  <si>
    <t>13</t>
  </si>
  <si>
    <t>210005</t>
  </si>
  <si>
    <t>Svorka SS nerez dodávka a montáž, dle PD</t>
  </si>
  <si>
    <t>360</t>
  </si>
  <si>
    <t>210006</t>
  </si>
  <si>
    <t>Svorka SO nerez dodávka a montáž, dle PD</t>
  </si>
  <si>
    <t>210007</t>
  </si>
  <si>
    <t>Drát AlMgSi 8mm dodávka a montáž, dle PD</t>
  </si>
  <si>
    <t>210008</t>
  </si>
  <si>
    <t>Svorka SZ dodávka a montáž, dle PD</t>
  </si>
  <si>
    <t>210009</t>
  </si>
  <si>
    <t>Číslo svodu dodávka a montáž, dle PD</t>
  </si>
  <si>
    <t>210010</t>
  </si>
  <si>
    <t>Držák úhelníku nerez dodávka a montáž, dle PD</t>
  </si>
  <si>
    <t>28</t>
  </si>
  <si>
    <t>210011</t>
  </si>
  <si>
    <t>Ochranný úhelník dodávka a montáž, dle PD</t>
  </si>
  <si>
    <t>210012</t>
  </si>
  <si>
    <t>Podpěra vedení do zdiva dodávka a montáž, dle PD</t>
  </si>
  <si>
    <t>200</t>
  </si>
  <si>
    <t>210013</t>
  </si>
  <si>
    <t>Hmoždinka 12mm Fischer nilon s límcem dodávka a montáž, dle PD</t>
  </si>
  <si>
    <t>230</t>
  </si>
  <si>
    <t>210014</t>
  </si>
  <si>
    <t>Jímací tyč 2m Al dodávka a montáž, dle PD</t>
  </si>
  <si>
    <t>210015</t>
  </si>
  <si>
    <t>Držák jímací tyče dodávka a montáž, dle PD</t>
  </si>
  <si>
    <t>210016</t>
  </si>
  <si>
    <t>Ochranná stříška jímací tyče dodávka a montáž, dle PD</t>
  </si>
  <si>
    <t>210017</t>
  </si>
  <si>
    <t>Svorka SR2 dodávka a montáž, dle PD</t>
  </si>
  <si>
    <t>60</t>
  </si>
  <si>
    <t>210018</t>
  </si>
  <si>
    <t>Smršťovací bužírka zelenožlutá na 10 mm drát dodávka a montáž, dle PD</t>
  </si>
  <si>
    <t>210019</t>
  </si>
  <si>
    <t>Spojovací a pomocný materiál dodávka a montáž, dle PD</t>
  </si>
  <si>
    <t>210020</t>
  </si>
  <si>
    <t>Úprava a doplnění rozvaděče s ovládáním pro topné kabely dle PD</t>
  </si>
  <si>
    <t>210021</t>
  </si>
  <si>
    <t>Topný kabel TO-2R-150-3000 žlaby</t>
  </si>
  <si>
    <t>21</t>
  </si>
  <si>
    <t>210022</t>
  </si>
  <si>
    <t>Topný kabel TO-2R-150-3000 svody</t>
  </si>
  <si>
    <t>171</t>
  </si>
  <si>
    <t>210023</t>
  </si>
  <si>
    <t>Dilatační lišta</t>
  </si>
  <si>
    <t>930</t>
  </si>
  <si>
    <t>210024</t>
  </si>
  <si>
    <t>Spojovací a montážní materiál pro topné kabely</t>
  </si>
  <si>
    <t>210025</t>
  </si>
  <si>
    <t>Regulace topných kabelů s napojením rozvodů</t>
  </si>
  <si>
    <t>979951112R00</t>
  </si>
  <si>
    <t>Výkup kovů - železný šrot tl. nad 4 mm</t>
  </si>
  <si>
    <t>1,025</t>
  </si>
  <si>
    <t>979951141R00</t>
  </si>
  <si>
    <t>Výkup kovů - měď, staré kusy a plechy</t>
  </si>
  <si>
    <t>4,525</t>
  </si>
  <si>
    <t>-1,025</t>
  </si>
  <si>
    <t>979990107R00</t>
  </si>
  <si>
    <t>Poplatek za skládku suti - směs betonu,cihel</t>
  </si>
  <si>
    <t>90,88701</t>
  </si>
  <si>
    <t>-3,5</t>
  </si>
  <si>
    <t>-28,569</t>
  </si>
  <si>
    <t>-1,956</t>
  </si>
  <si>
    <t>979990121R00</t>
  </si>
  <si>
    <t>Poplatek za skládku suti - asfaltové pásy</t>
  </si>
  <si>
    <t>28,569</t>
  </si>
  <si>
    <t>979990161R00</t>
  </si>
  <si>
    <t>Poplatek za skládku suti - dřevo</t>
  </si>
  <si>
    <t>1,956</t>
  </si>
  <si>
    <t>979087112R00</t>
  </si>
  <si>
    <t>Nakládání suti na dopravní prostředky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</si>
  <si>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</si>
  <si>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</si>
  <si>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</si>
  <si>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</si>
  <si>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</si>
  <si>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</si>
  <si>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</si>
  <si>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</si>
  <si>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</si>
  <si>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</si>
  <si>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</si>
  <si>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</si>
  <si>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</si>
  <si>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</si>
  <si>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171156606000R</t>
  </si>
  <si>
    <t>Jeřáb mobil. na autopodvozku do 25 t</t>
  </si>
  <si>
    <t>Sh</t>
  </si>
  <si>
    <t>STROJ</t>
  </si>
  <si>
    <t>Stroj</t>
  </si>
  <si>
    <t>POL6_</t>
  </si>
  <si>
    <t>005121010R</t>
  </si>
  <si>
    <t>Vybudování zařízení staveniště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</si>
  <si>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</si>
  <si>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</si>
  <si>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</si>
  <si>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</si>
  <si>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</si>
  <si>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</si>
  <si>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005123010R</t>
  </si>
  <si>
    <t>Statické zajištění objektu (podpěry, táhla, rozpěry) odhad (bude dopřesněno během vyjádření statika skutečnosti)</t>
  </si>
  <si>
    <t>Soubor</t>
  </si>
  <si>
    <t>005211080R</t>
  </si>
  <si>
    <t xml:space="preserve">Bezpečnostní (zábradlí a zábrany) a hygienická opatření (mobilní WC, sprchy) na staveništi </t>
  </si>
  <si>
    <t>005231040R</t>
  </si>
  <si>
    <t>Provozní řády</t>
  </si>
  <si>
    <t>00523  R</t>
  </si>
  <si>
    <t>Zkoušky a revize</t>
  </si>
  <si>
    <t>00524 R</t>
  </si>
  <si>
    <t>Předání a převzetí díla</t>
  </si>
  <si>
    <t>005211030R</t>
  </si>
  <si>
    <t xml:space="preserve">Dočasná dopravní opatření </t>
  </si>
  <si>
    <t>005231020R</t>
  </si>
  <si>
    <t>Inženýrská činnost ve výstavbě asistence statika, konzultace</t>
  </si>
  <si>
    <t>SUM</t>
  </si>
  <si>
    <t>Poznámky uchazeče k zadání</t>
  </si>
  <si>
    <t>POPUZIV</t>
  </si>
  <si>
    <t>END</t>
  </si>
  <si>
    <t>998712103R00</t>
  </si>
  <si>
    <t>998721103R00</t>
  </si>
  <si>
    <t>998762103R00</t>
  </si>
  <si>
    <t>998764103R00</t>
  </si>
  <si>
    <t>998765103R00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</si>
</sst>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ill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horizontal="right" vertical="center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164" fontId="16" fillId="0" borderId="42" xfId="0" applyNumberFormat="1" applyFont="1" applyBorder="1" applyAlignment="1">
      <alignment vertical="top" shrinkToFit="1"/>
    </xf>
    <xf numFmtId="164" fontId="16" fillId="0" borderId="45" xfId="0" applyNumberFormat="1" applyFont="1" applyBorder="1" applyAlignment="1">
      <alignment vertical="top" shrinkToFit="1"/>
    </xf>
    <xf numFmtId="0" fontId="8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/>
    </xf>
    <xf numFmtId="14" fontId="8" fillId="5" borderId="6" xfId="0" applyNumberFormat="1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5" borderId="0" xfId="0" applyFill="1"/>
    <xf numFmtId="0" fontId="0" fillId="5" borderId="6" xfId="0" applyFill="1" applyBorder="1" applyAlignment="1">
      <alignment vertical="center" wrapText="1"/>
    </xf>
    <xf numFmtId="0" fontId="0" fillId="5" borderId="6" xfId="0" applyFill="1" applyBorder="1" applyAlignment="1">
      <alignment vertical="center"/>
    </xf>
    <xf numFmtId="0" fontId="0" fillId="5" borderId="6" xfId="0" applyFill="1" applyBorder="1"/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18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 applyProtection="1">
      <alignment horizontal="left" vertical="center"/>
      <protection locked="0"/>
    </xf>
    <xf numFmtId="4" fontId="16" fillId="5" borderId="42" xfId="0" applyNumberFormat="1" applyFont="1" applyFill="1" applyBorder="1" applyAlignment="1">
      <alignment vertical="top" shrinkToFi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8" fillId="5" borderId="18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vertical="center" wrapText="1"/>
    </xf>
    <xf numFmtId="0" fontId="8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5" borderId="18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36" xfId="0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Normal="100" zoomScaleSheetLayoutView="75" workbookViewId="0">
      <selection activeCell="N19" sqref="N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38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67" t="s">
        <v>24</v>
      </c>
      <c r="C2" s="68"/>
      <c r="D2" s="69" t="s">
        <v>47</v>
      </c>
      <c r="E2" s="240" t="s">
        <v>48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70" t="s">
        <v>45</v>
      </c>
      <c r="C3" s="68"/>
      <c r="D3" s="71" t="s">
        <v>43</v>
      </c>
      <c r="E3" s="243" t="s">
        <v>44</v>
      </c>
      <c r="F3" s="244"/>
      <c r="G3" s="244"/>
      <c r="H3" s="244"/>
      <c r="I3" s="244"/>
      <c r="J3" s="245"/>
    </row>
    <row r="4" spans="1:15" ht="23.25" customHeight="1" x14ac:dyDescent="0.2">
      <c r="A4" s="66">
        <v>1675</v>
      </c>
      <c r="B4" s="72" t="s">
        <v>46</v>
      </c>
      <c r="C4" s="73"/>
      <c r="D4" s="74" t="s">
        <v>41</v>
      </c>
      <c r="E4" s="223" t="s">
        <v>42</v>
      </c>
      <c r="F4" s="224"/>
      <c r="G4" s="224"/>
      <c r="H4" s="224"/>
      <c r="I4" s="224"/>
      <c r="J4" s="225"/>
    </row>
    <row r="5" spans="1:15" ht="24" customHeight="1" x14ac:dyDescent="0.2">
      <c r="A5" s="2"/>
      <c r="B5" s="29" t="s">
        <v>23</v>
      </c>
      <c r="D5" s="228"/>
      <c r="E5" s="229"/>
      <c r="F5" s="229"/>
      <c r="G5" s="229"/>
      <c r="H5" s="18" t="s">
        <v>40</v>
      </c>
      <c r="I5" s="196"/>
      <c r="J5" s="8"/>
    </row>
    <row r="6" spans="1:15" ht="15.75" customHeight="1" x14ac:dyDescent="0.2">
      <c r="A6" s="2"/>
      <c r="B6" s="26"/>
      <c r="C6" s="49"/>
      <c r="D6" s="230"/>
      <c r="E6" s="231"/>
      <c r="F6" s="231"/>
      <c r="G6" s="231"/>
      <c r="H6" s="18" t="s">
        <v>36</v>
      </c>
      <c r="I6" s="196"/>
      <c r="J6" s="8"/>
    </row>
    <row r="7" spans="1:15" ht="15.75" customHeight="1" x14ac:dyDescent="0.2">
      <c r="A7" s="2"/>
      <c r="B7" s="27"/>
      <c r="C7" s="50"/>
      <c r="D7" s="185"/>
      <c r="E7" s="232"/>
      <c r="F7" s="233"/>
      <c r="G7" s="233"/>
      <c r="H7" s="23"/>
      <c r="I7" s="22"/>
      <c r="J7" s="32"/>
    </row>
    <row r="8" spans="1:15" ht="24" hidden="1" customHeight="1" x14ac:dyDescent="0.2">
      <c r="A8" s="2"/>
      <c r="B8" s="29" t="s">
        <v>21</v>
      </c>
      <c r="D8" s="186"/>
      <c r="E8" s="187"/>
      <c r="F8" s="188"/>
      <c r="G8" s="188"/>
      <c r="H8" s="18" t="s">
        <v>40</v>
      </c>
      <c r="I8" s="21"/>
      <c r="J8" s="8"/>
    </row>
    <row r="9" spans="1:15" ht="15.75" hidden="1" customHeight="1" x14ac:dyDescent="0.2">
      <c r="A9" s="2"/>
      <c r="B9" s="2"/>
      <c r="D9" s="186"/>
      <c r="E9" s="187"/>
      <c r="F9" s="188"/>
      <c r="G9" s="188"/>
      <c r="H9" s="18" t="s">
        <v>36</v>
      </c>
      <c r="I9" s="21"/>
      <c r="J9" s="8"/>
    </row>
    <row r="10" spans="1:15" ht="15.75" hidden="1" customHeight="1" x14ac:dyDescent="0.2">
      <c r="A10" s="2"/>
      <c r="B10" s="33"/>
      <c r="C10" s="50"/>
      <c r="D10" s="185"/>
      <c r="E10" s="189"/>
      <c r="F10" s="190"/>
      <c r="G10" s="191"/>
      <c r="H10" s="14"/>
      <c r="I10" s="34"/>
      <c r="J10" s="32"/>
    </row>
    <row r="11" spans="1:15" ht="24" customHeight="1" x14ac:dyDescent="0.2">
      <c r="A11" s="2"/>
      <c r="B11" s="29" t="s">
        <v>20</v>
      </c>
      <c r="D11" s="247"/>
      <c r="E11" s="247"/>
      <c r="F11" s="247"/>
      <c r="G11" s="247"/>
      <c r="H11" s="171" t="s">
        <v>40</v>
      </c>
      <c r="I11" s="197"/>
      <c r="J11" s="8"/>
    </row>
    <row r="12" spans="1:15" ht="15.75" customHeight="1" x14ac:dyDescent="0.2">
      <c r="A12" s="2"/>
      <c r="B12" s="26"/>
      <c r="C12" s="49"/>
      <c r="D12" s="222"/>
      <c r="E12" s="222"/>
      <c r="F12" s="222"/>
      <c r="G12" s="222"/>
      <c r="H12" s="171" t="s">
        <v>36</v>
      </c>
      <c r="I12" s="197"/>
      <c r="J12" s="8"/>
    </row>
    <row r="13" spans="1:15" ht="15.75" customHeight="1" x14ac:dyDescent="0.2">
      <c r="A13" s="2"/>
      <c r="B13" s="27"/>
      <c r="C13" s="50"/>
      <c r="D13" s="192"/>
      <c r="E13" s="226"/>
      <c r="F13" s="227"/>
      <c r="G13" s="227"/>
      <c r="H13" s="172"/>
      <c r="I13" s="173"/>
      <c r="J13" s="32"/>
    </row>
    <row r="14" spans="1:15" ht="24" customHeight="1" x14ac:dyDescent="0.2">
      <c r="A14" s="2"/>
      <c r="B14" s="41" t="s">
        <v>22</v>
      </c>
      <c r="C14" s="51"/>
      <c r="D14" s="193"/>
      <c r="E14" s="194"/>
      <c r="F14" s="195"/>
      <c r="G14" s="195"/>
      <c r="H14" s="175"/>
      <c r="I14" s="174"/>
      <c r="J14" s="42"/>
    </row>
    <row r="15" spans="1:15" ht="32.25" customHeight="1" x14ac:dyDescent="0.2">
      <c r="A15" s="2"/>
      <c r="B15" s="33" t="s">
        <v>34</v>
      </c>
      <c r="C15" s="52"/>
      <c r="D15" s="48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2">
      <c r="A16" s="127" t="s">
        <v>26</v>
      </c>
      <c r="B16" s="36" t="s">
        <v>26</v>
      </c>
      <c r="C16" s="53"/>
      <c r="D16" s="54"/>
      <c r="E16" s="211"/>
      <c r="F16" s="212"/>
      <c r="G16" s="211"/>
      <c r="H16" s="212"/>
      <c r="I16" s="211">
        <f>SUMIF(F49:F68,A16,I49:I68)+SUMIF(F49:F68,"PSU",I49:I68)</f>
        <v>0</v>
      </c>
      <c r="J16" s="213"/>
    </row>
    <row r="17" spans="1:10" ht="23.25" customHeight="1" x14ac:dyDescent="0.2">
      <c r="A17" s="127" t="s">
        <v>27</v>
      </c>
      <c r="B17" s="36" t="s">
        <v>27</v>
      </c>
      <c r="C17" s="53"/>
      <c r="D17" s="54"/>
      <c r="E17" s="211"/>
      <c r="F17" s="212"/>
      <c r="G17" s="211"/>
      <c r="H17" s="212"/>
      <c r="I17" s="211">
        <f>SUMIF(F49:F68,A17,I49:I68)</f>
        <v>0</v>
      </c>
      <c r="J17" s="213"/>
    </row>
    <row r="18" spans="1:10" ht="23.25" customHeight="1" x14ac:dyDescent="0.2">
      <c r="A18" s="127" t="s">
        <v>28</v>
      </c>
      <c r="B18" s="36" t="s">
        <v>28</v>
      </c>
      <c r="C18" s="53"/>
      <c r="D18" s="54"/>
      <c r="E18" s="211"/>
      <c r="F18" s="212"/>
      <c r="G18" s="211"/>
      <c r="H18" s="212"/>
      <c r="I18" s="211">
        <f>SUMIF(F49:F68,A18,I49:I68)</f>
        <v>0</v>
      </c>
      <c r="J18" s="213"/>
    </row>
    <row r="19" spans="1:10" ht="23.25" customHeight="1" x14ac:dyDescent="0.2">
      <c r="A19" s="127" t="s">
        <v>90</v>
      </c>
      <c r="B19" s="36" t="s">
        <v>29</v>
      </c>
      <c r="C19" s="53"/>
      <c r="D19" s="54"/>
      <c r="E19" s="211"/>
      <c r="F19" s="212"/>
      <c r="G19" s="211"/>
      <c r="H19" s="212"/>
      <c r="I19" s="211">
        <f>SUMIF(F49:F68,A19,I49:I68)</f>
        <v>0</v>
      </c>
      <c r="J19" s="213"/>
    </row>
    <row r="20" spans="1:10" ht="23.25" customHeight="1" x14ac:dyDescent="0.2">
      <c r="A20" s="127" t="s">
        <v>91</v>
      </c>
      <c r="B20" s="36" t="s">
        <v>30</v>
      </c>
      <c r="C20" s="53"/>
      <c r="D20" s="54"/>
      <c r="E20" s="211"/>
      <c r="F20" s="212"/>
      <c r="G20" s="211"/>
      <c r="H20" s="212"/>
      <c r="I20" s="211">
        <f>SUMIF(F49:F68,A20,I49:I68)</f>
        <v>0</v>
      </c>
      <c r="J20" s="213"/>
    </row>
    <row r="21" spans="1:10" ht="23.25" customHeight="1" x14ac:dyDescent="0.2">
      <c r="A21" s="2"/>
      <c r="B21" s="44" t="s">
        <v>31</v>
      </c>
      <c r="C21" s="55"/>
      <c r="D21" s="56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0" t="s">
        <v>35</v>
      </c>
      <c r="C22" s="53"/>
      <c r="D22" s="54"/>
      <c r="E22" s="57"/>
      <c r="F22" s="37"/>
      <c r="G22" s="31"/>
      <c r="H22" s="31"/>
      <c r="I22" s="31"/>
      <c r="J22" s="38"/>
    </row>
    <row r="23" spans="1:10" ht="23.25" customHeight="1" x14ac:dyDescent="0.2">
      <c r="A23" s="2">
        <f>ZakladDPHSni*SazbaDPH1/100</f>
        <v>0</v>
      </c>
      <c r="B23" s="36" t="s">
        <v>13</v>
      </c>
      <c r="C23" s="53"/>
      <c r="D23" s="54"/>
      <c r="E23" s="58">
        <v>15</v>
      </c>
      <c r="F23" s="37" t="s">
        <v>0</v>
      </c>
      <c r="G23" s="209">
        <f>ZakladDPHSniVypocet</f>
        <v>0</v>
      </c>
      <c r="H23" s="210"/>
      <c r="I23" s="210"/>
      <c r="J23" s="38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6" t="s">
        <v>14</v>
      </c>
      <c r="C24" s="53"/>
      <c r="D24" s="54"/>
      <c r="E24" s="58">
        <f>SazbaDPH1</f>
        <v>15</v>
      </c>
      <c r="F24" s="37" t="s">
        <v>0</v>
      </c>
      <c r="G24" s="207">
        <f>A23</f>
        <v>0</v>
      </c>
      <c r="H24" s="208"/>
      <c r="I24" s="208"/>
      <c r="J24" s="38" t="str">
        <f t="shared" si="0"/>
        <v>CZK</v>
      </c>
    </row>
    <row r="25" spans="1:10" ht="23.25" customHeight="1" x14ac:dyDescent="0.2">
      <c r="A25" s="2">
        <f>ZakladDPHZakl*SazbaDPH2/100</f>
        <v>0</v>
      </c>
      <c r="B25" s="36" t="s">
        <v>15</v>
      </c>
      <c r="C25" s="53"/>
      <c r="D25" s="54"/>
      <c r="E25" s="58">
        <v>21</v>
      </c>
      <c r="F25" s="37" t="s">
        <v>0</v>
      </c>
      <c r="G25" s="209">
        <f>ZakladDPHZaklVypocet</f>
        <v>0</v>
      </c>
      <c r="H25" s="210"/>
      <c r="I25" s="210"/>
      <c r="J25" s="38" t="str">
        <f t="shared" si="0"/>
        <v>CZK</v>
      </c>
    </row>
    <row r="26" spans="1:10" ht="23.25" customHeight="1" x14ac:dyDescent="0.2">
      <c r="A26" s="2">
        <f>(A25-INT(A25))*100</f>
        <v>0</v>
      </c>
      <c r="B26" s="30" t="s">
        <v>16</v>
      </c>
      <c r="C26" s="59"/>
      <c r="D26" s="48"/>
      <c r="E26" s="60">
        <f>SazbaDPH2</f>
        <v>21</v>
      </c>
      <c r="F26" s="28" t="s">
        <v>0</v>
      </c>
      <c r="G26" s="237">
        <f>A25</f>
        <v>0</v>
      </c>
      <c r="H26" s="238"/>
      <c r="I26" s="238"/>
      <c r="J26" s="3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9" t="s">
        <v>5</v>
      </c>
      <c r="C27" s="61"/>
      <c r="D27" s="62"/>
      <c r="E27" s="61"/>
      <c r="F27" s="16"/>
      <c r="G27" s="239">
        <v>0</v>
      </c>
      <c r="H27" s="239"/>
      <c r="I27" s="239"/>
      <c r="J27" s="39" t="str">
        <f t="shared" si="0"/>
        <v>CZK</v>
      </c>
    </row>
    <row r="28" spans="1:10" ht="27.75" hidden="1" customHeight="1" thickBot="1" x14ac:dyDescent="0.25">
      <c r="A28" s="2"/>
      <c r="B28" s="101" t="s">
        <v>25</v>
      </c>
      <c r="C28" s="102"/>
      <c r="D28" s="102"/>
      <c r="E28" s="103"/>
      <c r="F28" s="104"/>
      <c r="G28" s="217">
        <f>ZakladDPHSniVypocet+ZakladDPHZaklVypocet</f>
        <v>0</v>
      </c>
      <c r="H28" s="217"/>
      <c r="I28" s="217"/>
      <c r="J28" s="10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1" t="s">
        <v>37</v>
      </c>
      <c r="C29" s="106"/>
      <c r="D29" s="106"/>
      <c r="E29" s="106"/>
      <c r="F29" s="107"/>
      <c r="G29" s="216">
        <f>ZakladDPHZakl+DPHZakl+Zaokrouhleni</f>
        <v>0</v>
      </c>
      <c r="H29" s="216"/>
      <c r="I29" s="216"/>
      <c r="J29" s="10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3" t="s">
        <v>12</v>
      </c>
      <c r="D32" s="182"/>
      <c r="E32" s="182"/>
      <c r="F32" s="15" t="s">
        <v>11</v>
      </c>
      <c r="G32" s="183"/>
      <c r="H32" s="184"/>
      <c r="I32" s="25"/>
      <c r="J32" s="9"/>
    </row>
    <row r="33" spans="1:10" ht="47.25" customHeight="1" x14ac:dyDescent="0.2">
      <c r="A33" s="2"/>
      <c r="B33" s="2"/>
      <c r="J33" s="9"/>
    </row>
    <row r="34" spans="1:10" s="20" customFormat="1" ht="18.75" customHeight="1" x14ac:dyDescent="0.2">
      <c r="A34" s="19"/>
      <c r="B34" s="19"/>
      <c r="C34" s="64"/>
      <c r="D34" s="218"/>
      <c r="E34" s="219"/>
      <c r="G34" s="220"/>
      <c r="H34" s="221"/>
      <c r="I34" s="221"/>
      <c r="J34" s="24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hidden="1" customHeight="1" x14ac:dyDescent="0.2">
      <c r="B37" s="78" t="s">
        <v>17</v>
      </c>
      <c r="C37" s="79"/>
      <c r="D37" s="79"/>
      <c r="E37" s="79"/>
      <c r="F37" s="80"/>
      <c r="G37" s="80"/>
      <c r="H37" s="80"/>
      <c r="I37" s="80"/>
      <c r="J37" s="81"/>
    </row>
    <row r="38" spans="1:10" ht="25.5" hidden="1" customHeight="1" x14ac:dyDescent="0.2">
      <c r="A38" s="77" t="s">
        <v>39</v>
      </c>
      <c r="B38" s="82" t="s">
        <v>18</v>
      </c>
      <c r="C38" s="83" t="s">
        <v>6</v>
      </c>
      <c r="D38" s="83"/>
      <c r="E38" s="83"/>
      <c r="F38" s="84" t="str">
        <f>B23</f>
        <v>Základ pro sníženou DPH</v>
      </c>
      <c r="G38" s="84" t="str">
        <f>B25</f>
        <v>Základ pro základní DPH</v>
      </c>
      <c r="H38" s="85" t="s">
        <v>19</v>
      </c>
      <c r="I38" s="85" t="s">
        <v>1</v>
      </c>
      <c r="J38" s="86" t="s">
        <v>0</v>
      </c>
    </row>
    <row r="39" spans="1:10" ht="25.5" hidden="1" customHeight="1" x14ac:dyDescent="0.2">
      <c r="A39" s="77">
        <v>1</v>
      </c>
      <c r="B39" s="87" t="s">
        <v>49</v>
      </c>
      <c r="C39" s="201"/>
      <c r="D39" s="201"/>
      <c r="E39" s="201"/>
      <c r="F39" s="88">
        <f>'1 2 Pol'!AE758</f>
        <v>0</v>
      </c>
      <c r="G39" s="89">
        <f>'1 2 Pol'!AF758</f>
        <v>0</v>
      </c>
      <c r="H39" s="90">
        <f>(F39*SazbaDPH1/100)+(G39*SazbaDPH2/100)</f>
        <v>0</v>
      </c>
      <c r="I39" s="90">
        <f>F39+G39+H39</f>
        <v>0</v>
      </c>
      <c r="J39" s="91" t="str">
        <f>IF(CenaCelkemVypocet=0,"",I39/CenaCelkemVypocet*100)</f>
        <v/>
      </c>
    </row>
    <row r="40" spans="1:10" ht="25.5" hidden="1" customHeight="1" x14ac:dyDescent="0.2">
      <c r="A40" s="77">
        <v>2</v>
      </c>
      <c r="B40" s="92" t="s">
        <v>43</v>
      </c>
      <c r="C40" s="202" t="s">
        <v>44</v>
      </c>
      <c r="D40" s="202"/>
      <c r="E40" s="202"/>
      <c r="F40" s="93">
        <f>'1 2 Pol'!AE758</f>
        <v>0</v>
      </c>
      <c r="G40" s="94">
        <f>'1 2 Pol'!AF758</f>
        <v>0</v>
      </c>
      <c r="H40" s="94">
        <f>(F40*SazbaDPH1/100)+(G40*SazbaDPH2/100)</f>
        <v>0</v>
      </c>
      <c r="I40" s="94">
        <f>F40+G40+H40</f>
        <v>0</v>
      </c>
      <c r="J40" s="95" t="str">
        <f>IF(CenaCelkemVypocet=0,"",I40/CenaCelkemVypocet*100)</f>
        <v/>
      </c>
    </row>
    <row r="41" spans="1:10" ht="25.5" hidden="1" customHeight="1" x14ac:dyDescent="0.2">
      <c r="A41" s="77">
        <v>3</v>
      </c>
      <c r="B41" s="96" t="s">
        <v>41</v>
      </c>
      <c r="C41" s="201" t="s">
        <v>42</v>
      </c>
      <c r="D41" s="201"/>
      <c r="E41" s="201"/>
      <c r="F41" s="97">
        <f>'1 2 Pol'!AE758</f>
        <v>0</v>
      </c>
      <c r="G41" s="90">
        <f>'1 2 Pol'!AF758</f>
        <v>0</v>
      </c>
      <c r="H41" s="90">
        <f>(F41*SazbaDPH1/100)+(G41*SazbaDPH2/100)</f>
        <v>0</v>
      </c>
      <c r="I41" s="90">
        <f>F41+G41+H41</f>
        <v>0</v>
      </c>
      <c r="J41" s="91" t="str">
        <f>IF(CenaCelkemVypocet=0,"",I41/CenaCelkemVypocet*100)</f>
        <v/>
      </c>
    </row>
    <row r="42" spans="1:10" ht="25.5" hidden="1" customHeight="1" x14ac:dyDescent="0.2">
      <c r="A42" s="77"/>
      <c r="B42" s="203" t="s">
        <v>50</v>
      </c>
      <c r="C42" s="204"/>
      <c r="D42" s="204"/>
      <c r="E42" s="205"/>
      <c r="F42" s="98">
        <f>SUMIF(A39:A41,"=1",F39:F41)</f>
        <v>0</v>
      </c>
      <c r="G42" s="99">
        <f>SUMIF(A39:A41,"=1",G39:G41)</f>
        <v>0</v>
      </c>
      <c r="H42" s="99">
        <f>SUMIF(A39:A41,"=1",H39:H41)</f>
        <v>0</v>
      </c>
      <c r="I42" s="99">
        <f>SUMIF(A39:A41,"=1",I39:I41)</f>
        <v>0</v>
      </c>
      <c r="J42" s="100">
        <f>SUMIF(A39:A41,"=1",J39:J41)</f>
        <v>0</v>
      </c>
    </row>
    <row r="46" spans="1:10" ht="15.75" x14ac:dyDescent="0.25">
      <c r="B46" s="109" t="s">
        <v>52</v>
      </c>
    </row>
    <row r="48" spans="1:10" ht="25.5" customHeight="1" x14ac:dyDescent="0.2">
      <c r="A48" s="111"/>
      <c r="B48" s="114" t="s">
        <v>18</v>
      </c>
      <c r="C48" s="114" t="s">
        <v>6</v>
      </c>
      <c r="D48" s="115"/>
      <c r="E48" s="115"/>
      <c r="F48" s="116" t="s">
        <v>53</v>
      </c>
      <c r="G48" s="116"/>
      <c r="H48" s="116"/>
      <c r="I48" s="116" t="s">
        <v>31</v>
      </c>
      <c r="J48" s="116" t="s">
        <v>0</v>
      </c>
    </row>
    <row r="49" spans="1:10" ht="36.75" customHeight="1" x14ac:dyDescent="0.2">
      <c r="A49" s="112"/>
      <c r="B49" s="117" t="s">
        <v>43</v>
      </c>
      <c r="C49" s="199" t="s">
        <v>54</v>
      </c>
      <c r="D49" s="200"/>
      <c r="E49" s="200"/>
      <c r="F49" s="123" t="s">
        <v>26</v>
      </c>
      <c r="G49" s="124"/>
      <c r="H49" s="124"/>
      <c r="I49" s="124">
        <f>'1 2 Pol'!G8</f>
        <v>0</v>
      </c>
      <c r="J49" s="121" t="str">
        <f>IF(I69=0,"",I49/I69*100)</f>
        <v/>
      </c>
    </row>
    <row r="50" spans="1:10" ht="36.75" customHeight="1" x14ac:dyDescent="0.2">
      <c r="A50" s="112"/>
      <c r="B50" s="117" t="s">
        <v>55</v>
      </c>
      <c r="C50" s="199" t="s">
        <v>56</v>
      </c>
      <c r="D50" s="200"/>
      <c r="E50" s="200"/>
      <c r="F50" s="123" t="s">
        <v>26</v>
      </c>
      <c r="G50" s="124"/>
      <c r="H50" s="124"/>
      <c r="I50" s="124">
        <f>'1 2 Pol'!G79</f>
        <v>0</v>
      </c>
      <c r="J50" s="121" t="str">
        <f>IF(I69=0,"",I50/I69*100)</f>
        <v/>
      </c>
    </row>
    <row r="51" spans="1:10" ht="36.75" customHeight="1" x14ac:dyDescent="0.2">
      <c r="A51" s="112"/>
      <c r="B51" s="117" t="s">
        <v>57</v>
      </c>
      <c r="C51" s="199" t="s">
        <v>58</v>
      </c>
      <c r="D51" s="200"/>
      <c r="E51" s="200"/>
      <c r="F51" s="123" t="s">
        <v>26</v>
      </c>
      <c r="G51" s="124"/>
      <c r="H51" s="124"/>
      <c r="I51" s="124">
        <f>'1 2 Pol'!G106</f>
        <v>0</v>
      </c>
      <c r="J51" s="121" t="str">
        <f>IF(I69=0,"",I51/I69*100)</f>
        <v/>
      </c>
    </row>
    <row r="52" spans="1:10" ht="36.75" customHeight="1" x14ac:dyDescent="0.2">
      <c r="A52" s="112"/>
      <c r="B52" s="117" t="s">
        <v>59</v>
      </c>
      <c r="C52" s="199" t="s">
        <v>60</v>
      </c>
      <c r="D52" s="200"/>
      <c r="E52" s="200"/>
      <c r="F52" s="123" t="s">
        <v>26</v>
      </c>
      <c r="G52" s="124"/>
      <c r="H52" s="124"/>
      <c r="I52" s="124">
        <f>'1 2 Pol'!G114</f>
        <v>0</v>
      </c>
      <c r="J52" s="121" t="str">
        <f>IF(I69=0,"",I52/I69*100)</f>
        <v/>
      </c>
    </row>
    <row r="53" spans="1:10" ht="36.75" customHeight="1" x14ac:dyDescent="0.2">
      <c r="A53" s="112"/>
      <c r="B53" s="117" t="s">
        <v>61</v>
      </c>
      <c r="C53" s="199" t="s">
        <v>62</v>
      </c>
      <c r="D53" s="200"/>
      <c r="E53" s="200"/>
      <c r="F53" s="123" t="s">
        <v>26</v>
      </c>
      <c r="G53" s="124"/>
      <c r="H53" s="124"/>
      <c r="I53" s="124">
        <f>'1 2 Pol'!G147</f>
        <v>0</v>
      </c>
      <c r="J53" s="121" t="str">
        <f>IF(I69=0,"",I53/I69*100)</f>
        <v/>
      </c>
    </row>
    <row r="54" spans="1:10" ht="36.75" customHeight="1" x14ac:dyDescent="0.2">
      <c r="A54" s="112"/>
      <c r="B54" s="117" t="s">
        <v>63</v>
      </c>
      <c r="C54" s="199" t="s">
        <v>64</v>
      </c>
      <c r="D54" s="200"/>
      <c r="E54" s="200"/>
      <c r="F54" s="123" t="s">
        <v>26</v>
      </c>
      <c r="G54" s="124"/>
      <c r="H54" s="124"/>
      <c r="I54" s="124">
        <f>'1 2 Pol'!G162</f>
        <v>0</v>
      </c>
      <c r="J54" s="121" t="str">
        <f>IF(I69=0,"",I54/I69*100)</f>
        <v/>
      </c>
    </row>
    <row r="55" spans="1:10" ht="36.75" customHeight="1" x14ac:dyDescent="0.2">
      <c r="A55" s="112"/>
      <c r="B55" s="117" t="s">
        <v>65</v>
      </c>
      <c r="C55" s="199" t="s">
        <v>66</v>
      </c>
      <c r="D55" s="200"/>
      <c r="E55" s="200"/>
      <c r="F55" s="123" t="s">
        <v>26</v>
      </c>
      <c r="G55" s="124"/>
      <c r="H55" s="124"/>
      <c r="I55" s="124">
        <f>'1 2 Pol'!G171</f>
        <v>0</v>
      </c>
      <c r="J55" s="121" t="str">
        <f>IF(I69=0,"",I55/I69*100)</f>
        <v/>
      </c>
    </row>
    <row r="56" spans="1:10" ht="36.75" customHeight="1" x14ac:dyDescent="0.2">
      <c r="A56" s="112"/>
      <c r="B56" s="117" t="s">
        <v>67</v>
      </c>
      <c r="C56" s="199" t="s">
        <v>68</v>
      </c>
      <c r="D56" s="200"/>
      <c r="E56" s="200"/>
      <c r="F56" s="123" t="s">
        <v>26</v>
      </c>
      <c r="G56" s="124"/>
      <c r="H56" s="124"/>
      <c r="I56" s="124">
        <f>'1 2 Pol'!G241</f>
        <v>0</v>
      </c>
      <c r="J56" s="121" t="str">
        <f>IF(I69=0,"",I56/I69*100)</f>
        <v/>
      </c>
    </row>
    <row r="57" spans="1:10" ht="36.75" customHeight="1" x14ac:dyDescent="0.2">
      <c r="A57" s="112"/>
      <c r="B57" s="117" t="s">
        <v>69</v>
      </c>
      <c r="C57" s="199" t="s">
        <v>70</v>
      </c>
      <c r="D57" s="200"/>
      <c r="E57" s="200"/>
      <c r="F57" s="123" t="s">
        <v>26</v>
      </c>
      <c r="G57" s="124"/>
      <c r="H57" s="124"/>
      <c r="I57" s="124">
        <f>'1 2 Pol'!G246</f>
        <v>0</v>
      </c>
      <c r="J57" s="121" t="str">
        <f>IF(I69=0,"",I57/I69*100)</f>
        <v/>
      </c>
    </row>
    <row r="58" spans="1:10" ht="36.75" customHeight="1" x14ac:dyDescent="0.2">
      <c r="A58" s="112"/>
      <c r="B58" s="117" t="s">
        <v>71</v>
      </c>
      <c r="C58" s="199" t="s">
        <v>72</v>
      </c>
      <c r="D58" s="200"/>
      <c r="E58" s="200"/>
      <c r="F58" s="123" t="s">
        <v>26</v>
      </c>
      <c r="G58" s="124"/>
      <c r="H58" s="124"/>
      <c r="I58" s="124">
        <f>'1 2 Pol'!G398</f>
        <v>0</v>
      </c>
      <c r="J58" s="121" t="str">
        <f>IF(I69=0,"",I58/I69*100)</f>
        <v/>
      </c>
    </row>
    <row r="59" spans="1:10" ht="36.75" customHeight="1" x14ac:dyDescent="0.2">
      <c r="A59" s="112"/>
      <c r="B59" s="117" t="s">
        <v>73</v>
      </c>
      <c r="C59" s="199" t="s">
        <v>74</v>
      </c>
      <c r="D59" s="200"/>
      <c r="E59" s="200"/>
      <c r="F59" s="123" t="s">
        <v>27</v>
      </c>
      <c r="G59" s="124"/>
      <c r="H59" s="124"/>
      <c r="I59" s="124">
        <f>'1 2 Pol'!G402</f>
        <v>0</v>
      </c>
      <c r="J59" s="121" t="str">
        <f>IF(I69=0,"",I59/I69*100)</f>
        <v/>
      </c>
    </row>
    <row r="60" spans="1:10" ht="36.75" customHeight="1" x14ac:dyDescent="0.2">
      <c r="A60" s="112"/>
      <c r="B60" s="117" t="s">
        <v>75</v>
      </c>
      <c r="C60" s="199" t="s">
        <v>76</v>
      </c>
      <c r="D60" s="200"/>
      <c r="E60" s="200"/>
      <c r="F60" s="123" t="s">
        <v>27</v>
      </c>
      <c r="G60" s="124"/>
      <c r="H60" s="124"/>
      <c r="I60" s="124">
        <f>'1 2 Pol'!G412</f>
        <v>0</v>
      </c>
      <c r="J60" s="121" t="str">
        <f>IF(I69=0,"",I60/I69*100)</f>
        <v/>
      </c>
    </row>
    <row r="61" spans="1:10" ht="36.75" customHeight="1" x14ac:dyDescent="0.2">
      <c r="A61" s="112"/>
      <c r="B61" s="117" t="s">
        <v>77</v>
      </c>
      <c r="C61" s="199" t="s">
        <v>78</v>
      </c>
      <c r="D61" s="200"/>
      <c r="E61" s="200"/>
      <c r="F61" s="123" t="s">
        <v>27</v>
      </c>
      <c r="G61" s="124"/>
      <c r="H61" s="124"/>
      <c r="I61" s="124">
        <f>'1 2 Pol'!G416</f>
        <v>0</v>
      </c>
      <c r="J61" s="121" t="str">
        <f>IF(I69=0,"",I61/I69*100)</f>
        <v/>
      </c>
    </row>
    <row r="62" spans="1:10" ht="36.75" customHeight="1" x14ac:dyDescent="0.2">
      <c r="A62" s="112"/>
      <c r="B62" s="117" t="s">
        <v>79</v>
      </c>
      <c r="C62" s="199" t="s">
        <v>80</v>
      </c>
      <c r="D62" s="200"/>
      <c r="E62" s="200"/>
      <c r="F62" s="123" t="s">
        <v>27</v>
      </c>
      <c r="G62" s="124"/>
      <c r="H62" s="124"/>
      <c r="I62" s="124">
        <f>'1 2 Pol'!G480</f>
        <v>0</v>
      </c>
      <c r="J62" s="121" t="str">
        <f>IF(I69=0,"",I62/I69*100)</f>
        <v/>
      </c>
    </row>
    <row r="63" spans="1:10" ht="36.75" customHeight="1" x14ac:dyDescent="0.2">
      <c r="A63" s="112"/>
      <c r="B63" s="117" t="s">
        <v>81</v>
      </c>
      <c r="C63" s="199" t="s">
        <v>82</v>
      </c>
      <c r="D63" s="200"/>
      <c r="E63" s="200"/>
      <c r="F63" s="123" t="s">
        <v>27</v>
      </c>
      <c r="G63" s="124"/>
      <c r="H63" s="124"/>
      <c r="I63" s="124">
        <f>'1 2 Pol'!G614</f>
        <v>0</v>
      </c>
      <c r="J63" s="121" t="str">
        <f>IF(I69=0,"",I63/I69*100)</f>
        <v/>
      </c>
    </row>
    <row r="64" spans="1:10" ht="36.75" customHeight="1" x14ac:dyDescent="0.2">
      <c r="A64" s="112"/>
      <c r="B64" s="117" t="s">
        <v>83</v>
      </c>
      <c r="C64" s="199" t="s">
        <v>84</v>
      </c>
      <c r="D64" s="200"/>
      <c r="E64" s="200"/>
      <c r="F64" s="123" t="s">
        <v>27</v>
      </c>
      <c r="G64" s="124"/>
      <c r="H64" s="124"/>
      <c r="I64" s="124">
        <f>'1 2 Pol'!G643</f>
        <v>0</v>
      </c>
      <c r="J64" s="121" t="str">
        <f>IF(I69=0,"",I64/I69*100)</f>
        <v/>
      </c>
    </row>
    <row r="65" spans="1:10" ht="36.75" customHeight="1" x14ac:dyDescent="0.2">
      <c r="A65" s="112"/>
      <c r="B65" s="117" t="s">
        <v>85</v>
      </c>
      <c r="C65" s="199" t="s">
        <v>86</v>
      </c>
      <c r="D65" s="200"/>
      <c r="E65" s="200"/>
      <c r="F65" s="123" t="s">
        <v>28</v>
      </c>
      <c r="G65" s="124"/>
      <c r="H65" s="124"/>
      <c r="I65" s="124">
        <f>'1 2 Pol'!G659</f>
        <v>0</v>
      </c>
      <c r="J65" s="121" t="str">
        <f>IF(I69=0,"",I65/I69*100)</f>
        <v/>
      </c>
    </row>
    <row r="66" spans="1:10" ht="36.75" customHeight="1" x14ac:dyDescent="0.2">
      <c r="A66" s="112"/>
      <c r="B66" s="117" t="s">
        <v>87</v>
      </c>
      <c r="C66" s="199" t="s">
        <v>88</v>
      </c>
      <c r="D66" s="200"/>
      <c r="E66" s="200"/>
      <c r="F66" s="123" t="s">
        <v>89</v>
      </c>
      <c r="G66" s="124"/>
      <c r="H66" s="124"/>
      <c r="I66" s="124">
        <f>'1 2 Pol'!G710</f>
        <v>0</v>
      </c>
      <c r="J66" s="121" t="str">
        <f>IF(I69=0,"",I66/I69*100)</f>
        <v/>
      </c>
    </row>
    <row r="67" spans="1:10" ht="36.75" customHeight="1" x14ac:dyDescent="0.2">
      <c r="A67" s="112"/>
      <c r="B67" s="117" t="s">
        <v>90</v>
      </c>
      <c r="C67" s="199" t="s">
        <v>29</v>
      </c>
      <c r="D67" s="200"/>
      <c r="E67" s="200"/>
      <c r="F67" s="123" t="s">
        <v>90</v>
      </c>
      <c r="G67" s="124"/>
      <c r="H67" s="124"/>
      <c r="I67" s="124">
        <f>'1 2 Pol'!G733</f>
        <v>0</v>
      </c>
      <c r="J67" s="121" t="str">
        <f>IF(I69=0,"",I67/I69*100)</f>
        <v/>
      </c>
    </row>
    <row r="68" spans="1:10" ht="36.75" customHeight="1" x14ac:dyDescent="0.2">
      <c r="A68" s="112"/>
      <c r="B68" s="117" t="s">
        <v>91</v>
      </c>
      <c r="C68" s="199" t="s">
        <v>30</v>
      </c>
      <c r="D68" s="200"/>
      <c r="E68" s="200"/>
      <c r="F68" s="123" t="s">
        <v>91</v>
      </c>
      <c r="G68" s="124"/>
      <c r="H68" s="124"/>
      <c r="I68" s="124">
        <f>'1 2 Pol'!G752</f>
        <v>0</v>
      </c>
      <c r="J68" s="121" t="str">
        <f>IF(I69=0,"",I68/I69*100)</f>
        <v/>
      </c>
    </row>
    <row r="69" spans="1:10" ht="25.5" customHeight="1" x14ac:dyDescent="0.2">
      <c r="A69" s="113"/>
      <c r="B69" s="118" t="s">
        <v>1</v>
      </c>
      <c r="C69" s="119"/>
      <c r="D69" s="120"/>
      <c r="E69" s="120"/>
      <c r="F69" s="125"/>
      <c r="G69" s="126"/>
      <c r="H69" s="126"/>
      <c r="I69" s="126">
        <f>SUM(I49:I68)</f>
        <v>0</v>
      </c>
      <c r="J69" s="122">
        <f>SUM(J49:J68)</f>
        <v>0</v>
      </c>
    </row>
    <row r="70" spans="1:10" x14ac:dyDescent="0.2">
      <c r="F70" s="75"/>
      <c r="G70" s="75"/>
      <c r="H70" s="75"/>
      <c r="I70" s="75"/>
      <c r="J70" s="76"/>
    </row>
    <row r="71" spans="1:10" x14ac:dyDescent="0.2">
      <c r="F71" s="75"/>
      <c r="G71" s="75"/>
      <c r="H71" s="75"/>
      <c r="I71" s="75"/>
      <c r="J71" s="76"/>
    </row>
    <row r="72" spans="1:10" x14ac:dyDescent="0.2">
      <c r="F72" s="75"/>
      <c r="G72" s="75"/>
      <c r="H72" s="75"/>
      <c r="I72" s="75"/>
      <c r="J72" s="7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46" t="s">
        <v>8</v>
      </c>
      <c r="B2" s="45"/>
      <c r="C2" s="253"/>
      <c r="D2" s="253"/>
      <c r="E2" s="253"/>
      <c r="F2" s="253"/>
      <c r="G2" s="254"/>
    </row>
    <row r="3" spans="1:7" ht="24.95" customHeight="1" x14ac:dyDescent="0.2">
      <c r="A3" s="46" t="s">
        <v>9</v>
      </c>
      <c r="B3" s="45"/>
      <c r="C3" s="253"/>
      <c r="D3" s="253"/>
      <c r="E3" s="253"/>
      <c r="F3" s="253"/>
      <c r="G3" s="254"/>
    </row>
    <row r="4" spans="1:7" ht="24.95" customHeight="1" x14ac:dyDescent="0.2">
      <c r="A4" s="46" t="s">
        <v>10</v>
      </c>
      <c r="B4" s="45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C8EF-6E37-4CA4-BAE9-466FB0DD63A6}">
  <sheetPr>
    <outlinePr summaryBelow="0"/>
  </sheetPr>
  <dimension ref="A1:BH4998"/>
  <sheetViews>
    <sheetView tabSelected="1" workbookViewId="0">
      <pane ySplit="7" topLeftCell="A632" activePane="bottomLeft" state="frozen"/>
      <selection pane="bottomLeft" activeCell="AP645" sqref="AP645"/>
    </sheetView>
  </sheetViews>
  <sheetFormatPr defaultRowHeight="12.75" outlineLevelRow="1" x14ac:dyDescent="0.2"/>
  <cols>
    <col min="1" max="1" width="3.42578125" customWidth="1"/>
    <col min="2" max="2" width="12.5703125" style="110" customWidth="1"/>
    <col min="3" max="3" width="38.28515625" style="1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92</v>
      </c>
    </row>
    <row r="2" spans="1:60" ht="24.95" customHeight="1" x14ac:dyDescent="0.2">
      <c r="A2" s="128" t="s">
        <v>8</v>
      </c>
      <c r="B2" s="45" t="s">
        <v>47</v>
      </c>
      <c r="C2" s="268" t="s">
        <v>48</v>
      </c>
      <c r="D2" s="269"/>
      <c r="E2" s="269"/>
      <c r="F2" s="269"/>
      <c r="G2" s="270"/>
      <c r="AG2" t="s">
        <v>93</v>
      </c>
    </row>
    <row r="3" spans="1:60" ht="24.95" customHeight="1" x14ac:dyDescent="0.2">
      <c r="A3" s="128" t="s">
        <v>9</v>
      </c>
      <c r="B3" s="45" t="s">
        <v>43</v>
      </c>
      <c r="C3" s="268" t="s">
        <v>44</v>
      </c>
      <c r="D3" s="269"/>
      <c r="E3" s="269"/>
      <c r="F3" s="269"/>
      <c r="G3" s="270"/>
      <c r="AC3" s="110" t="s">
        <v>93</v>
      </c>
      <c r="AG3" t="s">
        <v>94</v>
      </c>
    </row>
    <row r="4" spans="1:60" ht="24.95" customHeight="1" x14ac:dyDescent="0.2">
      <c r="A4" s="129" t="s">
        <v>10</v>
      </c>
      <c r="B4" s="130" t="s">
        <v>41</v>
      </c>
      <c r="C4" s="271" t="s">
        <v>42</v>
      </c>
      <c r="D4" s="272"/>
      <c r="E4" s="272"/>
      <c r="F4" s="272"/>
      <c r="G4" s="273"/>
      <c r="AG4" t="s">
        <v>95</v>
      </c>
    </row>
    <row r="5" spans="1:60" x14ac:dyDescent="0.2">
      <c r="D5" s="10"/>
    </row>
    <row r="6" spans="1:60" ht="38.25" x14ac:dyDescent="0.2">
      <c r="A6" s="132" t="s">
        <v>96</v>
      </c>
      <c r="B6" s="134" t="s">
        <v>97</v>
      </c>
      <c r="C6" s="134" t="s">
        <v>98</v>
      </c>
      <c r="D6" s="133" t="s">
        <v>99</v>
      </c>
      <c r="E6" s="132" t="s">
        <v>100</v>
      </c>
      <c r="F6" s="131" t="s">
        <v>101</v>
      </c>
      <c r="G6" s="132" t="s">
        <v>31</v>
      </c>
      <c r="H6" s="135" t="s">
        <v>32</v>
      </c>
      <c r="I6" s="135" t="s">
        <v>102</v>
      </c>
      <c r="J6" s="135" t="s">
        <v>33</v>
      </c>
      <c r="K6" s="135" t="s">
        <v>103</v>
      </c>
      <c r="L6" s="135" t="s">
        <v>104</v>
      </c>
      <c r="M6" s="135" t="s">
        <v>105</v>
      </c>
      <c r="N6" s="135" t="s">
        <v>106</v>
      </c>
      <c r="O6" s="135" t="s">
        <v>107</v>
      </c>
      <c r="P6" s="135" t="s">
        <v>108</v>
      </c>
      <c r="Q6" s="135" t="s">
        <v>109</v>
      </c>
      <c r="R6" s="135" t="s">
        <v>110</v>
      </c>
      <c r="S6" s="135" t="s">
        <v>111</v>
      </c>
      <c r="T6" s="135" t="s">
        <v>112</v>
      </c>
      <c r="U6" s="135" t="s">
        <v>113</v>
      </c>
      <c r="V6" s="135" t="s">
        <v>114</v>
      </c>
      <c r="W6" s="135" t="s">
        <v>115</v>
      </c>
      <c r="X6" s="135" t="s">
        <v>116</v>
      </c>
    </row>
    <row r="7" spans="1:60" hidden="1" x14ac:dyDescent="0.2">
      <c r="A7" s="3"/>
      <c r="B7" s="4"/>
      <c r="C7" s="4"/>
      <c r="D7" s="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60" x14ac:dyDescent="0.2">
      <c r="A8" s="149" t="s">
        <v>117</v>
      </c>
      <c r="B8" s="150" t="s">
        <v>43</v>
      </c>
      <c r="C8" s="164" t="s">
        <v>54</v>
      </c>
      <c r="D8" s="151"/>
      <c r="E8" s="152"/>
      <c r="F8" s="153"/>
      <c r="G8" s="154">
        <f>SUMIF(AG9:AG78,"&lt;&gt;NOR",G9:G78)</f>
        <v>0</v>
      </c>
      <c r="H8" s="148"/>
      <c r="I8" s="148">
        <f>SUM(I9:I78)</f>
        <v>0</v>
      </c>
      <c r="J8" s="148"/>
      <c r="K8" s="148">
        <f>SUM(K9:K78)</f>
        <v>0</v>
      </c>
      <c r="L8" s="148"/>
      <c r="M8" s="148">
        <f>SUM(M9:M78)</f>
        <v>0</v>
      </c>
      <c r="N8" s="148"/>
      <c r="O8" s="148">
        <f>SUM(O9:O78)</f>
        <v>44.13</v>
      </c>
      <c r="P8" s="148"/>
      <c r="Q8" s="148">
        <f>SUM(Q9:Q78)</f>
        <v>0</v>
      </c>
      <c r="R8" s="148"/>
      <c r="S8" s="148"/>
      <c r="T8" s="148"/>
      <c r="U8" s="148"/>
      <c r="V8" s="148">
        <f>SUM(V9:V78)</f>
        <v>336.24</v>
      </c>
      <c r="W8" s="148"/>
      <c r="X8" s="148"/>
      <c r="AG8" t="s">
        <v>118</v>
      </c>
    </row>
    <row r="9" spans="1:60" ht="22.5" outlineLevel="1" x14ac:dyDescent="0.2">
      <c r="A9" s="155">
        <v>1</v>
      </c>
      <c r="B9" s="156" t="s">
        <v>119</v>
      </c>
      <c r="C9" s="165" t="s">
        <v>120</v>
      </c>
      <c r="D9" s="157" t="s">
        <v>121</v>
      </c>
      <c r="E9" s="180">
        <v>12.215</v>
      </c>
      <c r="F9" s="198">
        <v>0</v>
      </c>
      <c r="G9" s="158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5">
        <v>0</v>
      </c>
      <c r="O9" s="145">
        <f>ROUND(E9*N9,2)</f>
        <v>0</v>
      </c>
      <c r="P9" s="145">
        <v>0</v>
      </c>
      <c r="Q9" s="145">
        <f>ROUND(E9*P9,2)</f>
        <v>0</v>
      </c>
      <c r="R9" s="145"/>
      <c r="S9" s="145" t="s">
        <v>122</v>
      </c>
      <c r="T9" s="145" t="s">
        <v>122</v>
      </c>
      <c r="U9" s="145">
        <v>0.23</v>
      </c>
      <c r="V9" s="145">
        <f>ROUND(E9*U9,2)</f>
        <v>2.81</v>
      </c>
      <c r="W9" s="145"/>
      <c r="X9" s="145" t="s">
        <v>123</v>
      </c>
      <c r="Y9" s="136"/>
      <c r="Z9" s="136"/>
      <c r="AA9" s="136"/>
      <c r="AB9" s="136"/>
      <c r="AC9" s="136"/>
      <c r="AD9" s="136"/>
      <c r="AE9" s="136"/>
      <c r="AF9" s="136"/>
      <c r="AG9" s="136" t="s">
        <v>124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43"/>
      <c r="B10" s="144"/>
      <c r="C10" s="166" t="s">
        <v>125</v>
      </c>
      <c r="D10" s="147"/>
      <c r="E10" s="177">
        <v>8.8550000000000004</v>
      </c>
      <c r="F10" s="176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36"/>
      <c r="Z10" s="136"/>
      <c r="AA10" s="136"/>
      <c r="AB10" s="136"/>
      <c r="AC10" s="136"/>
      <c r="AD10" s="136"/>
      <c r="AE10" s="136"/>
      <c r="AF10" s="136"/>
      <c r="AG10" s="136" t="s">
        <v>126</v>
      </c>
      <c r="AH10" s="136">
        <v>0</v>
      </c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43"/>
      <c r="B11" s="144"/>
      <c r="C11" s="166" t="s">
        <v>127</v>
      </c>
      <c r="D11" s="147"/>
      <c r="E11" s="177">
        <v>3.36</v>
      </c>
      <c r="F11" s="176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36"/>
      <c r="Z11" s="136"/>
      <c r="AA11" s="136"/>
      <c r="AB11" s="136"/>
      <c r="AC11" s="136"/>
      <c r="AD11" s="136"/>
      <c r="AE11" s="136"/>
      <c r="AF11" s="136"/>
      <c r="AG11" s="136" t="s">
        <v>126</v>
      </c>
      <c r="AH11" s="136">
        <v>0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55">
        <v>2</v>
      </c>
      <c r="B12" s="156" t="s">
        <v>128</v>
      </c>
      <c r="C12" s="165" t="s">
        <v>129</v>
      </c>
      <c r="D12" s="157" t="s">
        <v>121</v>
      </c>
      <c r="E12" s="180">
        <v>12.215</v>
      </c>
      <c r="F12" s="198">
        <v>0</v>
      </c>
      <c r="G12" s="158">
        <f>ROUND(E12*F12,2)</f>
        <v>0</v>
      </c>
      <c r="H12" s="146"/>
      <c r="I12" s="145">
        <f>ROUND(E12*H12,2)</f>
        <v>0</v>
      </c>
      <c r="J12" s="146"/>
      <c r="K12" s="145">
        <f>ROUND(E12*J12,2)</f>
        <v>0</v>
      </c>
      <c r="L12" s="145">
        <v>21</v>
      </c>
      <c r="M12" s="145">
        <f>G12*(1+L12/100)</f>
        <v>0</v>
      </c>
      <c r="N12" s="145">
        <v>0</v>
      </c>
      <c r="O12" s="145">
        <f>ROUND(E12*N12,2)</f>
        <v>0</v>
      </c>
      <c r="P12" s="145">
        <v>0</v>
      </c>
      <c r="Q12" s="145">
        <f>ROUND(E12*P12,2)</f>
        <v>0</v>
      </c>
      <c r="R12" s="145"/>
      <c r="S12" s="145" t="s">
        <v>122</v>
      </c>
      <c r="T12" s="145" t="s">
        <v>122</v>
      </c>
      <c r="U12" s="145">
        <v>0.39</v>
      </c>
      <c r="V12" s="145">
        <f>ROUND(E12*U12,2)</f>
        <v>4.76</v>
      </c>
      <c r="W12" s="145"/>
      <c r="X12" s="145" t="s">
        <v>123</v>
      </c>
      <c r="Y12" s="136"/>
      <c r="Z12" s="136"/>
      <c r="AA12" s="136"/>
      <c r="AB12" s="136"/>
      <c r="AC12" s="136"/>
      <c r="AD12" s="136"/>
      <c r="AE12" s="136"/>
      <c r="AF12" s="136"/>
      <c r="AG12" s="136" t="s">
        <v>124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43"/>
      <c r="B13" s="144"/>
      <c r="C13" s="166" t="s">
        <v>125</v>
      </c>
      <c r="D13" s="147"/>
      <c r="E13" s="177">
        <v>8.8550000000000004</v>
      </c>
      <c r="F13" s="176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36"/>
      <c r="Z13" s="136"/>
      <c r="AA13" s="136"/>
      <c r="AB13" s="136"/>
      <c r="AC13" s="136"/>
      <c r="AD13" s="136"/>
      <c r="AE13" s="136"/>
      <c r="AF13" s="136"/>
      <c r="AG13" s="136" t="s">
        <v>126</v>
      </c>
      <c r="AH13" s="136">
        <v>0</v>
      </c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outlineLevel="1" x14ac:dyDescent="0.2">
      <c r="A14" s="143"/>
      <c r="B14" s="144"/>
      <c r="C14" s="166" t="s">
        <v>127</v>
      </c>
      <c r="D14" s="147"/>
      <c r="E14" s="177">
        <v>3.36</v>
      </c>
      <c r="F14" s="176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36"/>
      <c r="Z14" s="136"/>
      <c r="AA14" s="136"/>
      <c r="AB14" s="136"/>
      <c r="AC14" s="136"/>
      <c r="AD14" s="136"/>
      <c r="AE14" s="136"/>
      <c r="AF14" s="136"/>
      <c r="AG14" s="136" t="s">
        <v>126</v>
      </c>
      <c r="AH14" s="136">
        <v>0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outlineLevel="1" x14ac:dyDescent="0.2">
      <c r="A15" s="155">
        <v>3</v>
      </c>
      <c r="B15" s="156" t="s">
        <v>130</v>
      </c>
      <c r="C15" s="165" t="s">
        <v>131</v>
      </c>
      <c r="D15" s="157" t="s">
        <v>121</v>
      </c>
      <c r="E15" s="180">
        <v>45.66</v>
      </c>
      <c r="F15" s="198">
        <v>0</v>
      </c>
      <c r="G15" s="158">
        <f>ROUND(E15*F15,2)</f>
        <v>0</v>
      </c>
      <c r="H15" s="146"/>
      <c r="I15" s="145">
        <f>ROUND(E15*H15,2)</f>
        <v>0</v>
      </c>
      <c r="J15" s="146"/>
      <c r="K15" s="145">
        <f>ROUND(E15*J15,2)</f>
        <v>0</v>
      </c>
      <c r="L15" s="145">
        <v>21</v>
      </c>
      <c r="M15" s="145">
        <f>G15*(1+L15/100)</f>
        <v>0</v>
      </c>
      <c r="N15" s="145">
        <v>0</v>
      </c>
      <c r="O15" s="145">
        <f>ROUND(E15*N15,2)</f>
        <v>0</v>
      </c>
      <c r="P15" s="145">
        <v>0</v>
      </c>
      <c r="Q15" s="145">
        <f>ROUND(E15*P15,2)</f>
        <v>0</v>
      </c>
      <c r="R15" s="145"/>
      <c r="S15" s="145" t="s">
        <v>122</v>
      </c>
      <c r="T15" s="145" t="s">
        <v>122</v>
      </c>
      <c r="U15" s="145">
        <v>3.5329999999999999</v>
      </c>
      <c r="V15" s="145">
        <f>ROUND(E15*U15,2)</f>
        <v>161.32</v>
      </c>
      <c r="W15" s="145"/>
      <c r="X15" s="145" t="s">
        <v>123</v>
      </c>
      <c r="Y15" s="136"/>
      <c r="Z15" s="136"/>
      <c r="AA15" s="136"/>
      <c r="AB15" s="136"/>
      <c r="AC15" s="136"/>
      <c r="AD15" s="136"/>
      <c r="AE15" s="136"/>
      <c r="AF15" s="136"/>
      <c r="AG15" s="136" t="s">
        <v>124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outlineLevel="1" x14ac:dyDescent="0.2">
      <c r="A16" s="143"/>
      <c r="B16" s="144"/>
      <c r="C16" s="166" t="s">
        <v>132</v>
      </c>
      <c r="D16" s="147"/>
      <c r="E16" s="177">
        <v>1.5</v>
      </c>
      <c r="F16" s="176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36"/>
      <c r="Z16" s="136"/>
      <c r="AA16" s="136"/>
      <c r="AB16" s="136"/>
      <c r="AC16" s="136"/>
      <c r="AD16" s="136"/>
      <c r="AE16" s="136"/>
      <c r="AF16" s="136"/>
      <c r="AG16" s="136" t="s">
        <v>126</v>
      </c>
      <c r="AH16" s="136">
        <v>0</v>
      </c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outlineLevel="1" x14ac:dyDescent="0.2">
      <c r="A17" s="143"/>
      <c r="B17" s="144"/>
      <c r="C17" s="166" t="s">
        <v>133</v>
      </c>
      <c r="D17" s="147"/>
      <c r="E17" s="177">
        <v>44.16</v>
      </c>
      <c r="F17" s="176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36"/>
      <c r="Z17" s="136"/>
      <c r="AA17" s="136"/>
      <c r="AB17" s="136"/>
      <c r="AC17" s="136"/>
      <c r="AD17" s="136"/>
      <c r="AE17" s="136"/>
      <c r="AF17" s="136"/>
      <c r="AG17" s="136" t="s">
        <v>126</v>
      </c>
      <c r="AH17" s="136">
        <v>0</v>
      </c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55">
        <v>4</v>
      </c>
      <c r="B18" s="156" t="s">
        <v>134</v>
      </c>
      <c r="C18" s="165" t="s">
        <v>135</v>
      </c>
      <c r="D18" s="157" t="s">
        <v>121</v>
      </c>
      <c r="E18" s="180">
        <v>10.494999999999999</v>
      </c>
      <c r="F18" s="198">
        <v>0</v>
      </c>
      <c r="G18" s="158">
        <f>ROUND(E18*F18,2)</f>
        <v>0</v>
      </c>
      <c r="H18" s="146"/>
      <c r="I18" s="145">
        <f>ROUND(E18*H18,2)</f>
        <v>0</v>
      </c>
      <c r="J18" s="146"/>
      <c r="K18" s="145">
        <f>ROUND(E18*J18,2)</f>
        <v>0</v>
      </c>
      <c r="L18" s="145">
        <v>21</v>
      </c>
      <c r="M18" s="145">
        <f>G18*(1+L18/100)</f>
        <v>0</v>
      </c>
      <c r="N18" s="145">
        <v>0</v>
      </c>
      <c r="O18" s="145">
        <f>ROUND(E18*N18,2)</f>
        <v>0</v>
      </c>
      <c r="P18" s="145">
        <v>0</v>
      </c>
      <c r="Q18" s="145">
        <f>ROUND(E18*P18,2)</f>
        <v>0</v>
      </c>
      <c r="R18" s="145"/>
      <c r="S18" s="145" t="s">
        <v>122</v>
      </c>
      <c r="T18" s="145" t="s">
        <v>122</v>
      </c>
      <c r="U18" s="145">
        <v>7.3999999999999996E-2</v>
      </c>
      <c r="V18" s="145">
        <f>ROUND(E18*U18,2)</f>
        <v>0.78</v>
      </c>
      <c r="W18" s="145"/>
      <c r="X18" s="145" t="s">
        <v>123</v>
      </c>
      <c r="Y18" s="136"/>
      <c r="Z18" s="136"/>
      <c r="AA18" s="136"/>
      <c r="AB18" s="136"/>
      <c r="AC18" s="136"/>
      <c r="AD18" s="136"/>
      <c r="AE18" s="136"/>
      <c r="AF18" s="136"/>
      <c r="AG18" s="136" t="s">
        <v>124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outlineLevel="1" x14ac:dyDescent="0.2">
      <c r="A19" s="143"/>
      <c r="B19" s="144"/>
      <c r="C19" s="166" t="s">
        <v>125</v>
      </c>
      <c r="D19" s="147"/>
      <c r="E19" s="177">
        <v>8.8550000000000004</v>
      </c>
      <c r="F19" s="176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36"/>
      <c r="Z19" s="136"/>
      <c r="AA19" s="136"/>
      <c r="AB19" s="136"/>
      <c r="AC19" s="136"/>
      <c r="AD19" s="136"/>
      <c r="AE19" s="136"/>
      <c r="AF19" s="136"/>
      <c r="AG19" s="136" t="s">
        <v>126</v>
      </c>
      <c r="AH19" s="136">
        <v>0</v>
      </c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43"/>
      <c r="B20" s="144"/>
      <c r="C20" s="166" t="s">
        <v>136</v>
      </c>
      <c r="D20" s="147"/>
      <c r="E20" s="177">
        <v>-3.22</v>
      </c>
      <c r="F20" s="176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36"/>
      <c r="Z20" s="136"/>
      <c r="AA20" s="136"/>
      <c r="AB20" s="136"/>
      <c r="AC20" s="136"/>
      <c r="AD20" s="136"/>
      <c r="AE20" s="136"/>
      <c r="AF20" s="136"/>
      <c r="AG20" s="136" t="s">
        <v>126</v>
      </c>
      <c r="AH20" s="136">
        <v>0</v>
      </c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43"/>
      <c r="B21" s="144"/>
      <c r="C21" s="166" t="s">
        <v>132</v>
      </c>
      <c r="D21" s="147"/>
      <c r="E21" s="177">
        <v>1.5</v>
      </c>
      <c r="F21" s="176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36"/>
      <c r="Z21" s="136"/>
      <c r="AA21" s="136"/>
      <c r="AB21" s="136"/>
      <c r="AC21" s="136"/>
      <c r="AD21" s="136"/>
      <c r="AE21" s="136"/>
      <c r="AF21" s="136"/>
      <c r="AG21" s="136" t="s">
        <v>126</v>
      </c>
      <c r="AH21" s="136">
        <v>0</v>
      </c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43"/>
      <c r="B22" s="144"/>
      <c r="C22" s="166" t="s">
        <v>127</v>
      </c>
      <c r="D22" s="147"/>
      <c r="E22" s="177">
        <v>3.36</v>
      </c>
      <c r="F22" s="176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36"/>
      <c r="Z22" s="136"/>
      <c r="AA22" s="136"/>
      <c r="AB22" s="136"/>
      <c r="AC22" s="136"/>
      <c r="AD22" s="136"/>
      <c r="AE22" s="136"/>
      <c r="AF22" s="136"/>
      <c r="AG22" s="136" t="s">
        <v>126</v>
      </c>
      <c r="AH22" s="136">
        <v>0</v>
      </c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ht="22.5" outlineLevel="1" x14ac:dyDescent="0.2">
      <c r="A23" s="155">
        <v>5</v>
      </c>
      <c r="B23" s="156" t="s">
        <v>137</v>
      </c>
      <c r="C23" s="165" t="s">
        <v>138</v>
      </c>
      <c r="D23" s="157" t="s">
        <v>121</v>
      </c>
      <c r="E23" s="180">
        <v>3.22</v>
      </c>
      <c r="F23" s="198">
        <v>0</v>
      </c>
      <c r="G23" s="158">
        <f>ROUND(E23*F23,2)</f>
        <v>0</v>
      </c>
      <c r="H23" s="146"/>
      <c r="I23" s="145">
        <f>ROUND(E23*H23,2)</f>
        <v>0</v>
      </c>
      <c r="J23" s="146"/>
      <c r="K23" s="145">
        <f>ROUND(E23*J23,2)</f>
        <v>0</v>
      </c>
      <c r="L23" s="145">
        <v>21</v>
      </c>
      <c r="M23" s="145">
        <f>G23*(1+L23/100)</f>
        <v>0</v>
      </c>
      <c r="N23" s="145">
        <v>0</v>
      </c>
      <c r="O23" s="145">
        <f>ROUND(E23*N23,2)</f>
        <v>0</v>
      </c>
      <c r="P23" s="145">
        <v>0</v>
      </c>
      <c r="Q23" s="145">
        <f>ROUND(E23*P23,2)</f>
        <v>0</v>
      </c>
      <c r="R23" s="145"/>
      <c r="S23" s="145" t="s">
        <v>122</v>
      </c>
      <c r="T23" s="145" t="s">
        <v>122</v>
      </c>
      <c r="U23" s="145">
        <v>1.0999999999999999E-2</v>
      </c>
      <c r="V23" s="145">
        <f>ROUND(E23*U23,2)</f>
        <v>0.04</v>
      </c>
      <c r="W23" s="145"/>
      <c r="X23" s="145" t="s">
        <v>123</v>
      </c>
      <c r="Y23" s="136"/>
      <c r="Z23" s="136"/>
      <c r="AA23" s="136"/>
      <c r="AB23" s="136"/>
      <c r="AC23" s="136"/>
      <c r="AD23" s="136"/>
      <c r="AE23" s="136"/>
      <c r="AF23" s="136"/>
      <c r="AG23" s="136" t="s">
        <v>124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43"/>
      <c r="B24" s="144"/>
      <c r="C24" s="166" t="s">
        <v>139</v>
      </c>
      <c r="D24" s="147"/>
      <c r="E24" s="177">
        <v>3.22</v>
      </c>
      <c r="F24" s="176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36"/>
      <c r="Z24" s="136"/>
      <c r="AA24" s="136"/>
      <c r="AB24" s="136"/>
      <c r="AC24" s="136"/>
      <c r="AD24" s="136"/>
      <c r="AE24" s="136"/>
      <c r="AF24" s="136"/>
      <c r="AG24" s="136" t="s">
        <v>126</v>
      </c>
      <c r="AH24" s="136">
        <v>0</v>
      </c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55">
        <v>6</v>
      </c>
      <c r="B25" s="156" t="s">
        <v>140</v>
      </c>
      <c r="C25" s="165" t="s">
        <v>141</v>
      </c>
      <c r="D25" s="157" t="s">
        <v>121</v>
      </c>
      <c r="E25" s="180">
        <v>10.494999999999999</v>
      </c>
      <c r="F25" s="198">
        <v>0</v>
      </c>
      <c r="G25" s="158">
        <f>ROUND(E25*F25,2)</f>
        <v>0</v>
      </c>
      <c r="H25" s="146"/>
      <c r="I25" s="145">
        <f>ROUND(E25*H25,2)</f>
        <v>0</v>
      </c>
      <c r="J25" s="146"/>
      <c r="K25" s="145">
        <f>ROUND(E25*J25,2)</f>
        <v>0</v>
      </c>
      <c r="L25" s="145">
        <v>21</v>
      </c>
      <c r="M25" s="145">
        <f>G25*(1+L25/100)</f>
        <v>0</v>
      </c>
      <c r="N25" s="145">
        <v>0</v>
      </c>
      <c r="O25" s="145">
        <f>ROUND(E25*N25,2)</f>
        <v>0</v>
      </c>
      <c r="P25" s="145">
        <v>0</v>
      </c>
      <c r="Q25" s="145">
        <f>ROUND(E25*P25,2)</f>
        <v>0</v>
      </c>
      <c r="R25" s="145"/>
      <c r="S25" s="145" t="s">
        <v>122</v>
      </c>
      <c r="T25" s="145" t="s">
        <v>122</v>
      </c>
      <c r="U25" s="145">
        <v>0.65</v>
      </c>
      <c r="V25" s="145">
        <f>ROUND(E25*U25,2)</f>
        <v>6.82</v>
      </c>
      <c r="W25" s="145"/>
      <c r="X25" s="145" t="s">
        <v>123</v>
      </c>
      <c r="Y25" s="136"/>
      <c r="Z25" s="136"/>
      <c r="AA25" s="136"/>
      <c r="AB25" s="136"/>
      <c r="AC25" s="136"/>
      <c r="AD25" s="136"/>
      <c r="AE25" s="136"/>
      <c r="AF25" s="136"/>
      <c r="AG25" s="136" t="s">
        <v>124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outlineLevel="1" x14ac:dyDescent="0.2">
      <c r="A26" s="143"/>
      <c r="B26" s="144"/>
      <c r="C26" s="166" t="s">
        <v>125</v>
      </c>
      <c r="D26" s="147"/>
      <c r="E26" s="177">
        <v>8.8550000000000004</v>
      </c>
      <c r="F26" s="176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36"/>
      <c r="Z26" s="136"/>
      <c r="AA26" s="136"/>
      <c r="AB26" s="136"/>
      <c r="AC26" s="136"/>
      <c r="AD26" s="136"/>
      <c r="AE26" s="136"/>
      <c r="AF26" s="136"/>
      <c r="AG26" s="136" t="s">
        <v>126</v>
      </c>
      <c r="AH26" s="136">
        <v>0</v>
      </c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43"/>
      <c r="B27" s="144"/>
      <c r="C27" s="166" t="s">
        <v>136</v>
      </c>
      <c r="D27" s="147"/>
      <c r="E27" s="177">
        <v>-3.22</v>
      </c>
      <c r="F27" s="176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36"/>
      <c r="Z27" s="136"/>
      <c r="AA27" s="136"/>
      <c r="AB27" s="136"/>
      <c r="AC27" s="136"/>
      <c r="AD27" s="136"/>
      <c r="AE27" s="136"/>
      <c r="AF27" s="136"/>
      <c r="AG27" s="136" t="s">
        <v>126</v>
      </c>
      <c r="AH27" s="136">
        <v>0</v>
      </c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outlineLevel="1" x14ac:dyDescent="0.2">
      <c r="A28" s="143"/>
      <c r="B28" s="144"/>
      <c r="C28" s="166" t="s">
        <v>132</v>
      </c>
      <c r="D28" s="147"/>
      <c r="E28" s="177">
        <v>1.5</v>
      </c>
      <c r="F28" s="176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36"/>
      <c r="Z28" s="136"/>
      <c r="AA28" s="136"/>
      <c r="AB28" s="136"/>
      <c r="AC28" s="136"/>
      <c r="AD28" s="136"/>
      <c r="AE28" s="136"/>
      <c r="AF28" s="136"/>
      <c r="AG28" s="136" t="s">
        <v>126</v>
      </c>
      <c r="AH28" s="136">
        <v>0</v>
      </c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outlineLevel="1" x14ac:dyDescent="0.2">
      <c r="A29" s="143"/>
      <c r="B29" s="144"/>
      <c r="C29" s="166" t="s">
        <v>127</v>
      </c>
      <c r="D29" s="147"/>
      <c r="E29" s="177">
        <v>3.36</v>
      </c>
      <c r="F29" s="176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36"/>
      <c r="Z29" s="136"/>
      <c r="AA29" s="136"/>
      <c r="AB29" s="136"/>
      <c r="AC29" s="136"/>
      <c r="AD29" s="136"/>
      <c r="AE29" s="136"/>
      <c r="AF29" s="136"/>
      <c r="AG29" s="136" t="s">
        <v>126</v>
      </c>
      <c r="AH29" s="136">
        <v>0</v>
      </c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55">
        <v>7</v>
      </c>
      <c r="B30" s="156" t="s">
        <v>142</v>
      </c>
      <c r="C30" s="165" t="s">
        <v>143</v>
      </c>
      <c r="D30" s="157" t="s">
        <v>121</v>
      </c>
      <c r="E30" s="180">
        <v>10.494999999999999</v>
      </c>
      <c r="F30" s="198">
        <v>0</v>
      </c>
      <c r="G30" s="158">
        <f>ROUND(E30*F30,2)</f>
        <v>0</v>
      </c>
      <c r="H30" s="146"/>
      <c r="I30" s="145">
        <f>ROUND(E30*H30,2)</f>
        <v>0</v>
      </c>
      <c r="J30" s="146"/>
      <c r="K30" s="145">
        <f>ROUND(E30*J30,2)</f>
        <v>0</v>
      </c>
      <c r="L30" s="145">
        <v>21</v>
      </c>
      <c r="M30" s="145">
        <f>G30*(1+L30/100)</f>
        <v>0</v>
      </c>
      <c r="N30" s="145">
        <v>0</v>
      </c>
      <c r="O30" s="145">
        <f>ROUND(E30*N30,2)</f>
        <v>0</v>
      </c>
      <c r="P30" s="145">
        <v>0</v>
      </c>
      <c r="Q30" s="145">
        <f>ROUND(E30*P30,2)</f>
        <v>0</v>
      </c>
      <c r="R30" s="145"/>
      <c r="S30" s="145" t="s">
        <v>122</v>
      </c>
      <c r="T30" s="145" t="s">
        <v>122</v>
      </c>
      <c r="U30" s="145">
        <v>3.1E-2</v>
      </c>
      <c r="V30" s="145">
        <f>ROUND(E30*U30,2)</f>
        <v>0.33</v>
      </c>
      <c r="W30" s="145"/>
      <c r="X30" s="145" t="s">
        <v>123</v>
      </c>
      <c r="Y30" s="136"/>
      <c r="Z30" s="136"/>
      <c r="AA30" s="136"/>
      <c r="AB30" s="136"/>
      <c r="AC30" s="136"/>
      <c r="AD30" s="136"/>
      <c r="AE30" s="136"/>
      <c r="AF30" s="136"/>
      <c r="AG30" s="136" t="s">
        <v>124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43"/>
      <c r="B31" s="144"/>
      <c r="C31" s="166" t="s">
        <v>125</v>
      </c>
      <c r="D31" s="147"/>
      <c r="E31" s="177">
        <v>8.8550000000000004</v>
      </c>
      <c r="F31" s="176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36"/>
      <c r="Z31" s="136"/>
      <c r="AA31" s="136"/>
      <c r="AB31" s="136"/>
      <c r="AC31" s="136"/>
      <c r="AD31" s="136"/>
      <c r="AE31" s="136"/>
      <c r="AF31" s="136"/>
      <c r="AG31" s="136" t="s">
        <v>126</v>
      </c>
      <c r="AH31" s="136">
        <v>0</v>
      </c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outlineLevel="1" x14ac:dyDescent="0.2">
      <c r="A32" s="143"/>
      <c r="B32" s="144"/>
      <c r="C32" s="166" t="s">
        <v>136</v>
      </c>
      <c r="D32" s="147"/>
      <c r="E32" s="177">
        <v>-3.22</v>
      </c>
      <c r="F32" s="176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36"/>
      <c r="Z32" s="136"/>
      <c r="AA32" s="136"/>
      <c r="AB32" s="136"/>
      <c r="AC32" s="136"/>
      <c r="AD32" s="136"/>
      <c r="AE32" s="136"/>
      <c r="AF32" s="136"/>
      <c r="AG32" s="136" t="s">
        <v>126</v>
      </c>
      <c r="AH32" s="136">
        <v>0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outlineLevel="1" x14ac:dyDescent="0.2">
      <c r="A33" s="143"/>
      <c r="B33" s="144"/>
      <c r="C33" s="166" t="s">
        <v>132</v>
      </c>
      <c r="D33" s="147"/>
      <c r="E33" s="177">
        <v>1.5</v>
      </c>
      <c r="F33" s="176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36"/>
      <c r="Z33" s="136"/>
      <c r="AA33" s="136"/>
      <c r="AB33" s="136"/>
      <c r="AC33" s="136"/>
      <c r="AD33" s="136"/>
      <c r="AE33" s="136"/>
      <c r="AF33" s="136"/>
      <c r="AG33" s="136" t="s">
        <v>126</v>
      </c>
      <c r="AH33" s="136">
        <v>0</v>
      </c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outlineLevel="1" x14ac:dyDescent="0.2">
      <c r="A34" s="143"/>
      <c r="B34" s="144"/>
      <c r="C34" s="166" t="s">
        <v>127</v>
      </c>
      <c r="D34" s="147"/>
      <c r="E34" s="177">
        <v>3.36</v>
      </c>
      <c r="F34" s="176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36"/>
      <c r="Z34" s="136"/>
      <c r="AA34" s="136"/>
      <c r="AB34" s="136"/>
      <c r="AC34" s="136"/>
      <c r="AD34" s="136"/>
      <c r="AE34" s="136"/>
      <c r="AF34" s="136"/>
      <c r="AG34" s="136" t="s">
        <v>126</v>
      </c>
      <c r="AH34" s="136">
        <v>0</v>
      </c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outlineLevel="1" x14ac:dyDescent="0.2">
      <c r="A35" s="155">
        <v>8</v>
      </c>
      <c r="B35" s="156" t="s">
        <v>144</v>
      </c>
      <c r="C35" s="165" t="s">
        <v>145</v>
      </c>
      <c r="D35" s="157" t="s">
        <v>121</v>
      </c>
      <c r="E35" s="180">
        <v>54.655000000000001</v>
      </c>
      <c r="F35" s="198">
        <v>0</v>
      </c>
      <c r="G35" s="158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5">
        <v>0</v>
      </c>
      <c r="O35" s="145">
        <f>ROUND(E35*N35,2)</f>
        <v>0</v>
      </c>
      <c r="P35" s="145">
        <v>0</v>
      </c>
      <c r="Q35" s="145">
        <f>ROUND(E35*P35,2)</f>
        <v>0</v>
      </c>
      <c r="R35" s="145"/>
      <c r="S35" s="145" t="s">
        <v>122</v>
      </c>
      <c r="T35" s="145" t="s">
        <v>122</v>
      </c>
      <c r="U35" s="145">
        <v>1.1499999999999999</v>
      </c>
      <c r="V35" s="145">
        <f>ROUND(E35*U35,2)</f>
        <v>62.85</v>
      </c>
      <c r="W35" s="145"/>
      <c r="X35" s="145" t="s">
        <v>123</v>
      </c>
      <c r="Y35" s="136"/>
      <c r="Z35" s="136"/>
      <c r="AA35" s="136"/>
      <c r="AB35" s="136"/>
      <c r="AC35" s="136"/>
      <c r="AD35" s="136"/>
      <c r="AE35" s="136"/>
      <c r="AF35" s="136"/>
      <c r="AG35" s="136" t="s">
        <v>124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outlineLevel="1" x14ac:dyDescent="0.2">
      <c r="A36" s="143"/>
      <c r="B36" s="144"/>
      <c r="C36" s="166" t="s">
        <v>125</v>
      </c>
      <c r="D36" s="147"/>
      <c r="E36" s="177">
        <v>8.8550000000000004</v>
      </c>
      <c r="F36" s="176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36"/>
      <c r="Z36" s="136"/>
      <c r="AA36" s="136"/>
      <c r="AB36" s="136"/>
      <c r="AC36" s="136"/>
      <c r="AD36" s="136"/>
      <c r="AE36" s="136"/>
      <c r="AF36" s="136"/>
      <c r="AG36" s="136" t="s">
        <v>126</v>
      </c>
      <c r="AH36" s="136">
        <v>0</v>
      </c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outlineLevel="1" x14ac:dyDescent="0.2">
      <c r="A37" s="143"/>
      <c r="B37" s="144"/>
      <c r="C37" s="166" t="s">
        <v>136</v>
      </c>
      <c r="D37" s="147"/>
      <c r="E37" s="177">
        <v>-3.22</v>
      </c>
      <c r="F37" s="176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36"/>
      <c r="Z37" s="136"/>
      <c r="AA37" s="136"/>
      <c r="AB37" s="136"/>
      <c r="AC37" s="136"/>
      <c r="AD37" s="136"/>
      <c r="AE37" s="136"/>
      <c r="AF37" s="136"/>
      <c r="AG37" s="136" t="s">
        <v>126</v>
      </c>
      <c r="AH37" s="136">
        <v>0</v>
      </c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43"/>
      <c r="B38" s="144"/>
      <c r="C38" s="166" t="s">
        <v>132</v>
      </c>
      <c r="D38" s="147"/>
      <c r="E38" s="177">
        <v>1.5</v>
      </c>
      <c r="F38" s="176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36"/>
      <c r="Z38" s="136"/>
      <c r="AA38" s="136"/>
      <c r="AB38" s="136"/>
      <c r="AC38" s="136"/>
      <c r="AD38" s="136"/>
      <c r="AE38" s="136"/>
      <c r="AF38" s="136"/>
      <c r="AG38" s="136" t="s">
        <v>126</v>
      </c>
      <c r="AH38" s="136">
        <v>0</v>
      </c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outlineLevel="1" x14ac:dyDescent="0.2">
      <c r="A39" s="143"/>
      <c r="B39" s="144"/>
      <c r="C39" s="166" t="s">
        <v>127</v>
      </c>
      <c r="D39" s="147"/>
      <c r="E39" s="177">
        <v>3.36</v>
      </c>
      <c r="F39" s="176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36"/>
      <c r="Z39" s="136"/>
      <c r="AA39" s="136"/>
      <c r="AB39" s="136"/>
      <c r="AC39" s="136"/>
      <c r="AD39" s="136"/>
      <c r="AE39" s="136"/>
      <c r="AF39" s="136"/>
      <c r="AG39" s="136" t="s">
        <v>126</v>
      </c>
      <c r="AH39" s="136">
        <v>0</v>
      </c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43"/>
      <c r="B40" s="144"/>
      <c r="C40" s="166" t="s">
        <v>133</v>
      </c>
      <c r="D40" s="147"/>
      <c r="E40" s="177">
        <v>44.16</v>
      </c>
      <c r="F40" s="176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36"/>
      <c r="Z40" s="136"/>
      <c r="AA40" s="136"/>
      <c r="AB40" s="136"/>
      <c r="AC40" s="136"/>
      <c r="AD40" s="136"/>
      <c r="AE40" s="136"/>
      <c r="AF40" s="136"/>
      <c r="AG40" s="136" t="s">
        <v>126</v>
      </c>
      <c r="AH40" s="136">
        <v>0</v>
      </c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ht="22.5" outlineLevel="1" x14ac:dyDescent="0.2">
      <c r="A41" s="155">
        <v>9</v>
      </c>
      <c r="B41" s="156" t="s">
        <v>146</v>
      </c>
      <c r="C41" s="165" t="s">
        <v>147</v>
      </c>
      <c r="D41" s="157" t="s">
        <v>121</v>
      </c>
      <c r="E41" s="180">
        <v>3.22</v>
      </c>
      <c r="F41" s="198">
        <v>0</v>
      </c>
      <c r="G41" s="158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5">
        <v>1.7</v>
      </c>
      <c r="O41" s="145">
        <f>ROUND(E41*N41,2)</f>
        <v>5.47</v>
      </c>
      <c r="P41" s="145">
        <v>0</v>
      </c>
      <c r="Q41" s="145">
        <f>ROUND(E41*P41,2)</f>
        <v>0</v>
      </c>
      <c r="R41" s="145"/>
      <c r="S41" s="145" t="s">
        <v>122</v>
      </c>
      <c r="T41" s="145" t="s">
        <v>122</v>
      </c>
      <c r="U41" s="145">
        <v>1.587</v>
      </c>
      <c r="V41" s="145">
        <f>ROUND(E41*U41,2)</f>
        <v>5.1100000000000003</v>
      </c>
      <c r="W41" s="145"/>
      <c r="X41" s="145" t="s">
        <v>123</v>
      </c>
      <c r="Y41" s="136"/>
      <c r="Z41" s="136"/>
      <c r="AA41" s="136"/>
      <c r="AB41" s="136"/>
      <c r="AC41" s="136"/>
      <c r="AD41" s="136"/>
      <c r="AE41" s="136"/>
      <c r="AF41" s="136"/>
      <c r="AG41" s="136" t="s">
        <v>124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43"/>
      <c r="B42" s="144"/>
      <c r="C42" s="166" t="s">
        <v>139</v>
      </c>
      <c r="D42" s="147"/>
      <c r="E42" s="177">
        <v>3.22</v>
      </c>
      <c r="F42" s="176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36"/>
      <c r="Z42" s="136"/>
      <c r="AA42" s="136"/>
      <c r="AB42" s="136"/>
      <c r="AC42" s="136"/>
      <c r="AD42" s="136"/>
      <c r="AE42" s="136"/>
      <c r="AF42" s="136"/>
      <c r="AG42" s="136" t="s">
        <v>126</v>
      </c>
      <c r="AH42" s="136">
        <v>0</v>
      </c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2.5" outlineLevel="1" x14ac:dyDescent="0.2">
      <c r="A43" s="155">
        <v>10</v>
      </c>
      <c r="B43" s="156" t="s">
        <v>148</v>
      </c>
      <c r="C43" s="165" t="s">
        <v>149</v>
      </c>
      <c r="D43" s="157" t="s">
        <v>150</v>
      </c>
      <c r="E43" s="180">
        <v>183</v>
      </c>
      <c r="F43" s="198">
        <v>0</v>
      </c>
      <c r="G43" s="158">
        <f>ROUND(E43*F43,2)</f>
        <v>0</v>
      </c>
      <c r="H43" s="146"/>
      <c r="I43" s="145">
        <f>ROUND(E43*H43,2)</f>
        <v>0</v>
      </c>
      <c r="J43" s="146"/>
      <c r="K43" s="145">
        <f>ROUND(E43*J43,2)</f>
        <v>0</v>
      </c>
      <c r="L43" s="145">
        <v>21</v>
      </c>
      <c r="M43" s="145">
        <f>G43*(1+L43/100)</f>
        <v>0</v>
      </c>
      <c r="N43" s="145">
        <v>0</v>
      </c>
      <c r="O43" s="145">
        <f>ROUND(E43*N43,2)</f>
        <v>0</v>
      </c>
      <c r="P43" s="145">
        <v>0</v>
      </c>
      <c r="Q43" s="145">
        <f>ROUND(E43*P43,2)</f>
        <v>0</v>
      </c>
      <c r="R43" s="145"/>
      <c r="S43" s="145" t="s">
        <v>122</v>
      </c>
      <c r="T43" s="145" t="s">
        <v>122</v>
      </c>
      <c r="U43" s="145">
        <v>0.18</v>
      </c>
      <c r="V43" s="145">
        <f>ROUND(E43*U43,2)</f>
        <v>32.94</v>
      </c>
      <c r="W43" s="145"/>
      <c r="X43" s="145" t="s">
        <v>123</v>
      </c>
      <c r="Y43" s="136"/>
      <c r="Z43" s="136"/>
      <c r="AA43" s="136"/>
      <c r="AB43" s="136"/>
      <c r="AC43" s="136"/>
      <c r="AD43" s="136"/>
      <c r="AE43" s="136"/>
      <c r="AF43" s="136"/>
      <c r="AG43" s="136" t="s">
        <v>124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outlineLevel="1" x14ac:dyDescent="0.2">
      <c r="A44" s="143"/>
      <c r="B44" s="144"/>
      <c r="C44" s="166" t="s">
        <v>151</v>
      </c>
      <c r="D44" s="147"/>
      <c r="E44" s="177">
        <v>23</v>
      </c>
      <c r="F44" s="176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36"/>
      <c r="Z44" s="136"/>
      <c r="AA44" s="136"/>
      <c r="AB44" s="136"/>
      <c r="AC44" s="136"/>
      <c r="AD44" s="136"/>
      <c r="AE44" s="136"/>
      <c r="AF44" s="136"/>
      <c r="AG44" s="136" t="s">
        <v>126</v>
      </c>
      <c r="AH44" s="136">
        <v>0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43"/>
      <c r="B45" s="144"/>
      <c r="C45" s="166" t="s">
        <v>152</v>
      </c>
      <c r="D45" s="147"/>
      <c r="E45" s="177">
        <v>55</v>
      </c>
      <c r="F45" s="176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36"/>
      <c r="Z45" s="136"/>
      <c r="AA45" s="136"/>
      <c r="AB45" s="136"/>
      <c r="AC45" s="136"/>
      <c r="AD45" s="136"/>
      <c r="AE45" s="136"/>
      <c r="AF45" s="136"/>
      <c r="AG45" s="136" t="s">
        <v>126</v>
      </c>
      <c r="AH45" s="136">
        <v>0</v>
      </c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43"/>
      <c r="B46" s="144"/>
      <c r="C46" s="166" t="s">
        <v>153</v>
      </c>
      <c r="D46" s="147"/>
      <c r="E46" s="177">
        <v>105</v>
      </c>
      <c r="F46" s="176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36"/>
      <c r="Z46" s="136"/>
      <c r="AA46" s="136"/>
      <c r="AB46" s="136"/>
      <c r="AC46" s="136"/>
      <c r="AD46" s="136"/>
      <c r="AE46" s="136"/>
      <c r="AF46" s="136"/>
      <c r="AG46" s="136" t="s">
        <v>126</v>
      </c>
      <c r="AH46" s="136">
        <v>0</v>
      </c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55">
        <v>11</v>
      </c>
      <c r="B47" s="156" t="s">
        <v>154</v>
      </c>
      <c r="C47" s="165" t="s">
        <v>155</v>
      </c>
      <c r="D47" s="157" t="s">
        <v>150</v>
      </c>
      <c r="E47" s="180">
        <v>55</v>
      </c>
      <c r="F47" s="198">
        <v>0</v>
      </c>
      <c r="G47" s="158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5">
        <v>0</v>
      </c>
      <c r="O47" s="145">
        <f>ROUND(E47*N47,2)</f>
        <v>0</v>
      </c>
      <c r="P47" s="145">
        <v>0</v>
      </c>
      <c r="Q47" s="145">
        <f>ROUND(E47*P47,2)</f>
        <v>0</v>
      </c>
      <c r="R47" s="145"/>
      <c r="S47" s="145" t="s">
        <v>122</v>
      </c>
      <c r="T47" s="145" t="s">
        <v>122</v>
      </c>
      <c r="U47" s="145">
        <v>0</v>
      </c>
      <c r="V47" s="145">
        <f>ROUND(E47*U47,2)</f>
        <v>0</v>
      </c>
      <c r="W47" s="145"/>
      <c r="X47" s="145" t="s">
        <v>123</v>
      </c>
      <c r="Y47" s="136"/>
      <c r="Z47" s="136"/>
      <c r="AA47" s="136"/>
      <c r="AB47" s="136"/>
      <c r="AC47" s="136"/>
      <c r="AD47" s="136"/>
      <c r="AE47" s="136"/>
      <c r="AF47" s="136"/>
      <c r="AG47" s="136" t="s">
        <v>124</v>
      </c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43"/>
      <c r="B48" s="144"/>
      <c r="C48" s="166" t="s">
        <v>152</v>
      </c>
      <c r="D48" s="147"/>
      <c r="E48" s="177">
        <v>55</v>
      </c>
      <c r="F48" s="176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36"/>
      <c r="Z48" s="136"/>
      <c r="AA48" s="136"/>
      <c r="AB48" s="136"/>
      <c r="AC48" s="136"/>
      <c r="AD48" s="136"/>
      <c r="AE48" s="136"/>
      <c r="AF48" s="136"/>
      <c r="AG48" s="136" t="s">
        <v>126</v>
      </c>
      <c r="AH48" s="136">
        <v>0</v>
      </c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outlineLevel="1" x14ac:dyDescent="0.2">
      <c r="A49" s="155">
        <v>12</v>
      </c>
      <c r="B49" s="156" t="s">
        <v>156</v>
      </c>
      <c r="C49" s="165" t="s">
        <v>157</v>
      </c>
      <c r="D49" s="157" t="s">
        <v>158</v>
      </c>
      <c r="E49" s="180">
        <v>220</v>
      </c>
      <c r="F49" s="198">
        <v>0</v>
      </c>
      <c r="G49" s="158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5">
        <v>0</v>
      </c>
      <c r="O49" s="145">
        <f>ROUND(E49*N49,2)</f>
        <v>0</v>
      </c>
      <c r="P49" s="145">
        <v>0</v>
      </c>
      <c r="Q49" s="145">
        <f>ROUND(E49*P49,2)</f>
        <v>0</v>
      </c>
      <c r="R49" s="145"/>
      <c r="S49" s="145" t="s">
        <v>122</v>
      </c>
      <c r="T49" s="145" t="s">
        <v>122</v>
      </c>
      <c r="U49" s="145">
        <v>0.14000000000000001</v>
      </c>
      <c r="V49" s="145">
        <f>ROUND(E49*U49,2)</f>
        <v>30.8</v>
      </c>
      <c r="W49" s="145"/>
      <c r="X49" s="145" t="s">
        <v>123</v>
      </c>
      <c r="Y49" s="136"/>
      <c r="Z49" s="136"/>
      <c r="AA49" s="136"/>
      <c r="AB49" s="136"/>
      <c r="AC49" s="136"/>
      <c r="AD49" s="136"/>
      <c r="AE49" s="136"/>
      <c r="AF49" s="136"/>
      <c r="AG49" s="136" t="s">
        <v>124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outlineLevel="1" x14ac:dyDescent="0.2">
      <c r="A50" s="143"/>
      <c r="B50" s="144"/>
      <c r="C50" s="166" t="s">
        <v>159</v>
      </c>
      <c r="D50" s="147"/>
      <c r="E50" s="177">
        <v>220</v>
      </c>
      <c r="F50" s="176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36"/>
      <c r="Z50" s="136"/>
      <c r="AA50" s="136"/>
      <c r="AB50" s="136"/>
      <c r="AC50" s="136"/>
      <c r="AD50" s="136"/>
      <c r="AE50" s="136"/>
      <c r="AF50" s="136"/>
      <c r="AG50" s="136" t="s">
        <v>126</v>
      </c>
      <c r="AH50" s="136">
        <v>0</v>
      </c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outlineLevel="1" x14ac:dyDescent="0.2">
      <c r="A51" s="155">
        <v>13</v>
      </c>
      <c r="B51" s="156" t="s">
        <v>160</v>
      </c>
      <c r="C51" s="165" t="s">
        <v>161</v>
      </c>
      <c r="D51" s="157" t="s">
        <v>150</v>
      </c>
      <c r="E51" s="180">
        <v>23</v>
      </c>
      <c r="F51" s="198">
        <v>0</v>
      </c>
      <c r="G51" s="158">
        <f>ROUND(E51*F51,2)</f>
        <v>0</v>
      </c>
      <c r="H51" s="146"/>
      <c r="I51" s="145">
        <f>ROUND(E51*H51,2)</f>
        <v>0</v>
      </c>
      <c r="J51" s="146"/>
      <c r="K51" s="145">
        <f>ROUND(E51*J51,2)</f>
        <v>0</v>
      </c>
      <c r="L51" s="145">
        <v>21</v>
      </c>
      <c r="M51" s="145">
        <f>G51*(1+L51/100)</f>
        <v>0</v>
      </c>
      <c r="N51" s="145">
        <v>0</v>
      </c>
      <c r="O51" s="145">
        <f>ROUND(E51*N51,2)</f>
        <v>0</v>
      </c>
      <c r="P51" s="145">
        <v>0</v>
      </c>
      <c r="Q51" s="145">
        <f>ROUND(E51*P51,2)</f>
        <v>0</v>
      </c>
      <c r="R51" s="145"/>
      <c r="S51" s="145" t="s">
        <v>122</v>
      </c>
      <c r="T51" s="145" t="s">
        <v>122</v>
      </c>
      <c r="U51" s="145">
        <v>0.02</v>
      </c>
      <c r="V51" s="145">
        <f>ROUND(E51*U51,2)</f>
        <v>0.46</v>
      </c>
      <c r="W51" s="145"/>
      <c r="X51" s="145" t="s">
        <v>123</v>
      </c>
      <c r="Y51" s="136"/>
      <c r="Z51" s="136"/>
      <c r="AA51" s="136"/>
      <c r="AB51" s="136"/>
      <c r="AC51" s="136"/>
      <c r="AD51" s="136"/>
      <c r="AE51" s="136"/>
      <c r="AF51" s="136"/>
      <c r="AG51" s="136" t="s">
        <v>124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outlineLevel="1" x14ac:dyDescent="0.2">
      <c r="A52" s="143"/>
      <c r="B52" s="144"/>
      <c r="C52" s="166" t="s">
        <v>151</v>
      </c>
      <c r="D52" s="147"/>
      <c r="E52" s="177">
        <v>23</v>
      </c>
      <c r="F52" s="176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36"/>
      <c r="Z52" s="136"/>
      <c r="AA52" s="136"/>
      <c r="AB52" s="136"/>
      <c r="AC52" s="136"/>
      <c r="AD52" s="136"/>
      <c r="AE52" s="136"/>
      <c r="AF52" s="136"/>
      <c r="AG52" s="136" t="s">
        <v>126</v>
      </c>
      <c r="AH52" s="136">
        <v>0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22.5" outlineLevel="1" x14ac:dyDescent="0.2">
      <c r="A53" s="155">
        <v>14</v>
      </c>
      <c r="B53" s="156" t="s">
        <v>162</v>
      </c>
      <c r="C53" s="165" t="s">
        <v>163</v>
      </c>
      <c r="D53" s="157" t="s">
        <v>158</v>
      </c>
      <c r="E53" s="180">
        <v>220</v>
      </c>
      <c r="F53" s="198">
        <v>0</v>
      </c>
      <c r="G53" s="158">
        <f>ROUND(E53*F53,2)</f>
        <v>0</v>
      </c>
      <c r="H53" s="146"/>
      <c r="I53" s="145">
        <f>ROUND(E53*H53,2)</f>
        <v>0</v>
      </c>
      <c r="J53" s="146"/>
      <c r="K53" s="145">
        <f>ROUND(E53*J53,2)</f>
        <v>0</v>
      </c>
      <c r="L53" s="145">
        <v>21</v>
      </c>
      <c r="M53" s="145">
        <f>G53*(1+L53/100)</f>
        <v>0</v>
      </c>
      <c r="N53" s="145">
        <v>0</v>
      </c>
      <c r="O53" s="145">
        <f>ROUND(E53*N53,2)</f>
        <v>0</v>
      </c>
      <c r="P53" s="145">
        <v>0</v>
      </c>
      <c r="Q53" s="145">
        <f>ROUND(E53*P53,2)</f>
        <v>0</v>
      </c>
      <c r="R53" s="145"/>
      <c r="S53" s="145" t="s">
        <v>122</v>
      </c>
      <c r="T53" s="145" t="s">
        <v>122</v>
      </c>
      <c r="U53" s="145">
        <v>0.03</v>
      </c>
      <c r="V53" s="145">
        <f>ROUND(E53*U53,2)</f>
        <v>6.6</v>
      </c>
      <c r="W53" s="145"/>
      <c r="X53" s="145" t="s">
        <v>123</v>
      </c>
      <c r="Y53" s="136"/>
      <c r="Z53" s="136"/>
      <c r="AA53" s="136"/>
      <c r="AB53" s="136"/>
      <c r="AC53" s="136"/>
      <c r="AD53" s="136"/>
      <c r="AE53" s="136"/>
      <c r="AF53" s="136"/>
      <c r="AG53" s="136" t="s">
        <v>124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outlineLevel="1" x14ac:dyDescent="0.2">
      <c r="A54" s="143"/>
      <c r="B54" s="144"/>
      <c r="C54" s="166" t="s">
        <v>159</v>
      </c>
      <c r="D54" s="147"/>
      <c r="E54" s="177">
        <v>220</v>
      </c>
      <c r="F54" s="176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36"/>
      <c r="Z54" s="136"/>
      <c r="AA54" s="136"/>
      <c r="AB54" s="136"/>
      <c r="AC54" s="136"/>
      <c r="AD54" s="136"/>
      <c r="AE54" s="136"/>
      <c r="AF54" s="136"/>
      <c r="AG54" s="136" t="s">
        <v>126</v>
      </c>
      <c r="AH54" s="136">
        <v>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outlineLevel="1" x14ac:dyDescent="0.2">
      <c r="A55" s="155">
        <v>15</v>
      </c>
      <c r="B55" s="156" t="s">
        <v>164</v>
      </c>
      <c r="C55" s="165" t="s">
        <v>165</v>
      </c>
      <c r="D55" s="157" t="s">
        <v>150</v>
      </c>
      <c r="E55" s="180">
        <v>128</v>
      </c>
      <c r="F55" s="198">
        <v>0</v>
      </c>
      <c r="G55" s="158">
        <f>ROUND(E55*F55,2)</f>
        <v>0</v>
      </c>
      <c r="H55" s="146"/>
      <c r="I55" s="145">
        <f>ROUND(E55*H55,2)</f>
        <v>0</v>
      </c>
      <c r="J55" s="146"/>
      <c r="K55" s="145">
        <f>ROUND(E55*J55,2)</f>
        <v>0</v>
      </c>
      <c r="L55" s="145">
        <v>21</v>
      </c>
      <c r="M55" s="145">
        <f>G55*(1+L55/100)</f>
        <v>0</v>
      </c>
      <c r="N55" s="145">
        <v>0</v>
      </c>
      <c r="O55" s="145">
        <f>ROUND(E55*N55,2)</f>
        <v>0</v>
      </c>
      <c r="P55" s="145">
        <v>0</v>
      </c>
      <c r="Q55" s="145">
        <f>ROUND(E55*P55,2)</f>
        <v>0</v>
      </c>
      <c r="R55" s="145"/>
      <c r="S55" s="145" t="s">
        <v>122</v>
      </c>
      <c r="T55" s="145" t="s">
        <v>122</v>
      </c>
      <c r="U55" s="145">
        <v>3.0000000000000001E-3</v>
      </c>
      <c r="V55" s="145">
        <f>ROUND(E55*U55,2)</f>
        <v>0.38</v>
      </c>
      <c r="W55" s="145"/>
      <c r="X55" s="145" t="s">
        <v>123</v>
      </c>
      <c r="Y55" s="136"/>
      <c r="Z55" s="136"/>
      <c r="AA55" s="136"/>
      <c r="AB55" s="136"/>
      <c r="AC55" s="136"/>
      <c r="AD55" s="136"/>
      <c r="AE55" s="136"/>
      <c r="AF55" s="136"/>
      <c r="AG55" s="136" t="s">
        <v>124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43"/>
      <c r="B56" s="144"/>
      <c r="C56" s="166" t="s">
        <v>151</v>
      </c>
      <c r="D56" s="147"/>
      <c r="E56" s="177">
        <v>23</v>
      </c>
      <c r="F56" s="176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36"/>
      <c r="Z56" s="136"/>
      <c r="AA56" s="136"/>
      <c r="AB56" s="136"/>
      <c r="AC56" s="136"/>
      <c r="AD56" s="136"/>
      <c r="AE56" s="136"/>
      <c r="AF56" s="136"/>
      <c r="AG56" s="136" t="s">
        <v>126</v>
      </c>
      <c r="AH56" s="136">
        <v>0</v>
      </c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outlineLevel="1" x14ac:dyDescent="0.2">
      <c r="A57" s="143"/>
      <c r="B57" s="144"/>
      <c r="C57" s="166" t="s">
        <v>153</v>
      </c>
      <c r="D57" s="147"/>
      <c r="E57" s="177">
        <v>105</v>
      </c>
      <c r="F57" s="176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36"/>
      <c r="Z57" s="136"/>
      <c r="AA57" s="136"/>
      <c r="AB57" s="136"/>
      <c r="AC57" s="136"/>
      <c r="AD57" s="136"/>
      <c r="AE57" s="136"/>
      <c r="AF57" s="136"/>
      <c r="AG57" s="136" t="s">
        <v>126</v>
      </c>
      <c r="AH57" s="136">
        <v>0</v>
      </c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outlineLevel="1" x14ac:dyDescent="0.2">
      <c r="A58" s="155">
        <v>16</v>
      </c>
      <c r="B58" s="156" t="s">
        <v>166</v>
      </c>
      <c r="C58" s="165" t="s">
        <v>167</v>
      </c>
      <c r="D58" s="157" t="s">
        <v>168</v>
      </c>
      <c r="E58" s="180">
        <v>5.5E-2</v>
      </c>
      <c r="F58" s="198">
        <v>0</v>
      </c>
      <c r="G58" s="158">
        <f>ROUND(E58*F58,2)</f>
        <v>0</v>
      </c>
      <c r="H58" s="146"/>
      <c r="I58" s="145">
        <f>ROUND(E58*H58,2)</f>
        <v>0</v>
      </c>
      <c r="J58" s="146"/>
      <c r="K58" s="145">
        <f>ROUND(E58*J58,2)</f>
        <v>0</v>
      </c>
      <c r="L58" s="145">
        <v>21</v>
      </c>
      <c r="M58" s="145">
        <f>G58*(1+L58/100)</f>
        <v>0</v>
      </c>
      <c r="N58" s="145">
        <v>0</v>
      </c>
      <c r="O58" s="145">
        <f>ROUND(E58*N58,2)</f>
        <v>0</v>
      </c>
      <c r="P58" s="145">
        <v>0</v>
      </c>
      <c r="Q58" s="145">
        <f>ROUND(E58*P58,2)</f>
        <v>0</v>
      </c>
      <c r="R58" s="145"/>
      <c r="S58" s="145" t="s">
        <v>122</v>
      </c>
      <c r="T58" s="145" t="s">
        <v>122</v>
      </c>
      <c r="U58" s="145">
        <v>21.428999999999998</v>
      </c>
      <c r="V58" s="145">
        <f>ROUND(E58*U58,2)</f>
        <v>1.18</v>
      </c>
      <c r="W58" s="145"/>
      <c r="X58" s="145" t="s">
        <v>123</v>
      </c>
      <c r="Y58" s="136"/>
      <c r="Z58" s="136"/>
      <c r="AA58" s="136"/>
      <c r="AB58" s="136"/>
      <c r="AC58" s="136"/>
      <c r="AD58" s="136"/>
      <c r="AE58" s="136"/>
      <c r="AF58" s="136"/>
      <c r="AG58" s="136" t="s">
        <v>124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outlineLevel="1" x14ac:dyDescent="0.2">
      <c r="A59" s="143"/>
      <c r="B59" s="144"/>
      <c r="C59" s="166" t="s">
        <v>169</v>
      </c>
      <c r="D59" s="147"/>
      <c r="E59" s="177">
        <v>5.0000000000000001E-3</v>
      </c>
      <c r="F59" s="176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36"/>
      <c r="Z59" s="136"/>
      <c r="AA59" s="136"/>
      <c r="AB59" s="136"/>
      <c r="AC59" s="136"/>
      <c r="AD59" s="136"/>
      <c r="AE59" s="136"/>
      <c r="AF59" s="136"/>
      <c r="AG59" s="136" t="s">
        <v>126</v>
      </c>
      <c r="AH59" s="136">
        <v>0</v>
      </c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outlineLevel="1" x14ac:dyDescent="0.2">
      <c r="A60" s="143"/>
      <c r="B60" s="144"/>
      <c r="C60" s="166" t="s">
        <v>170</v>
      </c>
      <c r="D60" s="147"/>
      <c r="E60" s="177">
        <v>0.05</v>
      </c>
      <c r="F60" s="176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36"/>
      <c r="Z60" s="136"/>
      <c r="AA60" s="136"/>
      <c r="AB60" s="136"/>
      <c r="AC60" s="136"/>
      <c r="AD60" s="136"/>
      <c r="AE60" s="136"/>
      <c r="AF60" s="136"/>
      <c r="AG60" s="136" t="s">
        <v>126</v>
      </c>
      <c r="AH60" s="136">
        <v>0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outlineLevel="1" x14ac:dyDescent="0.2">
      <c r="A61" s="155">
        <v>17</v>
      </c>
      <c r="B61" s="156" t="s">
        <v>171</v>
      </c>
      <c r="C61" s="165" t="s">
        <v>172</v>
      </c>
      <c r="D61" s="157" t="s">
        <v>150</v>
      </c>
      <c r="E61" s="180">
        <v>128</v>
      </c>
      <c r="F61" s="198">
        <v>0</v>
      </c>
      <c r="G61" s="158">
        <f>ROUND(E61*F61,2)</f>
        <v>0</v>
      </c>
      <c r="H61" s="146"/>
      <c r="I61" s="145">
        <f>ROUND(E61*H61,2)</f>
        <v>0</v>
      </c>
      <c r="J61" s="146"/>
      <c r="K61" s="145">
        <f>ROUND(E61*J61,2)</f>
        <v>0</v>
      </c>
      <c r="L61" s="145">
        <v>21</v>
      </c>
      <c r="M61" s="145">
        <f>G61*(1+L61/100)</f>
        <v>0</v>
      </c>
      <c r="N61" s="145">
        <v>0</v>
      </c>
      <c r="O61" s="145">
        <f>ROUND(E61*N61,2)</f>
        <v>0</v>
      </c>
      <c r="P61" s="145">
        <v>0</v>
      </c>
      <c r="Q61" s="145">
        <f>ROUND(E61*P61,2)</f>
        <v>0</v>
      </c>
      <c r="R61" s="145"/>
      <c r="S61" s="145" t="s">
        <v>122</v>
      </c>
      <c r="T61" s="145" t="s">
        <v>122</v>
      </c>
      <c r="U61" s="145">
        <v>1.0999999999999999E-2</v>
      </c>
      <c r="V61" s="145">
        <f>ROUND(E61*U61,2)</f>
        <v>1.41</v>
      </c>
      <c r="W61" s="145"/>
      <c r="X61" s="145" t="s">
        <v>123</v>
      </c>
      <c r="Y61" s="136"/>
      <c r="Z61" s="136"/>
      <c r="AA61" s="136"/>
      <c r="AB61" s="136"/>
      <c r="AC61" s="136"/>
      <c r="AD61" s="136"/>
      <c r="AE61" s="136"/>
      <c r="AF61" s="136"/>
      <c r="AG61" s="136" t="s">
        <v>124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43"/>
      <c r="B62" s="144"/>
      <c r="C62" s="166" t="s">
        <v>151</v>
      </c>
      <c r="D62" s="147"/>
      <c r="E62" s="177">
        <v>23</v>
      </c>
      <c r="F62" s="176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36"/>
      <c r="Z62" s="136"/>
      <c r="AA62" s="136"/>
      <c r="AB62" s="136"/>
      <c r="AC62" s="136"/>
      <c r="AD62" s="136"/>
      <c r="AE62" s="136"/>
      <c r="AF62" s="136"/>
      <c r="AG62" s="136" t="s">
        <v>126</v>
      </c>
      <c r="AH62" s="136">
        <v>0</v>
      </c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43"/>
      <c r="B63" s="144"/>
      <c r="C63" s="166" t="s">
        <v>153</v>
      </c>
      <c r="D63" s="147"/>
      <c r="E63" s="177">
        <v>105</v>
      </c>
      <c r="F63" s="176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36"/>
      <c r="Z63" s="136"/>
      <c r="AA63" s="136"/>
      <c r="AB63" s="136"/>
      <c r="AC63" s="136"/>
      <c r="AD63" s="136"/>
      <c r="AE63" s="136"/>
      <c r="AF63" s="136"/>
      <c r="AG63" s="136" t="s">
        <v>126</v>
      </c>
      <c r="AH63" s="136">
        <v>0</v>
      </c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55">
        <v>18</v>
      </c>
      <c r="B64" s="156" t="s">
        <v>173</v>
      </c>
      <c r="C64" s="165" t="s">
        <v>174</v>
      </c>
      <c r="D64" s="157" t="s">
        <v>121</v>
      </c>
      <c r="E64" s="180">
        <v>5</v>
      </c>
      <c r="F64" s="198">
        <v>0</v>
      </c>
      <c r="G64" s="158">
        <f>ROUND(E64*F64,2)</f>
        <v>0</v>
      </c>
      <c r="H64" s="146"/>
      <c r="I64" s="145">
        <f>ROUND(E64*H64,2)</f>
        <v>0</v>
      </c>
      <c r="J64" s="146"/>
      <c r="K64" s="145">
        <f>ROUND(E64*J64,2)</f>
        <v>0</v>
      </c>
      <c r="L64" s="145">
        <v>21</v>
      </c>
      <c r="M64" s="145">
        <f>G64*(1+L64/100)</f>
        <v>0</v>
      </c>
      <c r="N64" s="145">
        <v>0</v>
      </c>
      <c r="O64" s="145">
        <f>ROUND(E64*N64,2)</f>
        <v>0</v>
      </c>
      <c r="P64" s="145">
        <v>0</v>
      </c>
      <c r="Q64" s="145">
        <f>ROUND(E64*P64,2)</f>
        <v>0</v>
      </c>
      <c r="R64" s="145"/>
      <c r="S64" s="145" t="s">
        <v>122</v>
      </c>
      <c r="T64" s="145" t="s">
        <v>122</v>
      </c>
      <c r="U64" s="145">
        <v>1.2</v>
      </c>
      <c r="V64" s="145">
        <f>ROUND(E64*U64,2)</f>
        <v>6</v>
      </c>
      <c r="W64" s="145"/>
      <c r="X64" s="145" t="s">
        <v>123</v>
      </c>
      <c r="Y64" s="136"/>
      <c r="Z64" s="136"/>
      <c r="AA64" s="136"/>
      <c r="AB64" s="136"/>
      <c r="AC64" s="136"/>
      <c r="AD64" s="136"/>
      <c r="AE64" s="136"/>
      <c r="AF64" s="136"/>
      <c r="AG64" s="136" t="s">
        <v>124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43"/>
      <c r="B65" s="144"/>
      <c r="C65" s="166" t="s">
        <v>57</v>
      </c>
      <c r="D65" s="147"/>
      <c r="E65" s="177">
        <v>5</v>
      </c>
      <c r="F65" s="176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36"/>
      <c r="Z65" s="136"/>
      <c r="AA65" s="136"/>
      <c r="AB65" s="136"/>
      <c r="AC65" s="136"/>
      <c r="AD65" s="136"/>
      <c r="AE65" s="136"/>
      <c r="AF65" s="136"/>
      <c r="AG65" s="136" t="s">
        <v>126</v>
      </c>
      <c r="AH65" s="136">
        <v>0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ht="22.5" outlineLevel="1" x14ac:dyDescent="0.2">
      <c r="A66" s="155">
        <v>19</v>
      </c>
      <c r="B66" s="156" t="s">
        <v>175</v>
      </c>
      <c r="C66" s="165" t="s">
        <v>176</v>
      </c>
      <c r="D66" s="157" t="s">
        <v>121</v>
      </c>
      <c r="E66" s="180">
        <v>3.22</v>
      </c>
      <c r="F66" s="198">
        <v>0</v>
      </c>
      <c r="G66" s="158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5">
        <v>0</v>
      </c>
      <c r="O66" s="145">
        <f>ROUND(E66*N66,2)</f>
        <v>0</v>
      </c>
      <c r="P66" s="145">
        <v>0</v>
      </c>
      <c r="Q66" s="145">
        <f>ROUND(E66*P66,2)</f>
        <v>0</v>
      </c>
      <c r="R66" s="145"/>
      <c r="S66" s="145" t="s">
        <v>122</v>
      </c>
      <c r="T66" s="145" t="s">
        <v>122</v>
      </c>
      <c r="U66" s="145">
        <v>0</v>
      </c>
      <c r="V66" s="145">
        <f>ROUND(E66*U66,2)</f>
        <v>0</v>
      </c>
      <c r="W66" s="145"/>
      <c r="X66" s="145" t="s">
        <v>123</v>
      </c>
      <c r="Y66" s="136"/>
      <c r="Z66" s="136"/>
      <c r="AA66" s="136"/>
      <c r="AB66" s="136"/>
      <c r="AC66" s="136"/>
      <c r="AD66" s="136"/>
      <c r="AE66" s="136"/>
      <c r="AF66" s="136"/>
      <c r="AG66" s="136" t="s">
        <v>124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43"/>
      <c r="B67" s="144"/>
      <c r="C67" s="166" t="s">
        <v>139</v>
      </c>
      <c r="D67" s="147"/>
      <c r="E67" s="177">
        <v>3.22</v>
      </c>
      <c r="F67" s="176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36"/>
      <c r="Z67" s="136"/>
      <c r="AA67" s="136"/>
      <c r="AB67" s="136"/>
      <c r="AC67" s="136"/>
      <c r="AD67" s="136"/>
      <c r="AE67" s="136"/>
      <c r="AF67" s="136"/>
      <c r="AG67" s="136" t="s">
        <v>126</v>
      </c>
      <c r="AH67" s="136">
        <v>0</v>
      </c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ht="22.5" outlineLevel="1" x14ac:dyDescent="0.2">
      <c r="A68" s="155">
        <v>20</v>
      </c>
      <c r="B68" s="156" t="s">
        <v>177</v>
      </c>
      <c r="C68" s="165" t="s">
        <v>178</v>
      </c>
      <c r="D68" s="157" t="s">
        <v>150</v>
      </c>
      <c r="E68" s="180">
        <v>35</v>
      </c>
      <c r="F68" s="198">
        <v>0</v>
      </c>
      <c r="G68" s="158">
        <f>ROUND(E68*F68,2)</f>
        <v>0</v>
      </c>
      <c r="H68" s="146"/>
      <c r="I68" s="145">
        <f>ROUND(E68*H68,2)</f>
        <v>0</v>
      </c>
      <c r="J68" s="146"/>
      <c r="K68" s="145">
        <f>ROUND(E68*J68,2)</f>
        <v>0</v>
      </c>
      <c r="L68" s="145">
        <v>21</v>
      </c>
      <c r="M68" s="145">
        <f>G68*(1+L68/100)</f>
        <v>0</v>
      </c>
      <c r="N68" s="145">
        <v>0</v>
      </c>
      <c r="O68" s="145">
        <f>ROUND(E68*N68,2)</f>
        <v>0</v>
      </c>
      <c r="P68" s="145">
        <v>0</v>
      </c>
      <c r="Q68" s="145">
        <f>ROUND(E68*P68,2)</f>
        <v>0</v>
      </c>
      <c r="R68" s="145"/>
      <c r="S68" s="145" t="s">
        <v>122</v>
      </c>
      <c r="T68" s="145" t="s">
        <v>122</v>
      </c>
      <c r="U68" s="145">
        <v>0.15</v>
      </c>
      <c r="V68" s="145">
        <f>ROUND(E68*U68,2)</f>
        <v>5.25</v>
      </c>
      <c r="W68" s="145"/>
      <c r="X68" s="145" t="s">
        <v>123</v>
      </c>
      <c r="Y68" s="136"/>
      <c r="Z68" s="136"/>
      <c r="AA68" s="136"/>
      <c r="AB68" s="136"/>
      <c r="AC68" s="136"/>
      <c r="AD68" s="136"/>
      <c r="AE68" s="136"/>
      <c r="AF68" s="136"/>
      <c r="AG68" s="136" t="s">
        <v>124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43"/>
      <c r="B69" s="144"/>
      <c r="C69" s="166" t="s">
        <v>179</v>
      </c>
      <c r="D69" s="147"/>
      <c r="E69" s="177">
        <v>20</v>
      </c>
      <c r="F69" s="176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36"/>
      <c r="Z69" s="136"/>
      <c r="AA69" s="136"/>
      <c r="AB69" s="136"/>
      <c r="AC69" s="136"/>
      <c r="AD69" s="136"/>
      <c r="AE69" s="136"/>
      <c r="AF69" s="136"/>
      <c r="AG69" s="136" t="s">
        <v>126</v>
      </c>
      <c r="AH69" s="136">
        <v>0</v>
      </c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43"/>
      <c r="B70" s="144"/>
      <c r="C70" s="166" t="s">
        <v>180</v>
      </c>
      <c r="D70" s="147"/>
      <c r="E70" s="177">
        <v>15</v>
      </c>
      <c r="F70" s="176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36"/>
      <c r="Z70" s="136"/>
      <c r="AA70" s="136"/>
      <c r="AB70" s="136"/>
      <c r="AC70" s="136"/>
      <c r="AD70" s="136"/>
      <c r="AE70" s="136"/>
      <c r="AF70" s="136"/>
      <c r="AG70" s="136" t="s">
        <v>126</v>
      </c>
      <c r="AH70" s="136">
        <v>0</v>
      </c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55">
        <v>21</v>
      </c>
      <c r="B71" s="156" t="s">
        <v>181</v>
      </c>
      <c r="C71" s="165" t="s">
        <v>182</v>
      </c>
      <c r="D71" s="157" t="s">
        <v>150</v>
      </c>
      <c r="E71" s="180">
        <v>128</v>
      </c>
      <c r="F71" s="198">
        <v>0</v>
      </c>
      <c r="G71" s="158">
        <f>ROUND(E71*F71,2)</f>
        <v>0</v>
      </c>
      <c r="H71" s="146"/>
      <c r="I71" s="145">
        <f>ROUND(E71*H71,2)</f>
        <v>0</v>
      </c>
      <c r="J71" s="146"/>
      <c r="K71" s="145">
        <f>ROUND(E71*J71,2)</f>
        <v>0</v>
      </c>
      <c r="L71" s="145">
        <v>21</v>
      </c>
      <c r="M71" s="145">
        <f>G71*(1+L71/100)</f>
        <v>0</v>
      </c>
      <c r="N71" s="145">
        <v>2.0000000000000002E-5</v>
      </c>
      <c r="O71" s="145">
        <f>ROUND(E71*N71,2)</f>
        <v>0</v>
      </c>
      <c r="P71" s="145">
        <v>0</v>
      </c>
      <c r="Q71" s="145">
        <f>ROUND(E71*P71,2)</f>
        <v>0</v>
      </c>
      <c r="R71" s="145"/>
      <c r="S71" s="145" t="s">
        <v>122</v>
      </c>
      <c r="T71" s="145" t="s">
        <v>122</v>
      </c>
      <c r="U71" s="145">
        <v>0.05</v>
      </c>
      <c r="V71" s="145">
        <f>ROUND(E71*U71,2)</f>
        <v>6.4</v>
      </c>
      <c r="W71" s="145"/>
      <c r="X71" s="145" t="s">
        <v>123</v>
      </c>
      <c r="Y71" s="136"/>
      <c r="Z71" s="136"/>
      <c r="AA71" s="136"/>
      <c r="AB71" s="136"/>
      <c r="AC71" s="136"/>
      <c r="AD71" s="136"/>
      <c r="AE71" s="136"/>
      <c r="AF71" s="136"/>
      <c r="AG71" s="136" t="s">
        <v>124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43"/>
      <c r="B72" s="144"/>
      <c r="C72" s="166" t="s">
        <v>151</v>
      </c>
      <c r="D72" s="147"/>
      <c r="E72" s="177">
        <v>23</v>
      </c>
      <c r="F72" s="176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36"/>
      <c r="Z72" s="136"/>
      <c r="AA72" s="136"/>
      <c r="AB72" s="136"/>
      <c r="AC72" s="136"/>
      <c r="AD72" s="136"/>
      <c r="AE72" s="136"/>
      <c r="AF72" s="136"/>
      <c r="AG72" s="136" t="s">
        <v>126</v>
      </c>
      <c r="AH72" s="136">
        <v>0</v>
      </c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43"/>
      <c r="B73" s="144"/>
      <c r="C73" s="166" t="s">
        <v>153</v>
      </c>
      <c r="D73" s="147"/>
      <c r="E73" s="177">
        <v>105</v>
      </c>
      <c r="F73" s="176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36"/>
      <c r="Z73" s="136"/>
      <c r="AA73" s="136"/>
      <c r="AB73" s="136"/>
      <c r="AC73" s="136"/>
      <c r="AD73" s="136"/>
      <c r="AE73" s="136"/>
      <c r="AF73" s="136"/>
      <c r="AG73" s="136" t="s">
        <v>126</v>
      </c>
      <c r="AH73" s="136">
        <v>0</v>
      </c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55">
        <v>22</v>
      </c>
      <c r="B74" s="156" t="s">
        <v>183</v>
      </c>
      <c r="C74" s="165" t="s">
        <v>184</v>
      </c>
      <c r="D74" s="157" t="s">
        <v>121</v>
      </c>
      <c r="E74" s="180">
        <v>11</v>
      </c>
      <c r="F74" s="198">
        <v>0</v>
      </c>
      <c r="G74" s="158">
        <f>ROUND(E74*F74,2)</f>
        <v>0</v>
      </c>
      <c r="H74" s="146"/>
      <c r="I74" s="145">
        <f>ROUND(E74*H74,2)</f>
        <v>0</v>
      </c>
      <c r="J74" s="146"/>
      <c r="K74" s="145">
        <f>ROUND(E74*J74,2)</f>
        <v>0</v>
      </c>
      <c r="L74" s="145">
        <v>21</v>
      </c>
      <c r="M74" s="145">
        <f>G74*(1+L74/100)</f>
        <v>0</v>
      </c>
      <c r="N74" s="145">
        <v>0.6</v>
      </c>
      <c r="O74" s="145">
        <f>ROUND(E74*N74,2)</f>
        <v>6.6</v>
      </c>
      <c r="P74" s="145">
        <v>0</v>
      </c>
      <c r="Q74" s="145">
        <f>ROUND(E74*P74,2)</f>
        <v>0</v>
      </c>
      <c r="R74" s="145" t="s">
        <v>185</v>
      </c>
      <c r="S74" s="145" t="s">
        <v>122</v>
      </c>
      <c r="T74" s="145" t="s">
        <v>122</v>
      </c>
      <c r="U74" s="145">
        <v>0</v>
      </c>
      <c r="V74" s="145">
        <f>ROUND(E74*U74,2)</f>
        <v>0</v>
      </c>
      <c r="W74" s="145"/>
      <c r="X74" s="145" t="s">
        <v>186</v>
      </c>
      <c r="Y74" s="136"/>
      <c r="Z74" s="136"/>
      <c r="AA74" s="136"/>
      <c r="AB74" s="136"/>
      <c r="AC74" s="136"/>
      <c r="AD74" s="136"/>
      <c r="AE74" s="136"/>
      <c r="AF74" s="136"/>
      <c r="AG74" s="136" t="s">
        <v>187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43"/>
      <c r="B75" s="144"/>
      <c r="C75" s="166" t="s">
        <v>188</v>
      </c>
      <c r="D75" s="147"/>
      <c r="E75" s="177">
        <v>11</v>
      </c>
      <c r="F75" s="176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36"/>
      <c r="Z75" s="136"/>
      <c r="AA75" s="136"/>
      <c r="AB75" s="136"/>
      <c r="AC75" s="136"/>
      <c r="AD75" s="136"/>
      <c r="AE75" s="136"/>
      <c r="AF75" s="136"/>
      <c r="AG75" s="136" t="s">
        <v>126</v>
      </c>
      <c r="AH75" s="136">
        <v>0</v>
      </c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55">
        <v>23</v>
      </c>
      <c r="B76" s="156" t="s">
        <v>189</v>
      </c>
      <c r="C76" s="165" t="s">
        <v>190</v>
      </c>
      <c r="D76" s="157" t="s">
        <v>121</v>
      </c>
      <c r="E76" s="180">
        <v>19.2</v>
      </c>
      <c r="F76" s="198">
        <v>0</v>
      </c>
      <c r="G76" s="158">
        <f>ROUND(E76*F76,2)</f>
        <v>0</v>
      </c>
      <c r="H76" s="146"/>
      <c r="I76" s="145">
        <f>ROUND(E76*H76,2)</f>
        <v>0</v>
      </c>
      <c r="J76" s="146"/>
      <c r="K76" s="145">
        <f>ROUND(E76*J76,2)</f>
        <v>0</v>
      </c>
      <c r="L76" s="145">
        <v>21</v>
      </c>
      <c r="M76" s="145">
        <f>G76*(1+L76/100)</f>
        <v>0</v>
      </c>
      <c r="N76" s="145">
        <v>1.67</v>
      </c>
      <c r="O76" s="145">
        <f>ROUND(E76*N76,2)</f>
        <v>32.06</v>
      </c>
      <c r="P76" s="145">
        <v>0</v>
      </c>
      <c r="Q76" s="145">
        <f>ROUND(E76*P76,2)</f>
        <v>0</v>
      </c>
      <c r="R76" s="145" t="s">
        <v>185</v>
      </c>
      <c r="S76" s="145" t="s">
        <v>122</v>
      </c>
      <c r="T76" s="145" t="s">
        <v>122</v>
      </c>
      <c r="U76" s="145">
        <v>0</v>
      </c>
      <c r="V76" s="145">
        <f>ROUND(E76*U76,2)</f>
        <v>0</v>
      </c>
      <c r="W76" s="145"/>
      <c r="X76" s="145" t="s">
        <v>186</v>
      </c>
      <c r="Y76" s="136"/>
      <c r="Z76" s="136"/>
      <c r="AA76" s="136"/>
      <c r="AB76" s="136"/>
      <c r="AC76" s="136"/>
      <c r="AD76" s="136"/>
      <c r="AE76" s="136"/>
      <c r="AF76" s="136"/>
      <c r="AG76" s="136" t="s">
        <v>187</v>
      </c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43"/>
      <c r="B77" s="144"/>
      <c r="C77" s="166" t="s">
        <v>191</v>
      </c>
      <c r="D77" s="147"/>
      <c r="E77" s="177">
        <v>3.45</v>
      </c>
      <c r="F77" s="176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36"/>
      <c r="Z77" s="136"/>
      <c r="AA77" s="136"/>
      <c r="AB77" s="136"/>
      <c r="AC77" s="136"/>
      <c r="AD77" s="136"/>
      <c r="AE77" s="136"/>
      <c r="AF77" s="136"/>
      <c r="AG77" s="136" t="s">
        <v>126</v>
      </c>
      <c r="AH77" s="136">
        <v>0</v>
      </c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43"/>
      <c r="B78" s="144"/>
      <c r="C78" s="166" t="s">
        <v>192</v>
      </c>
      <c r="D78" s="147"/>
      <c r="E78" s="177">
        <v>15.75</v>
      </c>
      <c r="F78" s="176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36"/>
      <c r="Z78" s="136"/>
      <c r="AA78" s="136"/>
      <c r="AB78" s="136"/>
      <c r="AC78" s="136"/>
      <c r="AD78" s="136"/>
      <c r="AE78" s="136"/>
      <c r="AF78" s="136"/>
      <c r="AG78" s="136" t="s">
        <v>126</v>
      </c>
      <c r="AH78" s="136">
        <v>0</v>
      </c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x14ac:dyDescent="0.2">
      <c r="A79" s="149" t="s">
        <v>117</v>
      </c>
      <c r="B79" s="150" t="s">
        <v>55</v>
      </c>
      <c r="C79" s="164" t="s">
        <v>56</v>
      </c>
      <c r="D79" s="151"/>
      <c r="E79" s="178"/>
      <c r="F79" s="179"/>
      <c r="G79" s="154">
        <f>SUMIF(AG80:AG105,"&lt;&gt;NOR",G80:G105)</f>
        <v>0</v>
      </c>
      <c r="H79" s="148"/>
      <c r="I79" s="148">
        <f>SUM(I80:I105)</f>
        <v>0</v>
      </c>
      <c r="J79" s="148"/>
      <c r="K79" s="148">
        <f>SUM(K80:K105)</f>
        <v>0</v>
      </c>
      <c r="L79" s="148"/>
      <c r="M79" s="148">
        <f>SUM(M80:M105)</f>
        <v>0</v>
      </c>
      <c r="N79" s="148"/>
      <c r="O79" s="148">
        <f>SUM(O80:O105)</f>
        <v>0.47</v>
      </c>
      <c r="P79" s="148"/>
      <c r="Q79" s="148">
        <f>SUM(Q80:Q105)</f>
        <v>0</v>
      </c>
      <c r="R79" s="148"/>
      <c r="S79" s="148"/>
      <c r="T79" s="148"/>
      <c r="U79" s="148"/>
      <c r="V79" s="148">
        <f>SUM(V80:V105)</f>
        <v>52.26</v>
      </c>
      <c r="W79" s="148"/>
      <c r="X79" s="148"/>
      <c r="AG79" t="s">
        <v>118</v>
      </c>
    </row>
    <row r="80" spans="1:60" outlineLevel="1" x14ac:dyDescent="0.2">
      <c r="A80" s="155">
        <v>24</v>
      </c>
      <c r="B80" s="156" t="s">
        <v>193</v>
      </c>
      <c r="C80" s="165" t="s">
        <v>194</v>
      </c>
      <c r="D80" s="157" t="s">
        <v>121</v>
      </c>
      <c r="E80" s="180">
        <v>0.16200000000000001</v>
      </c>
      <c r="F80" s="198">
        <v>0</v>
      </c>
      <c r="G80" s="158">
        <f>ROUND(E80*F80,2)</f>
        <v>0</v>
      </c>
      <c r="H80" s="146"/>
      <c r="I80" s="145">
        <f>ROUND(E80*H80,2)</f>
        <v>0</v>
      </c>
      <c r="J80" s="146"/>
      <c r="K80" s="145">
        <f>ROUND(E80*J80,2)</f>
        <v>0</v>
      </c>
      <c r="L80" s="145">
        <v>21</v>
      </c>
      <c r="M80" s="145">
        <f>G80*(1+L80/100)</f>
        <v>0</v>
      </c>
      <c r="N80" s="145">
        <v>2.5276700000000001</v>
      </c>
      <c r="O80" s="145">
        <f>ROUND(E80*N80,2)</f>
        <v>0.41</v>
      </c>
      <c r="P80" s="145">
        <v>0</v>
      </c>
      <c r="Q80" s="145">
        <f>ROUND(E80*P80,2)</f>
        <v>0</v>
      </c>
      <c r="R80" s="145"/>
      <c r="S80" s="145" t="s">
        <v>122</v>
      </c>
      <c r="T80" s="145" t="s">
        <v>122</v>
      </c>
      <c r="U80" s="145">
        <v>1.093</v>
      </c>
      <c r="V80" s="145">
        <f>ROUND(E80*U80,2)</f>
        <v>0.18</v>
      </c>
      <c r="W80" s="145"/>
      <c r="X80" s="145" t="s">
        <v>123</v>
      </c>
      <c r="Y80" s="136"/>
      <c r="Z80" s="136"/>
      <c r="AA80" s="136"/>
      <c r="AB80" s="136"/>
      <c r="AC80" s="136"/>
      <c r="AD80" s="136"/>
      <c r="AE80" s="136"/>
      <c r="AF80" s="136"/>
      <c r="AG80" s="136" t="s">
        <v>124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outlineLevel="1" x14ac:dyDescent="0.2">
      <c r="A81" s="143"/>
      <c r="B81" s="144"/>
      <c r="C81" s="166" t="s">
        <v>195</v>
      </c>
      <c r="D81" s="147"/>
      <c r="E81" s="177">
        <v>0.16200000000000001</v>
      </c>
      <c r="F81" s="176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36"/>
      <c r="Z81" s="136"/>
      <c r="AA81" s="136"/>
      <c r="AB81" s="136"/>
      <c r="AC81" s="136"/>
      <c r="AD81" s="136"/>
      <c r="AE81" s="136"/>
      <c r="AF81" s="136"/>
      <c r="AG81" s="136" t="s">
        <v>126</v>
      </c>
      <c r="AH81" s="136">
        <v>0</v>
      </c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55">
        <v>25</v>
      </c>
      <c r="B82" s="156" t="s">
        <v>196</v>
      </c>
      <c r="C82" s="165" t="s">
        <v>197</v>
      </c>
      <c r="D82" s="157" t="s">
        <v>150</v>
      </c>
      <c r="E82" s="180">
        <v>1.53</v>
      </c>
      <c r="F82" s="198">
        <v>0</v>
      </c>
      <c r="G82" s="158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5">
        <v>3.5249999999999997E-2</v>
      </c>
      <c r="O82" s="145">
        <f>ROUND(E82*N82,2)</f>
        <v>0.05</v>
      </c>
      <c r="P82" s="145">
        <v>0</v>
      </c>
      <c r="Q82" s="145">
        <f>ROUND(E82*P82,2)</f>
        <v>0</v>
      </c>
      <c r="R82" s="145"/>
      <c r="S82" s="145" t="s">
        <v>122</v>
      </c>
      <c r="T82" s="145" t="s">
        <v>122</v>
      </c>
      <c r="U82" s="145">
        <v>0.74</v>
      </c>
      <c r="V82" s="145">
        <f>ROUND(E82*U82,2)</f>
        <v>1.1299999999999999</v>
      </c>
      <c r="W82" s="145"/>
      <c r="X82" s="145" t="s">
        <v>123</v>
      </c>
      <c r="Y82" s="136"/>
      <c r="Z82" s="136"/>
      <c r="AA82" s="136"/>
      <c r="AB82" s="136"/>
      <c r="AC82" s="136"/>
      <c r="AD82" s="136"/>
      <c r="AE82" s="136"/>
      <c r="AF82" s="136"/>
      <c r="AG82" s="136" t="s">
        <v>124</v>
      </c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outlineLevel="1" x14ac:dyDescent="0.2">
      <c r="A83" s="143"/>
      <c r="B83" s="144"/>
      <c r="C83" s="166" t="s">
        <v>198</v>
      </c>
      <c r="D83" s="147"/>
      <c r="E83" s="177">
        <v>1.53</v>
      </c>
      <c r="F83" s="176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36"/>
      <c r="Z83" s="136"/>
      <c r="AA83" s="136"/>
      <c r="AB83" s="136"/>
      <c r="AC83" s="136"/>
      <c r="AD83" s="136"/>
      <c r="AE83" s="136"/>
      <c r="AF83" s="136"/>
      <c r="AG83" s="136" t="s">
        <v>126</v>
      </c>
      <c r="AH83" s="136">
        <v>0</v>
      </c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22.5" outlineLevel="1" x14ac:dyDescent="0.2">
      <c r="A84" s="155">
        <v>26</v>
      </c>
      <c r="B84" s="156" t="s">
        <v>199</v>
      </c>
      <c r="C84" s="165" t="s">
        <v>200</v>
      </c>
      <c r="D84" s="157" t="s">
        <v>150</v>
      </c>
      <c r="E84" s="180">
        <v>1.53</v>
      </c>
      <c r="F84" s="198">
        <v>0</v>
      </c>
      <c r="G84" s="158">
        <f>ROUND(E84*F84,2)</f>
        <v>0</v>
      </c>
      <c r="H84" s="146"/>
      <c r="I84" s="145">
        <f>ROUND(E84*H84,2)</f>
        <v>0</v>
      </c>
      <c r="J84" s="146"/>
      <c r="K84" s="145">
        <f>ROUND(E84*J84,2)</f>
        <v>0</v>
      </c>
      <c r="L84" s="145">
        <v>21</v>
      </c>
      <c r="M84" s="145">
        <f>G84*(1+L84/100)</f>
        <v>0</v>
      </c>
      <c r="N84" s="145">
        <v>0</v>
      </c>
      <c r="O84" s="145">
        <f>ROUND(E84*N84,2)</f>
        <v>0</v>
      </c>
      <c r="P84" s="145">
        <v>0</v>
      </c>
      <c r="Q84" s="145">
        <f>ROUND(E84*P84,2)</f>
        <v>0</v>
      </c>
      <c r="R84" s="145"/>
      <c r="S84" s="145" t="s">
        <v>122</v>
      </c>
      <c r="T84" s="145" t="s">
        <v>122</v>
      </c>
      <c r="U84" s="145">
        <v>0.35</v>
      </c>
      <c r="V84" s="145">
        <f>ROUND(E84*U84,2)</f>
        <v>0.54</v>
      </c>
      <c r="W84" s="145"/>
      <c r="X84" s="145" t="s">
        <v>123</v>
      </c>
      <c r="Y84" s="136"/>
      <c r="Z84" s="136"/>
      <c r="AA84" s="136"/>
      <c r="AB84" s="136"/>
      <c r="AC84" s="136"/>
      <c r="AD84" s="136"/>
      <c r="AE84" s="136"/>
      <c r="AF84" s="136"/>
      <c r="AG84" s="136" t="s">
        <v>124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outlineLevel="1" x14ac:dyDescent="0.2">
      <c r="A85" s="143"/>
      <c r="B85" s="144"/>
      <c r="C85" s="166" t="s">
        <v>198</v>
      </c>
      <c r="D85" s="147"/>
      <c r="E85" s="177">
        <v>1.53</v>
      </c>
      <c r="F85" s="176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36"/>
      <c r="Z85" s="136"/>
      <c r="AA85" s="136"/>
      <c r="AB85" s="136"/>
      <c r="AC85" s="136"/>
      <c r="AD85" s="136"/>
      <c r="AE85" s="136"/>
      <c r="AF85" s="136"/>
      <c r="AG85" s="136" t="s">
        <v>126</v>
      </c>
      <c r="AH85" s="136">
        <v>0</v>
      </c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22.5" outlineLevel="1" x14ac:dyDescent="0.2">
      <c r="A86" s="155">
        <v>27</v>
      </c>
      <c r="B86" s="156" t="s">
        <v>201</v>
      </c>
      <c r="C86" s="165" t="s">
        <v>202</v>
      </c>
      <c r="D86" s="157" t="s">
        <v>168</v>
      </c>
      <c r="E86" s="180">
        <v>5.3499999999999997E-3</v>
      </c>
      <c r="F86" s="198">
        <v>0</v>
      </c>
      <c r="G86" s="158">
        <f>ROUND(E86*F86,2)</f>
        <v>0</v>
      </c>
      <c r="H86" s="146"/>
      <c r="I86" s="145">
        <f>ROUND(E86*H86,2)</f>
        <v>0</v>
      </c>
      <c r="J86" s="146"/>
      <c r="K86" s="145">
        <f>ROUND(E86*J86,2)</f>
        <v>0</v>
      </c>
      <c r="L86" s="145">
        <v>21</v>
      </c>
      <c r="M86" s="145">
        <f>G86*(1+L86/100)</f>
        <v>0</v>
      </c>
      <c r="N86" s="145">
        <v>1.0566</v>
      </c>
      <c r="O86" s="145">
        <f>ROUND(E86*N86,2)</f>
        <v>0.01</v>
      </c>
      <c r="P86" s="145">
        <v>0</v>
      </c>
      <c r="Q86" s="145">
        <f>ROUND(E86*P86,2)</f>
        <v>0</v>
      </c>
      <c r="R86" s="145"/>
      <c r="S86" s="145" t="s">
        <v>122</v>
      </c>
      <c r="T86" s="145" t="s">
        <v>122</v>
      </c>
      <c r="U86" s="145">
        <v>15.231</v>
      </c>
      <c r="V86" s="145">
        <f>ROUND(E86*U86,2)</f>
        <v>0.08</v>
      </c>
      <c r="W86" s="145"/>
      <c r="X86" s="145" t="s">
        <v>123</v>
      </c>
      <c r="Y86" s="136"/>
      <c r="Z86" s="136"/>
      <c r="AA86" s="136"/>
      <c r="AB86" s="136"/>
      <c r="AC86" s="136"/>
      <c r="AD86" s="136"/>
      <c r="AE86" s="136"/>
      <c r="AF86" s="136"/>
      <c r="AG86" s="136" t="s">
        <v>124</v>
      </c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outlineLevel="1" x14ac:dyDescent="0.2">
      <c r="A87" s="143"/>
      <c r="B87" s="144"/>
      <c r="C87" s="166" t="s">
        <v>203</v>
      </c>
      <c r="D87" s="147"/>
      <c r="E87" s="177">
        <v>5.3499999999999997E-3</v>
      </c>
      <c r="F87" s="176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36"/>
      <c r="Z87" s="136"/>
      <c r="AA87" s="136"/>
      <c r="AB87" s="136"/>
      <c r="AC87" s="136"/>
      <c r="AD87" s="136"/>
      <c r="AE87" s="136"/>
      <c r="AF87" s="136"/>
      <c r="AG87" s="136" t="s">
        <v>126</v>
      </c>
      <c r="AH87" s="136">
        <v>0</v>
      </c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ht="33.75" outlineLevel="1" x14ac:dyDescent="0.2">
      <c r="A88" s="155">
        <v>28</v>
      </c>
      <c r="B88" s="156" t="s">
        <v>204</v>
      </c>
      <c r="C88" s="165" t="s">
        <v>205</v>
      </c>
      <c r="D88" s="157" t="s">
        <v>121</v>
      </c>
      <c r="E88" s="180">
        <v>25.29</v>
      </c>
      <c r="F88" s="198">
        <v>0</v>
      </c>
      <c r="G88" s="158">
        <f>ROUND(E88*F88,2)</f>
        <v>0</v>
      </c>
      <c r="H88" s="146"/>
      <c r="I88" s="145">
        <f>ROUND(E88*H88,2)</f>
        <v>0</v>
      </c>
      <c r="J88" s="146"/>
      <c r="K88" s="145">
        <f>ROUND(E88*J88,2)</f>
        <v>0</v>
      </c>
      <c r="L88" s="145">
        <v>21</v>
      </c>
      <c r="M88" s="145">
        <f>G88*(1+L88/100)</f>
        <v>0</v>
      </c>
      <c r="N88" s="145">
        <v>0</v>
      </c>
      <c r="O88" s="145">
        <f>ROUND(E88*N88,2)</f>
        <v>0</v>
      </c>
      <c r="P88" s="145">
        <v>0</v>
      </c>
      <c r="Q88" s="145">
        <f>ROUND(E88*P88,2)</f>
        <v>0</v>
      </c>
      <c r="R88" s="145"/>
      <c r="S88" s="145" t="s">
        <v>122</v>
      </c>
      <c r="T88" s="145" t="s">
        <v>206</v>
      </c>
      <c r="U88" s="145">
        <v>1.99</v>
      </c>
      <c r="V88" s="145">
        <f>ROUND(E88*U88,2)</f>
        <v>50.33</v>
      </c>
      <c r="W88" s="145"/>
      <c r="X88" s="145" t="s">
        <v>123</v>
      </c>
      <c r="Y88" s="136"/>
      <c r="Z88" s="136"/>
      <c r="AA88" s="136"/>
      <c r="AB88" s="136"/>
      <c r="AC88" s="136"/>
      <c r="AD88" s="136"/>
      <c r="AE88" s="136"/>
      <c r="AF88" s="136"/>
      <c r="AG88" s="136" t="s">
        <v>124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outlineLevel="1" x14ac:dyDescent="0.2">
      <c r="A89" s="143"/>
      <c r="B89" s="144"/>
      <c r="C89" s="166" t="s">
        <v>207</v>
      </c>
      <c r="D89" s="147"/>
      <c r="E89" s="177">
        <v>1.44</v>
      </c>
      <c r="F89" s="176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36"/>
      <c r="Z89" s="136"/>
      <c r="AA89" s="136"/>
      <c r="AB89" s="136"/>
      <c r="AC89" s="136"/>
      <c r="AD89" s="136"/>
      <c r="AE89" s="136"/>
      <c r="AF89" s="136"/>
      <c r="AG89" s="136" t="s">
        <v>126</v>
      </c>
      <c r="AH89" s="136">
        <v>0</v>
      </c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outlineLevel="1" x14ac:dyDescent="0.2">
      <c r="A90" s="143"/>
      <c r="B90" s="144"/>
      <c r="C90" s="166" t="s">
        <v>208</v>
      </c>
      <c r="D90" s="147"/>
      <c r="E90" s="177">
        <v>0.81</v>
      </c>
      <c r="F90" s="176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36"/>
      <c r="Z90" s="136"/>
      <c r="AA90" s="136"/>
      <c r="AB90" s="136"/>
      <c r="AC90" s="136"/>
      <c r="AD90" s="136"/>
      <c r="AE90" s="136"/>
      <c r="AF90" s="136"/>
      <c r="AG90" s="136" t="s">
        <v>126</v>
      </c>
      <c r="AH90" s="136">
        <v>0</v>
      </c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outlineLevel="1" x14ac:dyDescent="0.2">
      <c r="A91" s="143"/>
      <c r="B91" s="144"/>
      <c r="C91" s="166" t="s">
        <v>208</v>
      </c>
      <c r="D91" s="147"/>
      <c r="E91" s="177">
        <v>0.81</v>
      </c>
      <c r="F91" s="176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36"/>
      <c r="Z91" s="136"/>
      <c r="AA91" s="136"/>
      <c r="AB91" s="136"/>
      <c r="AC91" s="136"/>
      <c r="AD91" s="136"/>
      <c r="AE91" s="136"/>
      <c r="AF91" s="136"/>
      <c r="AG91" s="136" t="s">
        <v>126</v>
      </c>
      <c r="AH91" s="136">
        <v>0</v>
      </c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outlineLevel="1" x14ac:dyDescent="0.2">
      <c r="A92" s="143"/>
      <c r="B92" s="144"/>
      <c r="C92" s="166" t="s">
        <v>209</v>
      </c>
      <c r="D92" s="147"/>
      <c r="E92" s="177">
        <v>0.54</v>
      </c>
      <c r="F92" s="176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36"/>
      <c r="Z92" s="136"/>
      <c r="AA92" s="136"/>
      <c r="AB92" s="136"/>
      <c r="AC92" s="136"/>
      <c r="AD92" s="136"/>
      <c r="AE92" s="136"/>
      <c r="AF92" s="136"/>
      <c r="AG92" s="136" t="s">
        <v>126</v>
      </c>
      <c r="AH92" s="136">
        <v>0</v>
      </c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outlineLevel="1" x14ac:dyDescent="0.2">
      <c r="A93" s="143"/>
      <c r="B93" s="144"/>
      <c r="C93" s="166" t="s">
        <v>210</v>
      </c>
      <c r="D93" s="147"/>
      <c r="E93" s="177">
        <v>1.62</v>
      </c>
      <c r="F93" s="176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36"/>
      <c r="Z93" s="136"/>
      <c r="AA93" s="136"/>
      <c r="AB93" s="136"/>
      <c r="AC93" s="136"/>
      <c r="AD93" s="136"/>
      <c r="AE93" s="136"/>
      <c r="AF93" s="136"/>
      <c r="AG93" s="136" t="s">
        <v>126</v>
      </c>
      <c r="AH93" s="136">
        <v>0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outlineLevel="1" x14ac:dyDescent="0.2">
      <c r="A94" s="143"/>
      <c r="B94" s="144"/>
      <c r="C94" s="166" t="s">
        <v>208</v>
      </c>
      <c r="D94" s="147"/>
      <c r="E94" s="177">
        <v>0.81</v>
      </c>
      <c r="F94" s="176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36"/>
      <c r="Z94" s="136"/>
      <c r="AA94" s="136"/>
      <c r="AB94" s="136"/>
      <c r="AC94" s="136"/>
      <c r="AD94" s="136"/>
      <c r="AE94" s="136"/>
      <c r="AF94" s="136"/>
      <c r="AG94" s="136" t="s">
        <v>126</v>
      </c>
      <c r="AH94" s="136">
        <v>0</v>
      </c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outlineLevel="1" x14ac:dyDescent="0.2">
      <c r="A95" s="143"/>
      <c r="B95" s="144"/>
      <c r="C95" s="166" t="s">
        <v>211</v>
      </c>
      <c r="D95" s="147"/>
      <c r="E95" s="177">
        <v>2.0699999999999998</v>
      </c>
      <c r="F95" s="176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36"/>
      <c r="Z95" s="136"/>
      <c r="AA95" s="136"/>
      <c r="AB95" s="136"/>
      <c r="AC95" s="136"/>
      <c r="AD95" s="136"/>
      <c r="AE95" s="136"/>
      <c r="AF95" s="136"/>
      <c r="AG95" s="136" t="s">
        <v>126</v>
      </c>
      <c r="AH95" s="136">
        <v>0</v>
      </c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outlineLevel="1" x14ac:dyDescent="0.2">
      <c r="A96" s="143"/>
      <c r="B96" s="144"/>
      <c r="C96" s="166" t="s">
        <v>212</v>
      </c>
      <c r="D96" s="147"/>
      <c r="E96" s="177">
        <v>11.34</v>
      </c>
      <c r="F96" s="176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36"/>
      <c r="Z96" s="136"/>
      <c r="AA96" s="136"/>
      <c r="AB96" s="136"/>
      <c r="AC96" s="136"/>
      <c r="AD96" s="136"/>
      <c r="AE96" s="136"/>
      <c r="AF96" s="136"/>
      <c r="AG96" s="136" t="s">
        <v>126</v>
      </c>
      <c r="AH96" s="136">
        <v>0</v>
      </c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outlineLevel="1" x14ac:dyDescent="0.2">
      <c r="A97" s="143"/>
      <c r="B97" s="144"/>
      <c r="C97" s="166" t="s">
        <v>213</v>
      </c>
      <c r="D97" s="147"/>
      <c r="E97" s="177">
        <v>1.08</v>
      </c>
      <c r="F97" s="176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36"/>
      <c r="Z97" s="136"/>
      <c r="AA97" s="136"/>
      <c r="AB97" s="136"/>
      <c r="AC97" s="136"/>
      <c r="AD97" s="136"/>
      <c r="AE97" s="136"/>
      <c r="AF97" s="136"/>
      <c r="AG97" s="136" t="s">
        <v>126</v>
      </c>
      <c r="AH97" s="136">
        <v>0</v>
      </c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43"/>
      <c r="B98" s="144"/>
      <c r="C98" s="166" t="s">
        <v>214</v>
      </c>
      <c r="D98" s="147"/>
      <c r="E98" s="177">
        <v>1.98</v>
      </c>
      <c r="F98" s="176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36"/>
      <c r="Z98" s="136"/>
      <c r="AA98" s="136"/>
      <c r="AB98" s="136"/>
      <c r="AC98" s="136"/>
      <c r="AD98" s="136"/>
      <c r="AE98" s="136"/>
      <c r="AF98" s="136"/>
      <c r="AG98" s="136" t="s">
        <v>126</v>
      </c>
      <c r="AH98" s="136">
        <v>0</v>
      </c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outlineLevel="1" x14ac:dyDescent="0.2">
      <c r="A99" s="143"/>
      <c r="B99" s="144"/>
      <c r="C99" s="166" t="s">
        <v>215</v>
      </c>
      <c r="D99" s="147"/>
      <c r="E99" s="177">
        <v>2.25</v>
      </c>
      <c r="F99" s="176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36"/>
      <c r="Z99" s="136"/>
      <c r="AA99" s="136"/>
      <c r="AB99" s="136"/>
      <c r="AC99" s="136"/>
      <c r="AD99" s="136"/>
      <c r="AE99" s="136"/>
      <c r="AF99" s="136"/>
      <c r="AG99" s="136" t="s">
        <v>126</v>
      </c>
      <c r="AH99" s="136">
        <v>0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outlineLevel="1" x14ac:dyDescent="0.2">
      <c r="A100" s="143"/>
      <c r="B100" s="144"/>
      <c r="C100" s="166" t="s">
        <v>216</v>
      </c>
      <c r="D100" s="147"/>
      <c r="E100" s="177">
        <v>0.27</v>
      </c>
      <c r="F100" s="176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36"/>
      <c r="Z100" s="136"/>
      <c r="AA100" s="136"/>
      <c r="AB100" s="136"/>
      <c r="AC100" s="136"/>
      <c r="AD100" s="136"/>
      <c r="AE100" s="136"/>
      <c r="AF100" s="136"/>
      <c r="AG100" s="136" t="s">
        <v>126</v>
      </c>
      <c r="AH100" s="136">
        <v>0</v>
      </c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outlineLevel="1" x14ac:dyDescent="0.2">
      <c r="A101" s="143"/>
      <c r="B101" s="144"/>
      <c r="C101" s="166" t="s">
        <v>216</v>
      </c>
      <c r="D101" s="147"/>
      <c r="E101" s="177">
        <v>0.27</v>
      </c>
      <c r="F101" s="176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36"/>
      <c r="Z101" s="136"/>
      <c r="AA101" s="136"/>
      <c r="AB101" s="136"/>
      <c r="AC101" s="136"/>
      <c r="AD101" s="136"/>
      <c r="AE101" s="136"/>
      <c r="AF101" s="136"/>
      <c r="AG101" s="136" t="s">
        <v>126</v>
      </c>
      <c r="AH101" s="136">
        <v>0</v>
      </c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ht="22.5" outlineLevel="1" x14ac:dyDescent="0.2">
      <c r="A102" s="155">
        <v>29</v>
      </c>
      <c r="B102" s="156" t="s">
        <v>217</v>
      </c>
      <c r="C102" s="165" t="s">
        <v>218</v>
      </c>
      <c r="D102" s="157" t="s">
        <v>219</v>
      </c>
      <c r="E102" s="180">
        <v>14</v>
      </c>
      <c r="F102" s="198">
        <v>0</v>
      </c>
      <c r="G102" s="158">
        <f>ROUND(E102*F102,2)</f>
        <v>0</v>
      </c>
      <c r="H102" s="146"/>
      <c r="I102" s="145">
        <f>ROUND(E102*H102,2)</f>
        <v>0</v>
      </c>
      <c r="J102" s="146"/>
      <c r="K102" s="145">
        <f>ROUND(E102*J102,2)</f>
        <v>0</v>
      </c>
      <c r="L102" s="145">
        <v>21</v>
      </c>
      <c r="M102" s="145">
        <f>G102*(1+L102/100)</f>
        <v>0</v>
      </c>
      <c r="N102" s="145">
        <v>0</v>
      </c>
      <c r="O102" s="145">
        <f>ROUND(E102*N102,2)</f>
        <v>0</v>
      </c>
      <c r="P102" s="145">
        <v>0</v>
      </c>
      <c r="Q102" s="145">
        <f>ROUND(E102*P102,2)</f>
        <v>0</v>
      </c>
      <c r="R102" s="145"/>
      <c r="S102" s="145" t="s">
        <v>220</v>
      </c>
      <c r="T102" s="145" t="s">
        <v>206</v>
      </c>
      <c r="U102" s="145">
        <v>0</v>
      </c>
      <c r="V102" s="145">
        <f>ROUND(E102*U102,2)</f>
        <v>0</v>
      </c>
      <c r="W102" s="145"/>
      <c r="X102" s="145" t="s">
        <v>123</v>
      </c>
      <c r="Y102" s="136"/>
      <c r="Z102" s="136"/>
      <c r="AA102" s="136"/>
      <c r="AB102" s="136"/>
      <c r="AC102" s="136"/>
      <c r="AD102" s="136"/>
      <c r="AE102" s="136"/>
      <c r="AF102" s="136"/>
      <c r="AG102" s="136" t="s">
        <v>124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outlineLevel="1" x14ac:dyDescent="0.2">
      <c r="A103" s="143"/>
      <c r="B103" s="144"/>
      <c r="C103" s="166" t="s">
        <v>221</v>
      </c>
      <c r="D103" s="147"/>
      <c r="E103" s="177">
        <v>14</v>
      </c>
      <c r="F103" s="176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36"/>
      <c r="Z103" s="136"/>
      <c r="AA103" s="136"/>
      <c r="AB103" s="136"/>
      <c r="AC103" s="136"/>
      <c r="AD103" s="136"/>
      <c r="AE103" s="136"/>
      <c r="AF103" s="136"/>
      <c r="AG103" s="136" t="s">
        <v>126</v>
      </c>
      <c r="AH103" s="136">
        <v>0</v>
      </c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2.5" outlineLevel="1" x14ac:dyDescent="0.2">
      <c r="A104" s="155">
        <v>30</v>
      </c>
      <c r="B104" s="156" t="s">
        <v>222</v>
      </c>
      <c r="C104" s="165" t="s">
        <v>223</v>
      </c>
      <c r="D104" s="157" t="s">
        <v>219</v>
      </c>
      <c r="E104" s="180">
        <v>7</v>
      </c>
      <c r="F104" s="198">
        <v>0</v>
      </c>
      <c r="G104" s="158">
        <f>ROUND(E104*F104,2)</f>
        <v>0</v>
      </c>
      <c r="H104" s="146"/>
      <c r="I104" s="145">
        <f>ROUND(E104*H104,2)</f>
        <v>0</v>
      </c>
      <c r="J104" s="146"/>
      <c r="K104" s="145">
        <f>ROUND(E104*J104,2)</f>
        <v>0</v>
      </c>
      <c r="L104" s="145">
        <v>21</v>
      </c>
      <c r="M104" s="145">
        <f>G104*(1+L104/100)</f>
        <v>0</v>
      </c>
      <c r="N104" s="145">
        <v>0</v>
      </c>
      <c r="O104" s="145">
        <f>ROUND(E104*N104,2)</f>
        <v>0</v>
      </c>
      <c r="P104" s="145">
        <v>0</v>
      </c>
      <c r="Q104" s="145">
        <f>ROUND(E104*P104,2)</f>
        <v>0</v>
      </c>
      <c r="R104" s="145"/>
      <c r="S104" s="145" t="s">
        <v>220</v>
      </c>
      <c r="T104" s="145" t="s">
        <v>206</v>
      </c>
      <c r="U104" s="145">
        <v>0</v>
      </c>
      <c r="V104" s="145">
        <f>ROUND(E104*U104,2)</f>
        <v>0</v>
      </c>
      <c r="W104" s="145"/>
      <c r="X104" s="145" t="s">
        <v>123</v>
      </c>
      <c r="Y104" s="136"/>
      <c r="Z104" s="136"/>
      <c r="AA104" s="136"/>
      <c r="AB104" s="136"/>
      <c r="AC104" s="136"/>
      <c r="AD104" s="136"/>
      <c r="AE104" s="136"/>
      <c r="AF104" s="136"/>
      <c r="AG104" s="136" t="s">
        <v>124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outlineLevel="1" x14ac:dyDescent="0.2">
      <c r="A105" s="143"/>
      <c r="B105" s="144"/>
      <c r="C105" s="166" t="s">
        <v>224</v>
      </c>
      <c r="D105" s="147"/>
      <c r="E105" s="177">
        <v>7</v>
      </c>
      <c r="F105" s="176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36"/>
      <c r="Z105" s="136"/>
      <c r="AA105" s="136"/>
      <c r="AB105" s="136"/>
      <c r="AC105" s="136"/>
      <c r="AD105" s="136"/>
      <c r="AE105" s="136"/>
      <c r="AF105" s="136"/>
      <c r="AG105" s="136" t="s">
        <v>126</v>
      </c>
      <c r="AH105" s="136">
        <v>0</v>
      </c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x14ac:dyDescent="0.2">
      <c r="A106" s="149" t="s">
        <v>117</v>
      </c>
      <c r="B106" s="150" t="s">
        <v>57</v>
      </c>
      <c r="C106" s="164" t="s">
        <v>58</v>
      </c>
      <c r="D106" s="151"/>
      <c r="E106" s="178"/>
      <c r="F106" s="179"/>
      <c r="G106" s="154">
        <f>SUMIF(AG107:AG113,"&lt;&gt;NOR",G107:G113)</f>
        <v>0</v>
      </c>
      <c r="H106" s="148"/>
      <c r="I106" s="148">
        <f>SUM(I107:I113)</f>
        <v>0</v>
      </c>
      <c r="J106" s="148"/>
      <c r="K106" s="148">
        <f>SUM(K107:K113)</f>
        <v>0</v>
      </c>
      <c r="L106" s="148"/>
      <c r="M106" s="148">
        <f>SUM(M107:M113)</f>
        <v>0</v>
      </c>
      <c r="N106" s="148"/>
      <c r="O106" s="148">
        <f>SUM(O107:O113)</f>
        <v>19.27</v>
      </c>
      <c r="P106" s="148"/>
      <c r="Q106" s="148">
        <f>SUM(Q107:Q113)</f>
        <v>0</v>
      </c>
      <c r="R106" s="148"/>
      <c r="S106" s="148"/>
      <c r="T106" s="148"/>
      <c r="U106" s="148"/>
      <c r="V106" s="148">
        <f>SUM(V107:V113)</f>
        <v>15.48</v>
      </c>
      <c r="W106" s="148"/>
      <c r="X106" s="148"/>
      <c r="AG106" t="s">
        <v>118</v>
      </c>
    </row>
    <row r="107" spans="1:60" ht="22.5" outlineLevel="1" x14ac:dyDescent="0.2">
      <c r="A107" s="155">
        <v>31</v>
      </c>
      <c r="B107" s="156" t="s">
        <v>225</v>
      </c>
      <c r="C107" s="165" t="s">
        <v>226</v>
      </c>
      <c r="D107" s="157" t="s">
        <v>150</v>
      </c>
      <c r="E107" s="180">
        <v>35</v>
      </c>
      <c r="F107" s="198">
        <v>0</v>
      </c>
      <c r="G107" s="158">
        <f>ROUND(E107*F107,2)</f>
        <v>0</v>
      </c>
      <c r="H107" s="146"/>
      <c r="I107" s="145">
        <f>ROUND(E107*H107,2)</f>
        <v>0</v>
      </c>
      <c r="J107" s="146"/>
      <c r="K107" s="145">
        <f>ROUND(E107*J107,2)</f>
        <v>0</v>
      </c>
      <c r="L107" s="145">
        <v>21</v>
      </c>
      <c r="M107" s="145">
        <f>G107*(1+L107/100)</f>
        <v>0</v>
      </c>
      <c r="N107" s="145">
        <v>0.441</v>
      </c>
      <c r="O107" s="145">
        <f>ROUND(E107*N107,2)</f>
        <v>15.44</v>
      </c>
      <c r="P107" s="145">
        <v>0</v>
      </c>
      <c r="Q107" s="145">
        <f>ROUND(E107*P107,2)</f>
        <v>0</v>
      </c>
      <c r="R107" s="145"/>
      <c r="S107" s="145" t="s">
        <v>122</v>
      </c>
      <c r="T107" s="145" t="s">
        <v>122</v>
      </c>
      <c r="U107" s="145">
        <v>0.03</v>
      </c>
      <c r="V107" s="145">
        <f>ROUND(E107*U107,2)</f>
        <v>1.05</v>
      </c>
      <c r="W107" s="145"/>
      <c r="X107" s="145" t="s">
        <v>123</v>
      </c>
      <c r="Y107" s="136"/>
      <c r="Z107" s="136"/>
      <c r="AA107" s="136"/>
      <c r="AB107" s="136"/>
      <c r="AC107" s="136"/>
      <c r="AD107" s="136"/>
      <c r="AE107" s="136"/>
      <c r="AF107" s="136"/>
      <c r="AG107" s="136" t="s">
        <v>124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outlineLevel="1" x14ac:dyDescent="0.2">
      <c r="A108" s="143"/>
      <c r="B108" s="144"/>
      <c r="C108" s="166" t="s">
        <v>179</v>
      </c>
      <c r="D108" s="147"/>
      <c r="E108" s="177">
        <v>20</v>
      </c>
      <c r="F108" s="176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36"/>
      <c r="Z108" s="136"/>
      <c r="AA108" s="136"/>
      <c r="AB108" s="136"/>
      <c r="AC108" s="136"/>
      <c r="AD108" s="136"/>
      <c r="AE108" s="136"/>
      <c r="AF108" s="136"/>
      <c r="AG108" s="136" t="s">
        <v>126</v>
      </c>
      <c r="AH108" s="136">
        <v>0</v>
      </c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outlineLevel="1" x14ac:dyDescent="0.2">
      <c r="A109" s="143"/>
      <c r="B109" s="144"/>
      <c r="C109" s="166" t="s">
        <v>180</v>
      </c>
      <c r="D109" s="147"/>
      <c r="E109" s="177">
        <v>15</v>
      </c>
      <c r="F109" s="176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36"/>
      <c r="Z109" s="136"/>
      <c r="AA109" s="136"/>
      <c r="AB109" s="136"/>
      <c r="AC109" s="136"/>
      <c r="AD109" s="136"/>
      <c r="AE109" s="136"/>
      <c r="AF109" s="136"/>
      <c r="AG109" s="136" t="s">
        <v>126</v>
      </c>
      <c r="AH109" s="136">
        <v>0</v>
      </c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22.5" outlineLevel="1" x14ac:dyDescent="0.2">
      <c r="A110" s="155">
        <v>32</v>
      </c>
      <c r="B110" s="156" t="s">
        <v>227</v>
      </c>
      <c r="C110" s="165" t="s">
        <v>228</v>
      </c>
      <c r="D110" s="157" t="s">
        <v>150</v>
      </c>
      <c r="E110" s="180">
        <v>20</v>
      </c>
      <c r="F110" s="198">
        <v>0</v>
      </c>
      <c r="G110" s="158">
        <f>ROUND(E110*F110,2)</f>
        <v>0</v>
      </c>
      <c r="H110" s="146"/>
      <c r="I110" s="145">
        <f>ROUND(E110*H110,2)</f>
        <v>0</v>
      </c>
      <c r="J110" s="146"/>
      <c r="K110" s="145">
        <f>ROUND(E110*J110,2)</f>
        <v>0</v>
      </c>
      <c r="L110" s="145">
        <v>21</v>
      </c>
      <c r="M110" s="145">
        <f>G110*(1+L110/100)</f>
        <v>0</v>
      </c>
      <c r="N110" s="145">
        <v>5.5449999999999999E-2</v>
      </c>
      <c r="O110" s="145">
        <f>ROUND(E110*N110,2)</f>
        <v>1.1100000000000001</v>
      </c>
      <c r="P110" s="145">
        <v>0</v>
      </c>
      <c r="Q110" s="145">
        <f>ROUND(E110*P110,2)</f>
        <v>0</v>
      </c>
      <c r="R110" s="145"/>
      <c r="S110" s="145" t="s">
        <v>122</v>
      </c>
      <c r="T110" s="145" t="s">
        <v>122</v>
      </c>
      <c r="U110" s="145">
        <v>0.44</v>
      </c>
      <c r="V110" s="145">
        <f>ROUND(E110*U110,2)</f>
        <v>8.8000000000000007</v>
      </c>
      <c r="W110" s="145"/>
      <c r="X110" s="145" t="s">
        <v>123</v>
      </c>
      <c r="Y110" s="136"/>
      <c r="Z110" s="136"/>
      <c r="AA110" s="136"/>
      <c r="AB110" s="136"/>
      <c r="AC110" s="136"/>
      <c r="AD110" s="136"/>
      <c r="AE110" s="136"/>
      <c r="AF110" s="136"/>
      <c r="AG110" s="136" t="s">
        <v>124</v>
      </c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outlineLevel="1" x14ac:dyDescent="0.2">
      <c r="A111" s="143"/>
      <c r="B111" s="144"/>
      <c r="C111" s="166" t="s">
        <v>179</v>
      </c>
      <c r="D111" s="147"/>
      <c r="E111" s="177">
        <v>20</v>
      </c>
      <c r="F111" s="176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36"/>
      <c r="Z111" s="136"/>
      <c r="AA111" s="136"/>
      <c r="AB111" s="136"/>
      <c r="AC111" s="136"/>
      <c r="AD111" s="136"/>
      <c r="AE111" s="136"/>
      <c r="AF111" s="136"/>
      <c r="AG111" s="136" t="s">
        <v>126</v>
      </c>
      <c r="AH111" s="136">
        <v>0</v>
      </c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ht="22.5" outlineLevel="1" x14ac:dyDescent="0.2">
      <c r="A112" s="155">
        <v>33</v>
      </c>
      <c r="B112" s="156" t="s">
        <v>229</v>
      </c>
      <c r="C112" s="165" t="s">
        <v>230</v>
      </c>
      <c r="D112" s="157" t="s">
        <v>150</v>
      </c>
      <c r="E112" s="180">
        <v>15</v>
      </c>
      <c r="F112" s="198">
        <v>0</v>
      </c>
      <c r="G112" s="158">
        <f>ROUND(E112*F112,2)</f>
        <v>0</v>
      </c>
      <c r="H112" s="146"/>
      <c r="I112" s="145">
        <f>ROUND(E112*H112,2)</f>
        <v>0</v>
      </c>
      <c r="J112" s="146"/>
      <c r="K112" s="145">
        <f>ROUND(E112*J112,2)</f>
        <v>0</v>
      </c>
      <c r="L112" s="145">
        <v>21</v>
      </c>
      <c r="M112" s="145">
        <f>G112*(1+L112/100)</f>
        <v>0</v>
      </c>
      <c r="N112" s="145">
        <v>0.18107999999999999</v>
      </c>
      <c r="O112" s="145">
        <f>ROUND(E112*N112,2)</f>
        <v>2.72</v>
      </c>
      <c r="P112" s="145">
        <v>0</v>
      </c>
      <c r="Q112" s="145">
        <f>ROUND(E112*P112,2)</f>
        <v>0</v>
      </c>
      <c r="R112" s="145"/>
      <c r="S112" s="145" t="s">
        <v>122</v>
      </c>
      <c r="T112" s="145" t="s">
        <v>122</v>
      </c>
      <c r="U112" s="145">
        <v>0.375</v>
      </c>
      <c r="V112" s="145">
        <f>ROUND(E112*U112,2)</f>
        <v>5.63</v>
      </c>
      <c r="W112" s="145"/>
      <c r="X112" s="145" t="s">
        <v>123</v>
      </c>
      <c r="Y112" s="136"/>
      <c r="Z112" s="136"/>
      <c r="AA112" s="136"/>
      <c r="AB112" s="136"/>
      <c r="AC112" s="136"/>
      <c r="AD112" s="136"/>
      <c r="AE112" s="136"/>
      <c r="AF112" s="136"/>
      <c r="AG112" s="136" t="s">
        <v>124</v>
      </c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outlineLevel="1" x14ac:dyDescent="0.2">
      <c r="A113" s="143"/>
      <c r="B113" s="144"/>
      <c r="C113" s="166" t="s">
        <v>180</v>
      </c>
      <c r="D113" s="147"/>
      <c r="E113" s="177">
        <v>15</v>
      </c>
      <c r="F113" s="176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36"/>
      <c r="Z113" s="136"/>
      <c r="AA113" s="136"/>
      <c r="AB113" s="136"/>
      <c r="AC113" s="136"/>
      <c r="AD113" s="136"/>
      <c r="AE113" s="136"/>
      <c r="AF113" s="136"/>
      <c r="AG113" s="136" t="s">
        <v>126</v>
      </c>
      <c r="AH113" s="136">
        <v>0</v>
      </c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49" t="s">
        <v>117</v>
      </c>
      <c r="B114" s="150" t="s">
        <v>59</v>
      </c>
      <c r="C114" s="164" t="s">
        <v>60</v>
      </c>
      <c r="D114" s="151"/>
      <c r="E114" s="178"/>
      <c r="F114" s="179"/>
      <c r="G114" s="154">
        <f>SUMIF(AG115:AG146,"&lt;&gt;NOR",G115:G146)</f>
        <v>0</v>
      </c>
      <c r="H114" s="148"/>
      <c r="I114" s="148">
        <f>SUM(I115:I146)</f>
        <v>0</v>
      </c>
      <c r="J114" s="148"/>
      <c r="K114" s="148">
        <f>SUM(K115:K146)</f>
        <v>0</v>
      </c>
      <c r="L114" s="148"/>
      <c r="M114" s="148">
        <f>SUM(M115:M146)</f>
        <v>0</v>
      </c>
      <c r="N114" s="148"/>
      <c r="O114" s="148">
        <f>SUM(O115:O146)</f>
        <v>8.48</v>
      </c>
      <c r="P114" s="148"/>
      <c r="Q114" s="148">
        <f>SUM(Q115:Q146)</f>
        <v>0</v>
      </c>
      <c r="R114" s="148"/>
      <c r="S114" s="148"/>
      <c r="T114" s="148"/>
      <c r="U114" s="148"/>
      <c r="V114" s="148">
        <f>SUM(V115:V146)</f>
        <v>604.15</v>
      </c>
      <c r="W114" s="148"/>
      <c r="X114" s="148"/>
      <c r="AG114" t="s">
        <v>118</v>
      </c>
    </row>
    <row r="115" spans="1:60" ht="22.5" outlineLevel="1" x14ac:dyDescent="0.2">
      <c r="A115" s="155">
        <v>34</v>
      </c>
      <c r="B115" s="156" t="s">
        <v>231</v>
      </c>
      <c r="C115" s="165" t="s">
        <v>232</v>
      </c>
      <c r="D115" s="157" t="s">
        <v>150</v>
      </c>
      <c r="E115" s="180">
        <v>233.26599999999999</v>
      </c>
      <c r="F115" s="198">
        <v>0</v>
      </c>
      <c r="G115" s="158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5">
        <v>1.5689999999999999E-2</v>
      </c>
      <c r="O115" s="145">
        <f>ROUND(E115*N115,2)</f>
        <v>3.66</v>
      </c>
      <c r="P115" s="145">
        <v>0</v>
      </c>
      <c r="Q115" s="145">
        <f>ROUND(E115*P115,2)</f>
        <v>0</v>
      </c>
      <c r="R115" s="145"/>
      <c r="S115" s="145" t="s">
        <v>122</v>
      </c>
      <c r="T115" s="145" t="s">
        <v>122</v>
      </c>
      <c r="U115" s="145">
        <v>0.72</v>
      </c>
      <c r="V115" s="145">
        <f>ROUND(E115*U115,2)</f>
        <v>167.95</v>
      </c>
      <c r="W115" s="145"/>
      <c r="X115" s="145" t="s">
        <v>123</v>
      </c>
      <c r="Y115" s="136"/>
      <c r="Z115" s="136"/>
      <c r="AA115" s="136"/>
      <c r="AB115" s="136"/>
      <c r="AC115" s="136"/>
      <c r="AD115" s="136"/>
      <c r="AE115" s="136"/>
      <c r="AF115" s="136"/>
      <c r="AG115" s="136" t="s">
        <v>124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outlineLevel="1" x14ac:dyDescent="0.2">
      <c r="A116" s="143"/>
      <c r="B116" s="144"/>
      <c r="C116" s="166" t="s">
        <v>233</v>
      </c>
      <c r="D116" s="147"/>
      <c r="E116" s="177">
        <v>143.06</v>
      </c>
      <c r="F116" s="176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36"/>
      <c r="Z116" s="136"/>
      <c r="AA116" s="136"/>
      <c r="AB116" s="136"/>
      <c r="AC116" s="136"/>
      <c r="AD116" s="136"/>
      <c r="AE116" s="136"/>
      <c r="AF116" s="136"/>
      <c r="AG116" s="136" t="s">
        <v>126</v>
      </c>
      <c r="AH116" s="136">
        <v>0</v>
      </c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outlineLevel="1" x14ac:dyDescent="0.2">
      <c r="A117" s="143"/>
      <c r="B117" s="144"/>
      <c r="C117" s="166" t="s">
        <v>234</v>
      </c>
      <c r="D117" s="147"/>
      <c r="E117" s="177">
        <v>90.206000000000003</v>
      </c>
      <c r="F117" s="176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36"/>
      <c r="Z117" s="136"/>
      <c r="AA117" s="136"/>
      <c r="AB117" s="136"/>
      <c r="AC117" s="136"/>
      <c r="AD117" s="136"/>
      <c r="AE117" s="136"/>
      <c r="AF117" s="136"/>
      <c r="AG117" s="136" t="s">
        <v>126</v>
      </c>
      <c r="AH117" s="136">
        <v>0</v>
      </c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ht="22.5" outlineLevel="1" x14ac:dyDescent="0.2">
      <c r="A118" s="155">
        <v>35</v>
      </c>
      <c r="B118" s="156" t="s">
        <v>235</v>
      </c>
      <c r="C118" s="165" t="s">
        <v>236</v>
      </c>
      <c r="D118" s="157" t="s">
        <v>150</v>
      </c>
      <c r="E118" s="180">
        <v>279.91919999999999</v>
      </c>
      <c r="F118" s="198">
        <v>0</v>
      </c>
      <c r="G118" s="158">
        <f>ROUND(E118*F118,2)</f>
        <v>0</v>
      </c>
      <c r="H118" s="146"/>
      <c r="I118" s="145">
        <f>ROUND(E118*H118,2)</f>
        <v>0</v>
      </c>
      <c r="J118" s="146"/>
      <c r="K118" s="145">
        <f>ROUND(E118*J118,2)</f>
        <v>0</v>
      </c>
      <c r="L118" s="145">
        <v>21</v>
      </c>
      <c r="M118" s="145">
        <f>G118*(1+L118/100)</f>
        <v>0</v>
      </c>
      <c r="N118" s="145">
        <v>3.6700000000000001E-3</v>
      </c>
      <c r="O118" s="145">
        <f>ROUND(E118*N118,2)</f>
        <v>1.03</v>
      </c>
      <c r="P118" s="145">
        <v>0</v>
      </c>
      <c r="Q118" s="145">
        <f>ROUND(E118*P118,2)</f>
        <v>0</v>
      </c>
      <c r="R118" s="145"/>
      <c r="S118" s="145" t="s">
        <v>122</v>
      </c>
      <c r="T118" s="145" t="s">
        <v>122</v>
      </c>
      <c r="U118" s="145">
        <v>0.36199999999999999</v>
      </c>
      <c r="V118" s="145">
        <f>ROUND(E118*U118,2)</f>
        <v>101.33</v>
      </c>
      <c r="W118" s="145"/>
      <c r="X118" s="145" t="s">
        <v>123</v>
      </c>
      <c r="Y118" s="136"/>
      <c r="Z118" s="136"/>
      <c r="AA118" s="136"/>
      <c r="AB118" s="136"/>
      <c r="AC118" s="136"/>
      <c r="AD118" s="136"/>
      <c r="AE118" s="136"/>
      <c r="AF118" s="136"/>
      <c r="AG118" s="136" t="s">
        <v>124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outlineLevel="1" x14ac:dyDescent="0.2">
      <c r="A119" s="143"/>
      <c r="B119" s="144"/>
      <c r="C119" s="166" t="s">
        <v>237</v>
      </c>
      <c r="D119" s="147"/>
      <c r="E119" s="177">
        <v>171.672</v>
      </c>
      <c r="F119" s="176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36"/>
      <c r="Z119" s="136"/>
      <c r="AA119" s="136"/>
      <c r="AB119" s="136"/>
      <c r="AC119" s="136"/>
      <c r="AD119" s="136"/>
      <c r="AE119" s="136"/>
      <c r="AF119" s="136"/>
      <c r="AG119" s="136" t="s">
        <v>126</v>
      </c>
      <c r="AH119" s="136">
        <v>0</v>
      </c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outlineLevel="1" x14ac:dyDescent="0.2">
      <c r="A120" s="143"/>
      <c r="B120" s="144"/>
      <c r="C120" s="166" t="s">
        <v>238</v>
      </c>
      <c r="D120" s="147"/>
      <c r="E120" s="177">
        <v>108.24720000000001</v>
      </c>
      <c r="F120" s="176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36"/>
      <c r="Z120" s="136"/>
      <c r="AA120" s="136"/>
      <c r="AB120" s="136"/>
      <c r="AC120" s="136"/>
      <c r="AD120" s="136"/>
      <c r="AE120" s="136"/>
      <c r="AF120" s="136"/>
      <c r="AG120" s="136" t="s">
        <v>126</v>
      </c>
      <c r="AH120" s="136">
        <v>0</v>
      </c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outlineLevel="1" x14ac:dyDescent="0.2">
      <c r="A121" s="155">
        <v>36</v>
      </c>
      <c r="B121" s="156" t="s">
        <v>239</v>
      </c>
      <c r="C121" s="165" t="s">
        <v>240</v>
      </c>
      <c r="D121" s="157" t="s">
        <v>241</v>
      </c>
      <c r="E121" s="180">
        <v>583.16499999999996</v>
      </c>
      <c r="F121" s="198">
        <v>0</v>
      </c>
      <c r="G121" s="158">
        <f>ROUND(E121*F121,2)</f>
        <v>0</v>
      </c>
      <c r="H121" s="146"/>
      <c r="I121" s="145">
        <f>ROUND(E121*H121,2)</f>
        <v>0</v>
      </c>
      <c r="J121" s="146"/>
      <c r="K121" s="145">
        <f>ROUND(E121*J121,2)</f>
        <v>0</v>
      </c>
      <c r="L121" s="145">
        <v>21</v>
      </c>
      <c r="M121" s="145">
        <f>G121*(1+L121/100)</f>
        <v>0</v>
      </c>
      <c r="N121" s="145">
        <v>0</v>
      </c>
      <c r="O121" s="145">
        <f>ROUND(E121*N121,2)</f>
        <v>0</v>
      </c>
      <c r="P121" s="145">
        <v>0</v>
      </c>
      <c r="Q121" s="145">
        <f>ROUND(E121*P121,2)</f>
        <v>0</v>
      </c>
      <c r="R121" s="145"/>
      <c r="S121" s="145" t="s">
        <v>122</v>
      </c>
      <c r="T121" s="145" t="s">
        <v>122</v>
      </c>
      <c r="U121" s="145">
        <v>0.1</v>
      </c>
      <c r="V121" s="145">
        <f>ROUND(E121*U121,2)</f>
        <v>58.32</v>
      </c>
      <c r="W121" s="145"/>
      <c r="X121" s="145" t="s">
        <v>123</v>
      </c>
      <c r="Y121" s="136"/>
      <c r="Z121" s="136"/>
      <c r="AA121" s="136"/>
      <c r="AB121" s="136"/>
      <c r="AC121" s="136"/>
      <c r="AD121" s="136"/>
      <c r="AE121" s="136"/>
      <c r="AF121" s="136"/>
      <c r="AG121" s="136" t="s">
        <v>124</v>
      </c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outlineLevel="1" x14ac:dyDescent="0.2">
      <c r="A122" s="143"/>
      <c r="B122" s="144"/>
      <c r="C122" s="166" t="s">
        <v>242</v>
      </c>
      <c r="D122" s="147"/>
      <c r="E122" s="177">
        <v>357.65</v>
      </c>
      <c r="F122" s="176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36"/>
      <c r="Z122" s="136"/>
      <c r="AA122" s="136"/>
      <c r="AB122" s="136"/>
      <c r="AC122" s="136"/>
      <c r="AD122" s="136"/>
      <c r="AE122" s="136"/>
      <c r="AF122" s="136"/>
      <c r="AG122" s="136" t="s">
        <v>126</v>
      </c>
      <c r="AH122" s="136">
        <v>0</v>
      </c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outlineLevel="1" x14ac:dyDescent="0.2">
      <c r="A123" s="143"/>
      <c r="B123" s="144"/>
      <c r="C123" s="166" t="s">
        <v>243</v>
      </c>
      <c r="D123" s="147"/>
      <c r="E123" s="177">
        <v>225.51499999999999</v>
      </c>
      <c r="F123" s="176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36"/>
      <c r="Z123" s="136"/>
      <c r="AA123" s="136"/>
      <c r="AB123" s="136"/>
      <c r="AC123" s="136"/>
      <c r="AD123" s="136"/>
      <c r="AE123" s="136"/>
      <c r="AF123" s="136"/>
      <c r="AG123" s="136" t="s">
        <v>126</v>
      </c>
      <c r="AH123" s="136">
        <v>0</v>
      </c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outlineLevel="1" x14ac:dyDescent="0.2">
      <c r="A124" s="155">
        <v>37</v>
      </c>
      <c r="B124" s="156" t="s">
        <v>244</v>
      </c>
      <c r="C124" s="165" t="s">
        <v>245</v>
      </c>
      <c r="D124" s="157" t="s">
        <v>150</v>
      </c>
      <c r="E124" s="180">
        <v>279.91919999999999</v>
      </c>
      <c r="F124" s="198">
        <v>0</v>
      </c>
      <c r="G124" s="158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5">
        <v>3.2000000000000003E-4</v>
      </c>
      <c r="O124" s="145">
        <f>ROUND(E124*N124,2)</f>
        <v>0.09</v>
      </c>
      <c r="P124" s="145">
        <v>0</v>
      </c>
      <c r="Q124" s="145">
        <f>ROUND(E124*P124,2)</f>
        <v>0</v>
      </c>
      <c r="R124" s="145"/>
      <c r="S124" s="145" t="s">
        <v>122</v>
      </c>
      <c r="T124" s="145" t="s">
        <v>122</v>
      </c>
      <c r="U124" s="145">
        <v>0</v>
      </c>
      <c r="V124" s="145">
        <f>ROUND(E124*U124,2)</f>
        <v>0</v>
      </c>
      <c r="W124" s="145"/>
      <c r="X124" s="145" t="s">
        <v>123</v>
      </c>
      <c r="Y124" s="136"/>
      <c r="Z124" s="136"/>
      <c r="AA124" s="136"/>
      <c r="AB124" s="136"/>
      <c r="AC124" s="136"/>
      <c r="AD124" s="136"/>
      <c r="AE124" s="136"/>
      <c r="AF124" s="136"/>
      <c r="AG124" s="136" t="s">
        <v>246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outlineLevel="1" x14ac:dyDescent="0.2">
      <c r="A125" s="143"/>
      <c r="B125" s="144"/>
      <c r="C125" s="166" t="s">
        <v>237</v>
      </c>
      <c r="D125" s="147"/>
      <c r="E125" s="177">
        <v>171.672</v>
      </c>
      <c r="F125" s="176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36"/>
      <c r="Z125" s="136"/>
      <c r="AA125" s="136"/>
      <c r="AB125" s="136"/>
      <c r="AC125" s="136"/>
      <c r="AD125" s="136"/>
      <c r="AE125" s="136"/>
      <c r="AF125" s="136"/>
      <c r="AG125" s="136" t="s">
        <v>126</v>
      </c>
      <c r="AH125" s="136">
        <v>0</v>
      </c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outlineLevel="1" x14ac:dyDescent="0.2">
      <c r="A126" s="143"/>
      <c r="B126" s="144"/>
      <c r="C126" s="166" t="s">
        <v>238</v>
      </c>
      <c r="D126" s="147"/>
      <c r="E126" s="177">
        <v>108.24720000000001</v>
      </c>
      <c r="F126" s="176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36"/>
      <c r="Z126" s="136"/>
      <c r="AA126" s="136"/>
      <c r="AB126" s="136"/>
      <c r="AC126" s="136"/>
      <c r="AD126" s="136"/>
      <c r="AE126" s="136"/>
      <c r="AF126" s="136"/>
      <c r="AG126" s="136" t="s">
        <v>126</v>
      </c>
      <c r="AH126" s="136">
        <v>0</v>
      </c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outlineLevel="1" x14ac:dyDescent="0.2">
      <c r="A127" s="155">
        <v>38</v>
      </c>
      <c r="B127" s="156" t="s">
        <v>247</v>
      </c>
      <c r="C127" s="165" t="s">
        <v>248</v>
      </c>
      <c r="D127" s="157" t="s">
        <v>150</v>
      </c>
      <c r="E127" s="180">
        <v>279.91919999999999</v>
      </c>
      <c r="F127" s="198">
        <v>0</v>
      </c>
      <c r="G127" s="158">
        <f>ROUND(E127*F127,2)</f>
        <v>0</v>
      </c>
      <c r="H127" s="146"/>
      <c r="I127" s="145">
        <f>ROUND(E127*H127,2)</f>
        <v>0</v>
      </c>
      <c r="J127" s="146"/>
      <c r="K127" s="145">
        <f>ROUND(E127*J127,2)</f>
        <v>0</v>
      </c>
      <c r="L127" s="145">
        <v>21</v>
      </c>
      <c r="M127" s="145">
        <f>G127*(1+L127/100)</f>
        <v>0</v>
      </c>
      <c r="N127" s="145">
        <v>3.0500000000000002E-3</v>
      </c>
      <c r="O127" s="145">
        <f>ROUND(E127*N127,2)</f>
        <v>0.85</v>
      </c>
      <c r="P127" s="145">
        <v>0</v>
      </c>
      <c r="Q127" s="145">
        <f>ROUND(E127*P127,2)</f>
        <v>0</v>
      </c>
      <c r="R127" s="145"/>
      <c r="S127" s="145" t="s">
        <v>122</v>
      </c>
      <c r="T127" s="145" t="s">
        <v>122</v>
      </c>
      <c r="U127" s="145">
        <v>0</v>
      </c>
      <c r="V127" s="145">
        <f>ROUND(E127*U127,2)</f>
        <v>0</v>
      </c>
      <c r="W127" s="145"/>
      <c r="X127" s="145" t="s">
        <v>123</v>
      </c>
      <c r="Y127" s="136"/>
      <c r="Z127" s="136"/>
      <c r="AA127" s="136"/>
      <c r="AB127" s="136"/>
      <c r="AC127" s="136"/>
      <c r="AD127" s="136"/>
      <c r="AE127" s="136"/>
      <c r="AF127" s="136"/>
      <c r="AG127" s="136" t="s">
        <v>246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outlineLevel="1" x14ac:dyDescent="0.2">
      <c r="A128" s="143"/>
      <c r="B128" s="144"/>
      <c r="C128" s="166" t="s">
        <v>237</v>
      </c>
      <c r="D128" s="147"/>
      <c r="E128" s="177">
        <v>171.672</v>
      </c>
      <c r="F128" s="176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36"/>
      <c r="Z128" s="136"/>
      <c r="AA128" s="136"/>
      <c r="AB128" s="136"/>
      <c r="AC128" s="136"/>
      <c r="AD128" s="136"/>
      <c r="AE128" s="136"/>
      <c r="AF128" s="136"/>
      <c r="AG128" s="136" t="s">
        <v>126</v>
      </c>
      <c r="AH128" s="136">
        <v>0</v>
      </c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outlineLevel="1" x14ac:dyDescent="0.2">
      <c r="A129" s="143"/>
      <c r="B129" s="144"/>
      <c r="C129" s="166" t="s">
        <v>238</v>
      </c>
      <c r="D129" s="147"/>
      <c r="E129" s="177">
        <v>108.24720000000001</v>
      </c>
      <c r="F129" s="176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36"/>
      <c r="Z129" s="136"/>
      <c r="AA129" s="136"/>
      <c r="AB129" s="136"/>
      <c r="AC129" s="136"/>
      <c r="AD129" s="136"/>
      <c r="AE129" s="136"/>
      <c r="AF129" s="136"/>
      <c r="AG129" s="136" t="s">
        <v>126</v>
      </c>
      <c r="AH129" s="136">
        <v>0</v>
      </c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outlineLevel="1" x14ac:dyDescent="0.2">
      <c r="A130" s="155">
        <v>39</v>
      </c>
      <c r="B130" s="156" t="s">
        <v>249</v>
      </c>
      <c r="C130" s="165" t="s">
        <v>250</v>
      </c>
      <c r="D130" s="157" t="s">
        <v>241</v>
      </c>
      <c r="E130" s="180">
        <v>116.633</v>
      </c>
      <c r="F130" s="198">
        <v>0</v>
      </c>
      <c r="G130" s="158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5">
        <v>0</v>
      </c>
      <c r="O130" s="145">
        <f>ROUND(E130*N130,2)</f>
        <v>0</v>
      </c>
      <c r="P130" s="145">
        <v>0</v>
      </c>
      <c r="Q130" s="145">
        <f>ROUND(E130*P130,2)</f>
        <v>0</v>
      </c>
      <c r="R130" s="145"/>
      <c r="S130" s="145" t="s">
        <v>220</v>
      </c>
      <c r="T130" s="145" t="s">
        <v>206</v>
      </c>
      <c r="U130" s="145">
        <v>0</v>
      </c>
      <c r="V130" s="145">
        <f>ROUND(E130*U130,2)</f>
        <v>0</v>
      </c>
      <c r="W130" s="145"/>
      <c r="X130" s="145" t="s">
        <v>123</v>
      </c>
      <c r="Y130" s="136"/>
      <c r="Z130" s="136"/>
      <c r="AA130" s="136"/>
      <c r="AB130" s="136"/>
      <c r="AC130" s="136"/>
      <c r="AD130" s="136"/>
      <c r="AE130" s="136"/>
      <c r="AF130" s="136"/>
      <c r="AG130" s="136" t="s">
        <v>124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outlineLevel="1" x14ac:dyDescent="0.2">
      <c r="A131" s="143"/>
      <c r="B131" s="144"/>
      <c r="C131" s="166" t="s">
        <v>251</v>
      </c>
      <c r="D131" s="147"/>
      <c r="E131" s="177">
        <v>71.53</v>
      </c>
      <c r="F131" s="176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36"/>
      <c r="Z131" s="136"/>
      <c r="AA131" s="136"/>
      <c r="AB131" s="136"/>
      <c r="AC131" s="136"/>
      <c r="AD131" s="136"/>
      <c r="AE131" s="136"/>
      <c r="AF131" s="136"/>
      <c r="AG131" s="136" t="s">
        <v>126</v>
      </c>
      <c r="AH131" s="136">
        <v>0</v>
      </c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outlineLevel="1" x14ac:dyDescent="0.2">
      <c r="A132" s="143"/>
      <c r="B132" s="144"/>
      <c r="C132" s="166" t="s">
        <v>252</v>
      </c>
      <c r="D132" s="147"/>
      <c r="E132" s="177">
        <v>45.103000000000002</v>
      </c>
      <c r="F132" s="176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36"/>
      <c r="Z132" s="136"/>
      <c r="AA132" s="136"/>
      <c r="AB132" s="136"/>
      <c r="AC132" s="136"/>
      <c r="AD132" s="136"/>
      <c r="AE132" s="136"/>
      <c r="AF132" s="136"/>
      <c r="AG132" s="136" t="s">
        <v>126</v>
      </c>
      <c r="AH132" s="136">
        <v>0</v>
      </c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ht="22.5" outlineLevel="1" x14ac:dyDescent="0.2">
      <c r="A133" s="155">
        <v>40</v>
      </c>
      <c r="B133" s="156" t="s">
        <v>253</v>
      </c>
      <c r="C133" s="165" t="s">
        <v>254</v>
      </c>
      <c r="D133" s="157" t="s">
        <v>150</v>
      </c>
      <c r="E133" s="180">
        <v>233.26599999999999</v>
      </c>
      <c r="F133" s="198">
        <v>0</v>
      </c>
      <c r="G133" s="158">
        <f>ROUND(E133*F133,2)</f>
        <v>0</v>
      </c>
      <c r="H133" s="146"/>
      <c r="I133" s="145">
        <f>ROUND(E133*H133,2)</f>
        <v>0</v>
      </c>
      <c r="J133" s="146"/>
      <c r="K133" s="145">
        <f>ROUND(E133*J133,2)</f>
        <v>0</v>
      </c>
      <c r="L133" s="145">
        <v>21</v>
      </c>
      <c r="M133" s="145">
        <f>G133*(1+L133/100)</f>
        <v>0</v>
      </c>
      <c r="N133" s="145">
        <v>4.0000000000000003E-5</v>
      </c>
      <c r="O133" s="145">
        <f>ROUND(E133*N133,2)</f>
        <v>0.01</v>
      </c>
      <c r="P133" s="145">
        <v>0</v>
      </c>
      <c r="Q133" s="145">
        <f>ROUND(E133*P133,2)</f>
        <v>0</v>
      </c>
      <c r="R133" s="145"/>
      <c r="S133" s="145" t="s">
        <v>220</v>
      </c>
      <c r="T133" s="145" t="s">
        <v>122</v>
      </c>
      <c r="U133" s="145">
        <v>0.08</v>
      </c>
      <c r="V133" s="145">
        <f>ROUND(E133*U133,2)</f>
        <v>18.66</v>
      </c>
      <c r="W133" s="145"/>
      <c r="X133" s="145" t="s">
        <v>123</v>
      </c>
      <c r="Y133" s="136"/>
      <c r="Z133" s="136"/>
      <c r="AA133" s="136"/>
      <c r="AB133" s="136"/>
      <c r="AC133" s="136"/>
      <c r="AD133" s="136"/>
      <c r="AE133" s="136"/>
      <c r="AF133" s="136"/>
      <c r="AG133" s="136" t="s">
        <v>124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outlineLevel="1" x14ac:dyDescent="0.2">
      <c r="A134" s="143"/>
      <c r="B134" s="144"/>
      <c r="C134" s="166" t="s">
        <v>233</v>
      </c>
      <c r="D134" s="147"/>
      <c r="E134" s="177">
        <v>143.06</v>
      </c>
      <c r="F134" s="176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36"/>
      <c r="Z134" s="136"/>
      <c r="AA134" s="136"/>
      <c r="AB134" s="136"/>
      <c r="AC134" s="136"/>
      <c r="AD134" s="136"/>
      <c r="AE134" s="136"/>
      <c r="AF134" s="136"/>
      <c r="AG134" s="136" t="s">
        <v>126</v>
      </c>
      <c r="AH134" s="136">
        <v>0</v>
      </c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outlineLevel="1" x14ac:dyDescent="0.2">
      <c r="A135" s="143"/>
      <c r="B135" s="144"/>
      <c r="C135" s="166" t="s">
        <v>234</v>
      </c>
      <c r="D135" s="147"/>
      <c r="E135" s="177">
        <v>90.206000000000003</v>
      </c>
      <c r="F135" s="176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36"/>
      <c r="Z135" s="136"/>
      <c r="AA135" s="136"/>
      <c r="AB135" s="136"/>
      <c r="AC135" s="136"/>
      <c r="AD135" s="136"/>
      <c r="AE135" s="136"/>
      <c r="AF135" s="136"/>
      <c r="AG135" s="136" t="s">
        <v>126</v>
      </c>
      <c r="AH135" s="136">
        <v>0</v>
      </c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outlineLevel="1" x14ac:dyDescent="0.2">
      <c r="A136" s="155">
        <v>41</v>
      </c>
      <c r="B136" s="156" t="s">
        <v>255</v>
      </c>
      <c r="C136" s="165" t="s">
        <v>256</v>
      </c>
      <c r="D136" s="157" t="s">
        <v>150</v>
      </c>
      <c r="E136" s="180">
        <v>279.91919999999999</v>
      </c>
      <c r="F136" s="198">
        <v>0</v>
      </c>
      <c r="G136" s="158">
        <f>ROUND(E136*F136,2)</f>
        <v>0</v>
      </c>
      <c r="H136" s="146"/>
      <c r="I136" s="145">
        <f>ROUND(E136*H136,2)</f>
        <v>0</v>
      </c>
      <c r="J136" s="146"/>
      <c r="K136" s="145">
        <f>ROUND(E136*J136,2)</f>
        <v>0</v>
      </c>
      <c r="L136" s="145">
        <v>21</v>
      </c>
      <c r="M136" s="145">
        <f>G136*(1+L136/100)</f>
        <v>0</v>
      </c>
      <c r="N136" s="145">
        <v>8.6999999999999994E-3</v>
      </c>
      <c r="O136" s="145">
        <f>ROUND(E136*N136,2)</f>
        <v>2.44</v>
      </c>
      <c r="P136" s="145">
        <v>0</v>
      </c>
      <c r="Q136" s="145">
        <f>ROUND(E136*P136,2)</f>
        <v>0</v>
      </c>
      <c r="R136" s="145"/>
      <c r="S136" s="145" t="s">
        <v>220</v>
      </c>
      <c r="T136" s="145" t="s">
        <v>206</v>
      </c>
      <c r="U136" s="145">
        <v>0.85699999999999998</v>
      </c>
      <c r="V136" s="145">
        <f>ROUND(E136*U136,2)</f>
        <v>239.89</v>
      </c>
      <c r="W136" s="145"/>
      <c r="X136" s="145" t="s">
        <v>123</v>
      </c>
      <c r="Y136" s="136"/>
      <c r="Z136" s="136"/>
      <c r="AA136" s="136"/>
      <c r="AB136" s="136"/>
      <c r="AC136" s="136"/>
      <c r="AD136" s="136"/>
      <c r="AE136" s="136"/>
      <c r="AF136" s="136"/>
      <c r="AG136" s="136" t="s">
        <v>124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outlineLevel="1" x14ac:dyDescent="0.2">
      <c r="A137" s="143"/>
      <c r="B137" s="144"/>
      <c r="C137" s="166" t="s">
        <v>237</v>
      </c>
      <c r="D137" s="147"/>
      <c r="E137" s="177">
        <v>171.672</v>
      </c>
      <c r="F137" s="176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36"/>
      <c r="Z137" s="136"/>
      <c r="AA137" s="136"/>
      <c r="AB137" s="136"/>
      <c r="AC137" s="136"/>
      <c r="AD137" s="136"/>
      <c r="AE137" s="136"/>
      <c r="AF137" s="136"/>
      <c r="AG137" s="136" t="s">
        <v>126</v>
      </c>
      <c r="AH137" s="136">
        <v>0</v>
      </c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outlineLevel="1" x14ac:dyDescent="0.2">
      <c r="A138" s="143"/>
      <c r="B138" s="144"/>
      <c r="C138" s="166" t="s">
        <v>238</v>
      </c>
      <c r="D138" s="147"/>
      <c r="E138" s="177">
        <v>108.24720000000001</v>
      </c>
      <c r="F138" s="176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36"/>
      <c r="Z138" s="136"/>
      <c r="AA138" s="136"/>
      <c r="AB138" s="136"/>
      <c r="AC138" s="136"/>
      <c r="AD138" s="136"/>
      <c r="AE138" s="136"/>
      <c r="AF138" s="136"/>
      <c r="AG138" s="136" t="s">
        <v>126</v>
      </c>
      <c r="AH138" s="136">
        <v>0</v>
      </c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ht="22.5" outlineLevel="1" x14ac:dyDescent="0.2">
      <c r="A139" s="155">
        <v>42</v>
      </c>
      <c r="B139" s="156" t="s">
        <v>257</v>
      </c>
      <c r="C139" s="165" t="s">
        <v>258</v>
      </c>
      <c r="D139" s="157" t="s">
        <v>158</v>
      </c>
      <c r="E139" s="180">
        <v>80</v>
      </c>
      <c r="F139" s="198">
        <v>0</v>
      </c>
      <c r="G139" s="158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5">
        <v>3.2000000000000002E-3</v>
      </c>
      <c r="O139" s="145">
        <f>ROUND(E139*N139,2)</f>
        <v>0.26</v>
      </c>
      <c r="P139" s="145">
        <v>0</v>
      </c>
      <c r="Q139" s="145">
        <f>ROUND(E139*P139,2)</f>
        <v>0</v>
      </c>
      <c r="R139" s="145"/>
      <c r="S139" s="145" t="s">
        <v>220</v>
      </c>
      <c r="T139" s="145" t="s">
        <v>122</v>
      </c>
      <c r="U139" s="145">
        <v>0.22498000000000001</v>
      </c>
      <c r="V139" s="145">
        <f>ROUND(E139*U139,2)</f>
        <v>18</v>
      </c>
      <c r="W139" s="145"/>
      <c r="X139" s="145" t="s">
        <v>123</v>
      </c>
      <c r="Y139" s="136"/>
      <c r="Z139" s="136"/>
      <c r="AA139" s="136"/>
      <c r="AB139" s="136"/>
      <c r="AC139" s="136"/>
      <c r="AD139" s="136"/>
      <c r="AE139" s="136"/>
      <c r="AF139" s="136"/>
      <c r="AG139" s="136" t="s">
        <v>124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outlineLevel="1" x14ac:dyDescent="0.2">
      <c r="A140" s="143"/>
      <c r="B140" s="144"/>
      <c r="C140" s="166" t="s">
        <v>259</v>
      </c>
      <c r="D140" s="147"/>
      <c r="E140" s="177">
        <v>80</v>
      </c>
      <c r="F140" s="176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36"/>
      <c r="Z140" s="136"/>
      <c r="AA140" s="136"/>
      <c r="AB140" s="136"/>
      <c r="AC140" s="136"/>
      <c r="AD140" s="136"/>
      <c r="AE140" s="136"/>
      <c r="AF140" s="136"/>
      <c r="AG140" s="136" t="s">
        <v>126</v>
      </c>
      <c r="AH140" s="136">
        <v>0</v>
      </c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outlineLevel="1" x14ac:dyDescent="0.2">
      <c r="A141" s="155">
        <v>43</v>
      </c>
      <c r="B141" s="156" t="s">
        <v>260</v>
      </c>
      <c r="C141" s="165" t="s">
        <v>261</v>
      </c>
      <c r="D141" s="157" t="s">
        <v>241</v>
      </c>
      <c r="E141" s="180">
        <v>612.32325000000003</v>
      </c>
      <c r="F141" s="198">
        <v>0</v>
      </c>
      <c r="G141" s="158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5">
        <v>1E-4</v>
      </c>
      <c r="O141" s="145">
        <f>ROUND(E141*N141,2)</f>
        <v>0.06</v>
      </c>
      <c r="P141" s="145">
        <v>0</v>
      </c>
      <c r="Q141" s="145">
        <f>ROUND(E141*P141,2)</f>
        <v>0</v>
      </c>
      <c r="R141" s="145" t="s">
        <v>185</v>
      </c>
      <c r="S141" s="145" t="s">
        <v>122</v>
      </c>
      <c r="T141" s="145" t="s">
        <v>122</v>
      </c>
      <c r="U141" s="145">
        <v>0</v>
      </c>
      <c r="V141" s="145">
        <f>ROUND(E141*U141,2)</f>
        <v>0</v>
      </c>
      <c r="W141" s="145"/>
      <c r="X141" s="145" t="s">
        <v>186</v>
      </c>
      <c r="Y141" s="136"/>
      <c r="Z141" s="136"/>
      <c r="AA141" s="136"/>
      <c r="AB141" s="136"/>
      <c r="AC141" s="136"/>
      <c r="AD141" s="136"/>
      <c r="AE141" s="136"/>
      <c r="AF141" s="136"/>
      <c r="AG141" s="136" t="s">
        <v>187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ht="22.5" outlineLevel="1" x14ac:dyDescent="0.2">
      <c r="A142" s="143"/>
      <c r="B142" s="144"/>
      <c r="C142" s="166" t="s">
        <v>262</v>
      </c>
      <c r="D142" s="147"/>
      <c r="E142" s="177">
        <v>375.53250000000003</v>
      </c>
      <c r="F142" s="176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36"/>
      <c r="Z142" s="136"/>
      <c r="AA142" s="136"/>
      <c r="AB142" s="136"/>
      <c r="AC142" s="136"/>
      <c r="AD142" s="136"/>
      <c r="AE142" s="136"/>
      <c r="AF142" s="136"/>
      <c r="AG142" s="136" t="s">
        <v>126</v>
      </c>
      <c r="AH142" s="136">
        <v>0</v>
      </c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ht="22.5" outlineLevel="1" x14ac:dyDescent="0.2">
      <c r="A143" s="143"/>
      <c r="B143" s="144"/>
      <c r="C143" s="166" t="s">
        <v>263</v>
      </c>
      <c r="D143" s="147"/>
      <c r="E143" s="177">
        <v>236.79075</v>
      </c>
      <c r="F143" s="176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36"/>
      <c r="Z143" s="136"/>
      <c r="AA143" s="136"/>
      <c r="AB143" s="136"/>
      <c r="AC143" s="136"/>
      <c r="AD143" s="136"/>
      <c r="AE143" s="136"/>
      <c r="AF143" s="136"/>
      <c r="AG143" s="136" t="s">
        <v>126</v>
      </c>
      <c r="AH143" s="136">
        <v>0</v>
      </c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outlineLevel="1" x14ac:dyDescent="0.2">
      <c r="A144" s="155">
        <v>44</v>
      </c>
      <c r="B144" s="156" t="s">
        <v>264</v>
      </c>
      <c r="C144" s="165" t="s">
        <v>265</v>
      </c>
      <c r="D144" s="157" t="s">
        <v>150</v>
      </c>
      <c r="E144" s="180">
        <v>279.91919999999999</v>
      </c>
      <c r="F144" s="198">
        <v>0</v>
      </c>
      <c r="G144" s="158">
        <f>ROUND(E144*F144,2)</f>
        <v>0</v>
      </c>
      <c r="H144" s="146"/>
      <c r="I144" s="145">
        <f>ROUND(E144*H144,2)</f>
        <v>0</v>
      </c>
      <c r="J144" s="146"/>
      <c r="K144" s="145">
        <f>ROUND(E144*J144,2)</f>
        <v>0</v>
      </c>
      <c r="L144" s="145">
        <v>21</v>
      </c>
      <c r="M144" s="145">
        <f>G144*(1+L144/100)</f>
        <v>0</v>
      </c>
      <c r="N144" s="145">
        <v>2.9999999999999997E-4</v>
      </c>
      <c r="O144" s="145">
        <f>ROUND(E144*N144,2)</f>
        <v>0.08</v>
      </c>
      <c r="P144" s="145">
        <v>0</v>
      </c>
      <c r="Q144" s="145">
        <f>ROUND(E144*P144,2)</f>
        <v>0</v>
      </c>
      <c r="R144" s="145" t="s">
        <v>185</v>
      </c>
      <c r="S144" s="145" t="s">
        <v>122</v>
      </c>
      <c r="T144" s="145" t="s">
        <v>122</v>
      </c>
      <c r="U144" s="145">
        <v>0</v>
      </c>
      <c r="V144" s="145">
        <f>ROUND(E144*U144,2)</f>
        <v>0</v>
      </c>
      <c r="W144" s="145"/>
      <c r="X144" s="145" t="s">
        <v>186</v>
      </c>
      <c r="Y144" s="136"/>
      <c r="Z144" s="136"/>
      <c r="AA144" s="136"/>
      <c r="AB144" s="136"/>
      <c r="AC144" s="136"/>
      <c r="AD144" s="136"/>
      <c r="AE144" s="136"/>
      <c r="AF144" s="136"/>
      <c r="AG144" s="136" t="s">
        <v>187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outlineLevel="1" x14ac:dyDescent="0.2">
      <c r="A145" s="143"/>
      <c r="B145" s="144"/>
      <c r="C145" s="166" t="s">
        <v>266</v>
      </c>
      <c r="D145" s="147"/>
      <c r="E145" s="177">
        <v>171.672</v>
      </c>
      <c r="F145" s="176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36"/>
      <c r="Z145" s="136"/>
      <c r="AA145" s="136"/>
      <c r="AB145" s="136"/>
      <c r="AC145" s="136"/>
      <c r="AD145" s="136"/>
      <c r="AE145" s="136"/>
      <c r="AF145" s="136"/>
      <c r="AG145" s="136" t="s">
        <v>126</v>
      </c>
      <c r="AH145" s="136">
        <v>0</v>
      </c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ht="22.5" outlineLevel="1" x14ac:dyDescent="0.2">
      <c r="A146" s="143"/>
      <c r="B146" s="144"/>
      <c r="C146" s="166" t="s">
        <v>267</v>
      </c>
      <c r="D146" s="147"/>
      <c r="E146" s="177">
        <v>108.24720000000001</v>
      </c>
      <c r="F146" s="176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36"/>
      <c r="Z146" s="136"/>
      <c r="AA146" s="136"/>
      <c r="AB146" s="136"/>
      <c r="AC146" s="136"/>
      <c r="AD146" s="136"/>
      <c r="AE146" s="136"/>
      <c r="AF146" s="136"/>
      <c r="AG146" s="136" t="s">
        <v>126</v>
      </c>
      <c r="AH146" s="136">
        <v>0</v>
      </c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x14ac:dyDescent="0.2">
      <c r="A147" s="149" t="s">
        <v>117</v>
      </c>
      <c r="B147" s="150" t="s">
        <v>61</v>
      </c>
      <c r="C147" s="164" t="s">
        <v>62</v>
      </c>
      <c r="D147" s="151"/>
      <c r="E147" s="178"/>
      <c r="F147" s="179"/>
      <c r="G147" s="154">
        <f>SUMIF(AG148:AG161,"&lt;&gt;NOR",G148:G161)</f>
        <v>0</v>
      </c>
      <c r="H147" s="148"/>
      <c r="I147" s="148">
        <f>SUM(I148:I161)</f>
        <v>0</v>
      </c>
      <c r="J147" s="148"/>
      <c r="K147" s="148">
        <f>SUM(K148:K161)</f>
        <v>0</v>
      </c>
      <c r="L147" s="148"/>
      <c r="M147" s="148">
        <f>SUM(M148:M161)</f>
        <v>0</v>
      </c>
      <c r="N147" s="148"/>
      <c r="O147" s="148">
        <f>SUM(O148:O161)</f>
        <v>0.76</v>
      </c>
      <c r="P147" s="148"/>
      <c r="Q147" s="148">
        <f>SUM(Q148:Q161)</f>
        <v>0</v>
      </c>
      <c r="R147" s="148"/>
      <c r="S147" s="148"/>
      <c r="T147" s="148"/>
      <c r="U147" s="148"/>
      <c r="V147" s="148">
        <f>SUM(V148:V161)</f>
        <v>1.78</v>
      </c>
      <c r="W147" s="148"/>
      <c r="X147" s="148"/>
      <c r="AG147" t="s">
        <v>118</v>
      </c>
    </row>
    <row r="148" spans="1:60" ht="22.5" outlineLevel="1" x14ac:dyDescent="0.2">
      <c r="A148" s="155">
        <v>45</v>
      </c>
      <c r="B148" s="156" t="s">
        <v>268</v>
      </c>
      <c r="C148" s="165" t="s">
        <v>269</v>
      </c>
      <c r="D148" s="157" t="s">
        <v>121</v>
      </c>
      <c r="E148" s="180">
        <v>0.33412999999999998</v>
      </c>
      <c r="F148" s="198">
        <v>0</v>
      </c>
      <c r="G148" s="158">
        <f>ROUND(E148*F148,2)</f>
        <v>0</v>
      </c>
      <c r="H148" s="146"/>
      <c r="I148" s="145">
        <f>ROUND(E148*H148,2)</f>
        <v>0</v>
      </c>
      <c r="J148" s="146"/>
      <c r="K148" s="145">
        <f>ROUND(E148*J148,2)</f>
        <v>0</v>
      </c>
      <c r="L148" s="145">
        <v>21</v>
      </c>
      <c r="M148" s="145">
        <f>G148*(1+L148/100)</f>
        <v>0</v>
      </c>
      <c r="N148" s="145">
        <v>2.2610000000000001</v>
      </c>
      <c r="O148" s="145">
        <f>ROUND(E148*N148,2)</f>
        <v>0.76</v>
      </c>
      <c r="P148" s="145">
        <v>0</v>
      </c>
      <c r="Q148" s="145">
        <f>ROUND(E148*P148,2)</f>
        <v>0</v>
      </c>
      <c r="R148" s="145"/>
      <c r="S148" s="145" t="s">
        <v>122</v>
      </c>
      <c r="T148" s="145" t="s">
        <v>206</v>
      </c>
      <c r="U148" s="145">
        <v>5.33</v>
      </c>
      <c r="V148" s="145">
        <f>ROUND(E148*U148,2)</f>
        <v>1.78</v>
      </c>
      <c r="W148" s="145"/>
      <c r="X148" s="145" t="s">
        <v>123</v>
      </c>
      <c r="Y148" s="136"/>
      <c r="Z148" s="136"/>
      <c r="AA148" s="136"/>
      <c r="AB148" s="136"/>
      <c r="AC148" s="136"/>
      <c r="AD148" s="136"/>
      <c r="AE148" s="136"/>
      <c r="AF148" s="136"/>
      <c r="AG148" s="136" t="s">
        <v>246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outlineLevel="1" x14ac:dyDescent="0.2">
      <c r="A149" s="143"/>
      <c r="B149" s="144"/>
      <c r="C149" s="166" t="s">
        <v>270</v>
      </c>
      <c r="D149" s="147"/>
      <c r="E149" s="177">
        <v>2.4750000000000001E-2</v>
      </c>
      <c r="F149" s="176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36"/>
      <c r="Z149" s="136"/>
      <c r="AA149" s="136"/>
      <c r="AB149" s="136"/>
      <c r="AC149" s="136"/>
      <c r="AD149" s="136"/>
      <c r="AE149" s="136"/>
      <c r="AF149" s="136"/>
      <c r="AG149" s="136" t="s">
        <v>126</v>
      </c>
      <c r="AH149" s="136">
        <v>0</v>
      </c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outlineLevel="1" x14ac:dyDescent="0.2">
      <c r="A150" s="143"/>
      <c r="B150" s="144"/>
      <c r="C150" s="166" t="s">
        <v>271</v>
      </c>
      <c r="D150" s="147"/>
      <c r="E150" s="177">
        <v>1.6879999999999999E-2</v>
      </c>
      <c r="F150" s="176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36"/>
      <c r="Z150" s="136"/>
      <c r="AA150" s="136"/>
      <c r="AB150" s="136"/>
      <c r="AC150" s="136"/>
      <c r="AD150" s="136"/>
      <c r="AE150" s="136"/>
      <c r="AF150" s="136"/>
      <c r="AG150" s="136" t="s">
        <v>126</v>
      </c>
      <c r="AH150" s="136">
        <v>0</v>
      </c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outlineLevel="1" x14ac:dyDescent="0.2">
      <c r="A151" s="143"/>
      <c r="B151" s="144"/>
      <c r="C151" s="166" t="s">
        <v>271</v>
      </c>
      <c r="D151" s="147"/>
      <c r="E151" s="177">
        <v>1.6879999999999999E-2</v>
      </c>
      <c r="F151" s="176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36"/>
      <c r="Z151" s="136"/>
      <c r="AA151" s="136"/>
      <c r="AB151" s="136"/>
      <c r="AC151" s="136"/>
      <c r="AD151" s="136"/>
      <c r="AE151" s="136"/>
      <c r="AF151" s="136"/>
      <c r="AG151" s="136" t="s">
        <v>126</v>
      </c>
      <c r="AH151" s="136">
        <v>0</v>
      </c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outlineLevel="1" x14ac:dyDescent="0.2">
      <c r="A152" s="143"/>
      <c r="B152" s="144"/>
      <c r="C152" s="166" t="s">
        <v>272</v>
      </c>
      <c r="D152" s="147"/>
      <c r="E152" s="177">
        <v>1.35E-2</v>
      </c>
      <c r="F152" s="176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36"/>
      <c r="Z152" s="136"/>
      <c r="AA152" s="136"/>
      <c r="AB152" s="136"/>
      <c r="AC152" s="136"/>
      <c r="AD152" s="136"/>
      <c r="AE152" s="136"/>
      <c r="AF152" s="136"/>
      <c r="AG152" s="136" t="s">
        <v>126</v>
      </c>
      <c r="AH152" s="136">
        <v>0</v>
      </c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outlineLevel="1" x14ac:dyDescent="0.2">
      <c r="A153" s="143"/>
      <c r="B153" s="144"/>
      <c r="C153" s="166" t="s">
        <v>273</v>
      </c>
      <c r="D153" s="147"/>
      <c r="E153" s="177">
        <v>2.7E-2</v>
      </c>
      <c r="F153" s="176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36"/>
      <c r="Z153" s="136"/>
      <c r="AA153" s="136"/>
      <c r="AB153" s="136"/>
      <c r="AC153" s="136"/>
      <c r="AD153" s="136"/>
      <c r="AE153" s="136"/>
      <c r="AF153" s="136"/>
      <c r="AG153" s="136" t="s">
        <v>126</v>
      </c>
      <c r="AH153" s="136">
        <v>0</v>
      </c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outlineLevel="1" x14ac:dyDescent="0.2">
      <c r="A154" s="143"/>
      <c r="B154" s="144"/>
      <c r="C154" s="166" t="s">
        <v>271</v>
      </c>
      <c r="D154" s="147"/>
      <c r="E154" s="177">
        <v>1.6879999999999999E-2</v>
      </c>
      <c r="F154" s="176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36"/>
      <c r="Z154" s="136"/>
      <c r="AA154" s="136"/>
      <c r="AB154" s="136"/>
      <c r="AC154" s="136"/>
      <c r="AD154" s="136"/>
      <c r="AE154" s="136"/>
      <c r="AF154" s="136"/>
      <c r="AG154" s="136" t="s">
        <v>126</v>
      </c>
      <c r="AH154" s="136">
        <v>0</v>
      </c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outlineLevel="1" x14ac:dyDescent="0.2">
      <c r="A155" s="143"/>
      <c r="B155" s="144"/>
      <c r="C155" s="166" t="s">
        <v>274</v>
      </c>
      <c r="D155" s="147"/>
      <c r="E155" s="177">
        <v>3.2629999999999999E-2</v>
      </c>
      <c r="F155" s="176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36"/>
      <c r="Z155" s="136"/>
      <c r="AA155" s="136"/>
      <c r="AB155" s="136"/>
      <c r="AC155" s="136"/>
      <c r="AD155" s="136"/>
      <c r="AE155" s="136"/>
      <c r="AF155" s="136"/>
      <c r="AG155" s="136" t="s">
        <v>126</v>
      </c>
      <c r="AH155" s="136">
        <v>0</v>
      </c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outlineLevel="1" x14ac:dyDescent="0.2">
      <c r="A156" s="143"/>
      <c r="B156" s="144"/>
      <c r="C156" s="166" t="s">
        <v>275</v>
      </c>
      <c r="D156" s="147"/>
      <c r="E156" s="177">
        <v>8.1000000000000003E-2</v>
      </c>
      <c r="F156" s="176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36"/>
      <c r="Z156" s="136"/>
      <c r="AA156" s="136"/>
      <c r="AB156" s="136"/>
      <c r="AC156" s="136"/>
      <c r="AD156" s="136"/>
      <c r="AE156" s="136"/>
      <c r="AF156" s="136"/>
      <c r="AG156" s="136" t="s">
        <v>126</v>
      </c>
      <c r="AH156" s="136">
        <v>0</v>
      </c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outlineLevel="1" x14ac:dyDescent="0.2">
      <c r="A157" s="143"/>
      <c r="B157" s="144"/>
      <c r="C157" s="166" t="s">
        <v>276</v>
      </c>
      <c r="D157" s="147"/>
      <c r="E157" s="177">
        <v>1.7999999999999999E-2</v>
      </c>
      <c r="F157" s="176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36"/>
      <c r="Z157" s="136"/>
      <c r="AA157" s="136"/>
      <c r="AB157" s="136"/>
      <c r="AC157" s="136"/>
      <c r="AD157" s="136"/>
      <c r="AE157" s="136"/>
      <c r="AF157" s="136"/>
      <c r="AG157" s="136" t="s">
        <v>126</v>
      </c>
      <c r="AH157" s="136">
        <v>0</v>
      </c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outlineLevel="1" x14ac:dyDescent="0.2">
      <c r="A158" s="143"/>
      <c r="B158" s="144"/>
      <c r="C158" s="166" t="s">
        <v>277</v>
      </c>
      <c r="D158" s="147"/>
      <c r="E158" s="177">
        <v>3.15E-2</v>
      </c>
      <c r="F158" s="176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36"/>
      <c r="Z158" s="136"/>
      <c r="AA158" s="136"/>
      <c r="AB158" s="136"/>
      <c r="AC158" s="136"/>
      <c r="AD158" s="136"/>
      <c r="AE158" s="136"/>
      <c r="AF158" s="136"/>
      <c r="AG158" s="136" t="s">
        <v>126</v>
      </c>
      <c r="AH158" s="136">
        <v>0</v>
      </c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outlineLevel="1" x14ac:dyDescent="0.2">
      <c r="A159" s="143"/>
      <c r="B159" s="144"/>
      <c r="C159" s="166" t="s">
        <v>278</v>
      </c>
      <c r="D159" s="147"/>
      <c r="E159" s="177">
        <v>3.4880000000000001E-2</v>
      </c>
      <c r="F159" s="176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36"/>
      <c r="Z159" s="136"/>
      <c r="AA159" s="136"/>
      <c r="AB159" s="136"/>
      <c r="AC159" s="136"/>
      <c r="AD159" s="136"/>
      <c r="AE159" s="136"/>
      <c r="AF159" s="136"/>
      <c r="AG159" s="136" t="s">
        <v>126</v>
      </c>
      <c r="AH159" s="136">
        <v>0</v>
      </c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outlineLevel="1" x14ac:dyDescent="0.2">
      <c r="A160" s="143"/>
      <c r="B160" s="144"/>
      <c r="C160" s="166" t="s">
        <v>279</v>
      </c>
      <c r="D160" s="147"/>
      <c r="E160" s="177">
        <v>1.013E-2</v>
      </c>
      <c r="F160" s="176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36"/>
      <c r="Z160" s="136"/>
      <c r="AA160" s="136"/>
      <c r="AB160" s="136"/>
      <c r="AC160" s="136"/>
      <c r="AD160" s="136"/>
      <c r="AE160" s="136"/>
      <c r="AF160" s="136"/>
      <c r="AG160" s="136" t="s">
        <v>126</v>
      </c>
      <c r="AH160" s="136">
        <v>0</v>
      </c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outlineLevel="1" x14ac:dyDescent="0.2">
      <c r="A161" s="143"/>
      <c r="B161" s="144"/>
      <c r="C161" s="166" t="s">
        <v>279</v>
      </c>
      <c r="D161" s="147"/>
      <c r="E161" s="177">
        <v>1.013E-2</v>
      </c>
      <c r="F161" s="176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36"/>
      <c r="Z161" s="136"/>
      <c r="AA161" s="136"/>
      <c r="AB161" s="136"/>
      <c r="AC161" s="136"/>
      <c r="AD161" s="136"/>
      <c r="AE161" s="136"/>
      <c r="AF161" s="136"/>
      <c r="AG161" s="136" t="s">
        <v>126</v>
      </c>
      <c r="AH161" s="136">
        <v>0</v>
      </c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x14ac:dyDescent="0.2">
      <c r="A162" s="149" t="s">
        <v>117</v>
      </c>
      <c r="B162" s="150" t="s">
        <v>63</v>
      </c>
      <c r="C162" s="164" t="s">
        <v>64</v>
      </c>
      <c r="D162" s="151"/>
      <c r="E162" s="178"/>
      <c r="F162" s="179"/>
      <c r="G162" s="154">
        <f>SUMIF(AG163:AG170,"&lt;&gt;NOR",G163:G170)</f>
        <v>0</v>
      </c>
      <c r="H162" s="148"/>
      <c r="I162" s="148">
        <f>SUM(I163:I170)</f>
        <v>0</v>
      </c>
      <c r="J162" s="148"/>
      <c r="K162" s="148">
        <f>SUM(K163:K170)</f>
        <v>0</v>
      </c>
      <c r="L162" s="148"/>
      <c r="M162" s="148">
        <f>SUM(M163:M170)</f>
        <v>0</v>
      </c>
      <c r="N162" s="148"/>
      <c r="O162" s="148">
        <f>SUM(O163:O170)</f>
        <v>0.25</v>
      </c>
      <c r="P162" s="148"/>
      <c r="Q162" s="148">
        <f>SUM(Q163:Q170)</f>
        <v>0</v>
      </c>
      <c r="R162" s="148"/>
      <c r="S162" s="148"/>
      <c r="T162" s="148"/>
      <c r="U162" s="148"/>
      <c r="V162" s="148">
        <f>SUM(V163:V170)</f>
        <v>10.08</v>
      </c>
      <c r="W162" s="148"/>
      <c r="X162" s="148"/>
      <c r="AG162" t="s">
        <v>118</v>
      </c>
    </row>
    <row r="163" spans="1:60" outlineLevel="1" x14ac:dyDescent="0.2">
      <c r="A163" s="155">
        <v>46</v>
      </c>
      <c r="B163" s="156" t="s">
        <v>280</v>
      </c>
      <c r="C163" s="165" t="s">
        <v>281</v>
      </c>
      <c r="D163" s="157" t="s">
        <v>241</v>
      </c>
      <c r="E163" s="180">
        <v>16.5</v>
      </c>
      <c r="F163" s="198">
        <v>0</v>
      </c>
      <c r="G163" s="158">
        <f>ROUND(E163*F163,2)</f>
        <v>0</v>
      </c>
      <c r="H163" s="146"/>
      <c r="I163" s="145">
        <f>ROUND(E163*H163,2)</f>
        <v>0</v>
      </c>
      <c r="J163" s="146"/>
      <c r="K163" s="145">
        <f>ROUND(E163*J163,2)</f>
        <v>0</v>
      </c>
      <c r="L163" s="145">
        <v>21</v>
      </c>
      <c r="M163" s="145">
        <f>G163*(1+L163/100)</f>
        <v>0</v>
      </c>
      <c r="N163" s="145">
        <v>3.5699999999999998E-3</v>
      </c>
      <c r="O163" s="145">
        <f>ROUND(E163*N163,2)</f>
        <v>0.06</v>
      </c>
      <c r="P163" s="145">
        <v>0</v>
      </c>
      <c r="Q163" s="145">
        <f>ROUND(E163*P163,2)</f>
        <v>0</v>
      </c>
      <c r="R163" s="145"/>
      <c r="S163" s="145" t="s">
        <v>122</v>
      </c>
      <c r="T163" s="145" t="s">
        <v>122</v>
      </c>
      <c r="U163" s="145">
        <v>0.55000000000000004</v>
      </c>
      <c r="V163" s="145">
        <f>ROUND(E163*U163,2)</f>
        <v>9.08</v>
      </c>
      <c r="W163" s="145"/>
      <c r="X163" s="145" t="s">
        <v>123</v>
      </c>
      <c r="Y163" s="136"/>
      <c r="Z163" s="136"/>
      <c r="AA163" s="136"/>
      <c r="AB163" s="136"/>
      <c r="AC163" s="136"/>
      <c r="AD163" s="136"/>
      <c r="AE163" s="136"/>
      <c r="AF163" s="136"/>
      <c r="AG163" s="136" t="s">
        <v>124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outlineLevel="1" x14ac:dyDescent="0.2">
      <c r="A164" s="143"/>
      <c r="B164" s="144"/>
      <c r="C164" s="166" t="s">
        <v>282</v>
      </c>
      <c r="D164" s="147"/>
      <c r="E164" s="177">
        <v>16.5</v>
      </c>
      <c r="F164" s="176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36"/>
      <c r="Z164" s="136"/>
      <c r="AA164" s="136"/>
      <c r="AB164" s="136"/>
      <c r="AC164" s="136"/>
      <c r="AD164" s="136"/>
      <c r="AE164" s="136"/>
      <c r="AF164" s="136"/>
      <c r="AG164" s="136" t="s">
        <v>126</v>
      </c>
      <c r="AH164" s="136">
        <v>0</v>
      </c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ht="22.5" outlineLevel="1" x14ac:dyDescent="0.2">
      <c r="A165" s="155">
        <v>47</v>
      </c>
      <c r="B165" s="156" t="s">
        <v>283</v>
      </c>
      <c r="C165" s="165" t="s">
        <v>284</v>
      </c>
      <c r="D165" s="157" t="s">
        <v>158</v>
      </c>
      <c r="E165" s="180">
        <v>2</v>
      </c>
      <c r="F165" s="198">
        <v>0</v>
      </c>
      <c r="G165" s="158">
        <f>ROUND(E165*F165,2)</f>
        <v>0</v>
      </c>
      <c r="H165" s="146"/>
      <c r="I165" s="145">
        <f>ROUND(E165*H165,2)</f>
        <v>0</v>
      </c>
      <c r="J165" s="146"/>
      <c r="K165" s="145">
        <f>ROUND(E165*J165,2)</f>
        <v>0</v>
      </c>
      <c r="L165" s="145">
        <v>21</v>
      </c>
      <c r="M165" s="145">
        <f>G165*(1+L165/100)</f>
        <v>0</v>
      </c>
      <c r="N165" s="145">
        <v>7.5800000000000006E-2</v>
      </c>
      <c r="O165" s="145">
        <f>ROUND(E165*N165,2)</f>
        <v>0.15</v>
      </c>
      <c r="P165" s="145">
        <v>0</v>
      </c>
      <c r="Q165" s="145">
        <f>ROUND(E165*P165,2)</f>
        <v>0</v>
      </c>
      <c r="R165" s="145"/>
      <c r="S165" s="145" t="s">
        <v>122</v>
      </c>
      <c r="T165" s="145" t="s">
        <v>206</v>
      </c>
      <c r="U165" s="145">
        <v>0.5</v>
      </c>
      <c r="V165" s="145">
        <f>ROUND(E165*U165,2)</f>
        <v>1</v>
      </c>
      <c r="W165" s="145"/>
      <c r="X165" s="145" t="s">
        <v>123</v>
      </c>
      <c r="Y165" s="136"/>
      <c r="Z165" s="136"/>
      <c r="AA165" s="136"/>
      <c r="AB165" s="136"/>
      <c r="AC165" s="136"/>
      <c r="AD165" s="136"/>
      <c r="AE165" s="136"/>
      <c r="AF165" s="136"/>
      <c r="AG165" s="136" t="s">
        <v>124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outlineLevel="1" x14ac:dyDescent="0.2">
      <c r="A166" s="143"/>
      <c r="B166" s="144"/>
      <c r="C166" s="166" t="s">
        <v>41</v>
      </c>
      <c r="D166" s="147"/>
      <c r="E166" s="177">
        <v>2</v>
      </c>
      <c r="F166" s="176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36"/>
      <c r="Z166" s="136"/>
      <c r="AA166" s="136"/>
      <c r="AB166" s="136"/>
      <c r="AC166" s="136"/>
      <c r="AD166" s="136"/>
      <c r="AE166" s="136"/>
      <c r="AF166" s="136"/>
      <c r="AG166" s="136" t="s">
        <v>126</v>
      </c>
      <c r="AH166" s="136">
        <v>0</v>
      </c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ht="22.5" outlineLevel="1" x14ac:dyDescent="0.2">
      <c r="A167" s="155">
        <v>48</v>
      </c>
      <c r="B167" s="156" t="s">
        <v>285</v>
      </c>
      <c r="C167" s="165" t="s">
        <v>286</v>
      </c>
      <c r="D167" s="157" t="s">
        <v>158</v>
      </c>
      <c r="E167" s="180">
        <v>1</v>
      </c>
      <c r="F167" s="198">
        <v>0</v>
      </c>
      <c r="G167" s="158">
        <f>ROUND(E167*F167,2)</f>
        <v>0</v>
      </c>
      <c r="H167" s="146"/>
      <c r="I167" s="145">
        <f>ROUND(E167*H167,2)</f>
        <v>0</v>
      </c>
      <c r="J167" s="146"/>
      <c r="K167" s="145">
        <f>ROUND(E167*J167,2)</f>
        <v>0</v>
      </c>
      <c r="L167" s="145">
        <v>21</v>
      </c>
      <c r="M167" s="145">
        <f>G167*(1+L167/100)</f>
        <v>0</v>
      </c>
      <c r="N167" s="145">
        <v>0</v>
      </c>
      <c r="O167" s="145">
        <f>ROUND(E167*N167,2)</f>
        <v>0</v>
      </c>
      <c r="P167" s="145">
        <v>0</v>
      </c>
      <c r="Q167" s="145">
        <f>ROUND(E167*P167,2)</f>
        <v>0</v>
      </c>
      <c r="R167" s="145"/>
      <c r="S167" s="145" t="s">
        <v>220</v>
      </c>
      <c r="T167" s="145" t="s">
        <v>206</v>
      </c>
      <c r="U167" s="145">
        <v>0</v>
      </c>
      <c r="V167" s="145">
        <f>ROUND(E167*U167,2)</f>
        <v>0</v>
      </c>
      <c r="W167" s="145"/>
      <c r="X167" s="145" t="s">
        <v>123</v>
      </c>
      <c r="Y167" s="136"/>
      <c r="Z167" s="136"/>
      <c r="AA167" s="136"/>
      <c r="AB167" s="136"/>
      <c r="AC167" s="136"/>
      <c r="AD167" s="136"/>
      <c r="AE167" s="136"/>
      <c r="AF167" s="136"/>
      <c r="AG167" s="136" t="s">
        <v>124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outlineLevel="1" x14ac:dyDescent="0.2">
      <c r="A168" s="143"/>
      <c r="B168" s="144"/>
      <c r="C168" s="166" t="s">
        <v>43</v>
      </c>
      <c r="D168" s="147"/>
      <c r="E168" s="177">
        <v>1</v>
      </c>
      <c r="F168" s="176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36"/>
      <c r="Z168" s="136"/>
      <c r="AA168" s="136"/>
      <c r="AB168" s="136"/>
      <c r="AC168" s="136"/>
      <c r="AD168" s="136"/>
      <c r="AE168" s="136"/>
      <c r="AF168" s="136"/>
      <c r="AG168" s="136" t="s">
        <v>126</v>
      </c>
      <c r="AH168" s="136">
        <v>0</v>
      </c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ht="22.5" outlineLevel="1" x14ac:dyDescent="0.2">
      <c r="A169" s="155">
        <v>49</v>
      </c>
      <c r="B169" s="156" t="s">
        <v>287</v>
      </c>
      <c r="C169" s="165" t="s">
        <v>288</v>
      </c>
      <c r="D169" s="157" t="s">
        <v>158</v>
      </c>
      <c r="E169" s="180">
        <v>1</v>
      </c>
      <c r="F169" s="198">
        <v>0</v>
      </c>
      <c r="G169" s="158">
        <f>ROUND(E169*F169,2)</f>
        <v>0</v>
      </c>
      <c r="H169" s="146"/>
      <c r="I169" s="145">
        <f>ROUND(E169*H169,2)</f>
        <v>0</v>
      </c>
      <c r="J169" s="146"/>
      <c r="K169" s="145">
        <f>ROUND(E169*J169,2)</f>
        <v>0</v>
      </c>
      <c r="L169" s="145">
        <v>21</v>
      </c>
      <c r="M169" s="145">
        <f>G169*(1+L169/100)</f>
        <v>0</v>
      </c>
      <c r="N169" s="145">
        <v>4.3740000000000001E-2</v>
      </c>
      <c r="O169" s="145">
        <f>ROUND(E169*N169,2)</f>
        <v>0.04</v>
      </c>
      <c r="P169" s="145">
        <v>0</v>
      </c>
      <c r="Q169" s="145">
        <f>ROUND(E169*P169,2)</f>
        <v>0</v>
      </c>
      <c r="R169" s="145"/>
      <c r="S169" s="145" t="s">
        <v>122</v>
      </c>
      <c r="T169" s="145" t="s">
        <v>206</v>
      </c>
      <c r="U169" s="145">
        <v>0</v>
      </c>
      <c r="V169" s="145">
        <f>ROUND(E169*U169,2)</f>
        <v>0</v>
      </c>
      <c r="W169" s="145"/>
      <c r="X169" s="145" t="s">
        <v>289</v>
      </c>
      <c r="Y169" s="136"/>
      <c r="Z169" s="136"/>
      <c r="AA169" s="136"/>
      <c r="AB169" s="136"/>
      <c r="AC169" s="136"/>
      <c r="AD169" s="136"/>
      <c r="AE169" s="136"/>
      <c r="AF169" s="136"/>
      <c r="AG169" s="136" t="s">
        <v>290</v>
      </c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outlineLevel="1" x14ac:dyDescent="0.2">
      <c r="A170" s="143"/>
      <c r="B170" s="144"/>
      <c r="C170" s="166" t="s">
        <v>43</v>
      </c>
      <c r="D170" s="147"/>
      <c r="E170" s="177">
        <v>1</v>
      </c>
      <c r="F170" s="176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36"/>
      <c r="Z170" s="136"/>
      <c r="AA170" s="136"/>
      <c r="AB170" s="136"/>
      <c r="AC170" s="136"/>
      <c r="AD170" s="136"/>
      <c r="AE170" s="136"/>
      <c r="AF170" s="136"/>
      <c r="AG170" s="136" t="s">
        <v>126</v>
      </c>
      <c r="AH170" s="136">
        <v>0</v>
      </c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x14ac:dyDescent="0.2">
      <c r="A171" s="149" t="s">
        <v>117</v>
      </c>
      <c r="B171" s="150" t="s">
        <v>65</v>
      </c>
      <c r="C171" s="164" t="s">
        <v>66</v>
      </c>
      <c r="D171" s="151"/>
      <c r="E171" s="178"/>
      <c r="F171" s="179"/>
      <c r="G171" s="154">
        <f>SUMIF(AG172:AG240,"&lt;&gt;NOR",G172:G240)</f>
        <v>0</v>
      </c>
      <c r="H171" s="148"/>
      <c r="I171" s="148">
        <f>SUM(I172:I240)</f>
        <v>0</v>
      </c>
      <c r="J171" s="148"/>
      <c r="K171" s="148">
        <f>SUM(K172:K240)</f>
        <v>0</v>
      </c>
      <c r="L171" s="148"/>
      <c r="M171" s="148">
        <f>SUM(M172:M240)</f>
        <v>0</v>
      </c>
      <c r="N171" s="148"/>
      <c r="O171" s="148">
        <f>SUM(O172:O240)</f>
        <v>66.37</v>
      </c>
      <c r="P171" s="148"/>
      <c r="Q171" s="148">
        <f>SUM(Q172:Q240)</f>
        <v>0</v>
      </c>
      <c r="R171" s="148"/>
      <c r="S171" s="148"/>
      <c r="T171" s="148"/>
      <c r="U171" s="148"/>
      <c r="V171" s="148">
        <f>SUM(V172:V240)</f>
        <v>2272.4900000000002</v>
      </c>
      <c r="W171" s="148"/>
      <c r="X171" s="148"/>
      <c r="AG171" t="s">
        <v>118</v>
      </c>
    </row>
    <row r="172" spans="1:60" outlineLevel="1" x14ac:dyDescent="0.2">
      <c r="A172" s="155">
        <v>50</v>
      </c>
      <c r="B172" s="156" t="s">
        <v>291</v>
      </c>
      <c r="C172" s="165" t="s">
        <v>292</v>
      </c>
      <c r="D172" s="157" t="s">
        <v>158</v>
      </c>
      <c r="E172" s="180">
        <v>2</v>
      </c>
      <c r="F172" s="198">
        <v>0</v>
      </c>
      <c r="G172" s="158">
        <f>ROUND(E172*F172,2)</f>
        <v>0</v>
      </c>
      <c r="H172" s="146"/>
      <c r="I172" s="145">
        <f>ROUND(E172*H172,2)</f>
        <v>0</v>
      </c>
      <c r="J172" s="146"/>
      <c r="K172" s="145">
        <f>ROUND(E172*J172,2)</f>
        <v>0</v>
      </c>
      <c r="L172" s="145">
        <v>21</v>
      </c>
      <c r="M172" s="145">
        <f>G172*(1+L172/100)</f>
        <v>0</v>
      </c>
      <c r="N172" s="145">
        <v>0</v>
      </c>
      <c r="O172" s="145">
        <f>ROUND(E172*N172,2)</f>
        <v>0</v>
      </c>
      <c r="P172" s="145">
        <v>0</v>
      </c>
      <c r="Q172" s="145">
        <f>ROUND(E172*P172,2)</f>
        <v>0</v>
      </c>
      <c r="R172" s="145"/>
      <c r="S172" s="145" t="s">
        <v>122</v>
      </c>
      <c r="T172" s="145" t="s">
        <v>206</v>
      </c>
      <c r="U172" s="145">
        <v>14.74</v>
      </c>
      <c r="V172" s="145">
        <f>ROUND(E172*U172,2)</f>
        <v>29.48</v>
      </c>
      <c r="W172" s="145"/>
      <c r="X172" s="145" t="s">
        <v>123</v>
      </c>
      <c r="Y172" s="136"/>
      <c r="Z172" s="136"/>
      <c r="AA172" s="136"/>
      <c r="AB172" s="136"/>
      <c r="AC172" s="136"/>
      <c r="AD172" s="136"/>
      <c r="AE172" s="136"/>
      <c r="AF172" s="136"/>
      <c r="AG172" s="136" t="s">
        <v>124</v>
      </c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outlineLevel="1" x14ac:dyDescent="0.2">
      <c r="A173" s="143"/>
      <c r="B173" s="144"/>
      <c r="C173" s="166" t="s">
        <v>41</v>
      </c>
      <c r="D173" s="147"/>
      <c r="E173" s="177">
        <v>2</v>
      </c>
      <c r="F173" s="176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36"/>
      <c r="Z173" s="136"/>
      <c r="AA173" s="136"/>
      <c r="AB173" s="136"/>
      <c r="AC173" s="136"/>
      <c r="AD173" s="136"/>
      <c r="AE173" s="136"/>
      <c r="AF173" s="136"/>
      <c r="AG173" s="136" t="s">
        <v>126</v>
      </c>
      <c r="AH173" s="136">
        <v>0</v>
      </c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outlineLevel="1" x14ac:dyDescent="0.2">
      <c r="A174" s="155">
        <v>51</v>
      </c>
      <c r="B174" s="156" t="s">
        <v>293</v>
      </c>
      <c r="C174" s="165" t="s">
        <v>294</v>
      </c>
      <c r="D174" s="157" t="s">
        <v>150</v>
      </c>
      <c r="E174" s="180">
        <v>2929.8249999999998</v>
      </c>
      <c r="F174" s="198">
        <v>0</v>
      </c>
      <c r="G174" s="158">
        <f>ROUND(E174*F174,2)</f>
        <v>0</v>
      </c>
      <c r="H174" s="146"/>
      <c r="I174" s="145">
        <f>ROUND(E174*H174,2)</f>
        <v>0</v>
      </c>
      <c r="J174" s="146"/>
      <c r="K174" s="145">
        <f>ROUND(E174*J174,2)</f>
        <v>0</v>
      </c>
      <c r="L174" s="145">
        <v>21</v>
      </c>
      <c r="M174" s="145">
        <f>G174*(1+L174/100)</f>
        <v>0</v>
      </c>
      <c r="N174" s="145">
        <v>1.8380000000000001E-2</v>
      </c>
      <c r="O174" s="145">
        <f>ROUND(E174*N174,2)</f>
        <v>53.85</v>
      </c>
      <c r="P174" s="145">
        <v>0</v>
      </c>
      <c r="Q174" s="145">
        <f>ROUND(E174*P174,2)</f>
        <v>0</v>
      </c>
      <c r="R174" s="145"/>
      <c r="S174" s="145" t="s">
        <v>122</v>
      </c>
      <c r="T174" s="145" t="s">
        <v>122</v>
      </c>
      <c r="U174" s="145">
        <v>0.14399999999999999</v>
      </c>
      <c r="V174" s="145">
        <f>ROUND(E174*U174,2)</f>
        <v>421.89</v>
      </c>
      <c r="W174" s="145"/>
      <c r="X174" s="145" t="s">
        <v>123</v>
      </c>
      <c r="Y174" s="136"/>
      <c r="Z174" s="136"/>
      <c r="AA174" s="136"/>
      <c r="AB174" s="136"/>
      <c r="AC174" s="136"/>
      <c r="AD174" s="136"/>
      <c r="AE174" s="136"/>
      <c r="AF174" s="136"/>
      <c r="AG174" s="136" t="s">
        <v>124</v>
      </c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outlineLevel="1" x14ac:dyDescent="0.2">
      <c r="A175" s="143"/>
      <c r="B175" s="144"/>
      <c r="C175" s="166" t="s">
        <v>295</v>
      </c>
      <c r="D175" s="147"/>
      <c r="E175" s="177">
        <v>802.57500000000005</v>
      </c>
      <c r="F175" s="176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36"/>
      <c r="Z175" s="136"/>
      <c r="AA175" s="136"/>
      <c r="AB175" s="136"/>
      <c r="AC175" s="136"/>
      <c r="AD175" s="136"/>
      <c r="AE175" s="136"/>
      <c r="AF175" s="136"/>
      <c r="AG175" s="136" t="s">
        <v>126</v>
      </c>
      <c r="AH175" s="136">
        <v>0</v>
      </c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outlineLevel="1" x14ac:dyDescent="0.2">
      <c r="A176" s="143"/>
      <c r="B176" s="144"/>
      <c r="C176" s="166" t="s">
        <v>296</v>
      </c>
      <c r="D176" s="147"/>
      <c r="E176" s="177">
        <v>220</v>
      </c>
      <c r="F176" s="176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36"/>
      <c r="Z176" s="136"/>
      <c r="AA176" s="136"/>
      <c r="AB176" s="136"/>
      <c r="AC176" s="136"/>
      <c r="AD176" s="136"/>
      <c r="AE176" s="136"/>
      <c r="AF176" s="136"/>
      <c r="AG176" s="136" t="s">
        <v>126</v>
      </c>
      <c r="AH176" s="136">
        <v>0</v>
      </c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outlineLevel="1" x14ac:dyDescent="0.2">
      <c r="A177" s="143"/>
      <c r="B177" s="144"/>
      <c r="C177" s="166" t="s">
        <v>297</v>
      </c>
      <c r="D177" s="147"/>
      <c r="E177" s="177">
        <v>120</v>
      </c>
      <c r="F177" s="176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36"/>
      <c r="Z177" s="136"/>
      <c r="AA177" s="136"/>
      <c r="AB177" s="136"/>
      <c r="AC177" s="136"/>
      <c r="AD177" s="136"/>
      <c r="AE177" s="136"/>
      <c r="AF177" s="136"/>
      <c r="AG177" s="136" t="s">
        <v>126</v>
      </c>
      <c r="AH177" s="136">
        <v>0</v>
      </c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outlineLevel="1" x14ac:dyDescent="0.2">
      <c r="A178" s="143"/>
      <c r="B178" s="144"/>
      <c r="C178" s="166" t="s">
        <v>298</v>
      </c>
      <c r="D178" s="147"/>
      <c r="E178" s="177">
        <v>210</v>
      </c>
      <c r="F178" s="176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36"/>
      <c r="Z178" s="136"/>
      <c r="AA178" s="136"/>
      <c r="AB178" s="136"/>
      <c r="AC178" s="136"/>
      <c r="AD178" s="136"/>
      <c r="AE178" s="136"/>
      <c r="AF178" s="136"/>
      <c r="AG178" s="136" t="s">
        <v>126</v>
      </c>
      <c r="AH178" s="136">
        <v>0</v>
      </c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outlineLevel="1" x14ac:dyDescent="0.2">
      <c r="A179" s="143"/>
      <c r="B179" s="144"/>
      <c r="C179" s="166" t="s">
        <v>299</v>
      </c>
      <c r="D179" s="147"/>
      <c r="E179" s="177">
        <v>75</v>
      </c>
      <c r="F179" s="176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36"/>
      <c r="Z179" s="136"/>
      <c r="AA179" s="136"/>
      <c r="AB179" s="136"/>
      <c r="AC179" s="136"/>
      <c r="AD179" s="136"/>
      <c r="AE179" s="136"/>
      <c r="AF179" s="136"/>
      <c r="AG179" s="136" t="s">
        <v>126</v>
      </c>
      <c r="AH179" s="136">
        <v>0</v>
      </c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outlineLevel="1" x14ac:dyDescent="0.2">
      <c r="A180" s="143"/>
      <c r="B180" s="144"/>
      <c r="C180" s="166" t="s">
        <v>300</v>
      </c>
      <c r="D180" s="147"/>
      <c r="E180" s="177">
        <v>204</v>
      </c>
      <c r="F180" s="176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36"/>
      <c r="Z180" s="136"/>
      <c r="AA180" s="136"/>
      <c r="AB180" s="136"/>
      <c r="AC180" s="136"/>
      <c r="AD180" s="136"/>
      <c r="AE180" s="136"/>
      <c r="AF180" s="136"/>
      <c r="AG180" s="136" t="s">
        <v>126</v>
      </c>
      <c r="AH180" s="136">
        <v>0</v>
      </c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outlineLevel="1" x14ac:dyDescent="0.2">
      <c r="A181" s="143"/>
      <c r="B181" s="144"/>
      <c r="C181" s="166" t="s">
        <v>301</v>
      </c>
      <c r="D181" s="147"/>
      <c r="E181" s="177">
        <v>234</v>
      </c>
      <c r="F181" s="176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36"/>
      <c r="Z181" s="136"/>
      <c r="AA181" s="136"/>
      <c r="AB181" s="136"/>
      <c r="AC181" s="136"/>
      <c r="AD181" s="136"/>
      <c r="AE181" s="136"/>
      <c r="AF181" s="136"/>
      <c r="AG181" s="136" t="s">
        <v>126</v>
      </c>
      <c r="AH181" s="136">
        <v>0</v>
      </c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outlineLevel="1" x14ac:dyDescent="0.2">
      <c r="A182" s="143"/>
      <c r="B182" s="144"/>
      <c r="C182" s="166" t="s">
        <v>302</v>
      </c>
      <c r="D182" s="147"/>
      <c r="E182" s="177">
        <v>1064.25</v>
      </c>
      <c r="F182" s="176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36"/>
      <c r="Z182" s="136"/>
      <c r="AA182" s="136"/>
      <c r="AB182" s="136"/>
      <c r="AC182" s="136"/>
      <c r="AD182" s="136"/>
      <c r="AE182" s="136"/>
      <c r="AF182" s="136"/>
      <c r="AG182" s="136" t="s">
        <v>126</v>
      </c>
      <c r="AH182" s="136">
        <v>0</v>
      </c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outlineLevel="1" x14ac:dyDescent="0.2">
      <c r="A183" s="155">
        <v>52</v>
      </c>
      <c r="B183" s="156" t="s">
        <v>303</v>
      </c>
      <c r="C183" s="165" t="s">
        <v>304</v>
      </c>
      <c r="D183" s="157" t="s">
        <v>150</v>
      </c>
      <c r="E183" s="180">
        <v>11719.3</v>
      </c>
      <c r="F183" s="198">
        <v>0</v>
      </c>
      <c r="G183" s="158">
        <f>ROUND(E183*F183,2)</f>
        <v>0</v>
      </c>
      <c r="H183" s="146"/>
      <c r="I183" s="145">
        <f>ROUND(E183*H183,2)</f>
        <v>0</v>
      </c>
      <c r="J183" s="146"/>
      <c r="K183" s="145">
        <f>ROUND(E183*J183,2)</f>
        <v>0</v>
      </c>
      <c r="L183" s="145">
        <v>21</v>
      </c>
      <c r="M183" s="145">
        <f>G183*(1+L183/100)</f>
        <v>0</v>
      </c>
      <c r="N183" s="145">
        <v>9.7000000000000005E-4</v>
      </c>
      <c r="O183" s="145">
        <f>ROUND(E183*N183,2)</f>
        <v>11.37</v>
      </c>
      <c r="P183" s="145">
        <v>0</v>
      </c>
      <c r="Q183" s="145">
        <f>ROUND(E183*P183,2)</f>
        <v>0</v>
      </c>
      <c r="R183" s="145"/>
      <c r="S183" s="145" t="s">
        <v>122</v>
      </c>
      <c r="T183" s="145" t="s">
        <v>122</v>
      </c>
      <c r="U183" s="145">
        <v>6.0000000000000001E-3</v>
      </c>
      <c r="V183" s="145">
        <f>ROUND(E183*U183,2)</f>
        <v>70.319999999999993</v>
      </c>
      <c r="W183" s="145"/>
      <c r="X183" s="145" t="s">
        <v>123</v>
      </c>
      <c r="Y183" s="136"/>
      <c r="Z183" s="136"/>
      <c r="AA183" s="136"/>
      <c r="AB183" s="136"/>
      <c r="AC183" s="136"/>
      <c r="AD183" s="136"/>
      <c r="AE183" s="136"/>
      <c r="AF183" s="136"/>
      <c r="AG183" s="136" t="s">
        <v>124</v>
      </c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outlineLevel="1" x14ac:dyDescent="0.2">
      <c r="A184" s="143"/>
      <c r="B184" s="144"/>
      <c r="C184" s="166" t="s">
        <v>305</v>
      </c>
      <c r="D184" s="147"/>
      <c r="E184" s="177">
        <v>3210.3</v>
      </c>
      <c r="F184" s="176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36"/>
      <c r="Z184" s="136"/>
      <c r="AA184" s="136"/>
      <c r="AB184" s="136"/>
      <c r="AC184" s="136"/>
      <c r="AD184" s="136"/>
      <c r="AE184" s="136"/>
      <c r="AF184" s="136"/>
      <c r="AG184" s="136" t="s">
        <v>126</v>
      </c>
      <c r="AH184" s="136">
        <v>0</v>
      </c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outlineLevel="1" x14ac:dyDescent="0.2">
      <c r="A185" s="143"/>
      <c r="B185" s="144"/>
      <c r="C185" s="166" t="s">
        <v>306</v>
      </c>
      <c r="D185" s="147"/>
      <c r="E185" s="177">
        <v>880</v>
      </c>
      <c r="F185" s="176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36"/>
      <c r="Z185" s="136"/>
      <c r="AA185" s="136"/>
      <c r="AB185" s="136"/>
      <c r="AC185" s="136"/>
      <c r="AD185" s="136"/>
      <c r="AE185" s="136"/>
      <c r="AF185" s="136"/>
      <c r="AG185" s="136" t="s">
        <v>126</v>
      </c>
      <c r="AH185" s="136">
        <v>0</v>
      </c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outlineLevel="1" x14ac:dyDescent="0.2">
      <c r="A186" s="143"/>
      <c r="B186" s="144"/>
      <c r="C186" s="166" t="s">
        <v>307</v>
      </c>
      <c r="D186" s="147"/>
      <c r="E186" s="177">
        <v>480</v>
      </c>
      <c r="F186" s="176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36"/>
      <c r="Z186" s="136"/>
      <c r="AA186" s="136"/>
      <c r="AB186" s="136"/>
      <c r="AC186" s="136"/>
      <c r="AD186" s="136"/>
      <c r="AE186" s="136"/>
      <c r="AF186" s="136"/>
      <c r="AG186" s="136" t="s">
        <v>126</v>
      </c>
      <c r="AH186" s="136">
        <v>0</v>
      </c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outlineLevel="1" x14ac:dyDescent="0.2">
      <c r="A187" s="143"/>
      <c r="B187" s="144"/>
      <c r="C187" s="166" t="s">
        <v>308</v>
      </c>
      <c r="D187" s="147"/>
      <c r="E187" s="177">
        <v>840</v>
      </c>
      <c r="F187" s="176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36"/>
      <c r="Z187" s="136"/>
      <c r="AA187" s="136"/>
      <c r="AB187" s="136"/>
      <c r="AC187" s="136"/>
      <c r="AD187" s="136"/>
      <c r="AE187" s="136"/>
      <c r="AF187" s="136"/>
      <c r="AG187" s="136" t="s">
        <v>126</v>
      </c>
      <c r="AH187" s="136">
        <v>0</v>
      </c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outlineLevel="1" x14ac:dyDescent="0.2">
      <c r="A188" s="143"/>
      <c r="B188" s="144"/>
      <c r="C188" s="166" t="s">
        <v>309</v>
      </c>
      <c r="D188" s="147"/>
      <c r="E188" s="177">
        <v>300</v>
      </c>
      <c r="F188" s="176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36"/>
      <c r="Z188" s="136"/>
      <c r="AA188" s="136"/>
      <c r="AB188" s="136"/>
      <c r="AC188" s="136"/>
      <c r="AD188" s="136"/>
      <c r="AE188" s="136"/>
      <c r="AF188" s="136"/>
      <c r="AG188" s="136" t="s">
        <v>126</v>
      </c>
      <c r="AH188" s="136">
        <v>0</v>
      </c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outlineLevel="1" x14ac:dyDescent="0.2">
      <c r="A189" s="143"/>
      <c r="B189" s="144"/>
      <c r="C189" s="166" t="s">
        <v>310</v>
      </c>
      <c r="D189" s="147"/>
      <c r="E189" s="177">
        <v>816</v>
      </c>
      <c r="F189" s="176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36"/>
      <c r="Z189" s="136"/>
      <c r="AA189" s="136"/>
      <c r="AB189" s="136"/>
      <c r="AC189" s="136"/>
      <c r="AD189" s="136"/>
      <c r="AE189" s="136"/>
      <c r="AF189" s="136"/>
      <c r="AG189" s="136" t="s">
        <v>126</v>
      </c>
      <c r="AH189" s="136">
        <v>0</v>
      </c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outlineLevel="1" x14ac:dyDescent="0.2">
      <c r="A190" s="143"/>
      <c r="B190" s="144"/>
      <c r="C190" s="166" t="s">
        <v>311</v>
      </c>
      <c r="D190" s="147"/>
      <c r="E190" s="177">
        <v>936</v>
      </c>
      <c r="F190" s="176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36"/>
      <c r="Z190" s="136"/>
      <c r="AA190" s="136"/>
      <c r="AB190" s="136"/>
      <c r="AC190" s="136"/>
      <c r="AD190" s="136"/>
      <c r="AE190" s="136"/>
      <c r="AF190" s="136"/>
      <c r="AG190" s="136" t="s">
        <v>126</v>
      </c>
      <c r="AH190" s="136">
        <v>0</v>
      </c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outlineLevel="1" x14ac:dyDescent="0.2">
      <c r="A191" s="143"/>
      <c r="B191" s="144"/>
      <c r="C191" s="166" t="s">
        <v>312</v>
      </c>
      <c r="D191" s="147"/>
      <c r="E191" s="177">
        <v>4257</v>
      </c>
      <c r="F191" s="176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36"/>
      <c r="Z191" s="136"/>
      <c r="AA191" s="136"/>
      <c r="AB191" s="136"/>
      <c r="AC191" s="136"/>
      <c r="AD191" s="136"/>
      <c r="AE191" s="136"/>
      <c r="AF191" s="136"/>
      <c r="AG191" s="136" t="s">
        <v>126</v>
      </c>
      <c r="AH191" s="136">
        <v>0</v>
      </c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</row>
    <row r="192" spans="1:60" outlineLevel="1" x14ac:dyDescent="0.2">
      <c r="A192" s="155">
        <v>53</v>
      </c>
      <c r="B192" s="156" t="s">
        <v>313</v>
      </c>
      <c r="C192" s="165" t="s">
        <v>314</v>
      </c>
      <c r="D192" s="157" t="s">
        <v>150</v>
      </c>
      <c r="E192" s="180">
        <v>2929.8249999999998</v>
      </c>
      <c r="F192" s="198">
        <v>0</v>
      </c>
      <c r="G192" s="158">
        <f>ROUND(E192*F192,2)</f>
        <v>0</v>
      </c>
      <c r="H192" s="146"/>
      <c r="I192" s="145">
        <f>ROUND(E192*H192,2)</f>
        <v>0</v>
      </c>
      <c r="J192" s="146"/>
      <c r="K192" s="145">
        <f>ROUND(E192*J192,2)</f>
        <v>0</v>
      </c>
      <c r="L192" s="145">
        <v>21</v>
      </c>
      <c r="M192" s="145">
        <f>G192*(1+L192/100)</f>
        <v>0</v>
      </c>
      <c r="N192" s="145">
        <v>0</v>
      </c>
      <c r="O192" s="145">
        <f>ROUND(E192*N192,2)</f>
        <v>0</v>
      </c>
      <c r="P192" s="145">
        <v>0</v>
      </c>
      <c r="Q192" s="145">
        <f>ROUND(E192*P192,2)</f>
        <v>0</v>
      </c>
      <c r="R192" s="145"/>
      <c r="S192" s="145" t="s">
        <v>122</v>
      </c>
      <c r="T192" s="145" t="s">
        <v>122</v>
      </c>
      <c r="U192" s="145">
        <v>0.126</v>
      </c>
      <c r="V192" s="145">
        <f>ROUND(E192*U192,2)</f>
        <v>369.16</v>
      </c>
      <c r="W192" s="145"/>
      <c r="X192" s="145" t="s">
        <v>123</v>
      </c>
      <c r="Y192" s="136"/>
      <c r="Z192" s="136"/>
      <c r="AA192" s="136"/>
      <c r="AB192" s="136"/>
      <c r="AC192" s="136"/>
      <c r="AD192" s="136"/>
      <c r="AE192" s="136"/>
      <c r="AF192" s="136"/>
      <c r="AG192" s="136" t="s">
        <v>124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outlineLevel="1" x14ac:dyDescent="0.2">
      <c r="A193" s="143"/>
      <c r="B193" s="144"/>
      <c r="C193" s="166" t="s">
        <v>295</v>
      </c>
      <c r="D193" s="147"/>
      <c r="E193" s="177">
        <v>802.57500000000005</v>
      </c>
      <c r="F193" s="176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36"/>
      <c r="Z193" s="136"/>
      <c r="AA193" s="136"/>
      <c r="AB193" s="136"/>
      <c r="AC193" s="136"/>
      <c r="AD193" s="136"/>
      <c r="AE193" s="136"/>
      <c r="AF193" s="136"/>
      <c r="AG193" s="136" t="s">
        <v>126</v>
      </c>
      <c r="AH193" s="136">
        <v>0</v>
      </c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</row>
    <row r="194" spans="1:60" outlineLevel="1" x14ac:dyDescent="0.2">
      <c r="A194" s="143"/>
      <c r="B194" s="144"/>
      <c r="C194" s="166" t="s">
        <v>296</v>
      </c>
      <c r="D194" s="147"/>
      <c r="E194" s="177">
        <v>220</v>
      </c>
      <c r="F194" s="176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36"/>
      <c r="Z194" s="136"/>
      <c r="AA194" s="136"/>
      <c r="AB194" s="136"/>
      <c r="AC194" s="136"/>
      <c r="AD194" s="136"/>
      <c r="AE194" s="136"/>
      <c r="AF194" s="136"/>
      <c r="AG194" s="136" t="s">
        <v>126</v>
      </c>
      <c r="AH194" s="136">
        <v>0</v>
      </c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outlineLevel="1" x14ac:dyDescent="0.2">
      <c r="A195" s="143"/>
      <c r="B195" s="144"/>
      <c r="C195" s="166" t="s">
        <v>297</v>
      </c>
      <c r="D195" s="147"/>
      <c r="E195" s="177">
        <v>120</v>
      </c>
      <c r="F195" s="176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36"/>
      <c r="Z195" s="136"/>
      <c r="AA195" s="136"/>
      <c r="AB195" s="136"/>
      <c r="AC195" s="136"/>
      <c r="AD195" s="136"/>
      <c r="AE195" s="136"/>
      <c r="AF195" s="136"/>
      <c r="AG195" s="136" t="s">
        <v>126</v>
      </c>
      <c r="AH195" s="136">
        <v>0</v>
      </c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</row>
    <row r="196" spans="1:60" outlineLevel="1" x14ac:dyDescent="0.2">
      <c r="A196" s="143"/>
      <c r="B196" s="144"/>
      <c r="C196" s="166" t="s">
        <v>298</v>
      </c>
      <c r="D196" s="147"/>
      <c r="E196" s="177">
        <v>210</v>
      </c>
      <c r="F196" s="176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36"/>
      <c r="Z196" s="136"/>
      <c r="AA196" s="136"/>
      <c r="AB196" s="136"/>
      <c r="AC196" s="136"/>
      <c r="AD196" s="136"/>
      <c r="AE196" s="136"/>
      <c r="AF196" s="136"/>
      <c r="AG196" s="136" t="s">
        <v>126</v>
      </c>
      <c r="AH196" s="136">
        <v>0</v>
      </c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outlineLevel="1" x14ac:dyDescent="0.2">
      <c r="A197" s="143"/>
      <c r="B197" s="144"/>
      <c r="C197" s="166" t="s">
        <v>299</v>
      </c>
      <c r="D197" s="147"/>
      <c r="E197" s="177">
        <v>75</v>
      </c>
      <c r="F197" s="176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36"/>
      <c r="Z197" s="136"/>
      <c r="AA197" s="136"/>
      <c r="AB197" s="136"/>
      <c r="AC197" s="136"/>
      <c r="AD197" s="136"/>
      <c r="AE197" s="136"/>
      <c r="AF197" s="136"/>
      <c r="AG197" s="136" t="s">
        <v>126</v>
      </c>
      <c r="AH197" s="136">
        <v>0</v>
      </c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</row>
    <row r="198" spans="1:60" outlineLevel="1" x14ac:dyDescent="0.2">
      <c r="A198" s="143"/>
      <c r="B198" s="144"/>
      <c r="C198" s="166" t="s">
        <v>300</v>
      </c>
      <c r="D198" s="147"/>
      <c r="E198" s="177">
        <v>204</v>
      </c>
      <c r="F198" s="176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36"/>
      <c r="Z198" s="136"/>
      <c r="AA198" s="136"/>
      <c r="AB198" s="136"/>
      <c r="AC198" s="136"/>
      <c r="AD198" s="136"/>
      <c r="AE198" s="136"/>
      <c r="AF198" s="136"/>
      <c r="AG198" s="136" t="s">
        <v>126</v>
      </c>
      <c r="AH198" s="136">
        <v>0</v>
      </c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outlineLevel="1" x14ac:dyDescent="0.2">
      <c r="A199" s="143"/>
      <c r="B199" s="144"/>
      <c r="C199" s="166" t="s">
        <v>301</v>
      </c>
      <c r="D199" s="147"/>
      <c r="E199" s="177">
        <v>234</v>
      </c>
      <c r="F199" s="176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36"/>
      <c r="Z199" s="136"/>
      <c r="AA199" s="136"/>
      <c r="AB199" s="136"/>
      <c r="AC199" s="136"/>
      <c r="AD199" s="136"/>
      <c r="AE199" s="136"/>
      <c r="AF199" s="136"/>
      <c r="AG199" s="136" t="s">
        <v>126</v>
      </c>
      <c r="AH199" s="136">
        <v>0</v>
      </c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</row>
    <row r="200" spans="1:60" outlineLevel="1" x14ac:dyDescent="0.2">
      <c r="A200" s="143"/>
      <c r="B200" s="144"/>
      <c r="C200" s="166" t="s">
        <v>302</v>
      </c>
      <c r="D200" s="147"/>
      <c r="E200" s="177">
        <v>1064.25</v>
      </c>
      <c r="F200" s="176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36"/>
      <c r="Z200" s="136"/>
      <c r="AA200" s="136"/>
      <c r="AB200" s="136"/>
      <c r="AC200" s="136"/>
      <c r="AD200" s="136"/>
      <c r="AE200" s="136"/>
      <c r="AF200" s="136"/>
      <c r="AG200" s="136" t="s">
        <v>126</v>
      </c>
      <c r="AH200" s="136">
        <v>0</v>
      </c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outlineLevel="1" x14ac:dyDescent="0.2">
      <c r="A201" s="155">
        <v>54</v>
      </c>
      <c r="B201" s="156" t="s">
        <v>315</v>
      </c>
      <c r="C201" s="165" t="s">
        <v>316</v>
      </c>
      <c r="D201" s="157" t="s">
        <v>150</v>
      </c>
      <c r="E201" s="180">
        <v>168.84</v>
      </c>
      <c r="F201" s="198">
        <v>0</v>
      </c>
      <c r="G201" s="158">
        <f>ROUND(E201*F201,2)</f>
        <v>0</v>
      </c>
      <c r="H201" s="146"/>
      <c r="I201" s="145">
        <f>ROUND(E201*H201,2)</f>
        <v>0</v>
      </c>
      <c r="J201" s="146"/>
      <c r="K201" s="145">
        <f>ROUND(E201*J201,2)</f>
        <v>0</v>
      </c>
      <c r="L201" s="145">
        <v>21</v>
      </c>
      <c r="M201" s="145">
        <f>G201*(1+L201/100)</f>
        <v>0</v>
      </c>
      <c r="N201" s="145">
        <v>1.2099999999999999E-3</v>
      </c>
      <c r="O201" s="145">
        <f>ROUND(E201*N201,2)</f>
        <v>0.2</v>
      </c>
      <c r="P201" s="145">
        <v>0</v>
      </c>
      <c r="Q201" s="145">
        <f>ROUND(E201*P201,2)</f>
        <v>0</v>
      </c>
      <c r="R201" s="145"/>
      <c r="S201" s="145" t="s">
        <v>122</v>
      </c>
      <c r="T201" s="145" t="s">
        <v>122</v>
      </c>
      <c r="U201" s="145">
        <v>0.18</v>
      </c>
      <c r="V201" s="145">
        <f>ROUND(E201*U201,2)</f>
        <v>30.39</v>
      </c>
      <c r="W201" s="145"/>
      <c r="X201" s="145" t="s">
        <v>123</v>
      </c>
      <c r="Y201" s="136"/>
      <c r="Z201" s="136"/>
      <c r="AA201" s="136"/>
      <c r="AB201" s="136"/>
      <c r="AC201" s="136"/>
      <c r="AD201" s="136"/>
      <c r="AE201" s="136"/>
      <c r="AF201" s="136"/>
      <c r="AG201" s="136" t="s">
        <v>124</v>
      </c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</row>
    <row r="202" spans="1:60" outlineLevel="1" x14ac:dyDescent="0.2">
      <c r="A202" s="143"/>
      <c r="B202" s="144"/>
      <c r="C202" s="166" t="s">
        <v>317</v>
      </c>
      <c r="D202" s="147"/>
      <c r="E202" s="177">
        <v>94.32</v>
      </c>
      <c r="F202" s="176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36"/>
      <c r="Z202" s="136"/>
      <c r="AA202" s="136"/>
      <c r="AB202" s="136"/>
      <c r="AC202" s="136"/>
      <c r="AD202" s="136"/>
      <c r="AE202" s="136"/>
      <c r="AF202" s="136"/>
      <c r="AG202" s="136" t="s">
        <v>126</v>
      </c>
      <c r="AH202" s="136">
        <v>0</v>
      </c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outlineLevel="1" x14ac:dyDescent="0.2">
      <c r="A203" s="143"/>
      <c r="B203" s="144"/>
      <c r="C203" s="166" t="s">
        <v>318</v>
      </c>
      <c r="D203" s="147"/>
      <c r="E203" s="177">
        <v>74.52</v>
      </c>
      <c r="F203" s="176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36"/>
      <c r="Z203" s="136"/>
      <c r="AA203" s="136"/>
      <c r="AB203" s="136"/>
      <c r="AC203" s="136"/>
      <c r="AD203" s="136"/>
      <c r="AE203" s="136"/>
      <c r="AF203" s="136"/>
      <c r="AG203" s="136" t="s">
        <v>126</v>
      </c>
      <c r="AH203" s="136">
        <v>0</v>
      </c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</row>
    <row r="204" spans="1:60" outlineLevel="1" x14ac:dyDescent="0.2">
      <c r="A204" s="155">
        <v>55</v>
      </c>
      <c r="B204" s="156" t="s">
        <v>319</v>
      </c>
      <c r="C204" s="165" t="s">
        <v>320</v>
      </c>
      <c r="D204" s="157" t="s">
        <v>150</v>
      </c>
      <c r="E204" s="180">
        <v>2929.8249999999998</v>
      </c>
      <c r="F204" s="198">
        <v>0</v>
      </c>
      <c r="G204" s="158">
        <f>ROUND(E204*F204,2)</f>
        <v>0</v>
      </c>
      <c r="H204" s="146"/>
      <c r="I204" s="145">
        <f>ROUND(E204*H204,2)</f>
        <v>0</v>
      </c>
      <c r="J204" s="146"/>
      <c r="K204" s="145">
        <f>ROUND(E204*J204,2)</f>
        <v>0</v>
      </c>
      <c r="L204" s="145">
        <v>21</v>
      </c>
      <c r="M204" s="145">
        <f>G204*(1+L204/100)</f>
        <v>0</v>
      </c>
      <c r="N204" s="145">
        <v>0</v>
      </c>
      <c r="O204" s="145">
        <f>ROUND(E204*N204,2)</f>
        <v>0</v>
      </c>
      <c r="P204" s="145">
        <v>0</v>
      </c>
      <c r="Q204" s="145">
        <f>ROUND(E204*P204,2)</f>
        <v>0</v>
      </c>
      <c r="R204" s="145"/>
      <c r="S204" s="145" t="s">
        <v>122</v>
      </c>
      <c r="T204" s="145" t="s">
        <v>122</v>
      </c>
      <c r="U204" s="145">
        <v>0.03</v>
      </c>
      <c r="V204" s="145">
        <f>ROUND(E204*U204,2)</f>
        <v>87.89</v>
      </c>
      <c r="W204" s="145"/>
      <c r="X204" s="145" t="s">
        <v>123</v>
      </c>
      <c r="Y204" s="136"/>
      <c r="Z204" s="136"/>
      <c r="AA204" s="136"/>
      <c r="AB204" s="136"/>
      <c r="AC204" s="136"/>
      <c r="AD204" s="136"/>
      <c r="AE204" s="136"/>
      <c r="AF204" s="136"/>
      <c r="AG204" s="136" t="s">
        <v>124</v>
      </c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outlineLevel="1" x14ac:dyDescent="0.2">
      <c r="A205" s="143"/>
      <c r="B205" s="144"/>
      <c r="C205" s="166" t="s">
        <v>295</v>
      </c>
      <c r="D205" s="147"/>
      <c r="E205" s="177">
        <v>802.57500000000005</v>
      </c>
      <c r="F205" s="176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36"/>
      <c r="Z205" s="136"/>
      <c r="AA205" s="136"/>
      <c r="AB205" s="136"/>
      <c r="AC205" s="136"/>
      <c r="AD205" s="136"/>
      <c r="AE205" s="136"/>
      <c r="AF205" s="136"/>
      <c r="AG205" s="136" t="s">
        <v>126</v>
      </c>
      <c r="AH205" s="136">
        <v>0</v>
      </c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</row>
    <row r="206" spans="1:60" outlineLevel="1" x14ac:dyDescent="0.2">
      <c r="A206" s="143"/>
      <c r="B206" s="144"/>
      <c r="C206" s="166" t="s">
        <v>296</v>
      </c>
      <c r="D206" s="147"/>
      <c r="E206" s="177">
        <v>220</v>
      </c>
      <c r="F206" s="176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36"/>
      <c r="Z206" s="136"/>
      <c r="AA206" s="136"/>
      <c r="AB206" s="136"/>
      <c r="AC206" s="136"/>
      <c r="AD206" s="136"/>
      <c r="AE206" s="136"/>
      <c r="AF206" s="136"/>
      <c r="AG206" s="136" t="s">
        <v>126</v>
      </c>
      <c r="AH206" s="136">
        <v>0</v>
      </c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outlineLevel="1" x14ac:dyDescent="0.2">
      <c r="A207" s="143"/>
      <c r="B207" s="144"/>
      <c r="C207" s="166" t="s">
        <v>297</v>
      </c>
      <c r="D207" s="147"/>
      <c r="E207" s="177">
        <v>120</v>
      </c>
      <c r="F207" s="176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36"/>
      <c r="Z207" s="136"/>
      <c r="AA207" s="136"/>
      <c r="AB207" s="136"/>
      <c r="AC207" s="136"/>
      <c r="AD207" s="136"/>
      <c r="AE207" s="136"/>
      <c r="AF207" s="136"/>
      <c r="AG207" s="136" t="s">
        <v>126</v>
      </c>
      <c r="AH207" s="136">
        <v>0</v>
      </c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outlineLevel="1" x14ac:dyDescent="0.2">
      <c r="A208" s="143"/>
      <c r="B208" s="144"/>
      <c r="C208" s="166" t="s">
        <v>298</v>
      </c>
      <c r="D208" s="147"/>
      <c r="E208" s="177">
        <v>210</v>
      </c>
      <c r="F208" s="176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36"/>
      <c r="Z208" s="136"/>
      <c r="AA208" s="136"/>
      <c r="AB208" s="136"/>
      <c r="AC208" s="136"/>
      <c r="AD208" s="136"/>
      <c r="AE208" s="136"/>
      <c r="AF208" s="136"/>
      <c r="AG208" s="136" t="s">
        <v>126</v>
      </c>
      <c r="AH208" s="136">
        <v>0</v>
      </c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outlineLevel="1" x14ac:dyDescent="0.2">
      <c r="A209" s="143"/>
      <c r="B209" s="144"/>
      <c r="C209" s="166" t="s">
        <v>299</v>
      </c>
      <c r="D209" s="147"/>
      <c r="E209" s="177">
        <v>75</v>
      </c>
      <c r="F209" s="176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36"/>
      <c r="Z209" s="136"/>
      <c r="AA209" s="136"/>
      <c r="AB209" s="136"/>
      <c r="AC209" s="136"/>
      <c r="AD209" s="136"/>
      <c r="AE209" s="136"/>
      <c r="AF209" s="136"/>
      <c r="AG209" s="136" t="s">
        <v>126</v>
      </c>
      <c r="AH209" s="136">
        <v>0</v>
      </c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outlineLevel="1" x14ac:dyDescent="0.2">
      <c r="A210" s="143"/>
      <c r="B210" s="144"/>
      <c r="C210" s="166" t="s">
        <v>300</v>
      </c>
      <c r="D210" s="147"/>
      <c r="E210" s="177">
        <v>204</v>
      </c>
      <c r="F210" s="176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36"/>
      <c r="Z210" s="136"/>
      <c r="AA210" s="136"/>
      <c r="AB210" s="136"/>
      <c r="AC210" s="136"/>
      <c r="AD210" s="136"/>
      <c r="AE210" s="136"/>
      <c r="AF210" s="136"/>
      <c r="AG210" s="136" t="s">
        <v>126</v>
      </c>
      <c r="AH210" s="136">
        <v>0</v>
      </c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outlineLevel="1" x14ac:dyDescent="0.2">
      <c r="A211" s="143"/>
      <c r="B211" s="144"/>
      <c r="C211" s="166" t="s">
        <v>301</v>
      </c>
      <c r="D211" s="147"/>
      <c r="E211" s="177">
        <v>234</v>
      </c>
      <c r="F211" s="176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36"/>
      <c r="Z211" s="136"/>
      <c r="AA211" s="136"/>
      <c r="AB211" s="136"/>
      <c r="AC211" s="136"/>
      <c r="AD211" s="136"/>
      <c r="AE211" s="136"/>
      <c r="AF211" s="136"/>
      <c r="AG211" s="136" t="s">
        <v>126</v>
      </c>
      <c r="AH211" s="136">
        <v>0</v>
      </c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</row>
    <row r="212" spans="1:60" outlineLevel="1" x14ac:dyDescent="0.2">
      <c r="A212" s="143"/>
      <c r="B212" s="144"/>
      <c r="C212" s="166" t="s">
        <v>302</v>
      </c>
      <c r="D212" s="147"/>
      <c r="E212" s="177">
        <v>1064.25</v>
      </c>
      <c r="F212" s="176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36"/>
      <c r="Z212" s="136"/>
      <c r="AA212" s="136"/>
      <c r="AB212" s="136"/>
      <c r="AC212" s="136"/>
      <c r="AD212" s="136"/>
      <c r="AE212" s="136"/>
      <c r="AF212" s="136"/>
      <c r="AG212" s="136" t="s">
        <v>126</v>
      </c>
      <c r="AH212" s="136">
        <v>0</v>
      </c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outlineLevel="1" x14ac:dyDescent="0.2">
      <c r="A213" s="155">
        <v>56</v>
      </c>
      <c r="B213" s="156" t="s">
        <v>321</v>
      </c>
      <c r="C213" s="165" t="s">
        <v>322</v>
      </c>
      <c r="D213" s="157" t="s">
        <v>150</v>
      </c>
      <c r="E213" s="180">
        <v>11719.3</v>
      </c>
      <c r="F213" s="198">
        <v>0</v>
      </c>
      <c r="G213" s="158">
        <f>ROUND(E213*F213,2)</f>
        <v>0</v>
      </c>
      <c r="H213" s="146"/>
      <c r="I213" s="145">
        <f>ROUND(E213*H213,2)</f>
        <v>0</v>
      </c>
      <c r="J213" s="146"/>
      <c r="K213" s="145">
        <f>ROUND(E213*J213,2)</f>
        <v>0</v>
      </c>
      <c r="L213" s="145">
        <v>21</v>
      </c>
      <c r="M213" s="145">
        <f>G213*(1+L213/100)</f>
        <v>0</v>
      </c>
      <c r="N213" s="145">
        <v>5.0000000000000002E-5</v>
      </c>
      <c r="O213" s="145">
        <f>ROUND(E213*N213,2)</f>
        <v>0.59</v>
      </c>
      <c r="P213" s="145">
        <v>0</v>
      </c>
      <c r="Q213" s="145">
        <f>ROUND(E213*P213,2)</f>
        <v>0</v>
      </c>
      <c r="R213" s="145"/>
      <c r="S213" s="145" t="s">
        <v>122</v>
      </c>
      <c r="T213" s="145" t="s">
        <v>122</v>
      </c>
      <c r="U213" s="145">
        <v>0</v>
      </c>
      <c r="V213" s="145">
        <f>ROUND(E213*U213,2)</f>
        <v>0</v>
      </c>
      <c r="W213" s="145"/>
      <c r="X213" s="145" t="s">
        <v>123</v>
      </c>
      <c r="Y213" s="136"/>
      <c r="Z213" s="136"/>
      <c r="AA213" s="136"/>
      <c r="AB213" s="136"/>
      <c r="AC213" s="136"/>
      <c r="AD213" s="136"/>
      <c r="AE213" s="136"/>
      <c r="AF213" s="136"/>
      <c r="AG213" s="136" t="s">
        <v>124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outlineLevel="1" x14ac:dyDescent="0.2">
      <c r="A214" s="143"/>
      <c r="B214" s="144"/>
      <c r="C214" s="166" t="s">
        <v>305</v>
      </c>
      <c r="D214" s="147"/>
      <c r="E214" s="177">
        <v>3210.3</v>
      </c>
      <c r="F214" s="176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36"/>
      <c r="Z214" s="136"/>
      <c r="AA214" s="136"/>
      <c r="AB214" s="136"/>
      <c r="AC214" s="136"/>
      <c r="AD214" s="136"/>
      <c r="AE214" s="136"/>
      <c r="AF214" s="136"/>
      <c r="AG214" s="136" t="s">
        <v>126</v>
      </c>
      <c r="AH214" s="136">
        <v>0</v>
      </c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</row>
    <row r="215" spans="1:60" outlineLevel="1" x14ac:dyDescent="0.2">
      <c r="A215" s="143"/>
      <c r="B215" s="144"/>
      <c r="C215" s="166" t="s">
        <v>306</v>
      </c>
      <c r="D215" s="147"/>
      <c r="E215" s="177">
        <v>880</v>
      </c>
      <c r="F215" s="176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36"/>
      <c r="Z215" s="136"/>
      <c r="AA215" s="136"/>
      <c r="AB215" s="136"/>
      <c r="AC215" s="136"/>
      <c r="AD215" s="136"/>
      <c r="AE215" s="136"/>
      <c r="AF215" s="136"/>
      <c r="AG215" s="136" t="s">
        <v>126</v>
      </c>
      <c r="AH215" s="136">
        <v>0</v>
      </c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outlineLevel="1" x14ac:dyDescent="0.2">
      <c r="A216" s="143"/>
      <c r="B216" s="144"/>
      <c r="C216" s="166" t="s">
        <v>307</v>
      </c>
      <c r="D216" s="147"/>
      <c r="E216" s="177">
        <v>480</v>
      </c>
      <c r="F216" s="176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36"/>
      <c r="Z216" s="136"/>
      <c r="AA216" s="136"/>
      <c r="AB216" s="136"/>
      <c r="AC216" s="136"/>
      <c r="AD216" s="136"/>
      <c r="AE216" s="136"/>
      <c r="AF216" s="136"/>
      <c r="AG216" s="136" t="s">
        <v>126</v>
      </c>
      <c r="AH216" s="136">
        <v>0</v>
      </c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outlineLevel="1" x14ac:dyDescent="0.2">
      <c r="A217" s="143"/>
      <c r="B217" s="144"/>
      <c r="C217" s="166" t="s">
        <v>308</v>
      </c>
      <c r="D217" s="147"/>
      <c r="E217" s="177">
        <v>840</v>
      </c>
      <c r="F217" s="176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36"/>
      <c r="Z217" s="136"/>
      <c r="AA217" s="136"/>
      <c r="AB217" s="136"/>
      <c r="AC217" s="136"/>
      <c r="AD217" s="136"/>
      <c r="AE217" s="136"/>
      <c r="AF217" s="136"/>
      <c r="AG217" s="136" t="s">
        <v>126</v>
      </c>
      <c r="AH217" s="136">
        <v>0</v>
      </c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</row>
    <row r="218" spans="1:60" outlineLevel="1" x14ac:dyDescent="0.2">
      <c r="A218" s="143"/>
      <c r="B218" s="144"/>
      <c r="C218" s="166" t="s">
        <v>309</v>
      </c>
      <c r="D218" s="147"/>
      <c r="E218" s="177">
        <v>300</v>
      </c>
      <c r="F218" s="176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36"/>
      <c r="Z218" s="136"/>
      <c r="AA218" s="136"/>
      <c r="AB218" s="136"/>
      <c r="AC218" s="136"/>
      <c r="AD218" s="136"/>
      <c r="AE218" s="136"/>
      <c r="AF218" s="136"/>
      <c r="AG218" s="136" t="s">
        <v>126</v>
      </c>
      <c r="AH218" s="136">
        <v>0</v>
      </c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outlineLevel="1" x14ac:dyDescent="0.2">
      <c r="A219" s="143"/>
      <c r="B219" s="144"/>
      <c r="C219" s="166" t="s">
        <v>310</v>
      </c>
      <c r="D219" s="147"/>
      <c r="E219" s="177">
        <v>816</v>
      </c>
      <c r="F219" s="176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36"/>
      <c r="Z219" s="136"/>
      <c r="AA219" s="136"/>
      <c r="AB219" s="136"/>
      <c r="AC219" s="136"/>
      <c r="AD219" s="136"/>
      <c r="AE219" s="136"/>
      <c r="AF219" s="136"/>
      <c r="AG219" s="136" t="s">
        <v>126</v>
      </c>
      <c r="AH219" s="136">
        <v>0</v>
      </c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outlineLevel="1" x14ac:dyDescent="0.2">
      <c r="A220" s="143"/>
      <c r="B220" s="144"/>
      <c r="C220" s="166" t="s">
        <v>311</v>
      </c>
      <c r="D220" s="147"/>
      <c r="E220" s="177">
        <v>936</v>
      </c>
      <c r="F220" s="176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36"/>
      <c r="Z220" s="136"/>
      <c r="AA220" s="136"/>
      <c r="AB220" s="136"/>
      <c r="AC220" s="136"/>
      <c r="AD220" s="136"/>
      <c r="AE220" s="136"/>
      <c r="AF220" s="136"/>
      <c r="AG220" s="136" t="s">
        <v>126</v>
      </c>
      <c r="AH220" s="136">
        <v>0</v>
      </c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</row>
    <row r="221" spans="1:60" outlineLevel="1" x14ac:dyDescent="0.2">
      <c r="A221" s="143"/>
      <c r="B221" s="144"/>
      <c r="C221" s="166" t="s">
        <v>312</v>
      </c>
      <c r="D221" s="147"/>
      <c r="E221" s="177">
        <v>4257</v>
      </c>
      <c r="F221" s="176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36"/>
      <c r="Z221" s="136"/>
      <c r="AA221" s="136"/>
      <c r="AB221" s="136"/>
      <c r="AC221" s="136"/>
      <c r="AD221" s="136"/>
      <c r="AE221" s="136"/>
      <c r="AF221" s="136"/>
      <c r="AG221" s="136" t="s">
        <v>126</v>
      </c>
      <c r="AH221" s="136">
        <v>0</v>
      </c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outlineLevel="1" x14ac:dyDescent="0.2">
      <c r="A222" s="155">
        <v>57</v>
      </c>
      <c r="B222" s="156" t="s">
        <v>323</v>
      </c>
      <c r="C222" s="165" t="s">
        <v>324</v>
      </c>
      <c r="D222" s="157" t="s">
        <v>150</v>
      </c>
      <c r="E222" s="180">
        <v>2929.8249999999998</v>
      </c>
      <c r="F222" s="198">
        <v>0</v>
      </c>
      <c r="G222" s="158">
        <f>ROUND(E222*F222,2)</f>
        <v>0</v>
      </c>
      <c r="H222" s="146"/>
      <c r="I222" s="145">
        <f>ROUND(E222*H222,2)</f>
        <v>0</v>
      </c>
      <c r="J222" s="146"/>
      <c r="K222" s="145">
        <f>ROUND(E222*J222,2)</f>
        <v>0</v>
      </c>
      <c r="L222" s="145">
        <v>21</v>
      </c>
      <c r="M222" s="145">
        <f>G222*(1+L222/100)</f>
        <v>0</v>
      </c>
      <c r="N222" s="145">
        <v>0</v>
      </c>
      <c r="O222" s="145">
        <f>ROUND(E222*N222,2)</f>
        <v>0</v>
      </c>
      <c r="P222" s="145">
        <v>0</v>
      </c>
      <c r="Q222" s="145">
        <f>ROUND(E222*P222,2)</f>
        <v>0</v>
      </c>
      <c r="R222" s="145"/>
      <c r="S222" s="145" t="s">
        <v>122</v>
      </c>
      <c r="T222" s="145" t="s">
        <v>122</v>
      </c>
      <c r="U222" s="145">
        <v>0.02</v>
      </c>
      <c r="V222" s="145">
        <f>ROUND(E222*U222,2)</f>
        <v>58.6</v>
      </c>
      <c r="W222" s="145"/>
      <c r="X222" s="145" t="s">
        <v>123</v>
      </c>
      <c r="Y222" s="136"/>
      <c r="Z222" s="136"/>
      <c r="AA222" s="136"/>
      <c r="AB222" s="136"/>
      <c r="AC222" s="136"/>
      <c r="AD222" s="136"/>
      <c r="AE222" s="136"/>
      <c r="AF222" s="136"/>
      <c r="AG222" s="136" t="s">
        <v>124</v>
      </c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outlineLevel="1" x14ac:dyDescent="0.2">
      <c r="A223" s="143"/>
      <c r="B223" s="144"/>
      <c r="C223" s="166" t="s">
        <v>295</v>
      </c>
      <c r="D223" s="147"/>
      <c r="E223" s="177">
        <v>802.57500000000005</v>
      </c>
      <c r="F223" s="176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36"/>
      <c r="Z223" s="136"/>
      <c r="AA223" s="136"/>
      <c r="AB223" s="136"/>
      <c r="AC223" s="136"/>
      <c r="AD223" s="136"/>
      <c r="AE223" s="136"/>
      <c r="AF223" s="136"/>
      <c r="AG223" s="136" t="s">
        <v>126</v>
      </c>
      <c r="AH223" s="136">
        <v>0</v>
      </c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outlineLevel="1" x14ac:dyDescent="0.2">
      <c r="A224" s="143"/>
      <c r="B224" s="144"/>
      <c r="C224" s="166" t="s">
        <v>296</v>
      </c>
      <c r="D224" s="147"/>
      <c r="E224" s="177">
        <v>220</v>
      </c>
      <c r="F224" s="176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36"/>
      <c r="Z224" s="136"/>
      <c r="AA224" s="136"/>
      <c r="AB224" s="136"/>
      <c r="AC224" s="136"/>
      <c r="AD224" s="136"/>
      <c r="AE224" s="136"/>
      <c r="AF224" s="136"/>
      <c r="AG224" s="136" t="s">
        <v>126</v>
      </c>
      <c r="AH224" s="136">
        <v>0</v>
      </c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outlineLevel="1" x14ac:dyDescent="0.2">
      <c r="A225" s="143"/>
      <c r="B225" s="144"/>
      <c r="C225" s="166" t="s">
        <v>297</v>
      </c>
      <c r="D225" s="147"/>
      <c r="E225" s="177">
        <v>120</v>
      </c>
      <c r="F225" s="176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36"/>
      <c r="Z225" s="136"/>
      <c r="AA225" s="136"/>
      <c r="AB225" s="136"/>
      <c r="AC225" s="136"/>
      <c r="AD225" s="136"/>
      <c r="AE225" s="136"/>
      <c r="AF225" s="136"/>
      <c r="AG225" s="136" t="s">
        <v>126</v>
      </c>
      <c r="AH225" s="136">
        <v>0</v>
      </c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outlineLevel="1" x14ac:dyDescent="0.2">
      <c r="A226" s="143"/>
      <c r="B226" s="144"/>
      <c r="C226" s="166" t="s">
        <v>298</v>
      </c>
      <c r="D226" s="147"/>
      <c r="E226" s="177">
        <v>210</v>
      </c>
      <c r="F226" s="176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36"/>
      <c r="Z226" s="136"/>
      <c r="AA226" s="136"/>
      <c r="AB226" s="136"/>
      <c r="AC226" s="136"/>
      <c r="AD226" s="136"/>
      <c r="AE226" s="136"/>
      <c r="AF226" s="136"/>
      <c r="AG226" s="136" t="s">
        <v>126</v>
      </c>
      <c r="AH226" s="136">
        <v>0</v>
      </c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outlineLevel="1" x14ac:dyDescent="0.2">
      <c r="A227" s="143"/>
      <c r="B227" s="144"/>
      <c r="C227" s="166" t="s">
        <v>299</v>
      </c>
      <c r="D227" s="147"/>
      <c r="E227" s="177">
        <v>75</v>
      </c>
      <c r="F227" s="176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36"/>
      <c r="Z227" s="136"/>
      <c r="AA227" s="136"/>
      <c r="AB227" s="136"/>
      <c r="AC227" s="136"/>
      <c r="AD227" s="136"/>
      <c r="AE227" s="136"/>
      <c r="AF227" s="136"/>
      <c r="AG227" s="136" t="s">
        <v>126</v>
      </c>
      <c r="AH227" s="136">
        <v>0</v>
      </c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outlineLevel="1" x14ac:dyDescent="0.2">
      <c r="A228" s="143"/>
      <c r="B228" s="144"/>
      <c r="C228" s="166" t="s">
        <v>300</v>
      </c>
      <c r="D228" s="147"/>
      <c r="E228" s="177">
        <v>204</v>
      </c>
      <c r="F228" s="176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36"/>
      <c r="Z228" s="136"/>
      <c r="AA228" s="136"/>
      <c r="AB228" s="136"/>
      <c r="AC228" s="136"/>
      <c r="AD228" s="136"/>
      <c r="AE228" s="136"/>
      <c r="AF228" s="136"/>
      <c r="AG228" s="136" t="s">
        <v>126</v>
      </c>
      <c r="AH228" s="136">
        <v>0</v>
      </c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</row>
    <row r="229" spans="1:60" outlineLevel="1" x14ac:dyDescent="0.2">
      <c r="A229" s="143"/>
      <c r="B229" s="144"/>
      <c r="C229" s="166" t="s">
        <v>301</v>
      </c>
      <c r="D229" s="147"/>
      <c r="E229" s="177">
        <v>234</v>
      </c>
      <c r="F229" s="176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36"/>
      <c r="Z229" s="136"/>
      <c r="AA229" s="136"/>
      <c r="AB229" s="136"/>
      <c r="AC229" s="136"/>
      <c r="AD229" s="136"/>
      <c r="AE229" s="136"/>
      <c r="AF229" s="136"/>
      <c r="AG229" s="136" t="s">
        <v>126</v>
      </c>
      <c r="AH229" s="136">
        <v>0</v>
      </c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outlineLevel="1" x14ac:dyDescent="0.2">
      <c r="A230" s="143"/>
      <c r="B230" s="144"/>
      <c r="C230" s="166" t="s">
        <v>302</v>
      </c>
      <c r="D230" s="147"/>
      <c r="E230" s="177">
        <v>1064.25</v>
      </c>
      <c r="F230" s="176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36"/>
      <c r="Z230" s="136"/>
      <c r="AA230" s="136"/>
      <c r="AB230" s="136"/>
      <c r="AC230" s="136"/>
      <c r="AD230" s="136"/>
      <c r="AE230" s="136"/>
      <c r="AF230" s="136"/>
      <c r="AG230" s="136" t="s">
        <v>126</v>
      </c>
      <c r="AH230" s="136">
        <v>0</v>
      </c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outlineLevel="1" x14ac:dyDescent="0.2">
      <c r="A231" s="155">
        <v>58</v>
      </c>
      <c r="B231" s="156" t="s">
        <v>325</v>
      </c>
      <c r="C231" s="165" t="s">
        <v>326</v>
      </c>
      <c r="D231" s="157" t="s">
        <v>241</v>
      </c>
      <c r="E231" s="180">
        <v>11</v>
      </c>
      <c r="F231" s="198">
        <v>0</v>
      </c>
      <c r="G231" s="158">
        <f>ROUND(E231*F231,2)</f>
        <v>0</v>
      </c>
      <c r="H231" s="146"/>
      <c r="I231" s="145">
        <f>ROUND(E231*H231,2)</f>
        <v>0</v>
      </c>
      <c r="J231" s="146"/>
      <c r="K231" s="145">
        <f>ROUND(E231*J231,2)</f>
        <v>0</v>
      </c>
      <c r="L231" s="145">
        <v>21</v>
      </c>
      <c r="M231" s="145">
        <f>G231*(1+L231/100)</f>
        <v>0</v>
      </c>
      <c r="N231" s="145">
        <v>2.3720000000000001E-2</v>
      </c>
      <c r="O231" s="145">
        <f>ROUND(E231*N231,2)</f>
        <v>0.26</v>
      </c>
      <c r="P231" s="145">
        <v>0</v>
      </c>
      <c r="Q231" s="145">
        <f>ROUND(E231*P231,2)</f>
        <v>0</v>
      </c>
      <c r="R231" s="145"/>
      <c r="S231" s="145" t="s">
        <v>122</v>
      </c>
      <c r="T231" s="145" t="s">
        <v>122</v>
      </c>
      <c r="U231" s="145">
        <v>0.23899999999999999</v>
      </c>
      <c r="V231" s="145">
        <f>ROUND(E231*U231,2)</f>
        <v>2.63</v>
      </c>
      <c r="W231" s="145"/>
      <c r="X231" s="145" t="s">
        <v>123</v>
      </c>
      <c r="Y231" s="136"/>
      <c r="Z231" s="136"/>
      <c r="AA231" s="136"/>
      <c r="AB231" s="136"/>
      <c r="AC231" s="136"/>
      <c r="AD231" s="136"/>
      <c r="AE231" s="136"/>
      <c r="AF231" s="136"/>
      <c r="AG231" s="136" t="s">
        <v>124</v>
      </c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outlineLevel="1" x14ac:dyDescent="0.2">
      <c r="A232" s="143"/>
      <c r="B232" s="144"/>
      <c r="C232" s="166" t="s">
        <v>327</v>
      </c>
      <c r="D232" s="147"/>
      <c r="E232" s="177">
        <v>11</v>
      </c>
      <c r="F232" s="176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36"/>
      <c r="Z232" s="136"/>
      <c r="AA232" s="136"/>
      <c r="AB232" s="136"/>
      <c r="AC232" s="136"/>
      <c r="AD232" s="136"/>
      <c r="AE232" s="136"/>
      <c r="AF232" s="136"/>
      <c r="AG232" s="136" t="s">
        <v>126</v>
      </c>
      <c r="AH232" s="136">
        <v>0</v>
      </c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outlineLevel="1" x14ac:dyDescent="0.2">
      <c r="A233" s="155">
        <v>59</v>
      </c>
      <c r="B233" s="156" t="s">
        <v>328</v>
      </c>
      <c r="C233" s="165" t="s">
        <v>329</v>
      </c>
      <c r="D233" s="157" t="s">
        <v>241</v>
      </c>
      <c r="E233" s="180">
        <v>44</v>
      </c>
      <c r="F233" s="198">
        <v>0</v>
      </c>
      <c r="G233" s="158">
        <f>ROUND(E233*F233,2)</f>
        <v>0</v>
      </c>
      <c r="H233" s="146"/>
      <c r="I233" s="145">
        <f>ROUND(E233*H233,2)</f>
        <v>0</v>
      </c>
      <c r="J233" s="146"/>
      <c r="K233" s="145">
        <f>ROUND(E233*J233,2)</f>
        <v>0</v>
      </c>
      <c r="L233" s="145">
        <v>21</v>
      </c>
      <c r="M233" s="145">
        <f>G233*(1+L233/100)</f>
        <v>0</v>
      </c>
      <c r="N233" s="145">
        <v>2.2499999999999998E-3</v>
      </c>
      <c r="O233" s="145">
        <f>ROUND(E233*N233,2)</f>
        <v>0.1</v>
      </c>
      <c r="P233" s="145">
        <v>0</v>
      </c>
      <c r="Q233" s="145">
        <f>ROUND(E233*P233,2)</f>
        <v>0</v>
      </c>
      <c r="R233" s="145"/>
      <c r="S233" s="145" t="s">
        <v>122</v>
      </c>
      <c r="T233" s="145" t="s">
        <v>122</v>
      </c>
      <c r="U233" s="145">
        <v>0.01</v>
      </c>
      <c r="V233" s="145">
        <f>ROUND(E233*U233,2)</f>
        <v>0.44</v>
      </c>
      <c r="W233" s="145"/>
      <c r="X233" s="145" t="s">
        <v>123</v>
      </c>
      <c r="Y233" s="136"/>
      <c r="Z233" s="136"/>
      <c r="AA233" s="136"/>
      <c r="AB233" s="136"/>
      <c r="AC233" s="136"/>
      <c r="AD233" s="136"/>
      <c r="AE233" s="136"/>
      <c r="AF233" s="136"/>
      <c r="AG233" s="136" t="s">
        <v>124</v>
      </c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outlineLevel="1" x14ac:dyDescent="0.2">
      <c r="A234" s="143"/>
      <c r="B234" s="144"/>
      <c r="C234" s="166" t="s">
        <v>330</v>
      </c>
      <c r="D234" s="147"/>
      <c r="E234" s="177">
        <v>44</v>
      </c>
      <c r="F234" s="176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36"/>
      <c r="Z234" s="136"/>
      <c r="AA234" s="136"/>
      <c r="AB234" s="136"/>
      <c r="AC234" s="136"/>
      <c r="AD234" s="136"/>
      <c r="AE234" s="136"/>
      <c r="AF234" s="136"/>
      <c r="AG234" s="136" t="s">
        <v>126</v>
      </c>
      <c r="AH234" s="136">
        <v>0</v>
      </c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outlineLevel="1" x14ac:dyDescent="0.2">
      <c r="A235" s="155">
        <v>60</v>
      </c>
      <c r="B235" s="156" t="s">
        <v>331</v>
      </c>
      <c r="C235" s="165" t="s">
        <v>332</v>
      </c>
      <c r="D235" s="157" t="s">
        <v>241</v>
      </c>
      <c r="E235" s="180">
        <v>11</v>
      </c>
      <c r="F235" s="198">
        <v>0</v>
      </c>
      <c r="G235" s="158">
        <f>ROUND(E235*F235,2)</f>
        <v>0</v>
      </c>
      <c r="H235" s="146"/>
      <c r="I235" s="145">
        <f>ROUND(E235*H235,2)</f>
        <v>0</v>
      </c>
      <c r="J235" s="146"/>
      <c r="K235" s="145">
        <f>ROUND(E235*J235,2)</f>
        <v>0</v>
      </c>
      <c r="L235" s="145">
        <v>21</v>
      </c>
      <c r="M235" s="145">
        <f>G235*(1+L235/100)</f>
        <v>0</v>
      </c>
      <c r="N235" s="145">
        <v>0</v>
      </c>
      <c r="O235" s="145">
        <f>ROUND(E235*N235,2)</f>
        <v>0</v>
      </c>
      <c r="P235" s="145">
        <v>0</v>
      </c>
      <c r="Q235" s="145">
        <f>ROUND(E235*P235,2)</f>
        <v>0</v>
      </c>
      <c r="R235" s="145"/>
      <c r="S235" s="145" t="s">
        <v>122</v>
      </c>
      <c r="T235" s="145" t="s">
        <v>122</v>
      </c>
      <c r="U235" s="145">
        <v>0.154</v>
      </c>
      <c r="V235" s="145">
        <f>ROUND(E235*U235,2)</f>
        <v>1.69</v>
      </c>
      <c r="W235" s="145"/>
      <c r="X235" s="145" t="s">
        <v>123</v>
      </c>
      <c r="Y235" s="136"/>
      <c r="Z235" s="136"/>
      <c r="AA235" s="136"/>
      <c r="AB235" s="136"/>
      <c r="AC235" s="136"/>
      <c r="AD235" s="136"/>
      <c r="AE235" s="136"/>
      <c r="AF235" s="136"/>
      <c r="AG235" s="136" t="s">
        <v>124</v>
      </c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outlineLevel="1" x14ac:dyDescent="0.2">
      <c r="A236" s="143"/>
      <c r="B236" s="144"/>
      <c r="C236" s="166" t="s">
        <v>327</v>
      </c>
      <c r="D236" s="147"/>
      <c r="E236" s="177">
        <v>11</v>
      </c>
      <c r="F236" s="176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36"/>
      <c r="Z236" s="136"/>
      <c r="AA236" s="136"/>
      <c r="AB236" s="136"/>
      <c r="AC236" s="136"/>
      <c r="AD236" s="136"/>
      <c r="AE236" s="136"/>
      <c r="AF236" s="136"/>
      <c r="AG236" s="136" t="s">
        <v>126</v>
      </c>
      <c r="AH236" s="136">
        <v>0</v>
      </c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ht="22.5" outlineLevel="1" x14ac:dyDescent="0.2">
      <c r="A237" s="155">
        <v>61</v>
      </c>
      <c r="B237" s="156" t="s">
        <v>333</v>
      </c>
      <c r="C237" s="165" t="s">
        <v>334</v>
      </c>
      <c r="D237" s="157" t="s">
        <v>335</v>
      </c>
      <c r="E237" s="180">
        <v>600</v>
      </c>
      <c r="F237" s="198">
        <v>0</v>
      </c>
      <c r="G237" s="158">
        <f>ROUND(E237*F237,2)</f>
        <v>0</v>
      </c>
      <c r="H237" s="146"/>
      <c r="I237" s="145">
        <f>ROUND(E237*H237,2)</f>
        <v>0</v>
      </c>
      <c r="J237" s="146"/>
      <c r="K237" s="145">
        <f>ROUND(E237*J237,2)</f>
        <v>0</v>
      </c>
      <c r="L237" s="145">
        <v>21</v>
      </c>
      <c r="M237" s="145">
        <f>G237*(1+L237/100)</f>
        <v>0</v>
      </c>
      <c r="N237" s="145">
        <v>0</v>
      </c>
      <c r="O237" s="145">
        <f>ROUND(E237*N237,2)</f>
        <v>0</v>
      </c>
      <c r="P237" s="145">
        <v>0</v>
      </c>
      <c r="Q237" s="145">
        <f>ROUND(E237*P237,2)</f>
        <v>0</v>
      </c>
      <c r="R237" s="145"/>
      <c r="S237" s="145" t="s">
        <v>122</v>
      </c>
      <c r="T237" s="145" t="s">
        <v>206</v>
      </c>
      <c r="U237" s="145">
        <v>2</v>
      </c>
      <c r="V237" s="145">
        <f>ROUND(E237*U237,2)</f>
        <v>1200</v>
      </c>
      <c r="W237" s="145"/>
      <c r="X237" s="145" t="s">
        <v>123</v>
      </c>
      <c r="Y237" s="136"/>
      <c r="Z237" s="136"/>
      <c r="AA237" s="136"/>
      <c r="AB237" s="136"/>
      <c r="AC237" s="136"/>
      <c r="AD237" s="136"/>
      <c r="AE237" s="136"/>
      <c r="AF237" s="136"/>
      <c r="AG237" s="136" t="s">
        <v>124</v>
      </c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outlineLevel="1" x14ac:dyDescent="0.2">
      <c r="A238" s="143"/>
      <c r="B238" s="144"/>
      <c r="C238" s="166" t="s">
        <v>336</v>
      </c>
      <c r="D238" s="147"/>
      <c r="E238" s="177">
        <v>600</v>
      </c>
      <c r="F238" s="176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36"/>
      <c r="Z238" s="136"/>
      <c r="AA238" s="136"/>
      <c r="AB238" s="136"/>
      <c r="AC238" s="136"/>
      <c r="AD238" s="136"/>
      <c r="AE238" s="136"/>
      <c r="AF238" s="136"/>
      <c r="AG238" s="136" t="s">
        <v>126</v>
      </c>
      <c r="AH238" s="136">
        <v>0</v>
      </c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ht="22.5" outlineLevel="1" x14ac:dyDescent="0.2">
      <c r="A239" s="155">
        <v>62</v>
      </c>
      <c r="B239" s="156" t="s">
        <v>337</v>
      </c>
      <c r="C239" s="165" t="s">
        <v>338</v>
      </c>
      <c r="D239" s="157" t="s">
        <v>150</v>
      </c>
      <c r="E239" s="180">
        <v>60</v>
      </c>
      <c r="F239" s="198">
        <v>0</v>
      </c>
      <c r="G239" s="158">
        <f>ROUND(E239*F239,2)</f>
        <v>0</v>
      </c>
      <c r="H239" s="146"/>
      <c r="I239" s="145">
        <f>ROUND(E239*H239,2)</f>
        <v>0</v>
      </c>
      <c r="J239" s="146"/>
      <c r="K239" s="145">
        <f>ROUND(E239*J239,2)</f>
        <v>0</v>
      </c>
      <c r="L239" s="145">
        <v>21</v>
      </c>
      <c r="M239" s="145">
        <f>G239*(1+L239/100)</f>
        <v>0</v>
      </c>
      <c r="N239" s="145">
        <v>0</v>
      </c>
      <c r="O239" s="145">
        <f>ROUND(E239*N239,2)</f>
        <v>0</v>
      </c>
      <c r="P239" s="145">
        <v>0</v>
      </c>
      <c r="Q239" s="145">
        <f>ROUND(E239*P239,2)</f>
        <v>0</v>
      </c>
      <c r="R239" s="145"/>
      <c r="S239" s="145" t="s">
        <v>220</v>
      </c>
      <c r="T239" s="145" t="s">
        <v>206</v>
      </c>
      <c r="U239" s="145">
        <v>0</v>
      </c>
      <c r="V239" s="145">
        <f>ROUND(E239*U239,2)</f>
        <v>0</v>
      </c>
      <c r="W239" s="145"/>
      <c r="X239" s="145" t="s">
        <v>123</v>
      </c>
      <c r="Y239" s="136"/>
      <c r="Z239" s="136"/>
      <c r="AA239" s="136"/>
      <c r="AB239" s="136"/>
      <c r="AC239" s="136"/>
      <c r="AD239" s="136"/>
      <c r="AE239" s="136"/>
      <c r="AF239" s="136"/>
      <c r="AG239" s="136" t="s">
        <v>124</v>
      </c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outlineLevel="1" x14ac:dyDescent="0.2">
      <c r="A240" s="143"/>
      <c r="B240" s="144"/>
      <c r="C240" s="166" t="s">
        <v>339</v>
      </c>
      <c r="D240" s="147"/>
      <c r="E240" s="177">
        <v>60</v>
      </c>
      <c r="F240" s="176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36"/>
      <c r="Z240" s="136"/>
      <c r="AA240" s="136"/>
      <c r="AB240" s="136"/>
      <c r="AC240" s="136"/>
      <c r="AD240" s="136"/>
      <c r="AE240" s="136"/>
      <c r="AF240" s="136"/>
      <c r="AG240" s="136" t="s">
        <v>126</v>
      </c>
      <c r="AH240" s="136">
        <v>0</v>
      </c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ht="25.5" x14ac:dyDescent="0.2">
      <c r="A241" s="149" t="s">
        <v>117</v>
      </c>
      <c r="B241" s="150" t="s">
        <v>67</v>
      </c>
      <c r="C241" s="164" t="s">
        <v>68</v>
      </c>
      <c r="D241" s="151"/>
      <c r="E241" s="178"/>
      <c r="F241" s="179"/>
      <c r="G241" s="154">
        <f>SUMIF(AG242:AG245,"&lt;&gt;NOR",G242:G245)</f>
        <v>0</v>
      </c>
      <c r="H241" s="148"/>
      <c r="I241" s="148">
        <f>SUM(I242:I245)</f>
        <v>0</v>
      </c>
      <c r="J241" s="148"/>
      <c r="K241" s="148">
        <f>SUM(K242:K245)</f>
        <v>0</v>
      </c>
      <c r="L241" s="148"/>
      <c r="M241" s="148">
        <f>SUM(M242:M245)</f>
        <v>0</v>
      </c>
      <c r="N241" s="148"/>
      <c r="O241" s="148">
        <f>SUM(O242:O245)</f>
        <v>0.02</v>
      </c>
      <c r="P241" s="148"/>
      <c r="Q241" s="148">
        <f>SUM(Q242:Q245)</f>
        <v>0</v>
      </c>
      <c r="R241" s="148"/>
      <c r="S241" s="148"/>
      <c r="T241" s="148"/>
      <c r="U241" s="148"/>
      <c r="V241" s="148">
        <f>SUM(V242:V245)</f>
        <v>246.9</v>
      </c>
      <c r="W241" s="148"/>
      <c r="X241" s="148"/>
      <c r="AG241" t="s">
        <v>118</v>
      </c>
    </row>
    <row r="242" spans="1:60" outlineLevel="1" x14ac:dyDescent="0.2">
      <c r="A242" s="155">
        <v>63</v>
      </c>
      <c r="B242" s="156" t="s">
        <v>340</v>
      </c>
      <c r="C242" s="165" t="s">
        <v>341</v>
      </c>
      <c r="D242" s="157" t="s">
        <v>150</v>
      </c>
      <c r="E242" s="180">
        <v>390</v>
      </c>
      <c r="F242" s="198">
        <v>0</v>
      </c>
      <c r="G242" s="158">
        <f>ROUND(E242*F242,2)</f>
        <v>0</v>
      </c>
      <c r="H242" s="146"/>
      <c r="I242" s="145">
        <f>ROUND(E242*H242,2)</f>
        <v>0</v>
      </c>
      <c r="J242" s="146"/>
      <c r="K242" s="145">
        <f>ROUND(E242*J242,2)</f>
        <v>0</v>
      </c>
      <c r="L242" s="145">
        <v>21</v>
      </c>
      <c r="M242" s="145">
        <f>G242*(1+L242/100)</f>
        <v>0</v>
      </c>
      <c r="N242" s="145">
        <v>4.0000000000000003E-5</v>
      </c>
      <c r="O242" s="145">
        <f>ROUND(E242*N242,2)</f>
        <v>0.02</v>
      </c>
      <c r="P242" s="145">
        <v>0</v>
      </c>
      <c r="Q242" s="145">
        <f>ROUND(E242*P242,2)</f>
        <v>0</v>
      </c>
      <c r="R242" s="145"/>
      <c r="S242" s="145" t="s">
        <v>122</v>
      </c>
      <c r="T242" s="145" t="s">
        <v>122</v>
      </c>
      <c r="U242" s="145">
        <v>0.35</v>
      </c>
      <c r="V242" s="145">
        <f>ROUND(E242*U242,2)</f>
        <v>136.5</v>
      </c>
      <c r="W242" s="145"/>
      <c r="X242" s="145" t="s">
        <v>123</v>
      </c>
      <c r="Y242" s="136"/>
      <c r="Z242" s="136"/>
      <c r="AA242" s="136"/>
      <c r="AB242" s="136"/>
      <c r="AC242" s="136"/>
      <c r="AD242" s="136"/>
      <c r="AE242" s="136"/>
      <c r="AF242" s="136"/>
      <c r="AG242" s="136" t="s">
        <v>124</v>
      </c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</row>
    <row r="243" spans="1:60" outlineLevel="1" x14ac:dyDescent="0.2">
      <c r="A243" s="143"/>
      <c r="B243" s="144"/>
      <c r="C243" s="166" t="s">
        <v>342</v>
      </c>
      <c r="D243" s="147"/>
      <c r="E243" s="177">
        <v>390</v>
      </c>
      <c r="F243" s="176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36"/>
      <c r="Z243" s="136"/>
      <c r="AA243" s="136"/>
      <c r="AB243" s="136"/>
      <c r="AC243" s="136"/>
      <c r="AD243" s="136"/>
      <c r="AE243" s="136"/>
      <c r="AF243" s="136"/>
      <c r="AG243" s="136" t="s">
        <v>126</v>
      </c>
      <c r="AH243" s="136">
        <v>0</v>
      </c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</row>
    <row r="244" spans="1:60" ht="33.75" outlineLevel="1" x14ac:dyDescent="0.2">
      <c r="A244" s="155">
        <v>64</v>
      </c>
      <c r="B244" s="156" t="s">
        <v>343</v>
      </c>
      <c r="C244" s="165" t="s">
        <v>344</v>
      </c>
      <c r="D244" s="157" t="s">
        <v>150</v>
      </c>
      <c r="E244" s="180">
        <v>1150</v>
      </c>
      <c r="F244" s="198">
        <v>0</v>
      </c>
      <c r="G244" s="158">
        <f>ROUND(E244*F244,2)</f>
        <v>0</v>
      </c>
      <c r="H244" s="146"/>
      <c r="I244" s="145">
        <f>ROUND(E244*H244,2)</f>
        <v>0</v>
      </c>
      <c r="J244" s="146"/>
      <c r="K244" s="145">
        <f>ROUND(E244*J244,2)</f>
        <v>0</v>
      </c>
      <c r="L244" s="145">
        <v>21</v>
      </c>
      <c r="M244" s="145">
        <f>G244*(1+L244/100)</f>
        <v>0</v>
      </c>
      <c r="N244" s="145">
        <v>0</v>
      </c>
      <c r="O244" s="145">
        <f>ROUND(E244*N244,2)</f>
        <v>0</v>
      </c>
      <c r="P244" s="145">
        <v>0</v>
      </c>
      <c r="Q244" s="145">
        <f>ROUND(E244*P244,2)</f>
        <v>0</v>
      </c>
      <c r="R244" s="145"/>
      <c r="S244" s="145" t="s">
        <v>220</v>
      </c>
      <c r="T244" s="145" t="s">
        <v>206</v>
      </c>
      <c r="U244" s="145">
        <v>9.6000000000000002E-2</v>
      </c>
      <c r="V244" s="145">
        <f>ROUND(E244*U244,2)</f>
        <v>110.4</v>
      </c>
      <c r="W244" s="145"/>
      <c r="X244" s="145" t="s">
        <v>123</v>
      </c>
      <c r="Y244" s="136"/>
      <c r="Z244" s="136"/>
      <c r="AA244" s="136"/>
      <c r="AB244" s="136"/>
      <c r="AC244" s="136"/>
      <c r="AD244" s="136"/>
      <c r="AE244" s="136"/>
      <c r="AF244" s="136"/>
      <c r="AG244" s="136" t="s">
        <v>124</v>
      </c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</row>
    <row r="245" spans="1:60" outlineLevel="1" x14ac:dyDescent="0.2">
      <c r="A245" s="143"/>
      <c r="B245" s="144"/>
      <c r="C245" s="166" t="s">
        <v>345</v>
      </c>
      <c r="D245" s="147"/>
      <c r="E245" s="177">
        <v>1150</v>
      </c>
      <c r="F245" s="176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36"/>
      <c r="Z245" s="136"/>
      <c r="AA245" s="136"/>
      <c r="AB245" s="136"/>
      <c r="AC245" s="136"/>
      <c r="AD245" s="136"/>
      <c r="AE245" s="136"/>
      <c r="AF245" s="136"/>
      <c r="AG245" s="136" t="s">
        <v>126</v>
      </c>
      <c r="AH245" s="136">
        <v>0</v>
      </c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</row>
    <row r="246" spans="1:60" x14ac:dyDescent="0.2">
      <c r="A246" s="149" t="s">
        <v>117</v>
      </c>
      <c r="B246" s="150" t="s">
        <v>69</v>
      </c>
      <c r="C246" s="164" t="s">
        <v>70</v>
      </c>
      <c r="D246" s="151"/>
      <c r="E246" s="178"/>
      <c r="F246" s="179"/>
      <c r="G246" s="154">
        <f>SUMIF(AG247:AG397,"&lt;&gt;NOR",G247:G397)</f>
        <v>0</v>
      </c>
      <c r="H246" s="148"/>
      <c r="I246" s="148">
        <f>SUM(I247:I397)</f>
        <v>0</v>
      </c>
      <c r="J246" s="148"/>
      <c r="K246" s="148">
        <f>SUM(K247:K397)</f>
        <v>0</v>
      </c>
      <c r="L246" s="148"/>
      <c r="M246" s="148">
        <f>SUM(M247:M397)</f>
        <v>0</v>
      </c>
      <c r="N246" s="148"/>
      <c r="O246" s="148">
        <f>SUM(O247:O397)</f>
        <v>0.03</v>
      </c>
      <c r="P246" s="148"/>
      <c r="Q246" s="148">
        <f>SUM(Q247:Q397)</f>
        <v>90.88000000000001</v>
      </c>
      <c r="R246" s="148"/>
      <c r="S246" s="148"/>
      <c r="T246" s="148"/>
      <c r="U246" s="148"/>
      <c r="V246" s="148">
        <f>SUM(V247:V397)</f>
        <v>420.1400000000001</v>
      </c>
      <c r="W246" s="148"/>
      <c r="X246" s="148"/>
      <c r="AG246" t="s">
        <v>118</v>
      </c>
    </row>
    <row r="247" spans="1:60" outlineLevel="1" x14ac:dyDescent="0.2">
      <c r="A247" s="155">
        <v>65</v>
      </c>
      <c r="B247" s="156" t="s">
        <v>346</v>
      </c>
      <c r="C247" s="165" t="s">
        <v>347</v>
      </c>
      <c r="D247" s="157" t="s">
        <v>150</v>
      </c>
      <c r="E247" s="180">
        <v>15</v>
      </c>
      <c r="F247" s="198">
        <v>0</v>
      </c>
      <c r="G247" s="158">
        <f>ROUND(E247*F247,2)</f>
        <v>0</v>
      </c>
      <c r="H247" s="146"/>
      <c r="I247" s="145">
        <f>ROUND(E247*H247,2)</f>
        <v>0</v>
      </c>
      <c r="J247" s="146"/>
      <c r="K247" s="145">
        <f>ROUND(E247*J247,2)</f>
        <v>0</v>
      </c>
      <c r="L247" s="145">
        <v>21</v>
      </c>
      <c r="M247" s="145">
        <f>G247*(1+L247/100)</f>
        <v>0</v>
      </c>
      <c r="N247" s="145">
        <v>0</v>
      </c>
      <c r="O247" s="145">
        <f>ROUND(E247*N247,2)</f>
        <v>0</v>
      </c>
      <c r="P247" s="145">
        <v>0.13800000000000001</v>
      </c>
      <c r="Q247" s="145">
        <f>ROUND(E247*P247,2)</f>
        <v>2.0699999999999998</v>
      </c>
      <c r="R247" s="145"/>
      <c r="S247" s="145" t="s">
        <v>122</v>
      </c>
      <c r="T247" s="145" t="s">
        <v>122</v>
      </c>
      <c r="U247" s="145">
        <v>0.16</v>
      </c>
      <c r="V247" s="145">
        <f>ROUND(E247*U247,2)</f>
        <v>2.4</v>
      </c>
      <c r="W247" s="145"/>
      <c r="X247" s="145" t="s">
        <v>123</v>
      </c>
      <c r="Y247" s="136"/>
      <c r="Z247" s="136"/>
      <c r="AA247" s="136"/>
      <c r="AB247" s="136"/>
      <c r="AC247" s="136"/>
      <c r="AD247" s="136"/>
      <c r="AE247" s="136"/>
      <c r="AF247" s="136"/>
      <c r="AG247" s="136" t="s">
        <v>124</v>
      </c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</row>
    <row r="248" spans="1:60" outlineLevel="1" x14ac:dyDescent="0.2">
      <c r="A248" s="143"/>
      <c r="B248" s="144"/>
      <c r="C248" s="166" t="s">
        <v>180</v>
      </c>
      <c r="D248" s="147"/>
      <c r="E248" s="177">
        <v>15</v>
      </c>
      <c r="F248" s="176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36"/>
      <c r="Z248" s="136"/>
      <c r="AA248" s="136"/>
      <c r="AB248" s="136"/>
      <c r="AC248" s="136"/>
      <c r="AD248" s="136"/>
      <c r="AE248" s="136"/>
      <c r="AF248" s="136"/>
      <c r="AG248" s="136" t="s">
        <v>126</v>
      </c>
      <c r="AH248" s="136">
        <v>0</v>
      </c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</row>
    <row r="249" spans="1:60" ht="22.5" outlineLevel="1" x14ac:dyDescent="0.2">
      <c r="A249" s="155">
        <v>66</v>
      </c>
      <c r="B249" s="156" t="s">
        <v>348</v>
      </c>
      <c r="C249" s="165" t="s">
        <v>349</v>
      </c>
      <c r="D249" s="157" t="s">
        <v>150</v>
      </c>
      <c r="E249" s="180">
        <v>20</v>
      </c>
      <c r="F249" s="198">
        <v>0</v>
      </c>
      <c r="G249" s="158">
        <f>ROUND(E249*F249,2)</f>
        <v>0</v>
      </c>
      <c r="H249" s="146"/>
      <c r="I249" s="145">
        <f>ROUND(E249*H249,2)</f>
        <v>0</v>
      </c>
      <c r="J249" s="146"/>
      <c r="K249" s="145">
        <f>ROUND(E249*J249,2)</f>
        <v>0</v>
      </c>
      <c r="L249" s="145">
        <v>21</v>
      </c>
      <c r="M249" s="145">
        <f>G249*(1+L249/100)</f>
        <v>0</v>
      </c>
      <c r="N249" s="145">
        <v>0</v>
      </c>
      <c r="O249" s="145">
        <f>ROUND(E249*N249,2)</f>
        <v>0</v>
      </c>
      <c r="P249" s="145">
        <v>0</v>
      </c>
      <c r="Q249" s="145">
        <f>ROUND(E249*P249,2)</f>
        <v>0</v>
      </c>
      <c r="R249" s="145"/>
      <c r="S249" s="145" t="s">
        <v>122</v>
      </c>
      <c r="T249" s="145" t="s">
        <v>122</v>
      </c>
      <c r="U249" s="145">
        <v>0.14000000000000001</v>
      </c>
      <c r="V249" s="145">
        <f>ROUND(E249*U249,2)</f>
        <v>2.8</v>
      </c>
      <c r="W249" s="145"/>
      <c r="X249" s="145" t="s">
        <v>123</v>
      </c>
      <c r="Y249" s="136"/>
      <c r="Z249" s="136"/>
      <c r="AA249" s="136"/>
      <c r="AB249" s="136"/>
      <c r="AC249" s="136"/>
      <c r="AD249" s="136"/>
      <c r="AE249" s="136"/>
      <c r="AF249" s="136"/>
      <c r="AG249" s="136" t="s">
        <v>124</v>
      </c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</row>
    <row r="250" spans="1:60" outlineLevel="1" x14ac:dyDescent="0.2">
      <c r="A250" s="143"/>
      <c r="B250" s="144"/>
      <c r="C250" s="166" t="s">
        <v>179</v>
      </c>
      <c r="D250" s="147"/>
      <c r="E250" s="177">
        <v>20</v>
      </c>
      <c r="F250" s="176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36"/>
      <c r="Z250" s="136"/>
      <c r="AA250" s="136"/>
      <c r="AB250" s="136"/>
      <c r="AC250" s="136"/>
      <c r="AD250" s="136"/>
      <c r="AE250" s="136"/>
      <c r="AF250" s="136"/>
      <c r="AG250" s="136" t="s">
        <v>126</v>
      </c>
      <c r="AH250" s="136">
        <v>0</v>
      </c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</row>
    <row r="251" spans="1:60" outlineLevel="1" x14ac:dyDescent="0.2">
      <c r="A251" s="155">
        <v>67</v>
      </c>
      <c r="B251" s="156" t="s">
        <v>350</v>
      </c>
      <c r="C251" s="165" t="s">
        <v>351</v>
      </c>
      <c r="D251" s="157" t="s">
        <v>150</v>
      </c>
      <c r="E251" s="180">
        <v>35</v>
      </c>
      <c r="F251" s="198">
        <v>0</v>
      </c>
      <c r="G251" s="158">
        <f>ROUND(E251*F251,2)</f>
        <v>0</v>
      </c>
      <c r="H251" s="146"/>
      <c r="I251" s="145">
        <f>ROUND(E251*H251,2)</f>
        <v>0</v>
      </c>
      <c r="J251" s="146"/>
      <c r="K251" s="145">
        <f>ROUND(E251*J251,2)</f>
        <v>0</v>
      </c>
      <c r="L251" s="145">
        <v>21</v>
      </c>
      <c r="M251" s="145">
        <f>G251*(1+L251/100)</f>
        <v>0</v>
      </c>
      <c r="N251" s="145">
        <v>0</v>
      </c>
      <c r="O251" s="145">
        <f>ROUND(E251*N251,2)</f>
        <v>0</v>
      </c>
      <c r="P251" s="145">
        <v>0.44</v>
      </c>
      <c r="Q251" s="145">
        <f>ROUND(E251*P251,2)</f>
        <v>15.4</v>
      </c>
      <c r="R251" s="145"/>
      <c r="S251" s="145" t="s">
        <v>122</v>
      </c>
      <c r="T251" s="145" t="s">
        <v>122</v>
      </c>
      <c r="U251" s="145">
        <v>0.38</v>
      </c>
      <c r="V251" s="145">
        <f>ROUND(E251*U251,2)</f>
        <v>13.3</v>
      </c>
      <c r="W251" s="145"/>
      <c r="X251" s="145" t="s">
        <v>123</v>
      </c>
      <c r="Y251" s="136"/>
      <c r="Z251" s="136"/>
      <c r="AA251" s="136"/>
      <c r="AB251" s="136"/>
      <c r="AC251" s="136"/>
      <c r="AD251" s="136"/>
      <c r="AE251" s="136"/>
      <c r="AF251" s="136"/>
      <c r="AG251" s="136" t="s">
        <v>124</v>
      </c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</row>
    <row r="252" spans="1:60" outlineLevel="1" x14ac:dyDescent="0.2">
      <c r="A252" s="143"/>
      <c r="B252" s="144"/>
      <c r="C252" s="166" t="s">
        <v>179</v>
      </c>
      <c r="D252" s="147"/>
      <c r="E252" s="177">
        <v>20</v>
      </c>
      <c r="F252" s="176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36"/>
      <c r="Z252" s="136"/>
      <c r="AA252" s="136"/>
      <c r="AB252" s="136"/>
      <c r="AC252" s="136"/>
      <c r="AD252" s="136"/>
      <c r="AE252" s="136"/>
      <c r="AF252" s="136"/>
      <c r="AG252" s="136" t="s">
        <v>126</v>
      </c>
      <c r="AH252" s="136">
        <v>0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</row>
    <row r="253" spans="1:60" outlineLevel="1" x14ac:dyDescent="0.2">
      <c r="A253" s="143"/>
      <c r="B253" s="144"/>
      <c r="C253" s="166" t="s">
        <v>180</v>
      </c>
      <c r="D253" s="147"/>
      <c r="E253" s="177">
        <v>15</v>
      </c>
      <c r="F253" s="176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36"/>
      <c r="Z253" s="136"/>
      <c r="AA253" s="136"/>
      <c r="AB253" s="136"/>
      <c r="AC253" s="136"/>
      <c r="AD253" s="136"/>
      <c r="AE253" s="136"/>
      <c r="AF253" s="136"/>
      <c r="AG253" s="136" t="s">
        <v>126</v>
      </c>
      <c r="AH253" s="136">
        <v>0</v>
      </c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</row>
    <row r="254" spans="1:60" outlineLevel="1" x14ac:dyDescent="0.2">
      <c r="A254" s="155">
        <v>68</v>
      </c>
      <c r="B254" s="156" t="s">
        <v>352</v>
      </c>
      <c r="C254" s="165" t="s">
        <v>353</v>
      </c>
      <c r="D254" s="157" t="s">
        <v>121</v>
      </c>
      <c r="E254" s="180">
        <v>1.2</v>
      </c>
      <c r="F254" s="198">
        <v>0</v>
      </c>
      <c r="G254" s="158">
        <f>ROUND(E254*F254,2)</f>
        <v>0</v>
      </c>
      <c r="H254" s="146"/>
      <c r="I254" s="145">
        <f>ROUND(E254*H254,2)</f>
        <v>0</v>
      </c>
      <c r="J254" s="146"/>
      <c r="K254" s="145">
        <f>ROUND(E254*J254,2)</f>
        <v>0</v>
      </c>
      <c r="L254" s="145">
        <v>21</v>
      </c>
      <c r="M254" s="145">
        <f>G254*(1+L254/100)</f>
        <v>0</v>
      </c>
      <c r="N254" s="145">
        <v>0</v>
      </c>
      <c r="O254" s="145">
        <f>ROUND(E254*N254,2)</f>
        <v>0</v>
      </c>
      <c r="P254" s="145">
        <v>0</v>
      </c>
      <c r="Q254" s="145">
        <f>ROUND(E254*P254,2)</f>
        <v>0</v>
      </c>
      <c r="R254" s="145"/>
      <c r="S254" s="145" t="s">
        <v>122</v>
      </c>
      <c r="T254" s="145" t="s">
        <v>122</v>
      </c>
      <c r="U254" s="145">
        <v>13.301</v>
      </c>
      <c r="V254" s="145">
        <f>ROUND(E254*U254,2)</f>
        <v>15.96</v>
      </c>
      <c r="W254" s="145"/>
      <c r="X254" s="145" t="s">
        <v>123</v>
      </c>
      <c r="Y254" s="136"/>
      <c r="Z254" s="136"/>
      <c r="AA254" s="136"/>
      <c r="AB254" s="136"/>
      <c r="AC254" s="136"/>
      <c r="AD254" s="136"/>
      <c r="AE254" s="136"/>
      <c r="AF254" s="136"/>
      <c r="AG254" s="136" t="s">
        <v>124</v>
      </c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</row>
    <row r="255" spans="1:60" outlineLevel="1" x14ac:dyDescent="0.2">
      <c r="A255" s="143"/>
      <c r="B255" s="144"/>
      <c r="C255" s="166" t="s">
        <v>354</v>
      </c>
      <c r="D255" s="147"/>
      <c r="E255" s="177">
        <v>1.2</v>
      </c>
      <c r="F255" s="176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36"/>
      <c r="Z255" s="136"/>
      <c r="AA255" s="136"/>
      <c r="AB255" s="136"/>
      <c r="AC255" s="136"/>
      <c r="AD255" s="136"/>
      <c r="AE255" s="136"/>
      <c r="AF255" s="136"/>
      <c r="AG255" s="136" t="s">
        <v>126</v>
      </c>
      <c r="AH255" s="136">
        <v>0</v>
      </c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</row>
    <row r="256" spans="1:60" outlineLevel="1" x14ac:dyDescent="0.2">
      <c r="A256" s="155">
        <v>69</v>
      </c>
      <c r="B256" s="156" t="s">
        <v>355</v>
      </c>
      <c r="C256" s="165" t="s">
        <v>356</v>
      </c>
      <c r="D256" s="157" t="s">
        <v>121</v>
      </c>
      <c r="E256" s="180">
        <v>21.724869999999999</v>
      </c>
      <c r="F256" s="198">
        <v>0</v>
      </c>
      <c r="G256" s="158">
        <f>ROUND(E256*F256,2)</f>
        <v>0</v>
      </c>
      <c r="H256" s="146"/>
      <c r="I256" s="145">
        <f>ROUND(E256*H256,2)</f>
        <v>0</v>
      </c>
      <c r="J256" s="146"/>
      <c r="K256" s="145">
        <f>ROUND(E256*J256,2)</f>
        <v>0</v>
      </c>
      <c r="L256" s="145">
        <v>21</v>
      </c>
      <c r="M256" s="145">
        <f>G256*(1+L256/100)</f>
        <v>0</v>
      </c>
      <c r="N256" s="145">
        <v>0</v>
      </c>
      <c r="O256" s="145">
        <f>ROUND(E256*N256,2)</f>
        <v>0</v>
      </c>
      <c r="P256" s="145">
        <v>1.5940000000000001</v>
      </c>
      <c r="Q256" s="145">
        <f>ROUND(E256*P256,2)</f>
        <v>34.630000000000003</v>
      </c>
      <c r="R256" s="145"/>
      <c r="S256" s="145" t="s">
        <v>122</v>
      </c>
      <c r="T256" s="145" t="s">
        <v>122</v>
      </c>
      <c r="U256" s="145">
        <v>2.42</v>
      </c>
      <c r="V256" s="145">
        <f>ROUND(E256*U256,2)</f>
        <v>52.57</v>
      </c>
      <c r="W256" s="145"/>
      <c r="X256" s="145" t="s">
        <v>123</v>
      </c>
      <c r="Y256" s="136"/>
      <c r="Z256" s="136"/>
      <c r="AA256" s="136"/>
      <c r="AB256" s="136"/>
      <c r="AC256" s="136"/>
      <c r="AD256" s="136"/>
      <c r="AE256" s="136"/>
      <c r="AF256" s="136"/>
      <c r="AG256" s="136" t="s">
        <v>246</v>
      </c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</row>
    <row r="257" spans="1:60" outlineLevel="1" x14ac:dyDescent="0.2">
      <c r="A257" s="143"/>
      <c r="B257" s="144"/>
      <c r="C257" s="166" t="s">
        <v>357</v>
      </c>
      <c r="D257" s="147"/>
      <c r="E257" s="177">
        <v>2.2275</v>
      </c>
      <c r="F257" s="176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36"/>
      <c r="Z257" s="136"/>
      <c r="AA257" s="136"/>
      <c r="AB257" s="136"/>
      <c r="AC257" s="136"/>
      <c r="AD257" s="136"/>
      <c r="AE257" s="136"/>
      <c r="AF257" s="136"/>
      <c r="AG257" s="136" t="s">
        <v>126</v>
      </c>
      <c r="AH257" s="136">
        <v>0</v>
      </c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</row>
    <row r="258" spans="1:60" outlineLevel="1" x14ac:dyDescent="0.2">
      <c r="A258" s="143"/>
      <c r="B258" s="144"/>
      <c r="C258" s="166" t="s">
        <v>358</v>
      </c>
      <c r="D258" s="147"/>
      <c r="E258" s="177">
        <v>1.1812499999999999</v>
      </c>
      <c r="F258" s="176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36"/>
      <c r="Z258" s="136"/>
      <c r="AA258" s="136"/>
      <c r="AB258" s="136"/>
      <c r="AC258" s="136"/>
      <c r="AD258" s="136"/>
      <c r="AE258" s="136"/>
      <c r="AF258" s="136"/>
      <c r="AG258" s="136" t="s">
        <v>126</v>
      </c>
      <c r="AH258" s="136">
        <v>0</v>
      </c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</row>
    <row r="259" spans="1:60" outlineLevel="1" x14ac:dyDescent="0.2">
      <c r="A259" s="143"/>
      <c r="B259" s="144"/>
      <c r="C259" s="166" t="s">
        <v>359</v>
      </c>
      <c r="D259" s="147"/>
      <c r="E259" s="177">
        <v>1.4512499999999999</v>
      </c>
      <c r="F259" s="176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36"/>
      <c r="Z259" s="136"/>
      <c r="AA259" s="136"/>
      <c r="AB259" s="136"/>
      <c r="AC259" s="136"/>
      <c r="AD259" s="136"/>
      <c r="AE259" s="136"/>
      <c r="AF259" s="136"/>
      <c r="AG259" s="136" t="s">
        <v>126</v>
      </c>
      <c r="AH259" s="136">
        <v>0</v>
      </c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</row>
    <row r="260" spans="1:60" outlineLevel="1" x14ac:dyDescent="0.2">
      <c r="A260" s="143"/>
      <c r="B260" s="144"/>
      <c r="C260" s="166" t="s">
        <v>360</v>
      </c>
      <c r="D260" s="147"/>
      <c r="E260" s="177">
        <v>1.2150000000000001</v>
      </c>
      <c r="F260" s="176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36"/>
      <c r="Z260" s="136"/>
      <c r="AA260" s="136"/>
      <c r="AB260" s="136"/>
      <c r="AC260" s="136"/>
      <c r="AD260" s="136"/>
      <c r="AE260" s="136"/>
      <c r="AF260" s="136"/>
      <c r="AG260" s="136" t="s">
        <v>126</v>
      </c>
      <c r="AH260" s="136">
        <v>0</v>
      </c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</row>
    <row r="261" spans="1:60" outlineLevel="1" x14ac:dyDescent="0.2">
      <c r="A261" s="143"/>
      <c r="B261" s="144"/>
      <c r="C261" s="166" t="s">
        <v>361</v>
      </c>
      <c r="D261" s="147"/>
      <c r="E261" s="177">
        <v>2.052</v>
      </c>
      <c r="F261" s="176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36"/>
      <c r="Z261" s="136"/>
      <c r="AA261" s="136"/>
      <c r="AB261" s="136"/>
      <c r="AC261" s="136"/>
      <c r="AD261" s="136"/>
      <c r="AE261" s="136"/>
      <c r="AF261" s="136"/>
      <c r="AG261" s="136" t="s">
        <v>126</v>
      </c>
      <c r="AH261" s="136">
        <v>0</v>
      </c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</row>
    <row r="262" spans="1:60" outlineLevel="1" x14ac:dyDescent="0.2">
      <c r="A262" s="143"/>
      <c r="B262" s="144"/>
      <c r="C262" s="166" t="s">
        <v>362</v>
      </c>
      <c r="D262" s="147"/>
      <c r="E262" s="177">
        <v>0.57374999999999998</v>
      </c>
      <c r="F262" s="176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36"/>
      <c r="Z262" s="136"/>
      <c r="AA262" s="136"/>
      <c r="AB262" s="136"/>
      <c r="AC262" s="136"/>
      <c r="AD262" s="136"/>
      <c r="AE262" s="136"/>
      <c r="AF262" s="136"/>
      <c r="AG262" s="136" t="s">
        <v>126</v>
      </c>
      <c r="AH262" s="136">
        <v>0</v>
      </c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</row>
    <row r="263" spans="1:60" outlineLevel="1" x14ac:dyDescent="0.2">
      <c r="A263" s="143"/>
      <c r="B263" s="144"/>
      <c r="C263" s="166" t="s">
        <v>363</v>
      </c>
      <c r="D263" s="147"/>
      <c r="E263" s="177">
        <v>0.97875000000000001</v>
      </c>
      <c r="F263" s="176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36"/>
      <c r="Z263" s="136"/>
      <c r="AA263" s="136"/>
      <c r="AB263" s="136"/>
      <c r="AC263" s="136"/>
      <c r="AD263" s="136"/>
      <c r="AE263" s="136"/>
      <c r="AF263" s="136"/>
      <c r="AG263" s="136" t="s">
        <v>126</v>
      </c>
      <c r="AH263" s="136">
        <v>0</v>
      </c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</row>
    <row r="264" spans="1:60" outlineLevel="1" x14ac:dyDescent="0.2">
      <c r="A264" s="143"/>
      <c r="B264" s="144"/>
      <c r="C264" s="166" t="s">
        <v>364</v>
      </c>
      <c r="D264" s="147"/>
      <c r="E264" s="177">
        <v>3.8879999999999999</v>
      </c>
      <c r="F264" s="176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36"/>
      <c r="Z264" s="136"/>
      <c r="AA264" s="136"/>
      <c r="AB264" s="136"/>
      <c r="AC264" s="136"/>
      <c r="AD264" s="136"/>
      <c r="AE264" s="136"/>
      <c r="AF264" s="136"/>
      <c r="AG264" s="136" t="s">
        <v>126</v>
      </c>
      <c r="AH264" s="136">
        <v>0</v>
      </c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</row>
    <row r="265" spans="1:60" outlineLevel="1" x14ac:dyDescent="0.2">
      <c r="A265" s="143"/>
      <c r="B265" s="144"/>
      <c r="C265" s="166" t="s">
        <v>365</v>
      </c>
      <c r="D265" s="147"/>
      <c r="E265" s="177">
        <v>1.764</v>
      </c>
      <c r="F265" s="176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36"/>
      <c r="Z265" s="136"/>
      <c r="AA265" s="136"/>
      <c r="AB265" s="136"/>
      <c r="AC265" s="136"/>
      <c r="AD265" s="136"/>
      <c r="AE265" s="136"/>
      <c r="AF265" s="136"/>
      <c r="AG265" s="136" t="s">
        <v>126</v>
      </c>
      <c r="AH265" s="136">
        <v>0</v>
      </c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</row>
    <row r="266" spans="1:60" outlineLevel="1" x14ac:dyDescent="0.2">
      <c r="A266" s="143"/>
      <c r="B266" s="144"/>
      <c r="C266" s="166" t="s">
        <v>366</v>
      </c>
      <c r="D266" s="147"/>
      <c r="E266" s="177">
        <v>1.9530000000000001</v>
      </c>
      <c r="F266" s="176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36"/>
      <c r="Z266" s="136"/>
      <c r="AA266" s="136"/>
      <c r="AB266" s="136"/>
      <c r="AC266" s="136"/>
      <c r="AD266" s="136"/>
      <c r="AE266" s="136"/>
      <c r="AF266" s="136"/>
      <c r="AG266" s="136" t="s">
        <v>126</v>
      </c>
      <c r="AH266" s="136">
        <v>0</v>
      </c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</row>
    <row r="267" spans="1:60" outlineLevel="1" x14ac:dyDescent="0.2">
      <c r="A267" s="143"/>
      <c r="B267" s="144"/>
      <c r="C267" s="166" t="s">
        <v>367</v>
      </c>
      <c r="D267" s="147"/>
      <c r="E267" s="177">
        <v>2.1622499999999998</v>
      </c>
      <c r="F267" s="176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36"/>
      <c r="Z267" s="136"/>
      <c r="AA267" s="136"/>
      <c r="AB267" s="136"/>
      <c r="AC267" s="136"/>
      <c r="AD267" s="136"/>
      <c r="AE267" s="136"/>
      <c r="AF267" s="136"/>
      <c r="AG267" s="136" t="s">
        <v>126</v>
      </c>
      <c r="AH267" s="136">
        <v>0</v>
      </c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</row>
    <row r="268" spans="1:60" outlineLevel="1" x14ac:dyDescent="0.2">
      <c r="A268" s="143"/>
      <c r="B268" s="144"/>
      <c r="C268" s="166" t="s">
        <v>368</v>
      </c>
      <c r="D268" s="147"/>
      <c r="E268" s="177">
        <v>0.97199999999999998</v>
      </c>
      <c r="F268" s="176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36"/>
      <c r="Z268" s="136"/>
      <c r="AA268" s="136"/>
      <c r="AB268" s="136"/>
      <c r="AC268" s="136"/>
      <c r="AD268" s="136"/>
      <c r="AE268" s="136"/>
      <c r="AF268" s="136"/>
      <c r="AG268" s="136" t="s">
        <v>126</v>
      </c>
      <c r="AH268" s="136">
        <v>0</v>
      </c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</row>
    <row r="269" spans="1:60" outlineLevel="1" x14ac:dyDescent="0.2">
      <c r="A269" s="143"/>
      <c r="B269" s="144"/>
      <c r="C269" s="166" t="s">
        <v>368</v>
      </c>
      <c r="D269" s="147"/>
      <c r="E269" s="177">
        <v>0.97199999999999998</v>
      </c>
      <c r="F269" s="176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36"/>
      <c r="Z269" s="136"/>
      <c r="AA269" s="136"/>
      <c r="AB269" s="136"/>
      <c r="AC269" s="136"/>
      <c r="AD269" s="136"/>
      <c r="AE269" s="136"/>
      <c r="AF269" s="136"/>
      <c r="AG269" s="136" t="s">
        <v>126</v>
      </c>
      <c r="AH269" s="136">
        <v>0</v>
      </c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</row>
    <row r="270" spans="1:60" outlineLevel="1" x14ac:dyDescent="0.2">
      <c r="A270" s="143"/>
      <c r="B270" s="144"/>
      <c r="C270" s="166" t="s">
        <v>270</v>
      </c>
      <c r="D270" s="147"/>
      <c r="E270" s="177">
        <v>2.4750000000000001E-2</v>
      </c>
      <c r="F270" s="176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36"/>
      <c r="Z270" s="136"/>
      <c r="AA270" s="136"/>
      <c r="AB270" s="136"/>
      <c r="AC270" s="136"/>
      <c r="AD270" s="136"/>
      <c r="AE270" s="136"/>
      <c r="AF270" s="136"/>
      <c r="AG270" s="136" t="s">
        <v>126</v>
      </c>
      <c r="AH270" s="136">
        <v>0</v>
      </c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</row>
    <row r="271" spans="1:60" outlineLevel="1" x14ac:dyDescent="0.2">
      <c r="A271" s="143"/>
      <c r="B271" s="144"/>
      <c r="C271" s="166" t="s">
        <v>271</v>
      </c>
      <c r="D271" s="147"/>
      <c r="E271" s="177">
        <v>1.6879999999999999E-2</v>
      </c>
      <c r="F271" s="176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36"/>
      <c r="Z271" s="136"/>
      <c r="AA271" s="136"/>
      <c r="AB271" s="136"/>
      <c r="AC271" s="136"/>
      <c r="AD271" s="136"/>
      <c r="AE271" s="136"/>
      <c r="AF271" s="136"/>
      <c r="AG271" s="136" t="s">
        <v>126</v>
      </c>
      <c r="AH271" s="136">
        <v>0</v>
      </c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</row>
    <row r="272" spans="1:60" outlineLevel="1" x14ac:dyDescent="0.2">
      <c r="A272" s="143"/>
      <c r="B272" s="144"/>
      <c r="C272" s="166" t="s">
        <v>271</v>
      </c>
      <c r="D272" s="147"/>
      <c r="E272" s="177">
        <v>1.6879999999999999E-2</v>
      </c>
      <c r="F272" s="176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36"/>
      <c r="Z272" s="136"/>
      <c r="AA272" s="136"/>
      <c r="AB272" s="136"/>
      <c r="AC272" s="136"/>
      <c r="AD272" s="136"/>
      <c r="AE272" s="136"/>
      <c r="AF272" s="136"/>
      <c r="AG272" s="136" t="s">
        <v>126</v>
      </c>
      <c r="AH272" s="136">
        <v>0</v>
      </c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</row>
    <row r="273" spans="1:60" outlineLevel="1" x14ac:dyDescent="0.2">
      <c r="A273" s="143"/>
      <c r="B273" s="144"/>
      <c r="C273" s="166" t="s">
        <v>272</v>
      </c>
      <c r="D273" s="147"/>
      <c r="E273" s="177">
        <v>1.35E-2</v>
      </c>
      <c r="F273" s="176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36"/>
      <c r="Z273" s="136"/>
      <c r="AA273" s="136"/>
      <c r="AB273" s="136"/>
      <c r="AC273" s="136"/>
      <c r="AD273" s="136"/>
      <c r="AE273" s="136"/>
      <c r="AF273" s="136"/>
      <c r="AG273" s="136" t="s">
        <v>126</v>
      </c>
      <c r="AH273" s="136">
        <v>0</v>
      </c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</row>
    <row r="274" spans="1:60" outlineLevel="1" x14ac:dyDescent="0.2">
      <c r="A274" s="143"/>
      <c r="B274" s="144"/>
      <c r="C274" s="166" t="s">
        <v>273</v>
      </c>
      <c r="D274" s="147"/>
      <c r="E274" s="177">
        <v>2.7E-2</v>
      </c>
      <c r="F274" s="176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36"/>
      <c r="Z274" s="136"/>
      <c r="AA274" s="136"/>
      <c r="AB274" s="136"/>
      <c r="AC274" s="136"/>
      <c r="AD274" s="136"/>
      <c r="AE274" s="136"/>
      <c r="AF274" s="136"/>
      <c r="AG274" s="136" t="s">
        <v>126</v>
      </c>
      <c r="AH274" s="136">
        <v>0</v>
      </c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</row>
    <row r="275" spans="1:60" outlineLevel="1" x14ac:dyDescent="0.2">
      <c r="A275" s="143"/>
      <c r="B275" s="144"/>
      <c r="C275" s="166" t="s">
        <v>271</v>
      </c>
      <c r="D275" s="147"/>
      <c r="E275" s="177">
        <v>1.6879999999999999E-2</v>
      </c>
      <c r="F275" s="176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36"/>
      <c r="Z275" s="136"/>
      <c r="AA275" s="136"/>
      <c r="AB275" s="136"/>
      <c r="AC275" s="136"/>
      <c r="AD275" s="136"/>
      <c r="AE275" s="136"/>
      <c r="AF275" s="136"/>
      <c r="AG275" s="136" t="s">
        <v>126</v>
      </c>
      <c r="AH275" s="136">
        <v>0</v>
      </c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</row>
    <row r="276" spans="1:60" outlineLevel="1" x14ac:dyDescent="0.2">
      <c r="A276" s="143"/>
      <c r="B276" s="144"/>
      <c r="C276" s="166" t="s">
        <v>274</v>
      </c>
      <c r="D276" s="147"/>
      <c r="E276" s="177">
        <v>3.2629999999999999E-2</v>
      </c>
      <c r="F276" s="176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36"/>
      <c r="Z276" s="136"/>
      <c r="AA276" s="136"/>
      <c r="AB276" s="136"/>
      <c r="AC276" s="136"/>
      <c r="AD276" s="136"/>
      <c r="AE276" s="136"/>
      <c r="AF276" s="136"/>
      <c r="AG276" s="136" t="s">
        <v>126</v>
      </c>
      <c r="AH276" s="136">
        <v>0</v>
      </c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</row>
    <row r="277" spans="1:60" outlineLevel="1" x14ac:dyDescent="0.2">
      <c r="A277" s="143"/>
      <c r="B277" s="144"/>
      <c r="C277" s="166" t="s">
        <v>275</v>
      </c>
      <c r="D277" s="147"/>
      <c r="E277" s="177">
        <v>8.1000000000000003E-2</v>
      </c>
      <c r="F277" s="176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36"/>
      <c r="Z277" s="136"/>
      <c r="AA277" s="136"/>
      <c r="AB277" s="136"/>
      <c r="AC277" s="136"/>
      <c r="AD277" s="136"/>
      <c r="AE277" s="136"/>
      <c r="AF277" s="136"/>
      <c r="AG277" s="136" t="s">
        <v>126</v>
      </c>
      <c r="AH277" s="136">
        <v>0</v>
      </c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</row>
    <row r="278" spans="1:60" outlineLevel="1" x14ac:dyDescent="0.2">
      <c r="A278" s="143"/>
      <c r="B278" s="144"/>
      <c r="C278" s="166" t="s">
        <v>276</v>
      </c>
      <c r="D278" s="147"/>
      <c r="E278" s="177">
        <v>1.7999999999999999E-2</v>
      </c>
      <c r="F278" s="176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36"/>
      <c r="Z278" s="136"/>
      <c r="AA278" s="136"/>
      <c r="AB278" s="136"/>
      <c r="AC278" s="136"/>
      <c r="AD278" s="136"/>
      <c r="AE278" s="136"/>
      <c r="AF278" s="136"/>
      <c r="AG278" s="136" t="s">
        <v>126</v>
      </c>
      <c r="AH278" s="136">
        <v>0</v>
      </c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</row>
    <row r="279" spans="1:60" outlineLevel="1" x14ac:dyDescent="0.2">
      <c r="A279" s="143"/>
      <c r="B279" s="144"/>
      <c r="C279" s="166" t="s">
        <v>277</v>
      </c>
      <c r="D279" s="147"/>
      <c r="E279" s="177">
        <v>3.15E-2</v>
      </c>
      <c r="F279" s="176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36"/>
      <c r="Z279" s="136"/>
      <c r="AA279" s="136"/>
      <c r="AB279" s="136"/>
      <c r="AC279" s="136"/>
      <c r="AD279" s="136"/>
      <c r="AE279" s="136"/>
      <c r="AF279" s="136"/>
      <c r="AG279" s="136" t="s">
        <v>126</v>
      </c>
      <c r="AH279" s="136">
        <v>0</v>
      </c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</row>
    <row r="280" spans="1:60" outlineLevel="1" x14ac:dyDescent="0.2">
      <c r="A280" s="143"/>
      <c r="B280" s="144"/>
      <c r="C280" s="166" t="s">
        <v>278</v>
      </c>
      <c r="D280" s="147"/>
      <c r="E280" s="177">
        <v>3.4880000000000001E-2</v>
      </c>
      <c r="F280" s="176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36"/>
      <c r="Z280" s="136"/>
      <c r="AA280" s="136"/>
      <c r="AB280" s="136"/>
      <c r="AC280" s="136"/>
      <c r="AD280" s="136"/>
      <c r="AE280" s="136"/>
      <c r="AF280" s="136"/>
      <c r="AG280" s="136" t="s">
        <v>126</v>
      </c>
      <c r="AH280" s="136">
        <v>0</v>
      </c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</row>
    <row r="281" spans="1:60" outlineLevel="1" x14ac:dyDescent="0.2">
      <c r="A281" s="143"/>
      <c r="B281" s="144"/>
      <c r="C281" s="166" t="s">
        <v>279</v>
      </c>
      <c r="D281" s="147"/>
      <c r="E281" s="177">
        <v>1.013E-2</v>
      </c>
      <c r="F281" s="176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36"/>
      <c r="Z281" s="136"/>
      <c r="AA281" s="136"/>
      <c r="AB281" s="136"/>
      <c r="AC281" s="136"/>
      <c r="AD281" s="136"/>
      <c r="AE281" s="136"/>
      <c r="AF281" s="136"/>
      <c r="AG281" s="136" t="s">
        <v>126</v>
      </c>
      <c r="AH281" s="136">
        <v>0</v>
      </c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</row>
    <row r="282" spans="1:60" outlineLevel="1" x14ac:dyDescent="0.2">
      <c r="A282" s="143"/>
      <c r="B282" s="144"/>
      <c r="C282" s="166" t="s">
        <v>279</v>
      </c>
      <c r="D282" s="147"/>
      <c r="E282" s="177">
        <v>1.013E-2</v>
      </c>
      <c r="F282" s="176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36"/>
      <c r="Z282" s="136"/>
      <c r="AA282" s="136"/>
      <c r="AB282" s="136"/>
      <c r="AC282" s="136"/>
      <c r="AD282" s="136"/>
      <c r="AE282" s="136"/>
      <c r="AF282" s="136"/>
      <c r="AG282" s="136" t="s">
        <v>126</v>
      </c>
      <c r="AH282" s="136">
        <v>0</v>
      </c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</row>
    <row r="283" spans="1:60" outlineLevel="1" x14ac:dyDescent="0.2">
      <c r="A283" s="155">
        <v>70</v>
      </c>
      <c r="B283" s="156" t="s">
        <v>369</v>
      </c>
      <c r="C283" s="165" t="s">
        <v>370</v>
      </c>
      <c r="D283" s="157" t="s">
        <v>150</v>
      </c>
      <c r="E283" s="180">
        <v>233.26599999999999</v>
      </c>
      <c r="F283" s="198">
        <v>0</v>
      </c>
      <c r="G283" s="158">
        <f>ROUND(E283*F283,2)</f>
        <v>0</v>
      </c>
      <c r="H283" s="146"/>
      <c r="I283" s="145">
        <f>ROUND(E283*H283,2)</f>
        <v>0</v>
      </c>
      <c r="J283" s="146"/>
      <c r="K283" s="145">
        <f>ROUND(E283*J283,2)</f>
        <v>0</v>
      </c>
      <c r="L283" s="145">
        <v>21</v>
      </c>
      <c r="M283" s="145">
        <f>G283*(1+L283/100)</f>
        <v>0</v>
      </c>
      <c r="N283" s="145">
        <v>0</v>
      </c>
      <c r="O283" s="145">
        <f>ROUND(E283*N283,2)</f>
        <v>0</v>
      </c>
      <c r="P283" s="145">
        <v>3.6999999999999998E-2</v>
      </c>
      <c r="Q283" s="145">
        <f>ROUND(E283*P283,2)</f>
        <v>8.6300000000000008</v>
      </c>
      <c r="R283" s="145"/>
      <c r="S283" s="145" t="s">
        <v>122</v>
      </c>
      <c r="T283" s="145" t="s">
        <v>122</v>
      </c>
      <c r="U283" s="145">
        <v>0.13</v>
      </c>
      <c r="V283" s="145">
        <f>ROUND(E283*U283,2)</f>
        <v>30.32</v>
      </c>
      <c r="W283" s="145"/>
      <c r="X283" s="145" t="s">
        <v>123</v>
      </c>
      <c r="Y283" s="136"/>
      <c r="Z283" s="136"/>
      <c r="AA283" s="136"/>
      <c r="AB283" s="136"/>
      <c r="AC283" s="136"/>
      <c r="AD283" s="136"/>
      <c r="AE283" s="136"/>
      <c r="AF283" s="136"/>
      <c r="AG283" s="136" t="s">
        <v>124</v>
      </c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</row>
    <row r="284" spans="1:60" outlineLevel="1" x14ac:dyDescent="0.2">
      <c r="A284" s="143"/>
      <c r="B284" s="144"/>
      <c r="C284" s="166" t="s">
        <v>233</v>
      </c>
      <c r="D284" s="147"/>
      <c r="E284" s="177">
        <v>143.06</v>
      </c>
      <c r="F284" s="176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36"/>
      <c r="Z284" s="136"/>
      <c r="AA284" s="136"/>
      <c r="AB284" s="136"/>
      <c r="AC284" s="136"/>
      <c r="AD284" s="136"/>
      <c r="AE284" s="136"/>
      <c r="AF284" s="136"/>
      <c r="AG284" s="136" t="s">
        <v>126</v>
      </c>
      <c r="AH284" s="136">
        <v>0</v>
      </c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</row>
    <row r="285" spans="1:60" outlineLevel="1" x14ac:dyDescent="0.2">
      <c r="A285" s="143"/>
      <c r="B285" s="144"/>
      <c r="C285" s="166" t="s">
        <v>234</v>
      </c>
      <c r="D285" s="147"/>
      <c r="E285" s="177">
        <v>90.206000000000003</v>
      </c>
      <c r="F285" s="176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36"/>
      <c r="Z285" s="136"/>
      <c r="AA285" s="136"/>
      <c r="AB285" s="136"/>
      <c r="AC285" s="136"/>
      <c r="AD285" s="136"/>
      <c r="AE285" s="136"/>
      <c r="AF285" s="136"/>
      <c r="AG285" s="136" t="s">
        <v>126</v>
      </c>
      <c r="AH285" s="136">
        <v>0</v>
      </c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</row>
    <row r="286" spans="1:60" ht="22.5" outlineLevel="1" x14ac:dyDescent="0.2">
      <c r="A286" s="155">
        <v>71</v>
      </c>
      <c r="B286" s="156" t="s">
        <v>371</v>
      </c>
      <c r="C286" s="165" t="s">
        <v>372</v>
      </c>
      <c r="D286" s="157" t="s">
        <v>150</v>
      </c>
      <c r="E286" s="180">
        <v>13.3</v>
      </c>
      <c r="F286" s="198">
        <v>0</v>
      </c>
      <c r="G286" s="158">
        <f>ROUND(E286*F286,2)</f>
        <v>0</v>
      </c>
      <c r="H286" s="146"/>
      <c r="I286" s="145">
        <f>ROUND(E286*H286,2)</f>
        <v>0</v>
      </c>
      <c r="J286" s="146"/>
      <c r="K286" s="145">
        <f>ROUND(E286*J286,2)</f>
        <v>0</v>
      </c>
      <c r="L286" s="145">
        <v>21</v>
      </c>
      <c r="M286" s="145">
        <f>G286*(1+L286/100)</f>
        <v>0</v>
      </c>
      <c r="N286" s="145">
        <v>0</v>
      </c>
      <c r="O286" s="145">
        <f>ROUND(E286*N286,2)</f>
        <v>0</v>
      </c>
      <c r="P286" s="145">
        <v>6.0000000000000001E-3</v>
      </c>
      <c r="Q286" s="145">
        <f>ROUND(E286*P286,2)</f>
        <v>0.08</v>
      </c>
      <c r="R286" s="145"/>
      <c r="S286" s="145" t="s">
        <v>122</v>
      </c>
      <c r="T286" s="145" t="s">
        <v>206</v>
      </c>
      <c r="U286" s="145">
        <v>0.06</v>
      </c>
      <c r="V286" s="145">
        <f>ROUND(E286*U286,2)</f>
        <v>0.8</v>
      </c>
      <c r="W286" s="145"/>
      <c r="X286" s="145" t="s">
        <v>123</v>
      </c>
      <c r="Y286" s="136"/>
      <c r="Z286" s="136"/>
      <c r="AA286" s="136"/>
      <c r="AB286" s="136"/>
      <c r="AC286" s="136"/>
      <c r="AD286" s="136"/>
      <c r="AE286" s="136"/>
      <c r="AF286" s="136"/>
      <c r="AG286" s="136" t="s">
        <v>124</v>
      </c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</row>
    <row r="287" spans="1:60" outlineLevel="1" x14ac:dyDescent="0.2">
      <c r="A287" s="143"/>
      <c r="B287" s="144"/>
      <c r="C287" s="166" t="s">
        <v>373</v>
      </c>
      <c r="D287" s="147"/>
      <c r="E287" s="177">
        <v>13.3</v>
      </c>
      <c r="F287" s="176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36"/>
      <c r="Z287" s="136"/>
      <c r="AA287" s="136"/>
      <c r="AB287" s="136"/>
      <c r="AC287" s="136"/>
      <c r="AD287" s="136"/>
      <c r="AE287" s="136"/>
      <c r="AF287" s="136"/>
      <c r="AG287" s="136" t="s">
        <v>126</v>
      </c>
      <c r="AH287" s="136">
        <v>0</v>
      </c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</row>
    <row r="288" spans="1:60" ht="33.75" outlineLevel="1" x14ac:dyDescent="0.2">
      <c r="A288" s="155">
        <v>72</v>
      </c>
      <c r="B288" s="156" t="s">
        <v>374</v>
      </c>
      <c r="C288" s="165" t="s">
        <v>375</v>
      </c>
      <c r="D288" s="157" t="s">
        <v>150</v>
      </c>
      <c r="E288" s="180">
        <v>1369.54</v>
      </c>
      <c r="F288" s="198">
        <v>0</v>
      </c>
      <c r="G288" s="158">
        <f>ROUND(E288*F288,2)</f>
        <v>0</v>
      </c>
      <c r="H288" s="146"/>
      <c r="I288" s="145">
        <f>ROUND(E288*H288,2)</f>
        <v>0</v>
      </c>
      <c r="J288" s="146"/>
      <c r="K288" s="145">
        <f>ROUND(E288*J288,2)</f>
        <v>0</v>
      </c>
      <c r="L288" s="145">
        <v>21</v>
      </c>
      <c r="M288" s="145">
        <f>G288*(1+L288/100)</f>
        <v>0</v>
      </c>
      <c r="N288" s="145">
        <v>0</v>
      </c>
      <c r="O288" s="145">
        <f>ROUND(E288*N288,2)</f>
        <v>0</v>
      </c>
      <c r="P288" s="145">
        <v>0.01</v>
      </c>
      <c r="Q288" s="145">
        <f>ROUND(E288*P288,2)</f>
        <v>13.7</v>
      </c>
      <c r="R288" s="145"/>
      <c r="S288" s="145" t="s">
        <v>122</v>
      </c>
      <c r="T288" s="145" t="s">
        <v>206</v>
      </c>
      <c r="U288" s="145">
        <v>0.06</v>
      </c>
      <c r="V288" s="145">
        <f>ROUND(E288*U288,2)</f>
        <v>82.17</v>
      </c>
      <c r="W288" s="145"/>
      <c r="X288" s="145" t="s">
        <v>123</v>
      </c>
      <c r="Y288" s="136"/>
      <c r="Z288" s="136"/>
      <c r="AA288" s="136"/>
      <c r="AB288" s="136"/>
      <c r="AC288" s="136"/>
      <c r="AD288" s="136"/>
      <c r="AE288" s="136"/>
      <c r="AF288" s="136"/>
      <c r="AG288" s="136" t="s">
        <v>124</v>
      </c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</row>
    <row r="289" spans="1:60" outlineLevel="1" x14ac:dyDescent="0.2">
      <c r="A289" s="143"/>
      <c r="B289" s="144"/>
      <c r="C289" s="166" t="s">
        <v>376</v>
      </c>
      <c r="D289" s="147"/>
      <c r="E289" s="177">
        <v>18</v>
      </c>
      <c r="F289" s="176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36"/>
      <c r="Z289" s="136"/>
      <c r="AA289" s="136"/>
      <c r="AB289" s="136"/>
      <c r="AC289" s="136"/>
      <c r="AD289" s="136"/>
      <c r="AE289" s="136"/>
      <c r="AF289" s="136"/>
      <c r="AG289" s="136" t="s">
        <v>126</v>
      </c>
      <c r="AH289" s="136">
        <v>0</v>
      </c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</row>
    <row r="290" spans="1:60" outlineLevel="1" x14ac:dyDescent="0.2">
      <c r="A290" s="143"/>
      <c r="B290" s="144"/>
      <c r="C290" s="166" t="s">
        <v>377</v>
      </c>
      <c r="D290" s="147"/>
      <c r="E290" s="177">
        <v>14</v>
      </c>
      <c r="F290" s="176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36"/>
      <c r="Z290" s="136"/>
      <c r="AA290" s="136"/>
      <c r="AB290" s="136"/>
      <c r="AC290" s="136"/>
      <c r="AD290" s="136"/>
      <c r="AE290" s="136"/>
      <c r="AF290" s="136"/>
      <c r="AG290" s="136" t="s">
        <v>126</v>
      </c>
      <c r="AH290" s="136">
        <v>0</v>
      </c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</row>
    <row r="291" spans="1:60" outlineLevel="1" x14ac:dyDescent="0.2">
      <c r="A291" s="143"/>
      <c r="B291" s="144"/>
      <c r="C291" s="166" t="s">
        <v>378</v>
      </c>
      <c r="D291" s="147"/>
      <c r="E291" s="177">
        <v>138.75</v>
      </c>
      <c r="F291" s="176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36"/>
      <c r="Z291" s="136"/>
      <c r="AA291" s="136"/>
      <c r="AB291" s="136"/>
      <c r="AC291" s="136"/>
      <c r="AD291" s="136"/>
      <c r="AE291" s="136"/>
      <c r="AF291" s="136"/>
      <c r="AG291" s="136" t="s">
        <v>126</v>
      </c>
      <c r="AH291" s="136">
        <v>0</v>
      </c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</row>
    <row r="292" spans="1:60" outlineLevel="1" x14ac:dyDescent="0.2">
      <c r="A292" s="143"/>
      <c r="B292" s="144"/>
      <c r="C292" s="166" t="s">
        <v>379</v>
      </c>
      <c r="D292" s="147"/>
      <c r="E292" s="177">
        <v>337.5</v>
      </c>
      <c r="F292" s="176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36"/>
      <c r="Z292" s="136"/>
      <c r="AA292" s="136"/>
      <c r="AB292" s="136"/>
      <c r="AC292" s="136"/>
      <c r="AD292" s="136"/>
      <c r="AE292" s="136"/>
      <c r="AF292" s="136"/>
      <c r="AG292" s="136" t="s">
        <v>126</v>
      </c>
      <c r="AH292" s="136">
        <v>0</v>
      </c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</row>
    <row r="293" spans="1:60" outlineLevel="1" x14ac:dyDescent="0.2">
      <c r="A293" s="143"/>
      <c r="B293" s="144"/>
      <c r="C293" s="166" t="s">
        <v>380</v>
      </c>
      <c r="D293" s="147"/>
      <c r="E293" s="177">
        <v>28.88</v>
      </c>
      <c r="F293" s="176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36"/>
      <c r="Z293" s="136"/>
      <c r="AA293" s="136"/>
      <c r="AB293" s="136"/>
      <c r="AC293" s="136"/>
      <c r="AD293" s="136"/>
      <c r="AE293" s="136"/>
      <c r="AF293" s="136"/>
      <c r="AG293" s="136" t="s">
        <v>126</v>
      </c>
      <c r="AH293" s="136">
        <v>0</v>
      </c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</row>
    <row r="294" spans="1:60" outlineLevel="1" x14ac:dyDescent="0.2">
      <c r="A294" s="143"/>
      <c r="B294" s="144"/>
      <c r="C294" s="166" t="s">
        <v>381</v>
      </c>
      <c r="D294" s="147"/>
      <c r="E294" s="177">
        <v>63.08</v>
      </c>
      <c r="F294" s="176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36"/>
      <c r="Z294" s="136"/>
      <c r="AA294" s="136"/>
      <c r="AB294" s="136"/>
      <c r="AC294" s="136"/>
      <c r="AD294" s="136"/>
      <c r="AE294" s="136"/>
      <c r="AF294" s="136"/>
      <c r="AG294" s="136" t="s">
        <v>126</v>
      </c>
      <c r="AH294" s="136">
        <v>0</v>
      </c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</row>
    <row r="295" spans="1:60" outlineLevel="1" x14ac:dyDescent="0.2">
      <c r="A295" s="143"/>
      <c r="B295" s="144"/>
      <c r="C295" s="166" t="s">
        <v>382</v>
      </c>
      <c r="D295" s="147"/>
      <c r="E295" s="177">
        <v>340.1</v>
      </c>
      <c r="F295" s="176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36"/>
      <c r="Z295" s="136"/>
      <c r="AA295" s="136"/>
      <c r="AB295" s="136"/>
      <c r="AC295" s="136"/>
      <c r="AD295" s="136"/>
      <c r="AE295" s="136"/>
      <c r="AF295" s="136"/>
      <c r="AG295" s="136" t="s">
        <v>126</v>
      </c>
      <c r="AH295" s="136">
        <v>0</v>
      </c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</row>
    <row r="296" spans="1:60" outlineLevel="1" x14ac:dyDescent="0.2">
      <c r="A296" s="143"/>
      <c r="B296" s="144"/>
      <c r="C296" s="166" t="s">
        <v>383</v>
      </c>
      <c r="D296" s="147"/>
      <c r="E296" s="177">
        <v>268.5</v>
      </c>
      <c r="F296" s="176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36"/>
      <c r="Z296" s="136"/>
      <c r="AA296" s="136"/>
      <c r="AB296" s="136"/>
      <c r="AC296" s="136"/>
      <c r="AD296" s="136"/>
      <c r="AE296" s="136"/>
      <c r="AF296" s="136"/>
      <c r="AG296" s="136" t="s">
        <v>126</v>
      </c>
      <c r="AH296" s="136">
        <v>0</v>
      </c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</row>
    <row r="297" spans="1:60" outlineLevel="1" x14ac:dyDescent="0.2">
      <c r="A297" s="143"/>
      <c r="B297" s="144"/>
      <c r="C297" s="166" t="s">
        <v>384</v>
      </c>
      <c r="D297" s="147"/>
      <c r="E297" s="177">
        <v>149.72999999999999</v>
      </c>
      <c r="F297" s="176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36"/>
      <c r="Z297" s="136"/>
      <c r="AA297" s="136"/>
      <c r="AB297" s="136"/>
      <c r="AC297" s="136"/>
      <c r="AD297" s="136"/>
      <c r="AE297" s="136"/>
      <c r="AF297" s="136"/>
      <c r="AG297" s="136" t="s">
        <v>126</v>
      </c>
      <c r="AH297" s="136">
        <v>0</v>
      </c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</row>
    <row r="298" spans="1:60" outlineLevel="1" x14ac:dyDescent="0.2">
      <c r="A298" s="143"/>
      <c r="B298" s="144"/>
      <c r="C298" s="166" t="s">
        <v>385</v>
      </c>
      <c r="D298" s="147"/>
      <c r="E298" s="177">
        <v>11</v>
      </c>
      <c r="F298" s="176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36"/>
      <c r="Z298" s="136"/>
      <c r="AA298" s="136"/>
      <c r="AB298" s="136"/>
      <c r="AC298" s="136"/>
      <c r="AD298" s="136"/>
      <c r="AE298" s="136"/>
      <c r="AF298" s="136"/>
      <c r="AG298" s="136" t="s">
        <v>126</v>
      </c>
      <c r="AH298" s="136">
        <v>0</v>
      </c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</row>
    <row r="299" spans="1:60" ht="22.5" outlineLevel="1" x14ac:dyDescent="0.2">
      <c r="A299" s="155">
        <v>73</v>
      </c>
      <c r="B299" s="156" t="s">
        <v>386</v>
      </c>
      <c r="C299" s="165" t="s">
        <v>387</v>
      </c>
      <c r="D299" s="157" t="s">
        <v>241</v>
      </c>
      <c r="E299" s="180">
        <v>237.2</v>
      </c>
      <c r="F299" s="198">
        <v>0</v>
      </c>
      <c r="G299" s="158">
        <f>ROUND(E299*F299,2)</f>
        <v>0</v>
      </c>
      <c r="H299" s="146"/>
      <c r="I299" s="145">
        <f>ROUND(E299*H299,2)</f>
        <v>0</v>
      </c>
      <c r="J299" s="146"/>
      <c r="K299" s="145">
        <f>ROUND(E299*J299,2)</f>
        <v>0</v>
      </c>
      <c r="L299" s="145">
        <v>21</v>
      </c>
      <c r="M299" s="145">
        <f>G299*(1+L299/100)</f>
        <v>0</v>
      </c>
      <c r="N299" s="145">
        <v>0</v>
      </c>
      <c r="O299" s="145">
        <f>ROUND(E299*N299,2)</f>
        <v>0</v>
      </c>
      <c r="P299" s="145">
        <v>1E-3</v>
      </c>
      <c r="Q299" s="145">
        <f>ROUND(E299*P299,2)</f>
        <v>0.24</v>
      </c>
      <c r="R299" s="145"/>
      <c r="S299" s="145" t="s">
        <v>122</v>
      </c>
      <c r="T299" s="145" t="s">
        <v>206</v>
      </c>
      <c r="U299" s="145">
        <v>0.04</v>
      </c>
      <c r="V299" s="145">
        <f>ROUND(E299*U299,2)</f>
        <v>9.49</v>
      </c>
      <c r="W299" s="145"/>
      <c r="X299" s="145" t="s">
        <v>123</v>
      </c>
      <c r="Y299" s="136"/>
      <c r="Z299" s="136"/>
      <c r="AA299" s="136"/>
      <c r="AB299" s="136"/>
      <c r="AC299" s="136"/>
      <c r="AD299" s="136"/>
      <c r="AE299" s="136"/>
      <c r="AF299" s="136"/>
      <c r="AG299" s="136" t="s">
        <v>124</v>
      </c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</row>
    <row r="300" spans="1:60" outlineLevel="1" x14ac:dyDescent="0.2">
      <c r="A300" s="143"/>
      <c r="B300" s="144"/>
      <c r="C300" s="166" t="s">
        <v>388</v>
      </c>
      <c r="D300" s="147"/>
      <c r="E300" s="177">
        <v>33.1</v>
      </c>
      <c r="F300" s="176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36"/>
      <c r="Z300" s="136"/>
      <c r="AA300" s="136"/>
      <c r="AB300" s="136"/>
      <c r="AC300" s="136"/>
      <c r="AD300" s="136"/>
      <c r="AE300" s="136"/>
      <c r="AF300" s="136"/>
      <c r="AG300" s="136" t="s">
        <v>126</v>
      </c>
      <c r="AH300" s="136">
        <v>0</v>
      </c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</row>
    <row r="301" spans="1:60" outlineLevel="1" x14ac:dyDescent="0.2">
      <c r="A301" s="143"/>
      <c r="B301" s="144"/>
      <c r="C301" s="166" t="s">
        <v>389</v>
      </c>
      <c r="D301" s="147"/>
      <c r="E301" s="177">
        <v>30.5</v>
      </c>
      <c r="F301" s="176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36"/>
      <c r="Z301" s="136"/>
      <c r="AA301" s="136"/>
      <c r="AB301" s="136"/>
      <c r="AC301" s="136"/>
      <c r="AD301" s="136"/>
      <c r="AE301" s="136"/>
      <c r="AF301" s="136"/>
      <c r="AG301" s="136" t="s">
        <v>126</v>
      </c>
      <c r="AH301" s="136">
        <v>0</v>
      </c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</row>
    <row r="302" spans="1:60" outlineLevel="1" x14ac:dyDescent="0.2">
      <c r="A302" s="143"/>
      <c r="B302" s="144"/>
      <c r="C302" s="166" t="s">
        <v>390</v>
      </c>
      <c r="D302" s="147"/>
      <c r="E302" s="177">
        <v>32</v>
      </c>
      <c r="F302" s="176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36"/>
      <c r="Z302" s="136"/>
      <c r="AA302" s="136"/>
      <c r="AB302" s="136"/>
      <c r="AC302" s="136"/>
      <c r="AD302" s="136"/>
      <c r="AE302" s="136"/>
      <c r="AF302" s="136"/>
      <c r="AG302" s="136" t="s">
        <v>126</v>
      </c>
      <c r="AH302" s="136">
        <v>0</v>
      </c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</row>
    <row r="303" spans="1:60" outlineLevel="1" x14ac:dyDescent="0.2">
      <c r="A303" s="143"/>
      <c r="B303" s="144"/>
      <c r="C303" s="166" t="s">
        <v>391</v>
      </c>
      <c r="D303" s="147"/>
      <c r="E303" s="177">
        <v>44</v>
      </c>
      <c r="F303" s="176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36"/>
      <c r="Z303" s="136"/>
      <c r="AA303" s="136"/>
      <c r="AB303" s="136"/>
      <c r="AC303" s="136"/>
      <c r="AD303" s="136"/>
      <c r="AE303" s="136"/>
      <c r="AF303" s="136"/>
      <c r="AG303" s="136" t="s">
        <v>126</v>
      </c>
      <c r="AH303" s="136">
        <v>0</v>
      </c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</row>
    <row r="304" spans="1:60" outlineLevel="1" x14ac:dyDescent="0.2">
      <c r="A304" s="143"/>
      <c r="B304" s="144"/>
      <c r="C304" s="166" t="s">
        <v>392</v>
      </c>
      <c r="D304" s="147"/>
      <c r="E304" s="177">
        <v>9</v>
      </c>
      <c r="F304" s="176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36"/>
      <c r="Z304" s="136"/>
      <c r="AA304" s="136"/>
      <c r="AB304" s="136"/>
      <c r="AC304" s="136"/>
      <c r="AD304" s="136"/>
      <c r="AE304" s="136"/>
      <c r="AF304" s="136"/>
      <c r="AG304" s="136" t="s">
        <v>126</v>
      </c>
      <c r="AH304" s="136">
        <v>0</v>
      </c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</row>
    <row r="305" spans="1:60" outlineLevel="1" x14ac:dyDescent="0.2">
      <c r="A305" s="143"/>
      <c r="B305" s="144"/>
      <c r="C305" s="166" t="s">
        <v>393</v>
      </c>
      <c r="D305" s="147"/>
      <c r="E305" s="177">
        <v>25.5</v>
      </c>
      <c r="F305" s="176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36"/>
      <c r="Z305" s="136"/>
      <c r="AA305" s="136"/>
      <c r="AB305" s="136"/>
      <c r="AC305" s="136"/>
      <c r="AD305" s="136"/>
      <c r="AE305" s="136"/>
      <c r="AF305" s="136"/>
      <c r="AG305" s="136" t="s">
        <v>126</v>
      </c>
      <c r="AH305" s="136">
        <v>0</v>
      </c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</row>
    <row r="306" spans="1:60" outlineLevel="1" x14ac:dyDescent="0.2">
      <c r="A306" s="143"/>
      <c r="B306" s="144"/>
      <c r="C306" s="166" t="s">
        <v>55</v>
      </c>
      <c r="D306" s="147"/>
      <c r="E306" s="177">
        <v>3</v>
      </c>
      <c r="F306" s="176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36"/>
      <c r="Z306" s="136"/>
      <c r="AA306" s="136"/>
      <c r="AB306" s="136"/>
      <c r="AC306" s="136"/>
      <c r="AD306" s="136"/>
      <c r="AE306" s="136"/>
      <c r="AF306" s="136"/>
      <c r="AG306" s="136" t="s">
        <v>126</v>
      </c>
      <c r="AH306" s="136">
        <v>0</v>
      </c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</row>
    <row r="307" spans="1:60" outlineLevel="1" x14ac:dyDescent="0.2">
      <c r="A307" s="143"/>
      <c r="B307" s="144"/>
      <c r="C307" s="166" t="s">
        <v>394</v>
      </c>
      <c r="D307" s="147"/>
      <c r="E307" s="177">
        <v>18</v>
      </c>
      <c r="F307" s="176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36"/>
      <c r="Z307" s="136"/>
      <c r="AA307" s="136"/>
      <c r="AB307" s="136"/>
      <c r="AC307" s="136"/>
      <c r="AD307" s="136"/>
      <c r="AE307" s="136"/>
      <c r="AF307" s="136"/>
      <c r="AG307" s="136" t="s">
        <v>126</v>
      </c>
      <c r="AH307" s="136">
        <v>0</v>
      </c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</row>
    <row r="308" spans="1:60" outlineLevel="1" x14ac:dyDescent="0.2">
      <c r="A308" s="143"/>
      <c r="B308" s="144"/>
      <c r="C308" s="166" t="s">
        <v>395</v>
      </c>
      <c r="D308" s="147"/>
      <c r="E308" s="177">
        <v>7</v>
      </c>
      <c r="F308" s="176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36"/>
      <c r="Z308" s="136"/>
      <c r="AA308" s="136"/>
      <c r="AB308" s="136"/>
      <c r="AC308" s="136"/>
      <c r="AD308" s="136"/>
      <c r="AE308" s="136"/>
      <c r="AF308" s="136"/>
      <c r="AG308" s="136" t="s">
        <v>126</v>
      </c>
      <c r="AH308" s="136">
        <v>0</v>
      </c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</row>
    <row r="309" spans="1:60" outlineLevel="1" x14ac:dyDescent="0.2">
      <c r="A309" s="143"/>
      <c r="B309" s="144"/>
      <c r="C309" s="166" t="s">
        <v>396</v>
      </c>
      <c r="D309" s="147"/>
      <c r="E309" s="177">
        <v>16</v>
      </c>
      <c r="F309" s="176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36"/>
      <c r="Z309" s="136"/>
      <c r="AA309" s="136"/>
      <c r="AB309" s="136"/>
      <c r="AC309" s="136"/>
      <c r="AD309" s="136"/>
      <c r="AE309" s="136"/>
      <c r="AF309" s="136"/>
      <c r="AG309" s="136" t="s">
        <v>126</v>
      </c>
      <c r="AH309" s="136">
        <v>0</v>
      </c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</row>
    <row r="310" spans="1:60" outlineLevel="1" x14ac:dyDescent="0.2">
      <c r="A310" s="143"/>
      <c r="B310" s="144"/>
      <c r="C310" s="166" t="s">
        <v>397</v>
      </c>
      <c r="D310" s="147"/>
      <c r="E310" s="177">
        <v>19.100000000000001</v>
      </c>
      <c r="F310" s="176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36"/>
      <c r="Z310" s="136"/>
      <c r="AA310" s="136"/>
      <c r="AB310" s="136"/>
      <c r="AC310" s="136"/>
      <c r="AD310" s="136"/>
      <c r="AE310" s="136"/>
      <c r="AF310" s="136"/>
      <c r="AG310" s="136" t="s">
        <v>126</v>
      </c>
      <c r="AH310" s="136">
        <v>0</v>
      </c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</row>
    <row r="311" spans="1:60" outlineLevel="1" x14ac:dyDescent="0.2">
      <c r="A311" s="155">
        <v>74</v>
      </c>
      <c r="B311" s="156" t="s">
        <v>398</v>
      </c>
      <c r="C311" s="165" t="s">
        <v>399</v>
      </c>
      <c r="D311" s="157" t="s">
        <v>241</v>
      </c>
      <c r="E311" s="180">
        <v>16.5</v>
      </c>
      <c r="F311" s="198">
        <v>0</v>
      </c>
      <c r="G311" s="158">
        <f>ROUND(E311*F311,2)</f>
        <v>0</v>
      </c>
      <c r="H311" s="146"/>
      <c r="I311" s="145">
        <f>ROUND(E311*H311,2)</f>
        <v>0</v>
      </c>
      <c r="J311" s="146"/>
      <c r="K311" s="145">
        <f>ROUND(E311*J311,2)</f>
        <v>0</v>
      </c>
      <c r="L311" s="145">
        <v>21</v>
      </c>
      <c r="M311" s="145">
        <f>G311*(1+L311/100)</f>
        <v>0</v>
      </c>
      <c r="N311" s="145">
        <v>0</v>
      </c>
      <c r="O311" s="145">
        <f>ROUND(E311*N311,2)</f>
        <v>0</v>
      </c>
      <c r="P311" s="145">
        <v>2.63E-3</v>
      </c>
      <c r="Q311" s="145">
        <f>ROUND(E311*P311,2)</f>
        <v>0.04</v>
      </c>
      <c r="R311" s="145"/>
      <c r="S311" s="145" t="s">
        <v>122</v>
      </c>
      <c r="T311" s="145" t="s">
        <v>122</v>
      </c>
      <c r="U311" s="145">
        <v>0.114</v>
      </c>
      <c r="V311" s="145">
        <f>ROUND(E311*U311,2)</f>
        <v>1.88</v>
      </c>
      <c r="W311" s="145"/>
      <c r="X311" s="145" t="s">
        <v>123</v>
      </c>
      <c r="Y311" s="136"/>
      <c r="Z311" s="136"/>
      <c r="AA311" s="136"/>
      <c r="AB311" s="136"/>
      <c r="AC311" s="136"/>
      <c r="AD311" s="136"/>
      <c r="AE311" s="136"/>
      <c r="AF311" s="136"/>
      <c r="AG311" s="136" t="s">
        <v>124</v>
      </c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</row>
    <row r="312" spans="1:60" outlineLevel="1" x14ac:dyDescent="0.2">
      <c r="A312" s="143"/>
      <c r="B312" s="144"/>
      <c r="C312" s="166" t="s">
        <v>282</v>
      </c>
      <c r="D312" s="147"/>
      <c r="E312" s="177">
        <v>16.5</v>
      </c>
      <c r="F312" s="176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36"/>
      <c r="Z312" s="136"/>
      <c r="AA312" s="136"/>
      <c r="AB312" s="136"/>
      <c r="AC312" s="136"/>
      <c r="AD312" s="136"/>
      <c r="AE312" s="136"/>
      <c r="AF312" s="136"/>
      <c r="AG312" s="136" t="s">
        <v>126</v>
      </c>
      <c r="AH312" s="136">
        <v>0</v>
      </c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</row>
    <row r="313" spans="1:60" outlineLevel="1" x14ac:dyDescent="0.2">
      <c r="A313" s="155">
        <v>75</v>
      </c>
      <c r="B313" s="156" t="s">
        <v>400</v>
      </c>
      <c r="C313" s="165" t="s">
        <v>401</v>
      </c>
      <c r="D313" s="157" t="s">
        <v>158</v>
      </c>
      <c r="E313" s="180">
        <v>2</v>
      </c>
      <c r="F313" s="198">
        <v>0</v>
      </c>
      <c r="G313" s="158">
        <f>ROUND(E313*F313,2)</f>
        <v>0</v>
      </c>
      <c r="H313" s="146"/>
      <c r="I313" s="145">
        <f>ROUND(E313*H313,2)</f>
        <v>0</v>
      </c>
      <c r="J313" s="146"/>
      <c r="K313" s="145">
        <f>ROUND(E313*J313,2)</f>
        <v>0</v>
      </c>
      <c r="L313" s="145">
        <v>21</v>
      </c>
      <c r="M313" s="145">
        <f>G313*(1+L313/100)</f>
        <v>0</v>
      </c>
      <c r="N313" s="145">
        <v>0</v>
      </c>
      <c r="O313" s="145">
        <f>ROUND(E313*N313,2)</f>
        <v>0</v>
      </c>
      <c r="P313" s="145">
        <v>3.5220000000000001E-2</v>
      </c>
      <c r="Q313" s="145">
        <f>ROUND(E313*P313,2)</f>
        <v>7.0000000000000007E-2</v>
      </c>
      <c r="R313" s="145"/>
      <c r="S313" s="145" t="s">
        <v>122</v>
      </c>
      <c r="T313" s="145" t="s">
        <v>122</v>
      </c>
      <c r="U313" s="145">
        <v>0.56399999999999995</v>
      </c>
      <c r="V313" s="145">
        <f>ROUND(E313*U313,2)</f>
        <v>1.1299999999999999</v>
      </c>
      <c r="W313" s="145"/>
      <c r="X313" s="145" t="s">
        <v>123</v>
      </c>
      <c r="Y313" s="136"/>
      <c r="Z313" s="136"/>
      <c r="AA313" s="136"/>
      <c r="AB313" s="136"/>
      <c r="AC313" s="136"/>
      <c r="AD313" s="136"/>
      <c r="AE313" s="136"/>
      <c r="AF313" s="136"/>
      <c r="AG313" s="136" t="s">
        <v>124</v>
      </c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</row>
    <row r="314" spans="1:60" outlineLevel="1" x14ac:dyDescent="0.2">
      <c r="A314" s="143"/>
      <c r="B314" s="144"/>
      <c r="C314" s="166" t="s">
        <v>41</v>
      </c>
      <c r="D314" s="147"/>
      <c r="E314" s="177">
        <v>2</v>
      </c>
      <c r="F314" s="176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36"/>
      <c r="Z314" s="136"/>
      <c r="AA314" s="136"/>
      <c r="AB314" s="136"/>
      <c r="AC314" s="136"/>
      <c r="AD314" s="136"/>
      <c r="AE314" s="136"/>
      <c r="AF314" s="136"/>
      <c r="AG314" s="136" t="s">
        <v>126</v>
      </c>
      <c r="AH314" s="136">
        <v>0</v>
      </c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</row>
    <row r="315" spans="1:60" outlineLevel="1" x14ac:dyDescent="0.2">
      <c r="A315" s="155">
        <v>76</v>
      </c>
      <c r="B315" s="156" t="s">
        <v>402</v>
      </c>
      <c r="C315" s="165" t="s">
        <v>403</v>
      </c>
      <c r="D315" s="157" t="s">
        <v>241</v>
      </c>
      <c r="E315" s="180">
        <v>130.4</v>
      </c>
      <c r="F315" s="198">
        <v>0</v>
      </c>
      <c r="G315" s="158">
        <f>ROUND(E315*F315,2)</f>
        <v>0</v>
      </c>
      <c r="H315" s="146"/>
      <c r="I315" s="145">
        <f>ROUND(E315*H315,2)</f>
        <v>0</v>
      </c>
      <c r="J315" s="146"/>
      <c r="K315" s="145">
        <f>ROUND(E315*J315,2)</f>
        <v>0</v>
      </c>
      <c r="L315" s="145">
        <v>21</v>
      </c>
      <c r="M315" s="145">
        <f>G315*(1+L315/100)</f>
        <v>0</v>
      </c>
      <c r="N315" s="145">
        <v>1.6000000000000001E-4</v>
      </c>
      <c r="O315" s="145">
        <f>ROUND(E315*N315,2)</f>
        <v>0.02</v>
      </c>
      <c r="P315" s="145">
        <v>1.2319999999999999E-2</v>
      </c>
      <c r="Q315" s="145">
        <f>ROUND(E315*P315,2)</f>
        <v>1.61</v>
      </c>
      <c r="R315" s="145"/>
      <c r="S315" s="145" t="s">
        <v>122</v>
      </c>
      <c r="T315" s="145" t="s">
        <v>122</v>
      </c>
      <c r="U315" s="145">
        <v>0.2477</v>
      </c>
      <c r="V315" s="145">
        <f>ROUND(E315*U315,2)</f>
        <v>32.299999999999997</v>
      </c>
      <c r="W315" s="145"/>
      <c r="X315" s="145" t="s">
        <v>123</v>
      </c>
      <c r="Y315" s="136"/>
      <c r="Z315" s="136"/>
      <c r="AA315" s="136"/>
      <c r="AB315" s="136"/>
      <c r="AC315" s="136"/>
      <c r="AD315" s="136"/>
      <c r="AE315" s="136"/>
      <c r="AF315" s="136"/>
      <c r="AG315" s="136" t="s">
        <v>124</v>
      </c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</row>
    <row r="316" spans="1:60" outlineLevel="1" x14ac:dyDescent="0.2">
      <c r="A316" s="143"/>
      <c r="B316" s="144"/>
      <c r="C316" s="166" t="s">
        <v>404</v>
      </c>
      <c r="D316" s="147"/>
      <c r="E316" s="177">
        <v>7.5</v>
      </c>
      <c r="F316" s="176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36"/>
      <c r="Z316" s="136"/>
      <c r="AA316" s="136"/>
      <c r="AB316" s="136"/>
      <c r="AC316" s="136"/>
      <c r="AD316" s="136"/>
      <c r="AE316" s="136"/>
      <c r="AF316" s="136"/>
      <c r="AG316" s="136" t="s">
        <v>126</v>
      </c>
      <c r="AH316" s="136">
        <v>0</v>
      </c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</row>
    <row r="317" spans="1:60" outlineLevel="1" x14ac:dyDescent="0.2">
      <c r="A317" s="143"/>
      <c r="B317" s="144"/>
      <c r="C317" s="166" t="s">
        <v>405</v>
      </c>
      <c r="D317" s="147"/>
      <c r="E317" s="177">
        <v>42</v>
      </c>
      <c r="F317" s="176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36"/>
      <c r="Z317" s="136"/>
      <c r="AA317" s="136"/>
      <c r="AB317" s="136"/>
      <c r="AC317" s="136"/>
      <c r="AD317" s="136"/>
      <c r="AE317" s="136"/>
      <c r="AF317" s="136"/>
      <c r="AG317" s="136" t="s">
        <v>126</v>
      </c>
      <c r="AH317" s="136">
        <v>0</v>
      </c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</row>
    <row r="318" spans="1:60" outlineLevel="1" x14ac:dyDescent="0.2">
      <c r="A318" s="143"/>
      <c r="B318" s="144"/>
      <c r="C318" s="166" t="s">
        <v>406</v>
      </c>
      <c r="D318" s="147"/>
      <c r="E318" s="177">
        <v>24</v>
      </c>
      <c r="F318" s="176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36"/>
      <c r="Z318" s="136"/>
      <c r="AA318" s="136"/>
      <c r="AB318" s="136"/>
      <c r="AC318" s="136"/>
      <c r="AD318" s="136"/>
      <c r="AE318" s="136"/>
      <c r="AF318" s="136"/>
      <c r="AG318" s="136" t="s">
        <v>126</v>
      </c>
      <c r="AH318" s="136">
        <v>0</v>
      </c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</row>
    <row r="319" spans="1:60" outlineLevel="1" x14ac:dyDescent="0.2">
      <c r="A319" s="143"/>
      <c r="B319" s="144"/>
      <c r="C319" s="166" t="s">
        <v>224</v>
      </c>
      <c r="D319" s="147"/>
      <c r="E319" s="177">
        <v>7</v>
      </c>
      <c r="F319" s="176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36"/>
      <c r="Z319" s="136"/>
      <c r="AA319" s="136"/>
      <c r="AB319" s="136"/>
      <c r="AC319" s="136"/>
      <c r="AD319" s="136"/>
      <c r="AE319" s="136"/>
      <c r="AF319" s="136"/>
      <c r="AG319" s="136" t="s">
        <v>126</v>
      </c>
      <c r="AH319" s="136">
        <v>0</v>
      </c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</row>
    <row r="320" spans="1:60" outlineLevel="1" x14ac:dyDescent="0.2">
      <c r="A320" s="143"/>
      <c r="B320" s="144"/>
      <c r="C320" s="166" t="s">
        <v>407</v>
      </c>
      <c r="D320" s="147"/>
      <c r="E320" s="177">
        <v>8.5</v>
      </c>
      <c r="F320" s="176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36"/>
      <c r="Z320" s="136"/>
      <c r="AA320" s="136"/>
      <c r="AB320" s="136"/>
      <c r="AC320" s="136"/>
      <c r="AD320" s="136"/>
      <c r="AE320" s="136"/>
      <c r="AF320" s="136"/>
      <c r="AG320" s="136" t="s">
        <v>126</v>
      </c>
      <c r="AH320" s="136">
        <v>0</v>
      </c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</row>
    <row r="321" spans="1:60" outlineLevel="1" x14ac:dyDescent="0.2">
      <c r="A321" s="143"/>
      <c r="B321" s="144"/>
      <c r="C321" s="166" t="s">
        <v>408</v>
      </c>
      <c r="D321" s="147"/>
      <c r="E321" s="177">
        <v>1.4</v>
      </c>
      <c r="F321" s="176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36"/>
      <c r="Z321" s="136"/>
      <c r="AA321" s="136"/>
      <c r="AB321" s="136"/>
      <c r="AC321" s="136"/>
      <c r="AD321" s="136"/>
      <c r="AE321" s="136"/>
      <c r="AF321" s="136"/>
      <c r="AG321" s="136" t="s">
        <v>126</v>
      </c>
      <c r="AH321" s="136">
        <v>0</v>
      </c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</row>
    <row r="322" spans="1:60" outlineLevel="1" x14ac:dyDescent="0.2">
      <c r="A322" s="143"/>
      <c r="B322" s="144"/>
      <c r="C322" s="166" t="s">
        <v>409</v>
      </c>
      <c r="D322" s="147"/>
      <c r="E322" s="177">
        <v>40</v>
      </c>
      <c r="F322" s="176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36"/>
      <c r="Z322" s="136"/>
      <c r="AA322" s="136"/>
      <c r="AB322" s="136"/>
      <c r="AC322" s="136"/>
      <c r="AD322" s="136"/>
      <c r="AE322" s="136"/>
      <c r="AF322" s="136"/>
      <c r="AG322" s="136" t="s">
        <v>126</v>
      </c>
      <c r="AH322" s="136">
        <v>0</v>
      </c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</row>
    <row r="323" spans="1:60" outlineLevel="1" x14ac:dyDescent="0.2">
      <c r="A323" s="155">
        <v>77</v>
      </c>
      <c r="B323" s="156" t="s">
        <v>410</v>
      </c>
      <c r="C323" s="165" t="s">
        <v>411</v>
      </c>
      <c r="D323" s="157" t="s">
        <v>150</v>
      </c>
      <c r="E323" s="180">
        <v>505.26936999999998</v>
      </c>
      <c r="F323" s="198">
        <v>0</v>
      </c>
      <c r="G323" s="158">
        <f>ROUND(E323*F323,2)</f>
        <v>0</v>
      </c>
      <c r="H323" s="146"/>
      <c r="I323" s="145">
        <f>ROUND(E323*H323,2)</f>
        <v>0</v>
      </c>
      <c r="J323" s="146"/>
      <c r="K323" s="145">
        <f>ROUND(E323*J323,2)</f>
        <v>0</v>
      </c>
      <c r="L323" s="145">
        <v>21</v>
      </c>
      <c r="M323" s="145">
        <f>G323*(1+L323/100)</f>
        <v>0</v>
      </c>
      <c r="N323" s="145">
        <v>0</v>
      </c>
      <c r="O323" s="145">
        <f>ROUND(E323*N323,2)</f>
        <v>0</v>
      </c>
      <c r="P323" s="145">
        <v>1.4999999999999999E-2</v>
      </c>
      <c r="Q323" s="145">
        <f>ROUND(E323*P323,2)</f>
        <v>7.58</v>
      </c>
      <c r="R323" s="145"/>
      <c r="S323" s="145" t="s">
        <v>122</v>
      </c>
      <c r="T323" s="145" t="s">
        <v>122</v>
      </c>
      <c r="U323" s="145">
        <v>0.09</v>
      </c>
      <c r="V323" s="145">
        <f>ROUND(E323*U323,2)</f>
        <v>45.47</v>
      </c>
      <c r="W323" s="145"/>
      <c r="X323" s="145" t="s">
        <v>123</v>
      </c>
      <c r="Y323" s="136"/>
      <c r="Z323" s="136"/>
      <c r="AA323" s="136"/>
      <c r="AB323" s="136"/>
      <c r="AC323" s="136"/>
      <c r="AD323" s="136"/>
      <c r="AE323" s="136"/>
      <c r="AF323" s="136"/>
      <c r="AG323" s="136" t="s">
        <v>412</v>
      </c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</row>
    <row r="324" spans="1:60" outlineLevel="1" x14ac:dyDescent="0.2">
      <c r="A324" s="143"/>
      <c r="B324" s="144"/>
      <c r="C324" s="166" t="s">
        <v>413</v>
      </c>
      <c r="D324" s="147"/>
      <c r="E324" s="177">
        <v>75</v>
      </c>
      <c r="F324" s="176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36"/>
      <c r="Z324" s="136"/>
      <c r="AA324" s="136"/>
      <c r="AB324" s="136"/>
      <c r="AC324" s="136"/>
      <c r="AD324" s="136"/>
      <c r="AE324" s="136"/>
      <c r="AF324" s="136"/>
      <c r="AG324" s="136" t="s">
        <v>126</v>
      </c>
      <c r="AH324" s="136">
        <v>0</v>
      </c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</row>
    <row r="325" spans="1:60" outlineLevel="1" x14ac:dyDescent="0.2">
      <c r="A325" s="143"/>
      <c r="B325" s="144"/>
      <c r="C325" s="166" t="s">
        <v>414</v>
      </c>
      <c r="D325" s="147"/>
      <c r="E325" s="177">
        <v>21</v>
      </c>
      <c r="F325" s="176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36"/>
      <c r="Z325" s="136"/>
      <c r="AA325" s="136"/>
      <c r="AB325" s="136"/>
      <c r="AC325" s="136"/>
      <c r="AD325" s="136"/>
      <c r="AE325" s="136"/>
      <c r="AF325" s="136"/>
      <c r="AG325" s="136" t="s">
        <v>126</v>
      </c>
      <c r="AH325" s="136">
        <v>0</v>
      </c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</row>
    <row r="326" spans="1:60" outlineLevel="1" x14ac:dyDescent="0.2">
      <c r="A326" s="143"/>
      <c r="B326" s="144"/>
      <c r="C326" s="166" t="s">
        <v>415</v>
      </c>
      <c r="D326" s="147"/>
      <c r="E326" s="177">
        <v>12</v>
      </c>
      <c r="F326" s="176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36"/>
      <c r="Z326" s="136"/>
      <c r="AA326" s="136"/>
      <c r="AB326" s="136"/>
      <c r="AC326" s="136"/>
      <c r="AD326" s="136"/>
      <c r="AE326" s="136"/>
      <c r="AF326" s="136"/>
      <c r="AG326" s="136" t="s">
        <v>126</v>
      </c>
      <c r="AH326" s="136">
        <v>0</v>
      </c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</row>
    <row r="327" spans="1:60" outlineLevel="1" x14ac:dyDescent="0.2">
      <c r="A327" s="143"/>
      <c r="B327" s="144"/>
      <c r="C327" s="166" t="s">
        <v>416</v>
      </c>
      <c r="D327" s="147"/>
      <c r="E327" s="177">
        <v>8</v>
      </c>
      <c r="F327" s="176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36"/>
      <c r="Z327" s="136"/>
      <c r="AA327" s="136"/>
      <c r="AB327" s="136"/>
      <c r="AC327" s="136"/>
      <c r="AD327" s="136"/>
      <c r="AE327" s="136"/>
      <c r="AF327" s="136"/>
      <c r="AG327" s="136" t="s">
        <v>126</v>
      </c>
      <c r="AH327" s="136">
        <v>0</v>
      </c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</row>
    <row r="328" spans="1:60" outlineLevel="1" x14ac:dyDescent="0.2">
      <c r="A328" s="143"/>
      <c r="B328" s="144"/>
      <c r="C328" s="166" t="s">
        <v>417</v>
      </c>
      <c r="D328" s="147"/>
      <c r="E328" s="177">
        <v>25.5</v>
      </c>
      <c r="F328" s="176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36"/>
      <c r="Z328" s="136"/>
      <c r="AA328" s="136"/>
      <c r="AB328" s="136"/>
      <c r="AC328" s="136"/>
      <c r="AD328" s="136"/>
      <c r="AE328" s="136"/>
      <c r="AF328" s="136"/>
      <c r="AG328" s="136" t="s">
        <v>126</v>
      </c>
      <c r="AH328" s="136">
        <v>0</v>
      </c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</row>
    <row r="329" spans="1:60" outlineLevel="1" x14ac:dyDescent="0.2">
      <c r="A329" s="143"/>
      <c r="B329" s="144"/>
      <c r="C329" s="166" t="s">
        <v>418</v>
      </c>
      <c r="D329" s="147"/>
      <c r="E329" s="177">
        <v>12</v>
      </c>
      <c r="F329" s="176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36"/>
      <c r="Z329" s="136"/>
      <c r="AA329" s="136"/>
      <c r="AB329" s="136"/>
      <c r="AC329" s="136"/>
      <c r="AD329" s="136"/>
      <c r="AE329" s="136"/>
      <c r="AF329" s="136"/>
      <c r="AG329" s="136" t="s">
        <v>126</v>
      </c>
      <c r="AH329" s="136">
        <v>0</v>
      </c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</row>
    <row r="330" spans="1:60" outlineLevel="1" x14ac:dyDescent="0.2">
      <c r="A330" s="143"/>
      <c r="B330" s="144"/>
      <c r="C330" s="166" t="s">
        <v>396</v>
      </c>
      <c r="D330" s="147"/>
      <c r="E330" s="177">
        <v>16</v>
      </c>
      <c r="F330" s="176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36"/>
      <c r="Z330" s="136"/>
      <c r="AA330" s="136"/>
      <c r="AB330" s="136"/>
      <c r="AC330" s="136"/>
      <c r="AD330" s="136"/>
      <c r="AE330" s="136"/>
      <c r="AF330" s="136"/>
      <c r="AG330" s="136" t="s">
        <v>126</v>
      </c>
      <c r="AH330" s="136">
        <v>0</v>
      </c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</row>
    <row r="331" spans="1:60" outlineLevel="1" x14ac:dyDescent="0.2">
      <c r="A331" s="143"/>
      <c r="B331" s="144"/>
      <c r="C331" s="166" t="s">
        <v>419</v>
      </c>
      <c r="D331" s="147"/>
      <c r="E331" s="177">
        <v>16</v>
      </c>
      <c r="F331" s="176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36"/>
      <c r="Z331" s="136"/>
      <c r="AA331" s="136"/>
      <c r="AB331" s="136"/>
      <c r="AC331" s="136"/>
      <c r="AD331" s="136"/>
      <c r="AE331" s="136"/>
      <c r="AF331" s="136"/>
      <c r="AG331" s="136" t="s">
        <v>126</v>
      </c>
      <c r="AH331" s="136">
        <v>0</v>
      </c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</row>
    <row r="332" spans="1:60" outlineLevel="1" x14ac:dyDescent="0.2">
      <c r="A332" s="143"/>
      <c r="B332" s="144"/>
      <c r="C332" s="166" t="s">
        <v>420</v>
      </c>
      <c r="D332" s="147"/>
      <c r="E332" s="177">
        <v>10.5</v>
      </c>
      <c r="F332" s="176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36"/>
      <c r="Z332" s="136"/>
      <c r="AA332" s="136"/>
      <c r="AB332" s="136"/>
      <c r="AC332" s="136"/>
      <c r="AD332" s="136"/>
      <c r="AE332" s="136"/>
      <c r="AF332" s="136"/>
      <c r="AG332" s="136" t="s">
        <v>126</v>
      </c>
      <c r="AH332" s="136">
        <v>0</v>
      </c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</row>
    <row r="333" spans="1:60" outlineLevel="1" x14ac:dyDescent="0.2">
      <c r="A333" s="143"/>
      <c r="B333" s="144"/>
      <c r="C333" s="166" t="s">
        <v>421</v>
      </c>
      <c r="D333" s="147"/>
      <c r="E333" s="177">
        <v>7.65</v>
      </c>
      <c r="F333" s="176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36"/>
      <c r="Z333" s="136"/>
      <c r="AA333" s="136"/>
      <c r="AB333" s="136"/>
      <c r="AC333" s="136"/>
      <c r="AD333" s="136"/>
      <c r="AE333" s="136"/>
      <c r="AF333" s="136"/>
      <c r="AG333" s="136" t="s">
        <v>126</v>
      </c>
      <c r="AH333" s="136">
        <v>0</v>
      </c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</row>
    <row r="334" spans="1:60" outlineLevel="1" x14ac:dyDescent="0.2">
      <c r="A334" s="143"/>
      <c r="B334" s="144"/>
      <c r="C334" s="166" t="s">
        <v>422</v>
      </c>
      <c r="D334" s="147"/>
      <c r="E334" s="177">
        <v>4.0625</v>
      </c>
      <c r="F334" s="176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36"/>
      <c r="Z334" s="136"/>
      <c r="AA334" s="136"/>
      <c r="AB334" s="136"/>
      <c r="AC334" s="136"/>
      <c r="AD334" s="136"/>
      <c r="AE334" s="136"/>
      <c r="AF334" s="136"/>
      <c r="AG334" s="136" t="s">
        <v>126</v>
      </c>
      <c r="AH334" s="136">
        <v>0</v>
      </c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</row>
    <row r="335" spans="1:60" outlineLevel="1" x14ac:dyDescent="0.2">
      <c r="A335" s="143"/>
      <c r="B335" s="144"/>
      <c r="C335" s="166" t="s">
        <v>373</v>
      </c>
      <c r="D335" s="147"/>
      <c r="E335" s="177">
        <v>13.3</v>
      </c>
      <c r="F335" s="176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36"/>
      <c r="Z335" s="136"/>
      <c r="AA335" s="136"/>
      <c r="AB335" s="136"/>
      <c r="AC335" s="136"/>
      <c r="AD335" s="136"/>
      <c r="AE335" s="136"/>
      <c r="AF335" s="136"/>
      <c r="AG335" s="136" t="s">
        <v>126</v>
      </c>
      <c r="AH335" s="136">
        <v>0</v>
      </c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</row>
    <row r="336" spans="1:60" outlineLevel="1" x14ac:dyDescent="0.2">
      <c r="A336" s="143"/>
      <c r="B336" s="144"/>
      <c r="C336" s="166" t="s">
        <v>423</v>
      </c>
      <c r="D336" s="147"/>
      <c r="E336" s="177">
        <v>284.25688000000002</v>
      </c>
      <c r="F336" s="176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36"/>
      <c r="Z336" s="136"/>
      <c r="AA336" s="136"/>
      <c r="AB336" s="136"/>
      <c r="AC336" s="136"/>
      <c r="AD336" s="136"/>
      <c r="AE336" s="136"/>
      <c r="AF336" s="136"/>
      <c r="AG336" s="136" t="s">
        <v>126</v>
      </c>
      <c r="AH336" s="136">
        <v>0</v>
      </c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</row>
    <row r="337" spans="1:60" ht="22.5" outlineLevel="1" x14ac:dyDescent="0.2">
      <c r="A337" s="155">
        <v>78</v>
      </c>
      <c r="B337" s="156" t="s">
        <v>424</v>
      </c>
      <c r="C337" s="165" t="s">
        <v>425</v>
      </c>
      <c r="D337" s="157" t="s">
        <v>150</v>
      </c>
      <c r="E337" s="180">
        <v>36</v>
      </c>
      <c r="F337" s="198">
        <v>0</v>
      </c>
      <c r="G337" s="158">
        <f>ROUND(E337*F337,2)</f>
        <v>0</v>
      </c>
      <c r="H337" s="146"/>
      <c r="I337" s="145">
        <f>ROUND(E337*H337,2)</f>
        <v>0</v>
      </c>
      <c r="J337" s="146"/>
      <c r="K337" s="145">
        <f>ROUND(E337*J337,2)</f>
        <v>0</v>
      </c>
      <c r="L337" s="145">
        <v>21</v>
      </c>
      <c r="M337" s="145">
        <f>G337*(1+L337/100)</f>
        <v>0</v>
      </c>
      <c r="N337" s="145">
        <v>0</v>
      </c>
      <c r="O337" s="145">
        <f>ROUND(E337*N337,2)</f>
        <v>0</v>
      </c>
      <c r="P337" s="145">
        <v>2.1999999999999999E-2</v>
      </c>
      <c r="Q337" s="145">
        <f>ROUND(E337*P337,2)</f>
        <v>0.79</v>
      </c>
      <c r="R337" s="145"/>
      <c r="S337" s="145" t="s">
        <v>122</v>
      </c>
      <c r="T337" s="145" t="s">
        <v>206</v>
      </c>
      <c r="U337" s="145">
        <v>0.2</v>
      </c>
      <c r="V337" s="145">
        <f>ROUND(E337*U337,2)</f>
        <v>7.2</v>
      </c>
      <c r="W337" s="145"/>
      <c r="X337" s="145" t="s">
        <v>123</v>
      </c>
      <c r="Y337" s="136"/>
      <c r="Z337" s="136"/>
      <c r="AA337" s="136"/>
      <c r="AB337" s="136"/>
      <c r="AC337" s="136"/>
      <c r="AD337" s="136"/>
      <c r="AE337" s="136"/>
      <c r="AF337" s="136"/>
      <c r="AG337" s="136" t="s">
        <v>124</v>
      </c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</row>
    <row r="338" spans="1:60" outlineLevel="1" x14ac:dyDescent="0.2">
      <c r="A338" s="143"/>
      <c r="B338" s="144"/>
      <c r="C338" s="166" t="s">
        <v>426</v>
      </c>
      <c r="D338" s="147"/>
      <c r="E338" s="177">
        <v>36</v>
      </c>
      <c r="F338" s="176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36"/>
      <c r="Z338" s="136"/>
      <c r="AA338" s="136"/>
      <c r="AB338" s="136"/>
      <c r="AC338" s="136"/>
      <c r="AD338" s="136"/>
      <c r="AE338" s="136"/>
      <c r="AF338" s="136"/>
      <c r="AG338" s="136" t="s">
        <v>126</v>
      </c>
      <c r="AH338" s="136">
        <v>0</v>
      </c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</row>
    <row r="339" spans="1:60" ht="22.5" outlineLevel="1" x14ac:dyDescent="0.2">
      <c r="A339" s="155">
        <v>79</v>
      </c>
      <c r="B339" s="156" t="s">
        <v>427</v>
      </c>
      <c r="C339" s="165" t="s">
        <v>428</v>
      </c>
      <c r="D339" s="157" t="s">
        <v>158</v>
      </c>
      <c r="E339" s="180">
        <v>7</v>
      </c>
      <c r="F339" s="198">
        <v>0</v>
      </c>
      <c r="G339" s="158">
        <f>ROUND(E339*F339,2)</f>
        <v>0</v>
      </c>
      <c r="H339" s="146"/>
      <c r="I339" s="145">
        <f>ROUND(E339*H339,2)</f>
        <v>0</v>
      </c>
      <c r="J339" s="146"/>
      <c r="K339" s="145">
        <f>ROUND(E339*J339,2)</f>
        <v>0</v>
      </c>
      <c r="L339" s="145">
        <v>21</v>
      </c>
      <c r="M339" s="145">
        <f>G339*(1+L339/100)</f>
        <v>0</v>
      </c>
      <c r="N339" s="145">
        <v>0</v>
      </c>
      <c r="O339" s="145">
        <f>ROUND(E339*N339,2)</f>
        <v>0</v>
      </c>
      <c r="P339" s="145">
        <v>0.2</v>
      </c>
      <c r="Q339" s="145">
        <f>ROUND(E339*P339,2)</f>
        <v>1.4</v>
      </c>
      <c r="R339" s="145"/>
      <c r="S339" s="145" t="s">
        <v>122</v>
      </c>
      <c r="T339" s="145" t="s">
        <v>122</v>
      </c>
      <c r="U339" s="145">
        <v>2.16</v>
      </c>
      <c r="V339" s="145">
        <f>ROUND(E339*U339,2)</f>
        <v>15.12</v>
      </c>
      <c r="W339" s="145"/>
      <c r="X339" s="145" t="s">
        <v>123</v>
      </c>
      <c r="Y339" s="136"/>
      <c r="Z339" s="136"/>
      <c r="AA339" s="136"/>
      <c r="AB339" s="136"/>
      <c r="AC339" s="136"/>
      <c r="AD339" s="136"/>
      <c r="AE339" s="136"/>
      <c r="AF339" s="136"/>
      <c r="AG339" s="136" t="s">
        <v>124</v>
      </c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</row>
    <row r="340" spans="1:60" outlineLevel="1" x14ac:dyDescent="0.2">
      <c r="A340" s="143"/>
      <c r="B340" s="144"/>
      <c r="C340" s="166" t="s">
        <v>224</v>
      </c>
      <c r="D340" s="147"/>
      <c r="E340" s="177">
        <v>7</v>
      </c>
      <c r="F340" s="176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36"/>
      <c r="Z340" s="136"/>
      <c r="AA340" s="136"/>
      <c r="AB340" s="136"/>
      <c r="AC340" s="136"/>
      <c r="AD340" s="136"/>
      <c r="AE340" s="136"/>
      <c r="AF340" s="136"/>
      <c r="AG340" s="136" t="s">
        <v>126</v>
      </c>
      <c r="AH340" s="136">
        <v>0</v>
      </c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</row>
    <row r="341" spans="1:60" outlineLevel="1" x14ac:dyDescent="0.2">
      <c r="A341" s="155">
        <v>80</v>
      </c>
      <c r="B341" s="156" t="s">
        <v>429</v>
      </c>
      <c r="C341" s="165" t="s">
        <v>430</v>
      </c>
      <c r="D341" s="157" t="s">
        <v>241</v>
      </c>
      <c r="E341" s="180">
        <v>78.8</v>
      </c>
      <c r="F341" s="198">
        <v>0</v>
      </c>
      <c r="G341" s="158">
        <f>ROUND(E341*F341,2)</f>
        <v>0</v>
      </c>
      <c r="H341" s="146"/>
      <c r="I341" s="145">
        <f>ROUND(E341*H341,2)</f>
        <v>0</v>
      </c>
      <c r="J341" s="146"/>
      <c r="K341" s="145">
        <f>ROUND(E341*J341,2)</f>
        <v>0</v>
      </c>
      <c r="L341" s="145">
        <v>21</v>
      </c>
      <c r="M341" s="145">
        <f>G341*(1+L341/100)</f>
        <v>0</v>
      </c>
      <c r="N341" s="145">
        <v>0</v>
      </c>
      <c r="O341" s="145">
        <f>ROUND(E341*N341,2)</f>
        <v>0</v>
      </c>
      <c r="P341" s="145">
        <v>2.98E-3</v>
      </c>
      <c r="Q341" s="145">
        <f>ROUND(E341*P341,2)</f>
        <v>0.23</v>
      </c>
      <c r="R341" s="145"/>
      <c r="S341" s="145" t="s">
        <v>122</v>
      </c>
      <c r="T341" s="145" t="s">
        <v>122</v>
      </c>
      <c r="U341" s="145">
        <v>7.0000000000000007E-2</v>
      </c>
      <c r="V341" s="145">
        <f>ROUND(E341*U341,2)</f>
        <v>5.52</v>
      </c>
      <c r="W341" s="145"/>
      <c r="X341" s="145" t="s">
        <v>123</v>
      </c>
      <c r="Y341" s="136"/>
      <c r="Z341" s="136"/>
      <c r="AA341" s="136"/>
      <c r="AB341" s="136"/>
      <c r="AC341" s="136"/>
      <c r="AD341" s="136"/>
      <c r="AE341" s="136"/>
      <c r="AF341" s="136"/>
      <c r="AG341" s="136" t="s">
        <v>412</v>
      </c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</row>
    <row r="342" spans="1:60" outlineLevel="1" x14ac:dyDescent="0.2">
      <c r="A342" s="143"/>
      <c r="B342" s="144"/>
      <c r="C342" s="166" t="s">
        <v>431</v>
      </c>
      <c r="D342" s="147"/>
      <c r="E342" s="177">
        <v>2.7</v>
      </c>
      <c r="F342" s="176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36"/>
      <c r="Z342" s="136"/>
      <c r="AA342" s="136"/>
      <c r="AB342" s="136"/>
      <c r="AC342" s="136"/>
      <c r="AD342" s="136"/>
      <c r="AE342" s="136"/>
      <c r="AF342" s="136"/>
      <c r="AG342" s="136" t="s">
        <v>126</v>
      </c>
      <c r="AH342" s="136">
        <v>0</v>
      </c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</row>
    <row r="343" spans="1:60" outlineLevel="1" x14ac:dyDescent="0.2">
      <c r="A343" s="143"/>
      <c r="B343" s="144"/>
      <c r="C343" s="166" t="s">
        <v>432</v>
      </c>
      <c r="D343" s="147"/>
      <c r="E343" s="177">
        <v>5.5</v>
      </c>
      <c r="F343" s="176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36"/>
      <c r="Z343" s="136"/>
      <c r="AA343" s="136"/>
      <c r="AB343" s="136"/>
      <c r="AC343" s="136"/>
      <c r="AD343" s="136"/>
      <c r="AE343" s="136"/>
      <c r="AF343" s="136"/>
      <c r="AG343" s="136" t="s">
        <v>126</v>
      </c>
      <c r="AH343" s="136">
        <v>0</v>
      </c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</row>
    <row r="344" spans="1:60" outlineLevel="1" x14ac:dyDescent="0.2">
      <c r="A344" s="143"/>
      <c r="B344" s="144"/>
      <c r="C344" s="166" t="s">
        <v>432</v>
      </c>
      <c r="D344" s="147"/>
      <c r="E344" s="177">
        <v>5.5</v>
      </c>
      <c r="F344" s="176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36"/>
      <c r="Z344" s="136"/>
      <c r="AA344" s="136"/>
      <c r="AB344" s="136"/>
      <c r="AC344" s="136"/>
      <c r="AD344" s="136"/>
      <c r="AE344" s="136"/>
      <c r="AF344" s="136"/>
      <c r="AG344" s="136" t="s">
        <v>126</v>
      </c>
      <c r="AH344" s="136">
        <v>0</v>
      </c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</row>
    <row r="345" spans="1:60" outlineLevel="1" x14ac:dyDescent="0.2">
      <c r="A345" s="143"/>
      <c r="B345" s="144"/>
      <c r="C345" s="166" t="s">
        <v>433</v>
      </c>
      <c r="D345" s="147"/>
      <c r="E345" s="177">
        <v>4.5</v>
      </c>
      <c r="F345" s="176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36"/>
      <c r="Z345" s="136"/>
      <c r="AA345" s="136"/>
      <c r="AB345" s="136"/>
      <c r="AC345" s="136"/>
      <c r="AD345" s="136"/>
      <c r="AE345" s="136"/>
      <c r="AF345" s="136"/>
      <c r="AG345" s="136" t="s">
        <v>126</v>
      </c>
      <c r="AH345" s="136">
        <v>0</v>
      </c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</row>
    <row r="346" spans="1:60" outlineLevel="1" x14ac:dyDescent="0.2">
      <c r="A346" s="143"/>
      <c r="B346" s="144"/>
      <c r="C346" s="166" t="s">
        <v>434</v>
      </c>
      <c r="D346" s="147"/>
      <c r="E346" s="177">
        <v>10.6</v>
      </c>
      <c r="F346" s="176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36"/>
      <c r="Z346" s="136"/>
      <c r="AA346" s="136"/>
      <c r="AB346" s="136"/>
      <c r="AC346" s="136"/>
      <c r="AD346" s="136"/>
      <c r="AE346" s="136"/>
      <c r="AF346" s="136"/>
      <c r="AG346" s="136" t="s">
        <v>126</v>
      </c>
      <c r="AH346" s="136">
        <v>0</v>
      </c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</row>
    <row r="347" spans="1:60" outlineLevel="1" x14ac:dyDescent="0.2">
      <c r="A347" s="143"/>
      <c r="B347" s="144"/>
      <c r="C347" s="166" t="s">
        <v>435</v>
      </c>
      <c r="D347" s="147"/>
      <c r="E347" s="177">
        <v>50</v>
      </c>
      <c r="F347" s="176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36"/>
      <c r="Z347" s="136"/>
      <c r="AA347" s="136"/>
      <c r="AB347" s="136"/>
      <c r="AC347" s="136"/>
      <c r="AD347" s="136"/>
      <c r="AE347" s="136"/>
      <c r="AF347" s="136"/>
      <c r="AG347" s="136" t="s">
        <v>126</v>
      </c>
      <c r="AH347" s="136">
        <v>0</v>
      </c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</row>
    <row r="348" spans="1:60" outlineLevel="1" x14ac:dyDescent="0.2">
      <c r="A348" s="155">
        <v>81</v>
      </c>
      <c r="B348" s="156" t="s">
        <v>436</v>
      </c>
      <c r="C348" s="165" t="s">
        <v>437</v>
      </c>
      <c r="D348" s="157" t="s">
        <v>150</v>
      </c>
      <c r="E348" s="180">
        <v>6.66</v>
      </c>
      <c r="F348" s="198">
        <v>0</v>
      </c>
      <c r="G348" s="158">
        <f>ROUND(E348*F348,2)</f>
        <v>0</v>
      </c>
      <c r="H348" s="146"/>
      <c r="I348" s="145">
        <f>ROUND(E348*H348,2)</f>
        <v>0</v>
      </c>
      <c r="J348" s="146"/>
      <c r="K348" s="145">
        <f>ROUND(E348*J348,2)</f>
        <v>0</v>
      </c>
      <c r="L348" s="145">
        <v>21</v>
      </c>
      <c r="M348" s="145">
        <f>G348*(1+L348/100)</f>
        <v>0</v>
      </c>
      <c r="N348" s="145">
        <v>0</v>
      </c>
      <c r="O348" s="145">
        <f>ROUND(E348*N348,2)</f>
        <v>0</v>
      </c>
      <c r="P348" s="145">
        <v>7.2100000000000003E-3</v>
      </c>
      <c r="Q348" s="145">
        <f>ROUND(E348*P348,2)</f>
        <v>0.05</v>
      </c>
      <c r="R348" s="145"/>
      <c r="S348" s="145" t="s">
        <v>122</v>
      </c>
      <c r="T348" s="145" t="s">
        <v>122</v>
      </c>
      <c r="U348" s="145">
        <v>0.14605000000000001</v>
      </c>
      <c r="V348" s="145">
        <f>ROUND(E348*U348,2)</f>
        <v>0.97</v>
      </c>
      <c r="W348" s="145"/>
      <c r="X348" s="145" t="s">
        <v>123</v>
      </c>
      <c r="Y348" s="136"/>
      <c r="Z348" s="136"/>
      <c r="AA348" s="136"/>
      <c r="AB348" s="136"/>
      <c r="AC348" s="136"/>
      <c r="AD348" s="136"/>
      <c r="AE348" s="136"/>
      <c r="AF348" s="136"/>
      <c r="AG348" s="136" t="s">
        <v>412</v>
      </c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</row>
    <row r="349" spans="1:60" outlineLevel="1" x14ac:dyDescent="0.2">
      <c r="A349" s="143"/>
      <c r="B349" s="144"/>
      <c r="C349" s="166" t="s">
        <v>438</v>
      </c>
      <c r="D349" s="147"/>
      <c r="E349" s="177">
        <v>4.5</v>
      </c>
      <c r="F349" s="176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36"/>
      <c r="Z349" s="136"/>
      <c r="AA349" s="136"/>
      <c r="AB349" s="136"/>
      <c r="AC349" s="136"/>
      <c r="AD349" s="136"/>
      <c r="AE349" s="136"/>
      <c r="AF349" s="136"/>
      <c r="AG349" s="136" t="s">
        <v>126</v>
      </c>
      <c r="AH349" s="136">
        <v>0</v>
      </c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</row>
    <row r="350" spans="1:60" outlineLevel="1" x14ac:dyDescent="0.2">
      <c r="A350" s="143"/>
      <c r="B350" s="144"/>
      <c r="C350" s="166" t="s">
        <v>439</v>
      </c>
      <c r="D350" s="147"/>
      <c r="E350" s="177">
        <v>1.08</v>
      </c>
      <c r="F350" s="176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36"/>
      <c r="Z350" s="136"/>
      <c r="AA350" s="136"/>
      <c r="AB350" s="136"/>
      <c r="AC350" s="136"/>
      <c r="AD350" s="136"/>
      <c r="AE350" s="136"/>
      <c r="AF350" s="136"/>
      <c r="AG350" s="136" t="s">
        <v>126</v>
      </c>
      <c r="AH350" s="136">
        <v>0</v>
      </c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</row>
    <row r="351" spans="1:60" outlineLevel="1" x14ac:dyDescent="0.2">
      <c r="A351" s="143"/>
      <c r="B351" s="144"/>
      <c r="C351" s="166" t="s">
        <v>439</v>
      </c>
      <c r="D351" s="147"/>
      <c r="E351" s="177">
        <v>1.08</v>
      </c>
      <c r="F351" s="176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36"/>
      <c r="Z351" s="136"/>
      <c r="AA351" s="136"/>
      <c r="AB351" s="136"/>
      <c r="AC351" s="136"/>
      <c r="AD351" s="136"/>
      <c r="AE351" s="136"/>
      <c r="AF351" s="136"/>
      <c r="AG351" s="136" t="s">
        <v>126</v>
      </c>
      <c r="AH351" s="136">
        <v>0</v>
      </c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</row>
    <row r="352" spans="1:60" outlineLevel="1" x14ac:dyDescent="0.2">
      <c r="A352" s="155">
        <v>82</v>
      </c>
      <c r="B352" s="156" t="s">
        <v>440</v>
      </c>
      <c r="C352" s="165" t="s">
        <v>441</v>
      </c>
      <c r="D352" s="157" t="s">
        <v>241</v>
      </c>
      <c r="E352" s="180">
        <v>18.5</v>
      </c>
      <c r="F352" s="198">
        <v>0</v>
      </c>
      <c r="G352" s="158">
        <f>ROUND(E352*F352,2)</f>
        <v>0</v>
      </c>
      <c r="H352" s="146"/>
      <c r="I352" s="145">
        <f>ROUND(E352*H352,2)</f>
        <v>0</v>
      </c>
      <c r="J352" s="146"/>
      <c r="K352" s="145">
        <f>ROUND(E352*J352,2)</f>
        <v>0</v>
      </c>
      <c r="L352" s="145">
        <v>21</v>
      </c>
      <c r="M352" s="145">
        <f>G352*(1+L352/100)</f>
        <v>0</v>
      </c>
      <c r="N352" s="145">
        <v>0</v>
      </c>
      <c r="O352" s="145">
        <f>ROUND(E352*N352,2)</f>
        <v>0</v>
      </c>
      <c r="P352" s="145">
        <v>3.3600000000000001E-3</v>
      </c>
      <c r="Q352" s="145">
        <f>ROUND(E352*P352,2)</f>
        <v>0.06</v>
      </c>
      <c r="R352" s="145"/>
      <c r="S352" s="145" t="s">
        <v>122</v>
      </c>
      <c r="T352" s="145" t="s">
        <v>122</v>
      </c>
      <c r="U352" s="145">
        <v>0.08</v>
      </c>
      <c r="V352" s="145">
        <f>ROUND(E352*U352,2)</f>
        <v>1.48</v>
      </c>
      <c r="W352" s="145"/>
      <c r="X352" s="145" t="s">
        <v>123</v>
      </c>
      <c r="Y352" s="136"/>
      <c r="Z352" s="136"/>
      <c r="AA352" s="136"/>
      <c r="AB352" s="136"/>
      <c r="AC352" s="136"/>
      <c r="AD352" s="136"/>
      <c r="AE352" s="136"/>
      <c r="AF352" s="136"/>
      <c r="AG352" s="136" t="s">
        <v>412</v>
      </c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</row>
    <row r="353" spans="1:60" outlineLevel="1" x14ac:dyDescent="0.2">
      <c r="A353" s="143"/>
      <c r="B353" s="144"/>
      <c r="C353" s="166" t="s">
        <v>442</v>
      </c>
      <c r="D353" s="147"/>
      <c r="E353" s="177">
        <v>5.3</v>
      </c>
      <c r="F353" s="176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36"/>
      <c r="Z353" s="136"/>
      <c r="AA353" s="136"/>
      <c r="AB353" s="136"/>
      <c r="AC353" s="136"/>
      <c r="AD353" s="136"/>
      <c r="AE353" s="136"/>
      <c r="AF353" s="136"/>
      <c r="AG353" s="136" t="s">
        <v>126</v>
      </c>
      <c r="AH353" s="136">
        <v>0</v>
      </c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</row>
    <row r="354" spans="1:60" outlineLevel="1" x14ac:dyDescent="0.2">
      <c r="A354" s="143"/>
      <c r="B354" s="144"/>
      <c r="C354" s="166" t="s">
        <v>443</v>
      </c>
      <c r="D354" s="147"/>
      <c r="E354" s="177">
        <v>13.2</v>
      </c>
      <c r="F354" s="176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36"/>
      <c r="Z354" s="136"/>
      <c r="AA354" s="136"/>
      <c r="AB354" s="136"/>
      <c r="AC354" s="136"/>
      <c r="AD354" s="136"/>
      <c r="AE354" s="136"/>
      <c r="AF354" s="136"/>
      <c r="AG354" s="136" t="s">
        <v>126</v>
      </c>
      <c r="AH354" s="136">
        <v>0</v>
      </c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</row>
    <row r="355" spans="1:60" ht="22.5" outlineLevel="1" x14ac:dyDescent="0.2">
      <c r="A355" s="155">
        <v>83</v>
      </c>
      <c r="B355" s="156" t="s">
        <v>444</v>
      </c>
      <c r="C355" s="165" t="s">
        <v>445</v>
      </c>
      <c r="D355" s="157" t="s">
        <v>241</v>
      </c>
      <c r="E355" s="180">
        <v>235.1</v>
      </c>
      <c r="F355" s="198">
        <v>0</v>
      </c>
      <c r="G355" s="158">
        <f>ROUND(E355*F355,2)</f>
        <v>0</v>
      </c>
      <c r="H355" s="146"/>
      <c r="I355" s="145">
        <f>ROUND(E355*H355,2)</f>
        <v>0</v>
      </c>
      <c r="J355" s="146"/>
      <c r="K355" s="145">
        <f>ROUND(E355*J355,2)</f>
        <v>0</v>
      </c>
      <c r="L355" s="145">
        <v>21</v>
      </c>
      <c r="M355" s="145">
        <f>G355*(1+L355/100)</f>
        <v>0</v>
      </c>
      <c r="N355" s="145">
        <v>0</v>
      </c>
      <c r="O355" s="145">
        <f>ROUND(E355*N355,2)</f>
        <v>0</v>
      </c>
      <c r="P355" s="145">
        <v>4.3499999999999997E-3</v>
      </c>
      <c r="Q355" s="145">
        <f>ROUND(E355*P355,2)</f>
        <v>1.02</v>
      </c>
      <c r="R355" s="145"/>
      <c r="S355" s="145" t="s">
        <v>122</v>
      </c>
      <c r="T355" s="145" t="s">
        <v>122</v>
      </c>
      <c r="U355" s="145">
        <v>0.09</v>
      </c>
      <c r="V355" s="145">
        <f>ROUND(E355*U355,2)</f>
        <v>21.16</v>
      </c>
      <c r="W355" s="145"/>
      <c r="X355" s="145" t="s">
        <v>123</v>
      </c>
      <c r="Y355" s="136"/>
      <c r="Z355" s="136"/>
      <c r="AA355" s="136"/>
      <c r="AB355" s="136"/>
      <c r="AC355" s="136"/>
      <c r="AD355" s="136"/>
      <c r="AE355" s="136"/>
      <c r="AF355" s="136"/>
      <c r="AG355" s="136" t="s">
        <v>412</v>
      </c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</row>
    <row r="356" spans="1:60" ht="22.5" outlineLevel="1" x14ac:dyDescent="0.2">
      <c r="A356" s="143"/>
      <c r="B356" s="144"/>
      <c r="C356" s="166" t="s">
        <v>446</v>
      </c>
      <c r="D356" s="147"/>
      <c r="E356" s="177">
        <v>118.7</v>
      </c>
      <c r="F356" s="176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36"/>
      <c r="Z356" s="136"/>
      <c r="AA356" s="136"/>
      <c r="AB356" s="136"/>
      <c r="AC356" s="136"/>
      <c r="AD356" s="136"/>
      <c r="AE356" s="136"/>
      <c r="AF356" s="136"/>
      <c r="AG356" s="136" t="s">
        <v>126</v>
      </c>
      <c r="AH356" s="136">
        <v>0</v>
      </c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</row>
    <row r="357" spans="1:60" outlineLevel="1" x14ac:dyDescent="0.2">
      <c r="A357" s="143"/>
      <c r="B357" s="144"/>
      <c r="C357" s="166" t="s">
        <v>447</v>
      </c>
      <c r="D357" s="147"/>
      <c r="E357" s="177">
        <v>68.7</v>
      </c>
      <c r="F357" s="176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36"/>
      <c r="Z357" s="136"/>
      <c r="AA357" s="136"/>
      <c r="AB357" s="136"/>
      <c r="AC357" s="136"/>
      <c r="AD357" s="136"/>
      <c r="AE357" s="136"/>
      <c r="AF357" s="136"/>
      <c r="AG357" s="136" t="s">
        <v>126</v>
      </c>
      <c r="AH357" s="136">
        <v>0</v>
      </c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</row>
    <row r="358" spans="1:60" outlineLevel="1" x14ac:dyDescent="0.2">
      <c r="A358" s="143"/>
      <c r="B358" s="144"/>
      <c r="C358" s="166" t="s">
        <v>448</v>
      </c>
      <c r="D358" s="147"/>
      <c r="E358" s="177">
        <v>47.7</v>
      </c>
      <c r="F358" s="176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36"/>
      <c r="Z358" s="136"/>
      <c r="AA358" s="136"/>
      <c r="AB358" s="136"/>
      <c r="AC358" s="136"/>
      <c r="AD358" s="136"/>
      <c r="AE358" s="136"/>
      <c r="AF358" s="136"/>
      <c r="AG358" s="136" t="s">
        <v>126</v>
      </c>
      <c r="AH358" s="136">
        <v>0</v>
      </c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</row>
    <row r="359" spans="1:60" outlineLevel="1" x14ac:dyDescent="0.2">
      <c r="A359" s="155">
        <v>84</v>
      </c>
      <c r="B359" s="156" t="s">
        <v>449</v>
      </c>
      <c r="C359" s="165" t="s">
        <v>450</v>
      </c>
      <c r="D359" s="157" t="s">
        <v>241</v>
      </c>
      <c r="E359" s="180">
        <v>86.5</v>
      </c>
      <c r="F359" s="198">
        <v>0</v>
      </c>
      <c r="G359" s="158">
        <f>ROUND(E359*F359,2)</f>
        <v>0</v>
      </c>
      <c r="H359" s="146"/>
      <c r="I359" s="145">
        <f>ROUND(E359*H359,2)</f>
        <v>0</v>
      </c>
      <c r="J359" s="146"/>
      <c r="K359" s="145">
        <f>ROUND(E359*J359,2)</f>
        <v>0</v>
      </c>
      <c r="L359" s="145">
        <v>21</v>
      </c>
      <c r="M359" s="145">
        <f>G359*(1+L359/100)</f>
        <v>0</v>
      </c>
      <c r="N359" s="145">
        <v>0</v>
      </c>
      <c r="O359" s="145">
        <f>ROUND(E359*N359,2)</f>
        <v>0</v>
      </c>
      <c r="P359" s="145">
        <v>3.7699999999999999E-3</v>
      </c>
      <c r="Q359" s="145">
        <f>ROUND(E359*P359,2)</f>
        <v>0.33</v>
      </c>
      <c r="R359" s="145"/>
      <c r="S359" s="145" t="s">
        <v>122</v>
      </c>
      <c r="T359" s="145" t="s">
        <v>122</v>
      </c>
      <c r="U359" s="145">
        <v>6.5549999999999997E-2</v>
      </c>
      <c r="V359" s="145">
        <f>ROUND(E359*U359,2)</f>
        <v>5.67</v>
      </c>
      <c r="W359" s="145"/>
      <c r="X359" s="145" t="s">
        <v>123</v>
      </c>
      <c r="Y359" s="136"/>
      <c r="Z359" s="136"/>
      <c r="AA359" s="136"/>
      <c r="AB359" s="136"/>
      <c r="AC359" s="136"/>
      <c r="AD359" s="136"/>
      <c r="AE359" s="136"/>
      <c r="AF359" s="136"/>
      <c r="AG359" s="136" t="s">
        <v>124</v>
      </c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</row>
    <row r="360" spans="1:60" outlineLevel="1" x14ac:dyDescent="0.2">
      <c r="A360" s="143"/>
      <c r="B360" s="144"/>
      <c r="C360" s="166" t="s">
        <v>451</v>
      </c>
      <c r="D360" s="147"/>
      <c r="E360" s="177">
        <v>65</v>
      </c>
      <c r="F360" s="176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36"/>
      <c r="Z360" s="136"/>
      <c r="AA360" s="136"/>
      <c r="AB360" s="136"/>
      <c r="AC360" s="136"/>
      <c r="AD360" s="136"/>
      <c r="AE360" s="136"/>
      <c r="AF360" s="136"/>
      <c r="AG360" s="136" t="s">
        <v>126</v>
      </c>
      <c r="AH360" s="136">
        <v>0</v>
      </c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</row>
    <row r="361" spans="1:60" outlineLevel="1" x14ac:dyDescent="0.2">
      <c r="A361" s="143"/>
      <c r="B361" s="144"/>
      <c r="C361" s="166" t="s">
        <v>452</v>
      </c>
      <c r="D361" s="147"/>
      <c r="E361" s="177">
        <v>21.5</v>
      </c>
      <c r="F361" s="176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36"/>
      <c r="Z361" s="136"/>
      <c r="AA361" s="136"/>
      <c r="AB361" s="136"/>
      <c r="AC361" s="136"/>
      <c r="AD361" s="136"/>
      <c r="AE361" s="136"/>
      <c r="AF361" s="136"/>
      <c r="AG361" s="136" t="s">
        <v>126</v>
      </c>
      <c r="AH361" s="136">
        <v>0</v>
      </c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</row>
    <row r="362" spans="1:60" outlineLevel="1" x14ac:dyDescent="0.2">
      <c r="A362" s="155">
        <v>85</v>
      </c>
      <c r="B362" s="156" t="s">
        <v>453</v>
      </c>
      <c r="C362" s="165" t="s">
        <v>454</v>
      </c>
      <c r="D362" s="157" t="s">
        <v>241</v>
      </c>
      <c r="E362" s="180">
        <v>235.1</v>
      </c>
      <c r="F362" s="198">
        <v>0</v>
      </c>
      <c r="G362" s="158">
        <f>ROUND(E362*F362,2)</f>
        <v>0</v>
      </c>
      <c r="H362" s="146"/>
      <c r="I362" s="145">
        <f>ROUND(E362*H362,2)</f>
        <v>0</v>
      </c>
      <c r="J362" s="146"/>
      <c r="K362" s="145">
        <f>ROUND(E362*J362,2)</f>
        <v>0</v>
      </c>
      <c r="L362" s="145">
        <v>21</v>
      </c>
      <c r="M362" s="145">
        <f>G362*(1+L362/100)</f>
        <v>0</v>
      </c>
      <c r="N362" s="145">
        <v>0</v>
      </c>
      <c r="O362" s="145">
        <f>ROUND(E362*N362,2)</f>
        <v>0</v>
      </c>
      <c r="P362" s="145">
        <v>1.75E-3</v>
      </c>
      <c r="Q362" s="145">
        <f>ROUND(E362*P362,2)</f>
        <v>0.41</v>
      </c>
      <c r="R362" s="145"/>
      <c r="S362" s="145" t="s">
        <v>122</v>
      </c>
      <c r="T362" s="145" t="s">
        <v>122</v>
      </c>
      <c r="U362" s="145">
        <v>8.0500000000000002E-2</v>
      </c>
      <c r="V362" s="145">
        <f>ROUND(E362*U362,2)</f>
        <v>18.93</v>
      </c>
      <c r="W362" s="145"/>
      <c r="X362" s="145" t="s">
        <v>123</v>
      </c>
      <c r="Y362" s="136"/>
      <c r="Z362" s="136"/>
      <c r="AA362" s="136"/>
      <c r="AB362" s="136"/>
      <c r="AC362" s="136"/>
      <c r="AD362" s="136"/>
      <c r="AE362" s="136"/>
      <c r="AF362" s="136"/>
      <c r="AG362" s="136" t="s">
        <v>124</v>
      </c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</row>
    <row r="363" spans="1:60" ht="22.5" outlineLevel="1" x14ac:dyDescent="0.2">
      <c r="A363" s="143"/>
      <c r="B363" s="144"/>
      <c r="C363" s="166" t="s">
        <v>446</v>
      </c>
      <c r="D363" s="147"/>
      <c r="E363" s="177">
        <v>118.7</v>
      </c>
      <c r="F363" s="176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36"/>
      <c r="Z363" s="136"/>
      <c r="AA363" s="136"/>
      <c r="AB363" s="136"/>
      <c r="AC363" s="136"/>
      <c r="AD363" s="136"/>
      <c r="AE363" s="136"/>
      <c r="AF363" s="136"/>
      <c r="AG363" s="136" t="s">
        <v>126</v>
      </c>
      <c r="AH363" s="136">
        <v>0</v>
      </c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</row>
    <row r="364" spans="1:60" outlineLevel="1" x14ac:dyDescent="0.2">
      <c r="A364" s="143"/>
      <c r="B364" s="144"/>
      <c r="C364" s="166" t="s">
        <v>447</v>
      </c>
      <c r="D364" s="147"/>
      <c r="E364" s="177">
        <v>68.7</v>
      </c>
      <c r="F364" s="176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36"/>
      <c r="Z364" s="136"/>
      <c r="AA364" s="136"/>
      <c r="AB364" s="136"/>
      <c r="AC364" s="136"/>
      <c r="AD364" s="136"/>
      <c r="AE364" s="136"/>
      <c r="AF364" s="136"/>
      <c r="AG364" s="136" t="s">
        <v>126</v>
      </c>
      <c r="AH364" s="136">
        <v>0</v>
      </c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</row>
    <row r="365" spans="1:60" outlineLevel="1" x14ac:dyDescent="0.2">
      <c r="A365" s="143"/>
      <c r="B365" s="144"/>
      <c r="C365" s="166" t="s">
        <v>448</v>
      </c>
      <c r="D365" s="147"/>
      <c r="E365" s="177">
        <v>47.7</v>
      </c>
      <c r="F365" s="176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36"/>
      <c r="Z365" s="136"/>
      <c r="AA365" s="136"/>
      <c r="AB365" s="136"/>
      <c r="AC365" s="136"/>
      <c r="AD365" s="136"/>
      <c r="AE365" s="136"/>
      <c r="AF365" s="136"/>
      <c r="AG365" s="136" t="s">
        <v>126</v>
      </c>
      <c r="AH365" s="136">
        <v>0</v>
      </c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</row>
    <row r="366" spans="1:60" outlineLevel="1" x14ac:dyDescent="0.2">
      <c r="A366" s="155">
        <v>86</v>
      </c>
      <c r="B366" s="156" t="s">
        <v>455</v>
      </c>
      <c r="C366" s="165" t="s">
        <v>456</v>
      </c>
      <c r="D366" s="157" t="s">
        <v>241</v>
      </c>
      <c r="E366" s="180">
        <v>235.1</v>
      </c>
      <c r="F366" s="198">
        <v>0</v>
      </c>
      <c r="G366" s="158">
        <f>ROUND(E366*F366,2)</f>
        <v>0</v>
      </c>
      <c r="H366" s="146"/>
      <c r="I366" s="145">
        <f>ROUND(E366*H366,2)</f>
        <v>0</v>
      </c>
      <c r="J366" s="146"/>
      <c r="K366" s="145">
        <f>ROUND(E366*J366,2)</f>
        <v>0</v>
      </c>
      <c r="L366" s="145">
        <v>21</v>
      </c>
      <c r="M366" s="145">
        <f>G366*(1+L366/100)</f>
        <v>0</v>
      </c>
      <c r="N366" s="145">
        <v>0</v>
      </c>
      <c r="O366" s="145">
        <f>ROUND(E366*N366,2)</f>
        <v>0</v>
      </c>
      <c r="P366" s="145">
        <v>5.7099999999999998E-3</v>
      </c>
      <c r="Q366" s="145">
        <f>ROUND(E366*P366,2)</f>
        <v>1.34</v>
      </c>
      <c r="R366" s="145"/>
      <c r="S366" s="145" t="s">
        <v>122</v>
      </c>
      <c r="T366" s="145" t="s">
        <v>122</v>
      </c>
      <c r="U366" s="145">
        <v>0.115</v>
      </c>
      <c r="V366" s="145">
        <f>ROUND(E366*U366,2)</f>
        <v>27.04</v>
      </c>
      <c r="W366" s="145"/>
      <c r="X366" s="145" t="s">
        <v>123</v>
      </c>
      <c r="Y366" s="136"/>
      <c r="Z366" s="136"/>
      <c r="AA366" s="136"/>
      <c r="AB366" s="136"/>
      <c r="AC366" s="136"/>
      <c r="AD366" s="136"/>
      <c r="AE366" s="136"/>
      <c r="AF366" s="136"/>
      <c r="AG366" s="136" t="s">
        <v>124</v>
      </c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</row>
    <row r="367" spans="1:60" ht="22.5" outlineLevel="1" x14ac:dyDescent="0.2">
      <c r="A367" s="143"/>
      <c r="B367" s="144"/>
      <c r="C367" s="166" t="s">
        <v>446</v>
      </c>
      <c r="D367" s="147"/>
      <c r="E367" s="177">
        <v>118.7</v>
      </c>
      <c r="F367" s="176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36"/>
      <c r="Z367" s="136"/>
      <c r="AA367" s="136"/>
      <c r="AB367" s="136"/>
      <c r="AC367" s="136"/>
      <c r="AD367" s="136"/>
      <c r="AE367" s="136"/>
      <c r="AF367" s="136"/>
      <c r="AG367" s="136" t="s">
        <v>126</v>
      </c>
      <c r="AH367" s="136">
        <v>0</v>
      </c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</row>
    <row r="368" spans="1:60" outlineLevel="1" x14ac:dyDescent="0.2">
      <c r="A368" s="143"/>
      <c r="B368" s="144"/>
      <c r="C368" s="166" t="s">
        <v>447</v>
      </c>
      <c r="D368" s="147"/>
      <c r="E368" s="177">
        <v>68.7</v>
      </c>
      <c r="F368" s="176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36"/>
      <c r="Z368" s="136"/>
      <c r="AA368" s="136"/>
      <c r="AB368" s="136"/>
      <c r="AC368" s="136"/>
      <c r="AD368" s="136"/>
      <c r="AE368" s="136"/>
      <c r="AF368" s="136"/>
      <c r="AG368" s="136" t="s">
        <v>126</v>
      </c>
      <c r="AH368" s="136">
        <v>0</v>
      </c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</row>
    <row r="369" spans="1:60" outlineLevel="1" x14ac:dyDescent="0.2">
      <c r="A369" s="143"/>
      <c r="B369" s="144"/>
      <c r="C369" s="166" t="s">
        <v>448</v>
      </c>
      <c r="D369" s="147"/>
      <c r="E369" s="177">
        <v>47.7</v>
      </c>
      <c r="F369" s="176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36"/>
      <c r="Z369" s="136"/>
      <c r="AA369" s="136"/>
      <c r="AB369" s="136"/>
      <c r="AC369" s="136"/>
      <c r="AD369" s="136"/>
      <c r="AE369" s="136"/>
      <c r="AF369" s="136"/>
      <c r="AG369" s="136" t="s">
        <v>126</v>
      </c>
      <c r="AH369" s="136">
        <v>0</v>
      </c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</row>
    <row r="370" spans="1:60" outlineLevel="1" x14ac:dyDescent="0.2">
      <c r="A370" s="155">
        <v>87</v>
      </c>
      <c r="B370" s="156" t="s">
        <v>457</v>
      </c>
      <c r="C370" s="165" t="s">
        <v>458</v>
      </c>
      <c r="D370" s="157" t="s">
        <v>241</v>
      </c>
      <c r="E370" s="180">
        <v>9.5</v>
      </c>
      <c r="F370" s="198">
        <v>0</v>
      </c>
      <c r="G370" s="158">
        <f>ROUND(E370*F370,2)</f>
        <v>0</v>
      </c>
      <c r="H370" s="146"/>
      <c r="I370" s="145">
        <f>ROUND(E370*H370,2)</f>
        <v>0</v>
      </c>
      <c r="J370" s="146"/>
      <c r="K370" s="145">
        <f>ROUND(E370*J370,2)</f>
        <v>0</v>
      </c>
      <c r="L370" s="145">
        <v>21</v>
      </c>
      <c r="M370" s="145">
        <f>G370*(1+L370/100)</f>
        <v>0</v>
      </c>
      <c r="N370" s="145">
        <v>0</v>
      </c>
      <c r="O370" s="145">
        <f>ROUND(E370*N370,2)</f>
        <v>0</v>
      </c>
      <c r="P370" s="145">
        <v>3.3700000000000002E-3</v>
      </c>
      <c r="Q370" s="145">
        <f>ROUND(E370*P370,2)</f>
        <v>0.03</v>
      </c>
      <c r="R370" s="145"/>
      <c r="S370" s="145" t="s">
        <v>122</v>
      </c>
      <c r="T370" s="145" t="s">
        <v>122</v>
      </c>
      <c r="U370" s="145">
        <v>0.115</v>
      </c>
      <c r="V370" s="145">
        <f>ROUND(E370*U370,2)</f>
        <v>1.0900000000000001</v>
      </c>
      <c r="W370" s="145"/>
      <c r="X370" s="145" t="s">
        <v>123</v>
      </c>
      <c r="Y370" s="136"/>
      <c r="Z370" s="136"/>
      <c r="AA370" s="136"/>
      <c r="AB370" s="136"/>
      <c r="AC370" s="136"/>
      <c r="AD370" s="136"/>
      <c r="AE370" s="136"/>
      <c r="AF370" s="136"/>
      <c r="AG370" s="136" t="s">
        <v>412</v>
      </c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</row>
    <row r="371" spans="1:60" outlineLevel="1" x14ac:dyDescent="0.2">
      <c r="A371" s="143"/>
      <c r="B371" s="144"/>
      <c r="C371" s="166" t="s">
        <v>459</v>
      </c>
      <c r="D371" s="147"/>
      <c r="E371" s="177">
        <v>4</v>
      </c>
      <c r="F371" s="176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36"/>
      <c r="Z371" s="136"/>
      <c r="AA371" s="136"/>
      <c r="AB371" s="136"/>
      <c r="AC371" s="136"/>
      <c r="AD371" s="136"/>
      <c r="AE371" s="136"/>
      <c r="AF371" s="136"/>
      <c r="AG371" s="136" t="s">
        <v>126</v>
      </c>
      <c r="AH371" s="136">
        <v>0</v>
      </c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</row>
    <row r="372" spans="1:60" outlineLevel="1" x14ac:dyDescent="0.2">
      <c r="A372" s="143"/>
      <c r="B372" s="144"/>
      <c r="C372" s="166" t="s">
        <v>432</v>
      </c>
      <c r="D372" s="147"/>
      <c r="E372" s="177">
        <v>5.5</v>
      </c>
      <c r="F372" s="176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36"/>
      <c r="Z372" s="136"/>
      <c r="AA372" s="136"/>
      <c r="AB372" s="136"/>
      <c r="AC372" s="136"/>
      <c r="AD372" s="136"/>
      <c r="AE372" s="136"/>
      <c r="AF372" s="136"/>
      <c r="AG372" s="136" t="s">
        <v>126</v>
      </c>
      <c r="AH372" s="136">
        <v>0</v>
      </c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</row>
    <row r="373" spans="1:60" ht="22.5" outlineLevel="1" x14ac:dyDescent="0.2">
      <c r="A373" s="155">
        <v>88</v>
      </c>
      <c r="B373" s="156" t="s">
        <v>460</v>
      </c>
      <c r="C373" s="165" t="s">
        <v>461</v>
      </c>
      <c r="D373" s="157" t="s">
        <v>241</v>
      </c>
      <c r="E373" s="180">
        <v>10</v>
      </c>
      <c r="F373" s="198">
        <v>0</v>
      </c>
      <c r="G373" s="158">
        <f>ROUND(E373*F373,2)</f>
        <v>0</v>
      </c>
      <c r="H373" s="146"/>
      <c r="I373" s="145">
        <f>ROUND(E373*H373,2)</f>
        <v>0</v>
      </c>
      <c r="J373" s="146"/>
      <c r="K373" s="145">
        <f>ROUND(E373*J373,2)</f>
        <v>0</v>
      </c>
      <c r="L373" s="145">
        <v>21</v>
      </c>
      <c r="M373" s="145">
        <f>G373*(1+L373/100)</f>
        <v>0</v>
      </c>
      <c r="N373" s="145">
        <v>0</v>
      </c>
      <c r="O373" s="145">
        <f>ROUND(E373*N373,2)</f>
        <v>0</v>
      </c>
      <c r="P373" s="145">
        <v>2.2599999999999999E-3</v>
      </c>
      <c r="Q373" s="145">
        <f>ROUND(E373*P373,2)</f>
        <v>0.02</v>
      </c>
      <c r="R373" s="145"/>
      <c r="S373" s="145" t="s">
        <v>122</v>
      </c>
      <c r="T373" s="145" t="s">
        <v>122</v>
      </c>
      <c r="U373" s="145">
        <v>0.06</v>
      </c>
      <c r="V373" s="145">
        <f>ROUND(E373*U373,2)</f>
        <v>0.6</v>
      </c>
      <c r="W373" s="145"/>
      <c r="X373" s="145" t="s">
        <v>123</v>
      </c>
      <c r="Y373" s="136"/>
      <c r="Z373" s="136"/>
      <c r="AA373" s="136"/>
      <c r="AB373" s="136"/>
      <c r="AC373" s="136"/>
      <c r="AD373" s="136"/>
      <c r="AE373" s="136"/>
      <c r="AF373" s="136"/>
      <c r="AG373" s="136" t="s">
        <v>412</v>
      </c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</row>
    <row r="374" spans="1:60" outlineLevel="1" x14ac:dyDescent="0.2">
      <c r="A374" s="143"/>
      <c r="B374" s="144"/>
      <c r="C374" s="166" t="s">
        <v>459</v>
      </c>
      <c r="D374" s="147"/>
      <c r="E374" s="177">
        <v>4</v>
      </c>
      <c r="F374" s="176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36"/>
      <c r="Z374" s="136"/>
      <c r="AA374" s="136"/>
      <c r="AB374" s="136"/>
      <c r="AC374" s="136"/>
      <c r="AD374" s="136"/>
      <c r="AE374" s="136"/>
      <c r="AF374" s="136"/>
      <c r="AG374" s="136" t="s">
        <v>126</v>
      </c>
      <c r="AH374" s="136">
        <v>0</v>
      </c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</row>
    <row r="375" spans="1:60" outlineLevel="1" x14ac:dyDescent="0.2">
      <c r="A375" s="143"/>
      <c r="B375" s="144"/>
      <c r="C375" s="166" t="s">
        <v>462</v>
      </c>
      <c r="D375" s="147"/>
      <c r="E375" s="177">
        <v>6</v>
      </c>
      <c r="F375" s="176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36"/>
      <c r="Z375" s="136"/>
      <c r="AA375" s="136"/>
      <c r="AB375" s="136"/>
      <c r="AC375" s="136"/>
      <c r="AD375" s="136"/>
      <c r="AE375" s="136"/>
      <c r="AF375" s="136"/>
      <c r="AG375" s="136" t="s">
        <v>126</v>
      </c>
      <c r="AH375" s="136">
        <v>0</v>
      </c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</row>
    <row r="376" spans="1:60" ht="22.5" outlineLevel="1" x14ac:dyDescent="0.2">
      <c r="A376" s="155">
        <v>89</v>
      </c>
      <c r="B376" s="156" t="s">
        <v>463</v>
      </c>
      <c r="C376" s="165" t="s">
        <v>464</v>
      </c>
      <c r="D376" s="157" t="s">
        <v>241</v>
      </c>
      <c r="E376" s="180">
        <v>187.5</v>
      </c>
      <c r="F376" s="198">
        <v>0</v>
      </c>
      <c r="G376" s="158">
        <f>ROUND(E376*F376,2)</f>
        <v>0</v>
      </c>
      <c r="H376" s="146"/>
      <c r="I376" s="145">
        <f>ROUND(E376*H376,2)</f>
        <v>0</v>
      </c>
      <c r="J376" s="146"/>
      <c r="K376" s="145">
        <f>ROUND(E376*J376,2)</f>
        <v>0</v>
      </c>
      <c r="L376" s="145">
        <v>21</v>
      </c>
      <c r="M376" s="145">
        <f>G376*(1+L376/100)</f>
        <v>0</v>
      </c>
      <c r="N376" s="145">
        <v>0</v>
      </c>
      <c r="O376" s="145">
        <f>ROUND(E376*N376,2)</f>
        <v>0</v>
      </c>
      <c r="P376" s="145">
        <v>2.8500000000000001E-3</v>
      </c>
      <c r="Q376" s="145">
        <f>ROUND(E376*P376,2)</f>
        <v>0.53</v>
      </c>
      <c r="R376" s="145"/>
      <c r="S376" s="145" t="s">
        <v>122</v>
      </c>
      <c r="T376" s="145" t="s">
        <v>122</v>
      </c>
      <c r="U376" s="145">
        <v>7.0000000000000007E-2</v>
      </c>
      <c r="V376" s="145">
        <f>ROUND(E376*U376,2)</f>
        <v>13.13</v>
      </c>
      <c r="W376" s="145"/>
      <c r="X376" s="145" t="s">
        <v>123</v>
      </c>
      <c r="Y376" s="136"/>
      <c r="Z376" s="136"/>
      <c r="AA376" s="136"/>
      <c r="AB376" s="136"/>
      <c r="AC376" s="136"/>
      <c r="AD376" s="136"/>
      <c r="AE376" s="136"/>
      <c r="AF376" s="136"/>
      <c r="AG376" s="136" t="s">
        <v>412</v>
      </c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</row>
    <row r="377" spans="1:60" outlineLevel="1" x14ac:dyDescent="0.2">
      <c r="A377" s="143"/>
      <c r="B377" s="144"/>
      <c r="C377" s="166" t="s">
        <v>465</v>
      </c>
      <c r="D377" s="147"/>
      <c r="E377" s="177">
        <v>90</v>
      </c>
      <c r="F377" s="176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36"/>
      <c r="Z377" s="136"/>
      <c r="AA377" s="136"/>
      <c r="AB377" s="136"/>
      <c r="AC377" s="136"/>
      <c r="AD377" s="136"/>
      <c r="AE377" s="136"/>
      <c r="AF377" s="136"/>
      <c r="AG377" s="136" t="s">
        <v>126</v>
      </c>
      <c r="AH377" s="136">
        <v>0</v>
      </c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</row>
    <row r="378" spans="1:60" outlineLevel="1" x14ac:dyDescent="0.2">
      <c r="A378" s="143"/>
      <c r="B378" s="144"/>
      <c r="C378" s="166" t="s">
        <v>466</v>
      </c>
      <c r="D378" s="147"/>
      <c r="E378" s="177">
        <v>97.5</v>
      </c>
      <c r="F378" s="176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36"/>
      <c r="Z378" s="136"/>
      <c r="AA378" s="136"/>
      <c r="AB378" s="136"/>
      <c r="AC378" s="136"/>
      <c r="AD378" s="136"/>
      <c r="AE378" s="136"/>
      <c r="AF378" s="136"/>
      <c r="AG378" s="136" t="s">
        <v>126</v>
      </c>
      <c r="AH378" s="136">
        <v>0</v>
      </c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</row>
    <row r="379" spans="1:60" ht="22.5" outlineLevel="1" x14ac:dyDescent="0.2">
      <c r="A379" s="155">
        <v>90</v>
      </c>
      <c r="B379" s="156" t="s">
        <v>467</v>
      </c>
      <c r="C379" s="165" t="s">
        <v>468</v>
      </c>
      <c r="D379" s="157" t="s">
        <v>469</v>
      </c>
      <c r="E379" s="180">
        <v>120</v>
      </c>
      <c r="F379" s="198">
        <v>0</v>
      </c>
      <c r="G379" s="158">
        <f>ROUND(E379*F379,2)</f>
        <v>0</v>
      </c>
      <c r="H379" s="146"/>
      <c r="I379" s="145">
        <f>ROUND(E379*H379,2)</f>
        <v>0</v>
      </c>
      <c r="J379" s="146"/>
      <c r="K379" s="145">
        <f>ROUND(E379*J379,2)</f>
        <v>0</v>
      </c>
      <c r="L379" s="145">
        <v>21</v>
      </c>
      <c r="M379" s="145">
        <f>G379*(1+L379/100)</f>
        <v>0</v>
      </c>
      <c r="N379" s="145">
        <v>5.0000000000000002E-5</v>
      </c>
      <c r="O379" s="145">
        <f>ROUND(E379*N379,2)</f>
        <v>0.01</v>
      </c>
      <c r="P379" s="145">
        <v>1E-3</v>
      </c>
      <c r="Q379" s="145">
        <f>ROUND(E379*P379,2)</f>
        <v>0.12</v>
      </c>
      <c r="R379" s="145"/>
      <c r="S379" s="145" t="s">
        <v>122</v>
      </c>
      <c r="T379" s="145" t="s">
        <v>206</v>
      </c>
      <c r="U379" s="145">
        <v>9.7000000000000003E-2</v>
      </c>
      <c r="V379" s="145">
        <f>ROUND(E379*U379,2)</f>
        <v>11.64</v>
      </c>
      <c r="W379" s="145"/>
      <c r="X379" s="145" t="s">
        <v>123</v>
      </c>
      <c r="Y379" s="136"/>
      <c r="Z379" s="136"/>
      <c r="AA379" s="136"/>
      <c r="AB379" s="136"/>
      <c r="AC379" s="136"/>
      <c r="AD379" s="136"/>
      <c r="AE379" s="136"/>
      <c r="AF379" s="136"/>
      <c r="AG379" s="136" t="s">
        <v>412</v>
      </c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</row>
    <row r="380" spans="1:60" outlineLevel="1" x14ac:dyDescent="0.2">
      <c r="A380" s="143"/>
      <c r="B380" s="144"/>
      <c r="C380" s="166" t="s">
        <v>470</v>
      </c>
      <c r="D380" s="147"/>
      <c r="E380" s="177">
        <v>120</v>
      </c>
      <c r="F380" s="176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36"/>
      <c r="Z380" s="136"/>
      <c r="AA380" s="136"/>
      <c r="AB380" s="136"/>
      <c r="AC380" s="136"/>
      <c r="AD380" s="136"/>
      <c r="AE380" s="136"/>
      <c r="AF380" s="136"/>
      <c r="AG380" s="136" t="s">
        <v>126</v>
      </c>
      <c r="AH380" s="136">
        <v>0</v>
      </c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</row>
    <row r="381" spans="1:60" outlineLevel="1" x14ac:dyDescent="0.2">
      <c r="A381" s="155">
        <v>91</v>
      </c>
      <c r="B381" s="156" t="s">
        <v>471</v>
      </c>
      <c r="C381" s="165" t="s">
        <v>472</v>
      </c>
      <c r="D381" s="157" t="s">
        <v>150</v>
      </c>
      <c r="E381" s="180">
        <v>67.8</v>
      </c>
      <c r="F381" s="198">
        <v>0</v>
      </c>
      <c r="G381" s="158">
        <f>ROUND(E381*F381,2)</f>
        <v>0</v>
      </c>
      <c r="H381" s="146"/>
      <c r="I381" s="145">
        <f>ROUND(E381*H381,2)</f>
        <v>0</v>
      </c>
      <c r="J381" s="146"/>
      <c r="K381" s="145">
        <f>ROUND(E381*J381,2)</f>
        <v>0</v>
      </c>
      <c r="L381" s="145">
        <v>21</v>
      </c>
      <c r="M381" s="145">
        <f>G381*(1+L381/100)</f>
        <v>0</v>
      </c>
      <c r="N381" s="145">
        <v>0</v>
      </c>
      <c r="O381" s="145">
        <f>ROUND(E381*N381,2)</f>
        <v>0</v>
      </c>
      <c r="P381" s="145">
        <v>7.3200000000000001E-3</v>
      </c>
      <c r="Q381" s="145">
        <f>ROUND(E381*P381,2)</f>
        <v>0.5</v>
      </c>
      <c r="R381" s="145"/>
      <c r="S381" s="145" t="s">
        <v>122</v>
      </c>
      <c r="T381" s="145" t="s">
        <v>122</v>
      </c>
      <c r="U381" s="145">
        <v>0</v>
      </c>
      <c r="V381" s="145">
        <f>ROUND(E381*U381,2)</f>
        <v>0</v>
      </c>
      <c r="W381" s="145"/>
      <c r="X381" s="145" t="s">
        <v>123</v>
      </c>
      <c r="Y381" s="136"/>
      <c r="Z381" s="136"/>
      <c r="AA381" s="136"/>
      <c r="AB381" s="136"/>
      <c r="AC381" s="136"/>
      <c r="AD381" s="136"/>
      <c r="AE381" s="136"/>
      <c r="AF381" s="136"/>
      <c r="AG381" s="136" t="s">
        <v>412</v>
      </c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</row>
    <row r="382" spans="1:60" outlineLevel="1" x14ac:dyDescent="0.2">
      <c r="A382" s="143"/>
      <c r="B382" s="144"/>
      <c r="C382" s="166" t="s">
        <v>473</v>
      </c>
      <c r="D382" s="147"/>
      <c r="E382" s="177">
        <v>13.5</v>
      </c>
      <c r="F382" s="176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36"/>
      <c r="Z382" s="136"/>
      <c r="AA382" s="136"/>
      <c r="AB382" s="136"/>
      <c r="AC382" s="136"/>
      <c r="AD382" s="136"/>
      <c r="AE382" s="136"/>
      <c r="AF382" s="136"/>
      <c r="AG382" s="136" t="s">
        <v>126</v>
      </c>
      <c r="AH382" s="136">
        <v>0</v>
      </c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</row>
    <row r="383" spans="1:60" outlineLevel="1" x14ac:dyDescent="0.2">
      <c r="A383" s="143"/>
      <c r="B383" s="144"/>
      <c r="C383" s="166" t="s">
        <v>474</v>
      </c>
      <c r="D383" s="147"/>
      <c r="E383" s="177">
        <v>26</v>
      </c>
      <c r="F383" s="176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36"/>
      <c r="Z383" s="136"/>
      <c r="AA383" s="136"/>
      <c r="AB383" s="136"/>
      <c r="AC383" s="136"/>
      <c r="AD383" s="136"/>
      <c r="AE383" s="136"/>
      <c r="AF383" s="136"/>
      <c r="AG383" s="136" t="s">
        <v>126</v>
      </c>
      <c r="AH383" s="136">
        <v>0</v>
      </c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</row>
    <row r="384" spans="1:60" outlineLevel="1" x14ac:dyDescent="0.2">
      <c r="A384" s="143"/>
      <c r="B384" s="144"/>
      <c r="C384" s="166" t="s">
        <v>475</v>
      </c>
      <c r="D384" s="147"/>
      <c r="E384" s="177">
        <v>1.3</v>
      </c>
      <c r="F384" s="176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36"/>
      <c r="Z384" s="136"/>
      <c r="AA384" s="136"/>
      <c r="AB384" s="136"/>
      <c r="AC384" s="136"/>
      <c r="AD384" s="136"/>
      <c r="AE384" s="136"/>
      <c r="AF384" s="136"/>
      <c r="AG384" s="136" t="s">
        <v>126</v>
      </c>
      <c r="AH384" s="136">
        <v>0</v>
      </c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</row>
    <row r="385" spans="1:60" outlineLevel="1" x14ac:dyDescent="0.2">
      <c r="A385" s="143"/>
      <c r="B385" s="144"/>
      <c r="C385" s="166" t="s">
        <v>476</v>
      </c>
      <c r="D385" s="147"/>
      <c r="E385" s="177">
        <v>27</v>
      </c>
      <c r="F385" s="176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36"/>
      <c r="Z385" s="136"/>
      <c r="AA385" s="136"/>
      <c r="AB385" s="136"/>
      <c r="AC385" s="136"/>
      <c r="AD385" s="136"/>
      <c r="AE385" s="136"/>
      <c r="AF385" s="136"/>
      <c r="AG385" s="136" t="s">
        <v>126</v>
      </c>
      <c r="AH385" s="136">
        <v>0</v>
      </c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</row>
    <row r="386" spans="1:60" ht="33.75" outlineLevel="1" x14ac:dyDescent="0.2">
      <c r="A386" s="155">
        <v>92</v>
      </c>
      <c r="B386" s="156" t="s">
        <v>477</v>
      </c>
      <c r="C386" s="165" t="s">
        <v>478</v>
      </c>
      <c r="D386" s="157" t="s">
        <v>335</v>
      </c>
      <c r="E386" s="180">
        <v>30</v>
      </c>
      <c r="F386" s="198">
        <v>0</v>
      </c>
      <c r="G386" s="158">
        <f>ROUND(E386*F386,2)</f>
        <v>0</v>
      </c>
      <c r="H386" s="146"/>
      <c r="I386" s="145">
        <f>ROUND(E386*H386,2)</f>
        <v>0</v>
      </c>
      <c r="J386" s="146"/>
      <c r="K386" s="145">
        <f>ROUND(E386*J386,2)</f>
        <v>0</v>
      </c>
      <c r="L386" s="145">
        <v>21</v>
      </c>
      <c r="M386" s="145">
        <f>G386*(1+L386/100)</f>
        <v>0</v>
      </c>
      <c r="N386" s="145">
        <v>0</v>
      </c>
      <c r="O386" s="145">
        <f>ROUND(E386*N386,2)</f>
        <v>0</v>
      </c>
      <c r="P386" s="145">
        <v>0</v>
      </c>
      <c r="Q386" s="145">
        <f>ROUND(E386*P386,2)</f>
        <v>0</v>
      </c>
      <c r="R386" s="145"/>
      <c r="S386" s="145" t="s">
        <v>220</v>
      </c>
      <c r="T386" s="145" t="s">
        <v>206</v>
      </c>
      <c r="U386" s="145">
        <v>0</v>
      </c>
      <c r="V386" s="145">
        <f>ROUND(E386*U386,2)</f>
        <v>0</v>
      </c>
      <c r="W386" s="145"/>
      <c r="X386" s="145" t="s">
        <v>123</v>
      </c>
      <c r="Y386" s="136"/>
      <c r="Z386" s="136"/>
      <c r="AA386" s="136"/>
      <c r="AB386" s="136"/>
      <c r="AC386" s="136"/>
      <c r="AD386" s="136"/>
      <c r="AE386" s="136"/>
      <c r="AF386" s="136"/>
      <c r="AG386" s="136" t="s">
        <v>246</v>
      </c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</row>
    <row r="387" spans="1:60" outlineLevel="1" x14ac:dyDescent="0.2">
      <c r="A387" s="143"/>
      <c r="B387" s="144"/>
      <c r="C387" s="166" t="s">
        <v>479</v>
      </c>
      <c r="D387" s="147"/>
      <c r="E387" s="177">
        <v>30</v>
      </c>
      <c r="F387" s="176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36"/>
      <c r="Z387" s="136"/>
      <c r="AA387" s="136"/>
      <c r="AB387" s="136"/>
      <c r="AC387" s="136"/>
      <c r="AD387" s="136"/>
      <c r="AE387" s="136"/>
      <c r="AF387" s="136"/>
      <c r="AG387" s="136" t="s">
        <v>126</v>
      </c>
      <c r="AH387" s="136">
        <v>0</v>
      </c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</row>
    <row r="388" spans="1:60" ht="22.5" outlineLevel="1" x14ac:dyDescent="0.2">
      <c r="A388" s="155">
        <v>93</v>
      </c>
      <c r="B388" s="156" t="s">
        <v>480</v>
      </c>
      <c r="C388" s="165" t="s">
        <v>481</v>
      </c>
      <c r="D388" s="157" t="s">
        <v>219</v>
      </c>
      <c r="E388" s="180">
        <v>1</v>
      </c>
      <c r="F388" s="198">
        <v>0</v>
      </c>
      <c r="G388" s="158">
        <f>ROUND(E388*F388,2)</f>
        <v>0</v>
      </c>
      <c r="H388" s="146"/>
      <c r="I388" s="145">
        <f>ROUND(E388*H388,2)</f>
        <v>0</v>
      </c>
      <c r="J388" s="146"/>
      <c r="K388" s="145">
        <f>ROUND(E388*J388,2)</f>
        <v>0</v>
      </c>
      <c r="L388" s="145">
        <v>21</v>
      </c>
      <c r="M388" s="145">
        <f>G388*(1+L388/100)</f>
        <v>0</v>
      </c>
      <c r="N388" s="145">
        <v>0</v>
      </c>
      <c r="O388" s="145">
        <f>ROUND(E388*N388,2)</f>
        <v>0</v>
      </c>
      <c r="P388" s="145">
        <v>0</v>
      </c>
      <c r="Q388" s="145">
        <f>ROUND(E388*P388,2)</f>
        <v>0</v>
      </c>
      <c r="R388" s="145"/>
      <c r="S388" s="145" t="s">
        <v>220</v>
      </c>
      <c r="T388" s="145" t="s">
        <v>206</v>
      </c>
      <c r="U388" s="145">
        <v>0</v>
      </c>
      <c r="V388" s="145">
        <f>ROUND(E388*U388,2)</f>
        <v>0</v>
      </c>
      <c r="W388" s="145"/>
      <c r="X388" s="145" t="s">
        <v>123</v>
      </c>
      <c r="Y388" s="136"/>
      <c r="Z388" s="136"/>
      <c r="AA388" s="136"/>
      <c r="AB388" s="136"/>
      <c r="AC388" s="136"/>
      <c r="AD388" s="136"/>
      <c r="AE388" s="136"/>
      <c r="AF388" s="136"/>
      <c r="AG388" s="136" t="s">
        <v>246</v>
      </c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</row>
    <row r="389" spans="1:60" outlineLevel="1" x14ac:dyDescent="0.2">
      <c r="A389" s="143"/>
      <c r="B389" s="144"/>
      <c r="C389" s="166" t="s">
        <v>43</v>
      </c>
      <c r="D389" s="147"/>
      <c r="E389" s="177">
        <v>1</v>
      </c>
      <c r="F389" s="176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36"/>
      <c r="Z389" s="136"/>
      <c r="AA389" s="136"/>
      <c r="AB389" s="136"/>
      <c r="AC389" s="136"/>
      <c r="AD389" s="136"/>
      <c r="AE389" s="136"/>
      <c r="AF389" s="136"/>
      <c r="AG389" s="136" t="s">
        <v>126</v>
      </c>
      <c r="AH389" s="136">
        <v>0</v>
      </c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</row>
    <row r="390" spans="1:60" ht="22.5" outlineLevel="1" x14ac:dyDescent="0.2">
      <c r="A390" s="155">
        <v>94</v>
      </c>
      <c r="B390" s="156" t="s">
        <v>482</v>
      </c>
      <c r="C390" s="165" t="s">
        <v>483</v>
      </c>
      <c r="D390" s="157" t="s">
        <v>158</v>
      </c>
      <c r="E390" s="180">
        <v>8</v>
      </c>
      <c r="F390" s="198">
        <v>0</v>
      </c>
      <c r="G390" s="158">
        <f>ROUND(E390*F390,2)</f>
        <v>0</v>
      </c>
      <c r="H390" s="146"/>
      <c r="I390" s="145">
        <f>ROUND(E390*H390,2)</f>
        <v>0</v>
      </c>
      <c r="J390" s="146"/>
      <c r="K390" s="145">
        <f>ROUND(E390*J390,2)</f>
        <v>0</v>
      </c>
      <c r="L390" s="145">
        <v>21</v>
      </c>
      <c r="M390" s="145">
        <f>G390*(1+L390/100)</f>
        <v>0</v>
      </c>
      <c r="N390" s="145">
        <v>0</v>
      </c>
      <c r="O390" s="145">
        <f>ROUND(E390*N390,2)</f>
        <v>0</v>
      </c>
      <c r="P390" s="145">
        <v>0</v>
      </c>
      <c r="Q390" s="145">
        <f>ROUND(E390*P390,2)</f>
        <v>0</v>
      </c>
      <c r="R390" s="145"/>
      <c r="S390" s="145" t="s">
        <v>220</v>
      </c>
      <c r="T390" s="145" t="s">
        <v>206</v>
      </c>
      <c r="U390" s="145">
        <v>0</v>
      </c>
      <c r="V390" s="145">
        <f>ROUND(E390*U390,2)</f>
        <v>0</v>
      </c>
      <c r="W390" s="145"/>
      <c r="X390" s="145" t="s">
        <v>123</v>
      </c>
      <c r="Y390" s="136"/>
      <c r="Z390" s="136"/>
      <c r="AA390" s="136"/>
      <c r="AB390" s="136"/>
      <c r="AC390" s="136"/>
      <c r="AD390" s="136"/>
      <c r="AE390" s="136"/>
      <c r="AF390" s="136"/>
      <c r="AG390" s="136" t="s">
        <v>124</v>
      </c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</row>
    <row r="391" spans="1:60" outlineLevel="1" x14ac:dyDescent="0.2">
      <c r="A391" s="143"/>
      <c r="B391" s="144"/>
      <c r="C391" s="166" t="s">
        <v>63</v>
      </c>
      <c r="D391" s="147"/>
      <c r="E391" s="177">
        <v>8</v>
      </c>
      <c r="F391" s="176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36"/>
      <c r="Z391" s="136"/>
      <c r="AA391" s="136"/>
      <c r="AB391" s="136"/>
      <c r="AC391" s="136"/>
      <c r="AD391" s="136"/>
      <c r="AE391" s="136"/>
      <c r="AF391" s="136"/>
      <c r="AG391" s="136" t="s">
        <v>126</v>
      </c>
      <c r="AH391" s="136">
        <v>0</v>
      </c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</row>
    <row r="392" spans="1:60" outlineLevel="1" x14ac:dyDescent="0.2">
      <c r="A392" s="155">
        <v>95</v>
      </c>
      <c r="B392" s="156" t="s">
        <v>484</v>
      </c>
      <c r="C392" s="165" t="s">
        <v>485</v>
      </c>
      <c r="D392" s="157" t="s">
        <v>158</v>
      </c>
      <c r="E392" s="180">
        <v>1</v>
      </c>
      <c r="F392" s="198">
        <v>0</v>
      </c>
      <c r="G392" s="158">
        <f>ROUND(E392*F392,2)</f>
        <v>0</v>
      </c>
      <c r="H392" s="146"/>
      <c r="I392" s="145">
        <f>ROUND(E392*H392,2)</f>
        <v>0</v>
      </c>
      <c r="J392" s="146"/>
      <c r="K392" s="145">
        <f>ROUND(E392*J392,2)</f>
        <v>0</v>
      </c>
      <c r="L392" s="145">
        <v>21</v>
      </c>
      <c r="M392" s="145">
        <f>G392*(1+L392/100)</f>
        <v>0</v>
      </c>
      <c r="N392" s="145">
        <v>0</v>
      </c>
      <c r="O392" s="145">
        <f>ROUND(E392*N392,2)</f>
        <v>0</v>
      </c>
      <c r="P392" s="145">
        <v>0</v>
      </c>
      <c r="Q392" s="145">
        <f>ROUND(E392*P392,2)</f>
        <v>0</v>
      </c>
      <c r="R392" s="145"/>
      <c r="S392" s="145" t="s">
        <v>220</v>
      </c>
      <c r="T392" s="145" t="s">
        <v>206</v>
      </c>
      <c r="U392" s="145">
        <v>0</v>
      </c>
      <c r="V392" s="145">
        <f>ROUND(E392*U392,2)</f>
        <v>0</v>
      </c>
      <c r="W392" s="145"/>
      <c r="X392" s="145" t="s">
        <v>123</v>
      </c>
      <c r="Y392" s="136"/>
      <c r="Z392" s="136"/>
      <c r="AA392" s="136"/>
      <c r="AB392" s="136"/>
      <c r="AC392" s="136"/>
      <c r="AD392" s="136"/>
      <c r="AE392" s="136"/>
      <c r="AF392" s="136"/>
      <c r="AG392" s="136" t="s">
        <v>124</v>
      </c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</row>
    <row r="393" spans="1:60" outlineLevel="1" x14ac:dyDescent="0.2">
      <c r="A393" s="143"/>
      <c r="B393" s="144"/>
      <c r="C393" s="166" t="s">
        <v>43</v>
      </c>
      <c r="D393" s="147"/>
      <c r="E393" s="177">
        <v>1</v>
      </c>
      <c r="F393" s="176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36"/>
      <c r="Z393" s="136"/>
      <c r="AA393" s="136"/>
      <c r="AB393" s="136"/>
      <c r="AC393" s="136"/>
      <c r="AD393" s="136"/>
      <c r="AE393" s="136"/>
      <c r="AF393" s="136"/>
      <c r="AG393" s="136" t="s">
        <v>126</v>
      </c>
      <c r="AH393" s="136">
        <v>0</v>
      </c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</row>
    <row r="394" spans="1:60" outlineLevel="1" x14ac:dyDescent="0.2">
      <c r="A394" s="155">
        <v>96</v>
      </c>
      <c r="B394" s="156" t="s">
        <v>486</v>
      </c>
      <c r="C394" s="165" t="s">
        <v>487</v>
      </c>
      <c r="D394" s="157" t="s">
        <v>219</v>
      </c>
      <c r="E394" s="180">
        <v>1</v>
      </c>
      <c r="F394" s="198">
        <v>0</v>
      </c>
      <c r="G394" s="158">
        <f>ROUND(E394*F394,2)</f>
        <v>0</v>
      </c>
      <c r="H394" s="146"/>
      <c r="I394" s="145">
        <f>ROUND(E394*H394,2)</f>
        <v>0</v>
      </c>
      <c r="J394" s="146"/>
      <c r="K394" s="145">
        <f>ROUND(E394*J394,2)</f>
        <v>0</v>
      </c>
      <c r="L394" s="145">
        <v>21</v>
      </c>
      <c r="M394" s="145">
        <f>G394*(1+L394/100)</f>
        <v>0</v>
      </c>
      <c r="N394" s="145">
        <v>0</v>
      </c>
      <c r="O394" s="145">
        <f>ROUND(E394*N394,2)</f>
        <v>0</v>
      </c>
      <c r="P394" s="145">
        <v>0</v>
      </c>
      <c r="Q394" s="145">
        <f>ROUND(E394*P394,2)</f>
        <v>0</v>
      </c>
      <c r="R394" s="145"/>
      <c r="S394" s="145" t="s">
        <v>220</v>
      </c>
      <c r="T394" s="145" t="s">
        <v>206</v>
      </c>
      <c r="U394" s="145">
        <v>0</v>
      </c>
      <c r="V394" s="145">
        <f>ROUND(E394*U394,2)</f>
        <v>0</v>
      </c>
      <c r="W394" s="145"/>
      <c r="X394" s="145" t="s">
        <v>123</v>
      </c>
      <c r="Y394" s="136"/>
      <c r="Z394" s="136"/>
      <c r="AA394" s="136"/>
      <c r="AB394" s="136"/>
      <c r="AC394" s="136"/>
      <c r="AD394" s="136"/>
      <c r="AE394" s="136"/>
      <c r="AF394" s="136"/>
      <c r="AG394" s="136" t="s">
        <v>124</v>
      </c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</row>
    <row r="395" spans="1:60" outlineLevel="1" x14ac:dyDescent="0.2">
      <c r="A395" s="143"/>
      <c r="B395" s="144"/>
      <c r="C395" s="166" t="s">
        <v>43</v>
      </c>
      <c r="D395" s="147"/>
      <c r="E395" s="177">
        <v>1</v>
      </c>
      <c r="F395" s="176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36"/>
      <c r="Z395" s="136"/>
      <c r="AA395" s="136"/>
      <c r="AB395" s="136"/>
      <c r="AC395" s="136"/>
      <c r="AD395" s="136"/>
      <c r="AE395" s="136"/>
      <c r="AF395" s="136"/>
      <c r="AG395" s="136" t="s">
        <v>126</v>
      </c>
      <c r="AH395" s="136">
        <v>0</v>
      </c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</row>
    <row r="396" spans="1:60" ht="22.5" outlineLevel="1" x14ac:dyDescent="0.2">
      <c r="A396" s="155">
        <v>97</v>
      </c>
      <c r="B396" s="156" t="s">
        <v>488</v>
      </c>
      <c r="C396" s="165" t="s">
        <v>489</v>
      </c>
      <c r="D396" s="157" t="s">
        <v>158</v>
      </c>
      <c r="E396" s="180">
        <v>495</v>
      </c>
      <c r="F396" s="198">
        <v>0</v>
      </c>
      <c r="G396" s="158">
        <f>ROUND(E396*F396,2)</f>
        <v>0</v>
      </c>
      <c r="H396" s="146"/>
      <c r="I396" s="145">
        <f>ROUND(E396*H396,2)</f>
        <v>0</v>
      </c>
      <c r="J396" s="146"/>
      <c r="K396" s="145">
        <f>ROUND(E396*J396,2)</f>
        <v>0</v>
      </c>
      <c r="L396" s="145">
        <v>21</v>
      </c>
      <c r="M396" s="145">
        <f>G396*(1+L396/100)</f>
        <v>0</v>
      </c>
      <c r="N396" s="145">
        <v>0</v>
      </c>
      <c r="O396" s="145">
        <f>ROUND(E396*N396,2)</f>
        <v>0</v>
      </c>
      <c r="P396" s="145">
        <v>0</v>
      </c>
      <c r="Q396" s="145">
        <f>ROUND(E396*P396,2)</f>
        <v>0</v>
      </c>
      <c r="R396" s="145"/>
      <c r="S396" s="145" t="s">
        <v>220</v>
      </c>
      <c r="T396" s="145" t="s">
        <v>206</v>
      </c>
      <c r="U396" s="145">
        <v>0</v>
      </c>
      <c r="V396" s="145">
        <f>ROUND(E396*U396,2)</f>
        <v>0</v>
      </c>
      <c r="W396" s="145"/>
      <c r="X396" s="145" t="s">
        <v>123</v>
      </c>
      <c r="Y396" s="136"/>
      <c r="Z396" s="136"/>
      <c r="AA396" s="136"/>
      <c r="AB396" s="136"/>
      <c r="AC396" s="136"/>
      <c r="AD396" s="136"/>
      <c r="AE396" s="136"/>
      <c r="AF396" s="136"/>
      <c r="AG396" s="136" t="s">
        <v>124</v>
      </c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</row>
    <row r="397" spans="1:60" outlineLevel="1" x14ac:dyDescent="0.2">
      <c r="A397" s="143"/>
      <c r="B397" s="144"/>
      <c r="C397" s="166" t="s">
        <v>159</v>
      </c>
      <c r="D397" s="147"/>
      <c r="E397" s="177">
        <v>495</v>
      </c>
      <c r="F397" s="176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36"/>
      <c r="Z397" s="136"/>
      <c r="AA397" s="136"/>
      <c r="AB397" s="136"/>
      <c r="AC397" s="136"/>
      <c r="AD397" s="136"/>
      <c r="AE397" s="136"/>
      <c r="AF397" s="136"/>
      <c r="AG397" s="136" t="s">
        <v>126</v>
      </c>
      <c r="AH397" s="136">
        <v>0</v>
      </c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</row>
    <row r="398" spans="1:60" x14ac:dyDescent="0.2">
      <c r="A398" s="149" t="s">
        <v>117</v>
      </c>
      <c r="B398" s="150" t="s">
        <v>71</v>
      </c>
      <c r="C398" s="164" t="s">
        <v>72</v>
      </c>
      <c r="D398" s="151"/>
      <c r="E398" s="178"/>
      <c r="F398" s="179"/>
      <c r="G398" s="154">
        <f>SUMIF(AG399:AG401,"&lt;&gt;NOR",G399:G401)</f>
        <v>0</v>
      </c>
      <c r="H398" s="148"/>
      <c r="I398" s="148">
        <f>SUM(I399:I401)</f>
        <v>0</v>
      </c>
      <c r="J398" s="148"/>
      <c r="K398" s="148">
        <f>SUM(K399:K401)</f>
        <v>0</v>
      </c>
      <c r="L398" s="148"/>
      <c r="M398" s="148">
        <f>SUM(M399:M401)</f>
        <v>0</v>
      </c>
      <c r="N398" s="148"/>
      <c r="O398" s="148">
        <f>SUM(O399:O401)</f>
        <v>0</v>
      </c>
      <c r="P398" s="148"/>
      <c r="Q398" s="148">
        <f>SUM(Q399:Q401)</f>
        <v>0</v>
      </c>
      <c r="R398" s="148"/>
      <c r="S398" s="148"/>
      <c r="T398" s="148"/>
      <c r="U398" s="148"/>
      <c r="V398" s="148">
        <f>SUM(V399:V401)</f>
        <v>44.71</v>
      </c>
      <c r="W398" s="148"/>
      <c r="X398" s="148"/>
      <c r="AG398" t="s">
        <v>118</v>
      </c>
    </row>
    <row r="399" spans="1:60" outlineLevel="1" x14ac:dyDescent="0.2">
      <c r="A399" s="159">
        <v>98</v>
      </c>
      <c r="B399" s="160" t="s">
        <v>490</v>
      </c>
      <c r="C399" s="167" t="s">
        <v>491</v>
      </c>
      <c r="D399" s="161" t="s">
        <v>168</v>
      </c>
      <c r="E399" s="181">
        <v>139.72275999999999</v>
      </c>
      <c r="F399" s="198">
        <v>0</v>
      </c>
      <c r="G399" s="162">
        <f>ROUND(E399*F399,2)</f>
        <v>0</v>
      </c>
      <c r="H399" s="146"/>
      <c r="I399" s="145">
        <f>ROUND(E399*H399,2)</f>
        <v>0</v>
      </c>
      <c r="J399" s="146"/>
      <c r="K399" s="145">
        <f>ROUND(E399*J399,2)</f>
        <v>0</v>
      </c>
      <c r="L399" s="145">
        <v>21</v>
      </c>
      <c r="M399" s="145">
        <f>G399*(1+L399/100)</f>
        <v>0</v>
      </c>
      <c r="N399" s="145">
        <v>0</v>
      </c>
      <c r="O399" s="145">
        <f>ROUND(E399*N399,2)</f>
        <v>0</v>
      </c>
      <c r="P399" s="145">
        <v>0</v>
      </c>
      <c r="Q399" s="145">
        <f>ROUND(E399*P399,2)</f>
        <v>0</v>
      </c>
      <c r="R399" s="145"/>
      <c r="S399" s="145" t="s">
        <v>122</v>
      </c>
      <c r="T399" s="145" t="s">
        <v>122</v>
      </c>
      <c r="U399" s="145">
        <v>0.32</v>
      </c>
      <c r="V399" s="145">
        <f>ROUND(E399*U399,2)</f>
        <v>44.71</v>
      </c>
      <c r="W399" s="145"/>
      <c r="X399" s="145" t="s">
        <v>492</v>
      </c>
      <c r="Y399" s="136"/>
      <c r="Z399" s="136"/>
      <c r="AA399" s="136"/>
      <c r="AB399" s="136"/>
      <c r="AC399" s="136"/>
      <c r="AD399" s="136"/>
      <c r="AE399" s="136"/>
      <c r="AF399" s="136"/>
      <c r="AG399" s="136" t="s">
        <v>493</v>
      </c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</row>
    <row r="400" spans="1:60" ht="22.5" outlineLevel="1" x14ac:dyDescent="0.2">
      <c r="A400" s="159">
        <v>99</v>
      </c>
      <c r="B400" s="160" t="s">
        <v>494</v>
      </c>
      <c r="C400" s="167" t="s">
        <v>495</v>
      </c>
      <c r="D400" s="161" t="s">
        <v>168</v>
      </c>
      <c r="E400" s="181">
        <v>139.72275999999999</v>
      </c>
      <c r="F400" s="198">
        <v>0</v>
      </c>
      <c r="G400" s="162">
        <f>ROUND(E400*F400,2)</f>
        <v>0</v>
      </c>
      <c r="H400" s="146"/>
      <c r="I400" s="145">
        <f>ROUND(E400*H400,2)</f>
        <v>0</v>
      </c>
      <c r="J400" s="146"/>
      <c r="K400" s="145">
        <f>ROUND(E400*J400,2)</f>
        <v>0</v>
      </c>
      <c r="L400" s="145">
        <v>21</v>
      </c>
      <c r="M400" s="145">
        <f>G400*(1+L400/100)</f>
        <v>0</v>
      </c>
      <c r="N400" s="145">
        <v>0</v>
      </c>
      <c r="O400" s="145">
        <f>ROUND(E400*N400,2)</f>
        <v>0</v>
      </c>
      <c r="P400" s="145">
        <v>0</v>
      </c>
      <c r="Q400" s="145">
        <f>ROUND(E400*P400,2)</f>
        <v>0</v>
      </c>
      <c r="R400" s="145"/>
      <c r="S400" s="145" t="s">
        <v>122</v>
      </c>
      <c r="T400" s="145" t="s">
        <v>206</v>
      </c>
      <c r="U400" s="145">
        <v>0</v>
      </c>
      <c r="V400" s="145">
        <f>ROUND(E400*U400,2)</f>
        <v>0</v>
      </c>
      <c r="W400" s="145"/>
      <c r="X400" s="145" t="s">
        <v>492</v>
      </c>
      <c r="Y400" s="136"/>
      <c r="Z400" s="136"/>
      <c r="AA400" s="136"/>
      <c r="AB400" s="136"/>
      <c r="AC400" s="136"/>
      <c r="AD400" s="136"/>
      <c r="AE400" s="136"/>
      <c r="AF400" s="136"/>
      <c r="AG400" s="136" t="s">
        <v>493</v>
      </c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</row>
    <row r="401" spans="1:60" outlineLevel="1" x14ac:dyDescent="0.2">
      <c r="A401" s="159">
        <v>100</v>
      </c>
      <c r="B401" s="160" t="s">
        <v>496</v>
      </c>
      <c r="C401" s="167" t="s">
        <v>497</v>
      </c>
      <c r="D401" s="161" t="s">
        <v>168</v>
      </c>
      <c r="E401" s="181">
        <v>139.72275999999999</v>
      </c>
      <c r="F401" s="198">
        <v>0</v>
      </c>
      <c r="G401" s="162">
        <f>ROUND(E401*F401,2)</f>
        <v>0</v>
      </c>
      <c r="H401" s="146"/>
      <c r="I401" s="145">
        <f>ROUND(E401*H401,2)</f>
        <v>0</v>
      </c>
      <c r="J401" s="146"/>
      <c r="K401" s="145">
        <f>ROUND(E401*J401,2)</f>
        <v>0</v>
      </c>
      <c r="L401" s="145">
        <v>21</v>
      </c>
      <c r="M401" s="145">
        <f>G401*(1+L401/100)</f>
        <v>0</v>
      </c>
      <c r="N401" s="145">
        <v>0</v>
      </c>
      <c r="O401" s="145">
        <f>ROUND(E401*N401,2)</f>
        <v>0</v>
      </c>
      <c r="P401" s="145">
        <v>0</v>
      </c>
      <c r="Q401" s="145">
        <f>ROUND(E401*P401,2)</f>
        <v>0</v>
      </c>
      <c r="R401" s="145"/>
      <c r="S401" s="145" t="s">
        <v>220</v>
      </c>
      <c r="T401" s="145" t="s">
        <v>206</v>
      </c>
      <c r="U401" s="145">
        <v>0</v>
      </c>
      <c r="V401" s="145">
        <f>ROUND(E401*U401,2)</f>
        <v>0</v>
      </c>
      <c r="W401" s="145"/>
      <c r="X401" s="145" t="s">
        <v>492</v>
      </c>
      <c r="Y401" s="136"/>
      <c r="Z401" s="136"/>
      <c r="AA401" s="136"/>
      <c r="AB401" s="136"/>
      <c r="AC401" s="136"/>
      <c r="AD401" s="136"/>
      <c r="AE401" s="136"/>
      <c r="AF401" s="136"/>
      <c r="AG401" s="136" t="s">
        <v>493</v>
      </c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</row>
    <row r="402" spans="1:60" x14ac:dyDescent="0.2">
      <c r="A402" s="149" t="s">
        <v>117</v>
      </c>
      <c r="B402" s="150" t="s">
        <v>73</v>
      </c>
      <c r="C402" s="164" t="s">
        <v>74</v>
      </c>
      <c r="D402" s="151"/>
      <c r="E402" s="178"/>
      <c r="F402" s="179"/>
      <c r="G402" s="154">
        <f>SUMIF(AG403:AG411,"&lt;&gt;NOR",G403:G411)</f>
        <v>0</v>
      </c>
      <c r="H402" s="148"/>
      <c r="I402" s="148">
        <f>SUM(I403:I411)</f>
        <v>0</v>
      </c>
      <c r="J402" s="148"/>
      <c r="K402" s="148">
        <f>SUM(K403:K411)</f>
        <v>0</v>
      </c>
      <c r="L402" s="148"/>
      <c r="M402" s="148">
        <f>SUM(M403:M411)</f>
        <v>0</v>
      </c>
      <c r="N402" s="148"/>
      <c r="O402" s="148">
        <f>SUM(O403:O411)</f>
        <v>0.17</v>
      </c>
      <c r="P402" s="148"/>
      <c r="Q402" s="148">
        <f>SUM(Q403:Q411)</f>
        <v>0</v>
      </c>
      <c r="R402" s="148"/>
      <c r="S402" s="148"/>
      <c r="T402" s="148"/>
      <c r="U402" s="148"/>
      <c r="V402" s="148">
        <f>SUM(V403:V411)</f>
        <v>8.7799999999999994</v>
      </c>
      <c r="W402" s="148"/>
      <c r="X402" s="148"/>
      <c r="AG402" t="s">
        <v>118</v>
      </c>
    </row>
    <row r="403" spans="1:60" ht="22.5" outlineLevel="1" x14ac:dyDescent="0.2">
      <c r="A403" s="155">
        <v>101</v>
      </c>
      <c r="B403" s="156" t="s">
        <v>498</v>
      </c>
      <c r="C403" s="165" t="s">
        <v>499</v>
      </c>
      <c r="D403" s="157" t="s">
        <v>150</v>
      </c>
      <c r="E403" s="180">
        <v>26.6</v>
      </c>
      <c r="F403" s="198">
        <v>0</v>
      </c>
      <c r="G403" s="158">
        <f>ROUND(E403*F403,2)</f>
        <v>0</v>
      </c>
      <c r="H403" s="146"/>
      <c r="I403" s="145">
        <f>ROUND(E403*H403,2)</f>
        <v>0</v>
      </c>
      <c r="J403" s="146"/>
      <c r="K403" s="145">
        <f>ROUND(E403*J403,2)</f>
        <v>0</v>
      </c>
      <c r="L403" s="145">
        <v>21</v>
      </c>
      <c r="M403" s="145">
        <f>G403*(1+L403/100)</f>
        <v>0</v>
      </c>
      <c r="N403" s="145">
        <v>1.7000000000000001E-4</v>
      </c>
      <c r="O403" s="145">
        <f>ROUND(E403*N403,2)</f>
        <v>0</v>
      </c>
      <c r="P403" s="145">
        <v>0</v>
      </c>
      <c r="Q403" s="145">
        <f>ROUND(E403*P403,2)</f>
        <v>0</v>
      </c>
      <c r="R403" s="145"/>
      <c r="S403" s="145" t="s">
        <v>122</v>
      </c>
      <c r="T403" s="145" t="s">
        <v>122</v>
      </c>
      <c r="U403" s="145">
        <v>6.4000000000000001E-2</v>
      </c>
      <c r="V403" s="145">
        <f>ROUND(E403*U403,2)</f>
        <v>1.7</v>
      </c>
      <c r="W403" s="145"/>
      <c r="X403" s="145" t="s">
        <v>123</v>
      </c>
      <c r="Y403" s="136"/>
      <c r="Z403" s="136"/>
      <c r="AA403" s="136"/>
      <c r="AB403" s="136"/>
      <c r="AC403" s="136"/>
      <c r="AD403" s="136"/>
      <c r="AE403" s="136"/>
      <c r="AF403" s="136"/>
      <c r="AG403" s="136" t="s">
        <v>124</v>
      </c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</row>
    <row r="404" spans="1:60" outlineLevel="1" x14ac:dyDescent="0.2">
      <c r="A404" s="143"/>
      <c r="B404" s="144"/>
      <c r="C404" s="166" t="s">
        <v>500</v>
      </c>
      <c r="D404" s="147"/>
      <c r="E404" s="177">
        <v>26.6</v>
      </c>
      <c r="F404" s="176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36"/>
      <c r="Z404" s="136"/>
      <c r="AA404" s="136"/>
      <c r="AB404" s="136"/>
      <c r="AC404" s="136"/>
      <c r="AD404" s="136"/>
      <c r="AE404" s="136"/>
      <c r="AF404" s="136"/>
      <c r="AG404" s="136" t="s">
        <v>126</v>
      </c>
      <c r="AH404" s="136">
        <v>0</v>
      </c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</row>
    <row r="405" spans="1:60" ht="22.5" outlineLevel="1" x14ac:dyDescent="0.2">
      <c r="A405" s="155">
        <v>102</v>
      </c>
      <c r="B405" s="156" t="s">
        <v>501</v>
      </c>
      <c r="C405" s="165" t="s">
        <v>502</v>
      </c>
      <c r="D405" s="157" t="s">
        <v>150</v>
      </c>
      <c r="E405" s="180">
        <v>26.6</v>
      </c>
      <c r="F405" s="198">
        <v>0</v>
      </c>
      <c r="G405" s="158">
        <f>ROUND(E405*F405,2)</f>
        <v>0</v>
      </c>
      <c r="H405" s="146"/>
      <c r="I405" s="145">
        <f>ROUND(E405*H405,2)</f>
        <v>0</v>
      </c>
      <c r="J405" s="146"/>
      <c r="K405" s="145">
        <f>ROUND(E405*J405,2)</f>
        <v>0</v>
      </c>
      <c r="L405" s="145">
        <v>21</v>
      </c>
      <c r="M405" s="145">
        <f>G405*(1+L405/100)</f>
        <v>0</v>
      </c>
      <c r="N405" s="145">
        <v>5.8E-4</v>
      </c>
      <c r="O405" s="145">
        <f>ROUND(E405*N405,2)</f>
        <v>0.02</v>
      </c>
      <c r="P405" s="145">
        <v>0</v>
      </c>
      <c r="Q405" s="145">
        <f>ROUND(E405*P405,2)</f>
        <v>0</v>
      </c>
      <c r="R405" s="145"/>
      <c r="S405" s="145" t="s">
        <v>122</v>
      </c>
      <c r="T405" s="145" t="s">
        <v>122</v>
      </c>
      <c r="U405" s="145">
        <v>0.26600000000000001</v>
      </c>
      <c r="V405" s="145">
        <f>ROUND(E405*U405,2)</f>
        <v>7.08</v>
      </c>
      <c r="W405" s="145"/>
      <c r="X405" s="145" t="s">
        <v>123</v>
      </c>
      <c r="Y405" s="136"/>
      <c r="Z405" s="136"/>
      <c r="AA405" s="136"/>
      <c r="AB405" s="136"/>
      <c r="AC405" s="136"/>
      <c r="AD405" s="136"/>
      <c r="AE405" s="136"/>
      <c r="AF405" s="136"/>
      <c r="AG405" s="136" t="s">
        <v>124</v>
      </c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</row>
    <row r="406" spans="1:60" outlineLevel="1" x14ac:dyDescent="0.2">
      <c r="A406" s="143"/>
      <c r="B406" s="144"/>
      <c r="C406" s="166" t="s">
        <v>500</v>
      </c>
      <c r="D406" s="147"/>
      <c r="E406" s="177">
        <v>26.6</v>
      </c>
      <c r="F406" s="176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36"/>
      <c r="Z406" s="136"/>
      <c r="AA406" s="136"/>
      <c r="AB406" s="136"/>
      <c r="AC406" s="136"/>
      <c r="AD406" s="136"/>
      <c r="AE406" s="136"/>
      <c r="AF406" s="136"/>
      <c r="AG406" s="136" t="s">
        <v>126</v>
      </c>
      <c r="AH406" s="136">
        <v>0</v>
      </c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</row>
    <row r="407" spans="1:60" outlineLevel="1" x14ac:dyDescent="0.2">
      <c r="A407" s="155">
        <v>103</v>
      </c>
      <c r="B407" s="156" t="s">
        <v>503</v>
      </c>
      <c r="C407" s="165" t="s">
        <v>504</v>
      </c>
      <c r="D407" s="157" t="s">
        <v>469</v>
      </c>
      <c r="E407" s="180">
        <v>7.98</v>
      </c>
      <c r="F407" s="198">
        <v>0</v>
      </c>
      <c r="G407" s="158">
        <f>ROUND(E407*F407,2)</f>
        <v>0</v>
      </c>
      <c r="H407" s="146"/>
      <c r="I407" s="145">
        <f>ROUND(E407*H407,2)</f>
        <v>0</v>
      </c>
      <c r="J407" s="146"/>
      <c r="K407" s="145">
        <f>ROUND(E407*J407,2)</f>
        <v>0</v>
      </c>
      <c r="L407" s="145">
        <v>21</v>
      </c>
      <c r="M407" s="145">
        <f>G407*(1+L407/100)</f>
        <v>0</v>
      </c>
      <c r="N407" s="145">
        <v>1E-3</v>
      </c>
      <c r="O407" s="145">
        <f>ROUND(E407*N407,2)</f>
        <v>0.01</v>
      </c>
      <c r="P407" s="145">
        <v>0</v>
      </c>
      <c r="Q407" s="145">
        <f>ROUND(E407*P407,2)</f>
        <v>0</v>
      </c>
      <c r="R407" s="145" t="s">
        <v>185</v>
      </c>
      <c r="S407" s="145" t="s">
        <v>122</v>
      </c>
      <c r="T407" s="145" t="s">
        <v>122</v>
      </c>
      <c r="U407" s="145">
        <v>0</v>
      </c>
      <c r="V407" s="145">
        <f>ROUND(E407*U407,2)</f>
        <v>0</v>
      </c>
      <c r="W407" s="145"/>
      <c r="X407" s="145" t="s">
        <v>186</v>
      </c>
      <c r="Y407" s="136"/>
      <c r="Z407" s="136"/>
      <c r="AA407" s="136"/>
      <c r="AB407" s="136"/>
      <c r="AC407" s="136"/>
      <c r="AD407" s="136"/>
      <c r="AE407" s="136"/>
      <c r="AF407" s="136"/>
      <c r="AG407" s="136" t="s">
        <v>187</v>
      </c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</row>
    <row r="408" spans="1:60" outlineLevel="1" x14ac:dyDescent="0.2">
      <c r="A408" s="143"/>
      <c r="B408" s="144"/>
      <c r="C408" s="166" t="s">
        <v>505</v>
      </c>
      <c r="D408" s="147"/>
      <c r="E408" s="177">
        <v>7.98</v>
      </c>
      <c r="F408" s="176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36"/>
      <c r="Z408" s="136"/>
      <c r="AA408" s="136"/>
      <c r="AB408" s="136"/>
      <c r="AC408" s="136"/>
      <c r="AD408" s="136"/>
      <c r="AE408" s="136"/>
      <c r="AF408" s="136"/>
      <c r="AG408" s="136" t="s">
        <v>126</v>
      </c>
      <c r="AH408" s="136">
        <v>0</v>
      </c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</row>
    <row r="409" spans="1:60" ht="22.5" outlineLevel="1" x14ac:dyDescent="0.2">
      <c r="A409" s="155">
        <v>104</v>
      </c>
      <c r="B409" s="156" t="s">
        <v>506</v>
      </c>
      <c r="C409" s="165" t="s">
        <v>507</v>
      </c>
      <c r="D409" s="157" t="s">
        <v>150</v>
      </c>
      <c r="E409" s="180">
        <v>31.92</v>
      </c>
      <c r="F409" s="198">
        <v>0</v>
      </c>
      <c r="G409" s="158">
        <f>ROUND(E409*F409,2)</f>
        <v>0</v>
      </c>
      <c r="H409" s="146"/>
      <c r="I409" s="145">
        <f>ROUND(E409*H409,2)</f>
        <v>0</v>
      </c>
      <c r="J409" s="146"/>
      <c r="K409" s="145">
        <f>ROUND(E409*J409,2)</f>
        <v>0</v>
      </c>
      <c r="L409" s="145">
        <v>21</v>
      </c>
      <c r="M409" s="145">
        <f>G409*(1+L409/100)</f>
        <v>0</v>
      </c>
      <c r="N409" s="145">
        <v>4.4999999999999997E-3</v>
      </c>
      <c r="O409" s="145">
        <f>ROUND(E409*N409,2)</f>
        <v>0.14000000000000001</v>
      </c>
      <c r="P409" s="145">
        <v>0</v>
      </c>
      <c r="Q409" s="145">
        <f>ROUND(E409*P409,2)</f>
        <v>0</v>
      </c>
      <c r="R409" s="145" t="s">
        <v>185</v>
      </c>
      <c r="S409" s="145" t="s">
        <v>122</v>
      </c>
      <c r="T409" s="145" t="s">
        <v>122</v>
      </c>
      <c r="U409" s="145">
        <v>0</v>
      </c>
      <c r="V409" s="145">
        <f>ROUND(E409*U409,2)</f>
        <v>0</v>
      </c>
      <c r="W409" s="145"/>
      <c r="X409" s="145" t="s">
        <v>186</v>
      </c>
      <c r="Y409" s="136"/>
      <c r="Z409" s="136"/>
      <c r="AA409" s="136"/>
      <c r="AB409" s="136"/>
      <c r="AC409" s="136"/>
      <c r="AD409" s="136"/>
      <c r="AE409" s="136"/>
      <c r="AF409" s="136"/>
      <c r="AG409" s="136" t="s">
        <v>187</v>
      </c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</row>
    <row r="410" spans="1:60" outlineLevel="1" x14ac:dyDescent="0.2">
      <c r="A410" s="143"/>
      <c r="B410" s="144"/>
      <c r="C410" s="166" t="s">
        <v>508</v>
      </c>
      <c r="D410" s="147"/>
      <c r="E410" s="177">
        <v>31.92</v>
      </c>
      <c r="F410" s="176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36"/>
      <c r="Z410" s="136"/>
      <c r="AA410" s="136"/>
      <c r="AB410" s="136"/>
      <c r="AC410" s="136"/>
      <c r="AD410" s="136"/>
      <c r="AE410" s="136"/>
      <c r="AF410" s="136"/>
      <c r="AG410" s="136" t="s">
        <v>126</v>
      </c>
      <c r="AH410" s="136">
        <v>0</v>
      </c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</row>
    <row r="411" spans="1:60" outlineLevel="1" x14ac:dyDescent="0.2">
      <c r="A411" s="276">
        <v>105</v>
      </c>
      <c r="B411" s="156" t="s">
        <v>779</v>
      </c>
      <c r="C411" s="165" t="s">
        <v>509</v>
      </c>
      <c r="D411" s="157" t="s">
        <v>168</v>
      </c>
      <c r="E411" s="180">
        <v>0.17157</v>
      </c>
      <c r="F411" s="198">
        <v>0</v>
      </c>
      <c r="G411" s="277">
        <f>ROUND(E411*F411,2)</f>
        <v>0</v>
      </c>
      <c r="H411" s="146"/>
      <c r="I411" s="145">
        <f>ROUND(E411*H411,2)</f>
        <v>0</v>
      </c>
      <c r="J411" s="146"/>
      <c r="K411" s="145">
        <f>ROUND(E411*J411,2)</f>
        <v>0</v>
      </c>
      <c r="L411" s="145">
        <v>21</v>
      </c>
      <c r="M411" s="145">
        <f>G411*(1+L411/100)</f>
        <v>0</v>
      </c>
      <c r="N411" s="145">
        <v>0</v>
      </c>
      <c r="O411" s="145">
        <f>ROUND(E411*N411,2)</f>
        <v>0</v>
      </c>
      <c r="P411" s="145">
        <v>0</v>
      </c>
      <c r="Q411" s="145">
        <f>ROUND(E411*P411,2)</f>
        <v>0</v>
      </c>
      <c r="R411" s="145"/>
      <c r="S411" s="145" t="s">
        <v>122</v>
      </c>
      <c r="T411" s="145" t="s">
        <v>122</v>
      </c>
      <c r="U411" s="145">
        <v>0</v>
      </c>
      <c r="V411" s="145">
        <f>ROUND(E411*U411,2)</f>
        <v>0</v>
      </c>
      <c r="W411" s="145"/>
      <c r="X411" s="145" t="s">
        <v>492</v>
      </c>
      <c r="Y411" s="136"/>
      <c r="Z411" s="136"/>
      <c r="AA411" s="136"/>
      <c r="AB411" s="136"/>
      <c r="AC411" s="136"/>
      <c r="AD411" s="136"/>
      <c r="AE411" s="136"/>
      <c r="AF411" s="136"/>
      <c r="AG411" s="136" t="s">
        <v>493</v>
      </c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</row>
    <row r="412" spans="1:60" x14ac:dyDescent="0.2">
      <c r="A412" s="149" t="s">
        <v>117</v>
      </c>
      <c r="B412" s="150" t="s">
        <v>75</v>
      </c>
      <c r="C412" s="164" t="s">
        <v>76</v>
      </c>
      <c r="D412" s="151"/>
      <c r="E412" s="178"/>
      <c r="F412" s="179"/>
      <c r="G412" s="154">
        <f>SUMIF(AG413:AG415,"&lt;&gt;NOR",G413:G415)</f>
        <v>0</v>
      </c>
      <c r="H412" s="148"/>
      <c r="I412" s="148">
        <f>SUM(I413:I415)</f>
        <v>0</v>
      </c>
      <c r="J412" s="148"/>
      <c r="K412" s="148">
        <f>SUM(K413:K415)</f>
        <v>0</v>
      </c>
      <c r="L412" s="148"/>
      <c r="M412" s="148">
        <f>SUM(M413:M415)</f>
        <v>0</v>
      </c>
      <c r="N412" s="148"/>
      <c r="O412" s="148">
        <f>SUM(O413:O415)</f>
        <v>0.01</v>
      </c>
      <c r="P412" s="148"/>
      <c r="Q412" s="148">
        <f>SUM(Q413:Q415)</f>
        <v>0</v>
      </c>
      <c r="R412" s="148"/>
      <c r="S412" s="148"/>
      <c r="T412" s="148"/>
      <c r="U412" s="148"/>
      <c r="V412" s="148">
        <f>SUM(V413:V415)</f>
        <v>5.91</v>
      </c>
      <c r="W412" s="148"/>
      <c r="X412" s="148"/>
      <c r="AG412" t="s">
        <v>118</v>
      </c>
    </row>
    <row r="413" spans="1:60" ht="22.5" outlineLevel="1" x14ac:dyDescent="0.2">
      <c r="A413" s="155">
        <v>106</v>
      </c>
      <c r="B413" s="156" t="s">
        <v>510</v>
      </c>
      <c r="C413" s="165" t="s">
        <v>511</v>
      </c>
      <c r="D413" s="157" t="s">
        <v>241</v>
      </c>
      <c r="E413" s="180">
        <v>8</v>
      </c>
      <c r="F413" s="198">
        <v>0</v>
      </c>
      <c r="G413" s="158">
        <f>ROUND(E413*F413,2)</f>
        <v>0</v>
      </c>
      <c r="H413" s="146"/>
      <c r="I413" s="145">
        <f>ROUND(E413*H413,2)</f>
        <v>0</v>
      </c>
      <c r="J413" s="146"/>
      <c r="K413" s="145">
        <f>ROUND(E413*J413,2)</f>
        <v>0</v>
      </c>
      <c r="L413" s="145">
        <v>21</v>
      </c>
      <c r="M413" s="145">
        <f>G413*(1+L413/100)</f>
        <v>0</v>
      </c>
      <c r="N413" s="145">
        <v>1.6100000000000001E-3</v>
      </c>
      <c r="O413" s="145">
        <f>ROUND(E413*N413,2)</f>
        <v>0.01</v>
      </c>
      <c r="P413" s="145">
        <v>0</v>
      </c>
      <c r="Q413" s="145">
        <f>ROUND(E413*P413,2)</f>
        <v>0</v>
      </c>
      <c r="R413" s="145"/>
      <c r="S413" s="145" t="s">
        <v>122</v>
      </c>
      <c r="T413" s="145" t="s">
        <v>122</v>
      </c>
      <c r="U413" s="145">
        <v>0.73899999999999999</v>
      </c>
      <c r="V413" s="145">
        <f>ROUND(E413*U413,2)</f>
        <v>5.91</v>
      </c>
      <c r="W413" s="145"/>
      <c r="X413" s="145" t="s">
        <v>123</v>
      </c>
      <c r="Y413" s="136"/>
      <c r="Z413" s="136"/>
      <c r="AA413" s="136"/>
      <c r="AB413" s="136"/>
      <c r="AC413" s="136"/>
      <c r="AD413" s="136"/>
      <c r="AE413" s="136"/>
      <c r="AF413" s="136"/>
      <c r="AG413" s="136" t="s">
        <v>124</v>
      </c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</row>
    <row r="414" spans="1:60" outlineLevel="1" x14ac:dyDescent="0.2">
      <c r="A414" s="143"/>
      <c r="B414" s="144"/>
      <c r="C414" s="166" t="s">
        <v>416</v>
      </c>
      <c r="D414" s="147"/>
      <c r="E414" s="177">
        <v>8</v>
      </c>
      <c r="F414" s="176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36"/>
      <c r="Z414" s="136"/>
      <c r="AA414" s="136"/>
      <c r="AB414" s="136"/>
      <c r="AC414" s="136"/>
      <c r="AD414" s="136"/>
      <c r="AE414" s="136"/>
      <c r="AF414" s="136"/>
      <c r="AG414" s="136" t="s">
        <v>126</v>
      </c>
      <c r="AH414" s="136">
        <v>0</v>
      </c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</row>
    <row r="415" spans="1:60" outlineLevel="1" x14ac:dyDescent="0.2">
      <c r="A415" s="276">
        <v>107</v>
      </c>
      <c r="B415" s="156" t="s">
        <v>780</v>
      </c>
      <c r="C415" s="165" t="s">
        <v>512</v>
      </c>
      <c r="D415" s="157" t="s">
        <v>168</v>
      </c>
      <c r="E415" s="180">
        <v>0.125</v>
      </c>
      <c r="F415" s="198">
        <v>0</v>
      </c>
      <c r="G415" s="277">
        <f>ROUND(E415*F415,2)</f>
        <v>0</v>
      </c>
      <c r="H415" s="146"/>
      <c r="I415" s="145">
        <f>ROUND(E415*H415,2)</f>
        <v>0</v>
      </c>
      <c r="J415" s="146"/>
      <c r="K415" s="145">
        <f>ROUND(E415*J415,2)</f>
        <v>0</v>
      </c>
      <c r="L415" s="145">
        <v>21</v>
      </c>
      <c r="M415" s="145">
        <f>G415*(1+L415/100)</f>
        <v>0</v>
      </c>
      <c r="N415" s="145">
        <v>0</v>
      </c>
      <c r="O415" s="145">
        <f>ROUND(E415*N415,2)</f>
        <v>0</v>
      </c>
      <c r="P415" s="145">
        <v>0</v>
      </c>
      <c r="Q415" s="145">
        <f>ROUND(E415*P415,2)</f>
        <v>0</v>
      </c>
      <c r="R415" s="145"/>
      <c r="S415" s="145" t="s">
        <v>122</v>
      </c>
      <c r="T415" s="145" t="s">
        <v>122</v>
      </c>
      <c r="U415" s="145">
        <v>0</v>
      </c>
      <c r="V415" s="145">
        <f>ROUND(E415*U415,2)</f>
        <v>0</v>
      </c>
      <c r="W415" s="145"/>
      <c r="X415" s="145" t="s">
        <v>492</v>
      </c>
      <c r="Y415" s="136"/>
      <c r="Z415" s="136"/>
      <c r="AA415" s="136"/>
      <c r="AB415" s="136"/>
      <c r="AC415" s="136"/>
      <c r="AD415" s="136"/>
      <c r="AE415" s="136"/>
      <c r="AF415" s="136"/>
      <c r="AG415" s="136" t="s">
        <v>493</v>
      </c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</row>
    <row r="416" spans="1:60" x14ac:dyDescent="0.2">
      <c r="A416" s="149" t="s">
        <v>117</v>
      </c>
      <c r="B416" s="150" t="s">
        <v>77</v>
      </c>
      <c r="C416" s="164" t="s">
        <v>78</v>
      </c>
      <c r="D416" s="151"/>
      <c r="E416" s="178"/>
      <c r="F416" s="179"/>
      <c r="G416" s="154">
        <f>SUMIF(AG417:AG479,"&lt;&gt;NOR",G417:G479)</f>
        <v>0</v>
      </c>
      <c r="H416" s="148"/>
      <c r="I416" s="148">
        <f>SUM(I417:I479)</f>
        <v>0</v>
      </c>
      <c r="J416" s="148"/>
      <c r="K416" s="148">
        <f>SUM(K417:K479)</f>
        <v>0</v>
      </c>
      <c r="L416" s="148"/>
      <c r="M416" s="148">
        <f>SUM(M417:M479)</f>
        <v>0</v>
      </c>
      <c r="N416" s="148"/>
      <c r="O416" s="148">
        <f>SUM(O417:O479)</f>
        <v>36.519999999999996</v>
      </c>
      <c r="P416" s="148"/>
      <c r="Q416" s="148">
        <f>SUM(Q417:Q479)</f>
        <v>0</v>
      </c>
      <c r="R416" s="148"/>
      <c r="S416" s="148"/>
      <c r="T416" s="148"/>
      <c r="U416" s="148"/>
      <c r="V416" s="148">
        <f>SUM(V417:V479)</f>
        <v>693.96</v>
      </c>
      <c r="W416" s="148"/>
      <c r="X416" s="148"/>
      <c r="AG416" t="s">
        <v>118</v>
      </c>
    </row>
    <row r="417" spans="1:60" outlineLevel="1" x14ac:dyDescent="0.2">
      <c r="A417" s="155">
        <v>108</v>
      </c>
      <c r="B417" s="156" t="s">
        <v>513</v>
      </c>
      <c r="C417" s="165" t="s">
        <v>514</v>
      </c>
      <c r="D417" s="157" t="s">
        <v>158</v>
      </c>
      <c r="E417" s="180">
        <v>24</v>
      </c>
      <c r="F417" s="198">
        <v>0</v>
      </c>
      <c r="G417" s="158">
        <f>ROUND(E417*F417,2)</f>
        <v>0</v>
      </c>
      <c r="H417" s="146"/>
      <c r="I417" s="145">
        <f>ROUND(E417*H417,2)</f>
        <v>0</v>
      </c>
      <c r="J417" s="146"/>
      <c r="K417" s="145">
        <f>ROUND(E417*J417,2)</f>
        <v>0</v>
      </c>
      <c r="L417" s="145">
        <v>21</v>
      </c>
      <c r="M417" s="145">
        <f>G417*(1+L417/100)</f>
        <v>0</v>
      </c>
      <c r="N417" s="145">
        <v>0</v>
      </c>
      <c r="O417" s="145">
        <f>ROUND(E417*N417,2)</f>
        <v>0</v>
      </c>
      <c r="P417" s="145">
        <v>0</v>
      </c>
      <c r="Q417" s="145">
        <f>ROUND(E417*P417,2)</f>
        <v>0</v>
      </c>
      <c r="R417" s="145"/>
      <c r="S417" s="145" t="s">
        <v>122</v>
      </c>
      <c r="T417" s="145" t="s">
        <v>122</v>
      </c>
      <c r="U417" s="145">
        <v>0.18</v>
      </c>
      <c r="V417" s="145">
        <f>ROUND(E417*U417,2)</f>
        <v>4.32</v>
      </c>
      <c r="W417" s="145"/>
      <c r="X417" s="145" t="s">
        <v>123</v>
      </c>
      <c r="Y417" s="136"/>
      <c r="Z417" s="136"/>
      <c r="AA417" s="136"/>
      <c r="AB417" s="136"/>
      <c r="AC417" s="136"/>
      <c r="AD417" s="136"/>
      <c r="AE417" s="136"/>
      <c r="AF417" s="136"/>
      <c r="AG417" s="136" t="s">
        <v>124</v>
      </c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</row>
    <row r="418" spans="1:60" outlineLevel="1" x14ac:dyDescent="0.2">
      <c r="A418" s="143"/>
      <c r="B418" s="144"/>
      <c r="C418" s="166" t="s">
        <v>515</v>
      </c>
      <c r="D418" s="147"/>
      <c r="E418" s="177">
        <v>24</v>
      </c>
      <c r="F418" s="176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36"/>
      <c r="Z418" s="136"/>
      <c r="AA418" s="136"/>
      <c r="AB418" s="136"/>
      <c r="AC418" s="136"/>
      <c r="AD418" s="136"/>
      <c r="AE418" s="136"/>
      <c r="AF418" s="136"/>
      <c r="AG418" s="136" t="s">
        <v>126</v>
      </c>
      <c r="AH418" s="136">
        <v>0</v>
      </c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</row>
    <row r="419" spans="1:60" ht="22.5" outlineLevel="1" x14ac:dyDescent="0.2">
      <c r="A419" s="155">
        <v>109</v>
      </c>
      <c r="B419" s="156" t="s">
        <v>516</v>
      </c>
      <c r="C419" s="165" t="s">
        <v>517</v>
      </c>
      <c r="D419" s="157" t="s">
        <v>241</v>
      </c>
      <c r="E419" s="180">
        <v>248.4</v>
      </c>
      <c r="F419" s="198">
        <v>0</v>
      </c>
      <c r="G419" s="158">
        <f>ROUND(E419*F419,2)</f>
        <v>0</v>
      </c>
      <c r="H419" s="146"/>
      <c r="I419" s="145">
        <f>ROUND(E419*H419,2)</f>
        <v>0</v>
      </c>
      <c r="J419" s="146"/>
      <c r="K419" s="145">
        <f>ROUND(E419*J419,2)</f>
        <v>0</v>
      </c>
      <c r="L419" s="145">
        <v>21</v>
      </c>
      <c r="M419" s="145">
        <f>G419*(1+L419/100)</f>
        <v>0</v>
      </c>
      <c r="N419" s="145">
        <v>9.0000000000000006E-5</v>
      </c>
      <c r="O419" s="145">
        <f>ROUND(E419*N419,2)</f>
        <v>0.02</v>
      </c>
      <c r="P419" s="145">
        <v>0</v>
      </c>
      <c r="Q419" s="145">
        <f>ROUND(E419*P419,2)</f>
        <v>0</v>
      </c>
      <c r="R419" s="145"/>
      <c r="S419" s="145" t="s">
        <v>122</v>
      </c>
      <c r="T419" s="145" t="s">
        <v>122</v>
      </c>
      <c r="U419" s="145">
        <v>0.42</v>
      </c>
      <c r="V419" s="145">
        <f>ROUND(E419*U419,2)</f>
        <v>104.33</v>
      </c>
      <c r="W419" s="145"/>
      <c r="X419" s="145" t="s">
        <v>123</v>
      </c>
      <c r="Y419" s="136"/>
      <c r="Z419" s="136"/>
      <c r="AA419" s="136"/>
      <c r="AB419" s="136"/>
      <c r="AC419" s="136"/>
      <c r="AD419" s="136"/>
      <c r="AE419" s="136"/>
      <c r="AF419" s="136"/>
      <c r="AG419" s="136" t="s">
        <v>124</v>
      </c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</row>
    <row r="420" spans="1:60" outlineLevel="1" x14ac:dyDescent="0.2">
      <c r="A420" s="143"/>
      <c r="B420" s="144"/>
      <c r="C420" s="166" t="s">
        <v>404</v>
      </c>
      <c r="D420" s="147"/>
      <c r="E420" s="177">
        <v>7.5</v>
      </c>
      <c r="F420" s="176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36"/>
      <c r="Z420" s="136"/>
      <c r="AA420" s="136"/>
      <c r="AB420" s="136"/>
      <c r="AC420" s="136"/>
      <c r="AD420" s="136"/>
      <c r="AE420" s="136"/>
      <c r="AF420" s="136"/>
      <c r="AG420" s="136" t="s">
        <v>126</v>
      </c>
      <c r="AH420" s="136">
        <v>0</v>
      </c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</row>
    <row r="421" spans="1:60" outlineLevel="1" x14ac:dyDescent="0.2">
      <c r="A421" s="143"/>
      <c r="B421" s="144"/>
      <c r="C421" s="166" t="s">
        <v>404</v>
      </c>
      <c r="D421" s="147"/>
      <c r="E421" s="177">
        <v>7.5</v>
      </c>
      <c r="F421" s="176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36"/>
      <c r="Z421" s="136"/>
      <c r="AA421" s="136"/>
      <c r="AB421" s="136"/>
      <c r="AC421" s="136"/>
      <c r="AD421" s="136"/>
      <c r="AE421" s="136"/>
      <c r="AF421" s="136"/>
      <c r="AG421" s="136" t="s">
        <v>126</v>
      </c>
      <c r="AH421" s="136">
        <v>0</v>
      </c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</row>
    <row r="422" spans="1:60" outlineLevel="1" x14ac:dyDescent="0.2">
      <c r="A422" s="143"/>
      <c r="B422" s="144"/>
      <c r="C422" s="166" t="s">
        <v>518</v>
      </c>
      <c r="D422" s="147"/>
      <c r="E422" s="177">
        <v>45</v>
      </c>
      <c r="F422" s="176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36"/>
      <c r="Z422" s="136"/>
      <c r="AA422" s="136"/>
      <c r="AB422" s="136"/>
      <c r="AC422" s="136"/>
      <c r="AD422" s="136"/>
      <c r="AE422" s="136"/>
      <c r="AF422" s="136"/>
      <c r="AG422" s="136" t="s">
        <v>126</v>
      </c>
      <c r="AH422" s="136">
        <v>0</v>
      </c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</row>
    <row r="423" spans="1:60" outlineLevel="1" x14ac:dyDescent="0.2">
      <c r="A423" s="143"/>
      <c r="B423" s="144"/>
      <c r="C423" s="166" t="s">
        <v>404</v>
      </c>
      <c r="D423" s="147"/>
      <c r="E423" s="177">
        <v>7.5</v>
      </c>
      <c r="F423" s="176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36"/>
      <c r="Z423" s="136"/>
      <c r="AA423" s="136"/>
      <c r="AB423" s="136"/>
      <c r="AC423" s="136"/>
      <c r="AD423" s="136"/>
      <c r="AE423" s="136"/>
      <c r="AF423" s="136"/>
      <c r="AG423" s="136" t="s">
        <v>126</v>
      </c>
      <c r="AH423" s="136">
        <v>0</v>
      </c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</row>
    <row r="424" spans="1:60" outlineLevel="1" x14ac:dyDescent="0.2">
      <c r="A424" s="143"/>
      <c r="B424" s="144"/>
      <c r="C424" s="166" t="s">
        <v>404</v>
      </c>
      <c r="D424" s="147"/>
      <c r="E424" s="177">
        <v>7.5</v>
      </c>
      <c r="F424" s="176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36"/>
      <c r="Z424" s="136"/>
      <c r="AA424" s="136"/>
      <c r="AB424" s="136"/>
      <c r="AC424" s="136"/>
      <c r="AD424" s="136"/>
      <c r="AE424" s="136"/>
      <c r="AF424" s="136"/>
      <c r="AG424" s="136" t="s">
        <v>126</v>
      </c>
      <c r="AH424" s="136">
        <v>0</v>
      </c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</row>
    <row r="425" spans="1:60" outlineLevel="1" x14ac:dyDescent="0.2">
      <c r="A425" s="143"/>
      <c r="B425" s="144"/>
      <c r="C425" s="166" t="s">
        <v>407</v>
      </c>
      <c r="D425" s="147"/>
      <c r="E425" s="177">
        <v>8.5</v>
      </c>
      <c r="F425" s="176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36"/>
      <c r="Z425" s="136"/>
      <c r="AA425" s="136"/>
      <c r="AB425" s="136"/>
      <c r="AC425" s="136"/>
      <c r="AD425" s="136"/>
      <c r="AE425" s="136"/>
      <c r="AF425" s="136"/>
      <c r="AG425" s="136" t="s">
        <v>126</v>
      </c>
      <c r="AH425" s="136">
        <v>0</v>
      </c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</row>
    <row r="426" spans="1:60" outlineLevel="1" x14ac:dyDescent="0.2">
      <c r="A426" s="143"/>
      <c r="B426" s="144"/>
      <c r="C426" s="166" t="s">
        <v>408</v>
      </c>
      <c r="D426" s="147"/>
      <c r="E426" s="177">
        <v>1.4</v>
      </c>
      <c r="F426" s="176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36"/>
      <c r="Z426" s="136"/>
      <c r="AA426" s="136"/>
      <c r="AB426" s="136"/>
      <c r="AC426" s="136"/>
      <c r="AD426" s="136"/>
      <c r="AE426" s="136"/>
      <c r="AF426" s="136"/>
      <c r="AG426" s="136" t="s">
        <v>126</v>
      </c>
      <c r="AH426" s="136">
        <v>0</v>
      </c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</row>
    <row r="427" spans="1:60" outlineLevel="1" x14ac:dyDescent="0.2">
      <c r="A427" s="143"/>
      <c r="B427" s="144"/>
      <c r="C427" s="166" t="s">
        <v>259</v>
      </c>
      <c r="D427" s="147"/>
      <c r="E427" s="177">
        <v>80</v>
      </c>
      <c r="F427" s="176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36"/>
      <c r="Z427" s="136"/>
      <c r="AA427" s="136"/>
      <c r="AB427" s="136"/>
      <c r="AC427" s="136"/>
      <c r="AD427" s="136"/>
      <c r="AE427" s="136"/>
      <c r="AF427" s="136"/>
      <c r="AG427" s="136" t="s">
        <v>126</v>
      </c>
      <c r="AH427" s="136">
        <v>0</v>
      </c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</row>
    <row r="428" spans="1:60" outlineLevel="1" x14ac:dyDescent="0.2">
      <c r="A428" s="143"/>
      <c r="B428" s="144"/>
      <c r="C428" s="166" t="s">
        <v>409</v>
      </c>
      <c r="D428" s="147"/>
      <c r="E428" s="177">
        <v>40</v>
      </c>
      <c r="F428" s="176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36"/>
      <c r="Z428" s="136"/>
      <c r="AA428" s="136"/>
      <c r="AB428" s="136"/>
      <c r="AC428" s="136"/>
      <c r="AD428" s="136"/>
      <c r="AE428" s="136"/>
      <c r="AF428" s="136"/>
      <c r="AG428" s="136" t="s">
        <v>126</v>
      </c>
      <c r="AH428" s="136">
        <v>0</v>
      </c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</row>
    <row r="429" spans="1:60" outlineLevel="1" x14ac:dyDescent="0.2">
      <c r="A429" s="143"/>
      <c r="B429" s="144"/>
      <c r="C429" s="166" t="s">
        <v>519</v>
      </c>
      <c r="D429" s="147"/>
      <c r="E429" s="177">
        <v>3.5</v>
      </c>
      <c r="F429" s="176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36"/>
      <c r="Z429" s="136"/>
      <c r="AA429" s="136"/>
      <c r="AB429" s="136"/>
      <c r="AC429" s="136"/>
      <c r="AD429" s="136"/>
      <c r="AE429" s="136"/>
      <c r="AF429" s="136"/>
      <c r="AG429" s="136" t="s">
        <v>126</v>
      </c>
      <c r="AH429" s="136">
        <v>0</v>
      </c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</row>
    <row r="430" spans="1:60" outlineLevel="1" x14ac:dyDescent="0.2">
      <c r="A430" s="143"/>
      <c r="B430" s="144"/>
      <c r="C430" s="166" t="s">
        <v>409</v>
      </c>
      <c r="D430" s="147"/>
      <c r="E430" s="177">
        <v>40</v>
      </c>
      <c r="F430" s="176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36"/>
      <c r="Z430" s="136"/>
      <c r="AA430" s="136"/>
      <c r="AB430" s="136"/>
      <c r="AC430" s="136"/>
      <c r="AD430" s="136"/>
      <c r="AE430" s="136"/>
      <c r="AF430" s="136"/>
      <c r="AG430" s="136" t="s">
        <v>126</v>
      </c>
      <c r="AH430" s="136">
        <v>0</v>
      </c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</row>
    <row r="431" spans="1:60" ht="22.5" outlineLevel="1" x14ac:dyDescent="0.2">
      <c r="A431" s="155">
        <v>110</v>
      </c>
      <c r="B431" s="156" t="s">
        <v>520</v>
      </c>
      <c r="C431" s="165" t="s">
        <v>521</v>
      </c>
      <c r="D431" s="157" t="s">
        <v>241</v>
      </c>
      <c r="E431" s="180">
        <v>1.36</v>
      </c>
      <c r="F431" s="198">
        <v>0</v>
      </c>
      <c r="G431" s="158">
        <f>ROUND(E431*F431,2)</f>
        <v>0</v>
      </c>
      <c r="H431" s="146"/>
      <c r="I431" s="145">
        <f>ROUND(E431*H431,2)</f>
        <v>0</v>
      </c>
      <c r="J431" s="146"/>
      <c r="K431" s="145">
        <f>ROUND(E431*J431,2)</f>
        <v>0</v>
      </c>
      <c r="L431" s="145">
        <v>21</v>
      </c>
      <c r="M431" s="145">
        <f>G431*(1+L431/100)</f>
        <v>0</v>
      </c>
      <c r="N431" s="145">
        <v>1E-4</v>
      </c>
      <c r="O431" s="145">
        <f>ROUND(E431*N431,2)</f>
        <v>0</v>
      </c>
      <c r="P431" s="145">
        <v>0</v>
      </c>
      <c r="Q431" s="145">
        <f>ROUND(E431*P431,2)</f>
        <v>0</v>
      </c>
      <c r="R431" s="145"/>
      <c r="S431" s="145" t="s">
        <v>122</v>
      </c>
      <c r="T431" s="145" t="s">
        <v>122</v>
      </c>
      <c r="U431" s="145">
        <v>0.5</v>
      </c>
      <c r="V431" s="145">
        <f>ROUND(E431*U431,2)</f>
        <v>0.68</v>
      </c>
      <c r="W431" s="145"/>
      <c r="X431" s="145" t="s">
        <v>123</v>
      </c>
      <c r="Y431" s="136"/>
      <c r="Z431" s="136"/>
      <c r="AA431" s="136"/>
      <c r="AB431" s="136"/>
      <c r="AC431" s="136"/>
      <c r="AD431" s="136"/>
      <c r="AE431" s="136"/>
      <c r="AF431" s="136"/>
      <c r="AG431" s="136" t="s">
        <v>124</v>
      </c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</row>
    <row r="432" spans="1:60" outlineLevel="1" x14ac:dyDescent="0.2">
      <c r="A432" s="143"/>
      <c r="B432" s="144"/>
      <c r="C432" s="166" t="s">
        <v>522</v>
      </c>
      <c r="D432" s="147"/>
      <c r="E432" s="177">
        <v>1.36</v>
      </c>
      <c r="F432" s="176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36"/>
      <c r="Z432" s="136"/>
      <c r="AA432" s="136"/>
      <c r="AB432" s="136"/>
      <c r="AC432" s="136"/>
      <c r="AD432" s="136"/>
      <c r="AE432" s="136"/>
      <c r="AF432" s="136"/>
      <c r="AG432" s="136" t="s">
        <v>126</v>
      </c>
      <c r="AH432" s="136">
        <v>0</v>
      </c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</row>
    <row r="433" spans="1:60" ht="33.75" outlineLevel="1" x14ac:dyDescent="0.2">
      <c r="A433" s="155">
        <v>111</v>
      </c>
      <c r="B433" s="156" t="s">
        <v>523</v>
      </c>
      <c r="C433" s="165" t="s">
        <v>524</v>
      </c>
      <c r="D433" s="157" t="s">
        <v>150</v>
      </c>
      <c r="E433" s="180">
        <v>1369.54</v>
      </c>
      <c r="F433" s="198">
        <v>0</v>
      </c>
      <c r="G433" s="158">
        <f>ROUND(E433*F433,2)</f>
        <v>0</v>
      </c>
      <c r="H433" s="146"/>
      <c r="I433" s="145">
        <f>ROUND(E433*H433,2)</f>
        <v>0</v>
      </c>
      <c r="J433" s="146"/>
      <c r="K433" s="145">
        <f>ROUND(E433*J433,2)</f>
        <v>0</v>
      </c>
      <c r="L433" s="145">
        <v>21</v>
      </c>
      <c r="M433" s="145">
        <f>G433*(1+L433/100)</f>
        <v>0</v>
      </c>
      <c r="N433" s="145">
        <v>1.452E-2</v>
      </c>
      <c r="O433" s="145">
        <f>ROUND(E433*N433,2)</f>
        <v>19.89</v>
      </c>
      <c r="P433" s="145">
        <v>0</v>
      </c>
      <c r="Q433" s="145">
        <f>ROUND(E433*P433,2)</f>
        <v>0</v>
      </c>
      <c r="R433" s="145"/>
      <c r="S433" s="145" t="s">
        <v>122</v>
      </c>
      <c r="T433" s="145" t="s">
        <v>206</v>
      </c>
      <c r="U433" s="145">
        <v>0.27</v>
      </c>
      <c r="V433" s="145">
        <f>ROUND(E433*U433,2)</f>
        <v>369.78</v>
      </c>
      <c r="W433" s="145"/>
      <c r="X433" s="145" t="s">
        <v>123</v>
      </c>
      <c r="Y433" s="136"/>
      <c r="Z433" s="136"/>
      <c r="AA433" s="136"/>
      <c r="AB433" s="136"/>
      <c r="AC433" s="136"/>
      <c r="AD433" s="136"/>
      <c r="AE433" s="136"/>
      <c r="AF433" s="136"/>
      <c r="AG433" s="136" t="s">
        <v>124</v>
      </c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</row>
    <row r="434" spans="1:60" outlineLevel="1" x14ac:dyDescent="0.2">
      <c r="A434" s="143"/>
      <c r="B434" s="144"/>
      <c r="C434" s="166" t="s">
        <v>376</v>
      </c>
      <c r="D434" s="147"/>
      <c r="E434" s="177">
        <v>18</v>
      </c>
      <c r="F434" s="176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36"/>
      <c r="Z434" s="136"/>
      <c r="AA434" s="136"/>
      <c r="AB434" s="136"/>
      <c r="AC434" s="136"/>
      <c r="AD434" s="136"/>
      <c r="AE434" s="136"/>
      <c r="AF434" s="136"/>
      <c r="AG434" s="136" t="s">
        <v>126</v>
      </c>
      <c r="AH434" s="136">
        <v>0</v>
      </c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</row>
    <row r="435" spans="1:60" outlineLevel="1" x14ac:dyDescent="0.2">
      <c r="A435" s="143"/>
      <c r="B435" s="144"/>
      <c r="C435" s="166" t="s">
        <v>377</v>
      </c>
      <c r="D435" s="147"/>
      <c r="E435" s="177">
        <v>14</v>
      </c>
      <c r="F435" s="176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36"/>
      <c r="Z435" s="136"/>
      <c r="AA435" s="136"/>
      <c r="AB435" s="136"/>
      <c r="AC435" s="136"/>
      <c r="AD435" s="136"/>
      <c r="AE435" s="136"/>
      <c r="AF435" s="136"/>
      <c r="AG435" s="136" t="s">
        <v>126</v>
      </c>
      <c r="AH435" s="136">
        <v>0</v>
      </c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</row>
    <row r="436" spans="1:60" outlineLevel="1" x14ac:dyDescent="0.2">
      <c r="A436" s="143"/>
      <c r="B436" s="144"/>
      <c r="C436" s="166" t="s">
        <v>378</v>
      </c>
      <c r="D436" s="147"/>
      <c r="E436" s="177">
        <v>138.75</v>
      </c>
      <c r="F436" s="176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36"/>
      <c r="Z436" s="136"/>
      <c r="AA436" s="136"/>
      <c r="AB436" s="136"/>
      <c r="AC436" s="136"/>
      <c r="AD436" s="136"/>
      <c r="AE436" s="136"/>
      <c r="AF436" s="136"/>
      <c r="AG436" s="136" t="s">
        <v>126</v>
      </c>
      <c r="AH436" s="136">
        <v>0</v>
      </c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</row>
    <row r="437" spans="1:60" outlineLevel="1" x14ac:dyDescent="0.2">
      <c r="A437" s="143"/>
      <c r="B437" s="144"/>
      <c r="C437" s="166" t="s">
        <v>379</v>
      </c>
      <c r="D437" s="147"/>
      <c r="E437" s="177">
        <v>337.5</v>
      </c>
      <c r="F437" s="176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36"/>
      <c r="Z437" s="136"/>
      <c r="AA437" s="136"/>
      <c r="AB437" s="136"/>
      <c r="AC437" s="136"/>
      <c r="AD437" s="136"/>
      <c r="AE437" s="136"/>
      <c r="AF437" s="136"/>
      <c r="AG437" s="136" t="s">
        <v>126</v>
      </c>
      <c r="AH437" s="136">
        <v>0</v>
      </c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</row>
    <row r="438" spans="1:60" outlineLevel="1" x14ac:dyDescent="0.2">
      <c r="A438" s="143"/>
      <c r="B438" s="144"/>
      <c r="C438" s="166" t="s">
        <v>380</v>
      </c>
      <c r="D438" s="147"/>
      <c r="E438" s="177">
        <v>28.88</v>
      </c>
      <c r="F438" s="176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36"/>
      <c r="Z438" s="136"/>
      <c r="AA438" s="136"/>
      <c r="AB438" s="136"/>
      <c r="AC438" s="136"/>
      <c r="AD438" s="136"/>
      <c r="AE438" s="136"/>
      <c r="AF438" s="136"/>
      <c r="AG438" s="136" t="s">
        <v>126</v>
      </c>
      <c r="AH438" s="136">
        <v>0</v>
      </c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</row>
    <row r="439" spans="1:60" outlineLevel="1" x14ac:dyDescent="0.2">
      <c r="A439" s="143"/>
      <c r="B439" s="144"/>
      <c r="C439" s="166" t="s">
        <v>381</v>
      </c>
      <c r="D439" s="147"/>
      <c r="E439" s="177">
        <v>63.08</v>
      </c>
      <c r="F439" s="176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36"/>
      <c r="Z439" s="136"/>
      <c r="AA439" s="136"/>
      <c r="AB439" s="136"/>
      <c r="AC439" s="136"/>
      <c r="AD439" s="136"/>
      <c r="AE439" s="136"/>
      <c r="AF439" s="136"/>
      <c r="AG439" s="136" t="s">
        <v>126</v>
      </c>
      <c r="AH439" s="136">
        <v>0</v>
      </c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</row>
    <row r="440" spans="1:60" outlineLevel="1" x14ac:dyDescent="0.2">
      <c r="A440" s="143"/>
      <c r="B440" s="144"/>
      <c r="C440" s="166" t="s">
        <v>382</v>
      </c>
      <c r="D440" s="147"/>
      <c r="E440" s="177">
        <v>340.1</v>
      </c>
      <c r="F440" s="176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36"/>
      <c r="Z440" s="136"/>
      <c r="AA440" s="136"/>
      <c r="AB440" s="136"/>
      <c r="AC440" s="136"/>
      <c r="AD440" s="136"/>
      <c r="AE440" s="136"/>
      <c r="AF440" s="136"/>
      <c r="AG440" s="136" t="s">
        <v>126</v>
      </c>
      <c r="AH440" s="136">
        <v>0</v>
      </c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</row>
    <row r="441" spans="1:60" outlineLevel="1" x14ac:dyDescent="0.2">
      <c r="A441" s="143"/>
      <c r="B441" s="144"/>
      <c r="C441" s="166" t="s">
        <v>383</v>
      </c>
      <c r="D441" s="147"/>
      <c r="E441" s="177">
        <v>268.5</v>
      </c>
      <c r="F441" s="176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36"/>
      <c r="Z441" s="136"/>
      <c r="AA441" s="136"/>
      <c r="AB441" s="136"/>
      <c r="AC441" s="136"/>
      <c r="AD441" s="136"/>
      <c r="AE441" s="136"/>
      <c r="AF441" s="136"/>
      <c r="AG441" s="136" t="s">
        <v>126</v>
      </c>
      <c r="AH441" s="136">
        <v>0</v>
      </c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</row>
    <row r="442" spans="1:60" outlineLevel="1" x14ac:dyDescent="0.2">
      <c r="A442" s="143"/>
      <c r="B442" s="144"/>
      <c r="C442" s="166" t="s">
        <v>384</v>
      </c>
      <c r="D442" s="147"/>
      <c r="E442" s="177">
        <v>149.72999999999999</v>
      </c>
      <c r="F442" s="176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36"/>
      <c r="Z442" s="136"/>
      <c r="AA442" s="136"/>
      <c r="AB442" s="136"/>
      <c r="AC442" s="136"/>
      <c r="AD442" s="136"/>
      <c r="AE442" s="136"/>
      <c r="AF442" s="136"/>
      <c r="AG442" s="136" t="s">
        <v>126</v>
      </c>
      <c r="AH442" s="136">
        <v>0</v>
      </c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</row>
    <row r="443" spans="1:60" outlineLevel="1" x14ac:dyDescent="0.2">
      <c r="A443" s="143"/>
      <c r="B443" s="144"/>
      <c r="C443" s="166" t="s">
        <v>385</v>
      </c>
      <c r="D443" s="147"/>
      <c r="E443" s="177">
        <v>11</v>
      </c>
      <c r="F443" s="176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36"/>
      <c r="Z443" s="136"/>
      <c r="AA443" s="136"/>
      <c r="AB443" s="136"/>
      <c r="AC443" s="136"/>
      <c r="AD443" s="136"/>
      <c r="AE443" s="136"/>
      <c r="AF443" s="136"/>
      <c r="AG443" s="136" t="s">
        <v>126</v>
      </c>
      <c r="AH443" s="136">
        <v>0</v>
      </c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</row>
    <row r="444" spans="1:60" ht="33.75" outlineLevel="1" x14ac:dyDescent="0.2">
      <c r="A444" s="155">
        <v>112</v>
      </c>
      <c r="B444" s="156" t="s">
        <v>525</v>
      </c>
      <c r="C444" s="165" t="s">
        <v>526</v>
      </c>
      <c r="D444" s="157" t="s">
        <v>150</v>
      </c>
      <c r="E444" s="180">
        <v>516.76936999999998</v>
      </c>
      <c r="F444" s="198">
        <v>0</v>
      </c>
      <c r="G444" s="158">
        <f>ROUND(E444*F444,2)</f>
        <v>0</v>
      </c>
      <c r="H444" s="146"/>
      <c r="I444" s="145">
        <f>ROUND(E444*H444,2)</f>
        <v>0</v>
      </c>
      <c r="J444" s="146"/>
      <c r="K444" s="145">
        <f>ROUND(E444*J444,2)</f>
        <v>0</v>
      </c>
      <c r="L444" s="145">
        <v>21</v>
      </c>
      <c r="M444" s="145">
        <f>G444*(1+L444/100)</f>
        <v>0</v>
      </c>
      <c r="N444" s="145">
        <v>1.3310000000000001E-2</v>
      </c>
      <c r="O444" s="145">
        <f>ROUND(E444*N444,2)</f>
        <v>6.88</v>
      </c>
      <c r="P444" s="145">
        <v>0</v>
      </c>
      <c r="Q444" s="145">
        <f>ROUND(E444*P444,2)</f>
        <v>0</v>
      </c>
      <c r="R444" s="145"/>
      <c r="S444" s="145" t="s">
        <v>122</v>
      </c>
      <c r="T444" s="145" t="s">
        <v>206</v>
      </c>
      <c r="U444" s="145">
        <v>0.27</v>
      </c>
      <c r="V444" s="145">
        <f>ROUND(E444*U444,2)</f>
        <v>139.53</v>
      </c>
      <c r="W444" s="145"/>
      <c r="X444" s="145" t="s">
        <v>123</v>
      </c>
      <c r="Y444" s="136"/>
      <c r="Z444" s="136"/>
      <c r="AA444" s="136"/>
      <c r="AB444" s="136"/>
      <c r="AC444" s="136"/>
      <c r="AD444" s="136"/>
      <c r="AE444" s="136"/>
      <c r="AF444" s="136"/>
      <c r="AG444" s="136" t="s">
        <v>124</v>
      </c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</row>
    <row r="445" spans="1:60" outlineLevel="1" x14ac:dyDescent="0.2">
      <c r="A445" s="143"/>
      <c r="B445" s="144"/>
      <c r="C445" s="166" t="s">
        <v>413</v>
      </c>
      <c r="D445" s="147"/>
      <c r="E445" s="177">
        <v>75</v>
      </c>
      <c r="F445" s="176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36"/>
      <c r="Z445" s="136"/>
      <c r="AA445" s="136"/>
      <c r="AB445" s="136"/>
      <c r="AC445" s="136"/>
      <c r="AD445" s="136"/>
      <c r="AE445" s="136"/>
      <c r="AF445" s="136"/>
      <c r="AG445" s="136" t="s">
        <v>126</v>
      </c>
      <c r="AH445" s="136">
        <v>0</v>
      </c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</row>
    <row r="446" spans="1:60" outlineLevel="1" x14ac:dyDescent="0.2">
      <c r="A446" s="143"/>
      <c r="B446" s="144"/>
      <c r="C446" s="166" t="s">
        <v>414</v>
      </c>
      <c r="D446" s="147"/>
      <c r="E446" s="177">
        <v>21</v>
      </c>
      <c r="F446" s="176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36"/>
      <c r="Z446" s="136"/>
      <c r="AA446" s="136"/>
      <c r="AB446" s="136"/>
      <c r="AC446" s="136"/>
      <c r="AD446" s="136"/>
      <c r="AE446" s="136"/>
      <c r="AF446" s="136"/>
      <c r="AG446" s="136" t="s">
        <v>126</v>
      </c>
      <c r="AH446" s="136">
        <v>0</v>
      </c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</row>
    <row r="447" spans="1:60" outlineLevel="1" x14ac:dyDescent="0.2">
      <c r="A447" s="143"/>
      <c r="B447" s="144"/>
      <c r="C447" s="166" t="s">
        <v>415</v>
      </c>
      <c r="D447" s="147"/>
      <c r="E447" s="177">
        <v>12</v>
      </c>
      <c r="F447" s="176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36"/>
      <c r="Z447" s="136"/>
      <c r="AA447" s="136"/>
      <c r="AB447" s="136"/>
      <c r="AC447" s="136"/>
      <c r="AD447" s="136"/>
      <c r="AE447" s="136"/>
      <c r="AF447" s="136"/>
      <c r="AG447" s="136" t="s">
        <v>126</v>
      </c>
      <c r="AH447" s="136">
        <v>0</v>
      </c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</row>
    <row r="448" spans="1:60" outlineLevel="1" x14ac:dyDescent="0.2">
      <c r="A448" s="143"/>
      <c r="B448" s="144"/>
      <c r="C448" s="166" t="s">
        <v>416</v>
      </c>
      <c r="D448" s="147"/>
      <c r="E448" s="177">
        <v>8</v>
      </c>
      <c r="F448" s="176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36"/>
      <c r="Z448" s="136"/>
      <c r="AA448" s="136"/>
      <c r="AB448" s="136"/>
      <c r="AC448" s="136"/>
      <c r="AD448" s="136"/>
      <c r="AE448" s="136"/>
      <c r="AF448" s="136"/>
      <c r="AG448" s="136" t="s">
        <v>126</v>
      </c>
      <c r="AH448" s="136">
        <v>0</v>
      </c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</row>
    <row r="449" spans="1:60" outlineLevel="1" x14ac:dyDescent="0.2">
      <c r="A449" s="143"/>
      <c r="B449" s="144"/>
      <c r="C449" s="166" t="s">
        <v>417</v>
      </c>
      <c r="D449" s="147"/>
      <c r="E449" s="177">
        <v>25.5</v>
      </c>
      <c r="F449" s="176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36"/>
      <c r="Z449" s="136"/>
      <c r="AA449" s="136"/>
      <c r="AB449" s="136"/>
      <c r="AC449" s="136"/>
      <c r="AD449" s="136"/>
      <c r="AE449" s="136"/>
      <c r="AF449" s="136"/>
      <c r="AG449" s="136" t="s">
        <v>126</v>
      </c>
      <c r="AH449" s="136">
        <v>0</v>
      </c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</row>
    <row r="450" spans="1:60" outlineLevel="1" x14ac:dyDescent="0.2">
      <c r="A450" s="143"/>
      <c r="B450" s="144"/>
      <c r="C450" s="166" t="s">
        <v>418</v>
      </c>
      <c r="D450" s="147"/>
      <c r="E450" s="177">
        <v>12</v>
      </c>
      <c r="F450" s="176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36"/>
      <c r="Z450" s="136"/>
      <c r="AA450" s="136"/>
      <c r="AB450" s="136"/>
      <c r="AC450" s="136"/>
      <c r="AD450" s="136"/>
      <c r="AE450" s="136"/>
      <c r="AF450" s="136"/>
      <c r="AG450" s="136" t="s">
        <v>126</v>
      </c>
      <c r="AH450" s="136">
        <v>0</v>
      </c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</row>
    <row r="451" spans="1:60" outlineLevel="1" x14ac:dyDescent="0.2">
      <c r="A451" s="143"/>
      <c r="B451" s="144"/>
      <c r="C451" s="166" t="s">
        <v>527</v>
      </c>
      <c r="D451" s="147"/>
      <c r="E451" s="177">
        <v>24</v>
      </c>
      <c r="F451" s="176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36"/>
      <c r="Z451" s="136"/>
      <c r="AA451" s="136"/>
      <c r="AB451" s="136"/>
      <c r="AC451" s="136"/>
      <c r="AD451" s="136"/>
      <c r="AE451" s="136"/>
      <c r="AF451" s="136"/>
      <c r="AG451" s="136" t="s">
        <v>126</v>
      </c>
      <c r="AH451" s="136">
        <v>0</v>
      </c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</row>
    <row r="452" spans="1:60" outlineLevel="1" x14ac:dyDescent="0.2">
      <c r="A452" s="143"/>
      <c r="B452" s="144"/>
      <c r="C452" s="166" t="s">
        <v>419</v>
      </c>
      <c r="D452" s="147"/>
      <c r="E452" s="177">
        <v>16</v>
      </c>
      <c r="F452" s="176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36"/>
      <c r="Z452" s="136"/>
      <c r="AA452" s="136"/>
      <c r="AB452" s="136"/>
      <c r="AC452" s="136"/>
      <c r="AD452" s="136"/>
      <c r="AE452" s="136"/>
      <c r="AF452" s="136"/>
      <c r="AG452" s="136" t="s">
        <v>126</v>
      </c>
      <c r="AH452" s="136">
        <v>0</v>
      </c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</row>
    <row r="453" spans="1:60" outlineLevel="1" x14ac:dyDescent="0.2">
      <c r="A453" s="143"/>
      <c r="B453" s="144"/>
      <c r="C453" s="166" t="s">
        <v>377</v>
      </c>
      <c r="D453" s="147"/>
      <c r="E453" s="177">
        <v>14</v>
      </c>
      <c r="F453" s="176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36"/>
      <c r="Z453" s="136"/>
      <c r="AA453" s="136"/>
      <c r="AB453" s="136"/>
      <c r="AC453" s="136"/>
      <c r="AD453" s="136"/>
      <c r="AE453" s="136"/>
      <c r="AF453" s="136"/>
      <c r="AG453" s="136" t="s">
        <v>126</v>
      </c>
      <c r="AH453" s="136">
        <v>0</v>
      </c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</row>
    <row r="454" spans="1:60" outlineLevel="1" x14ac:dyDescent="0.2">
      <c r="A454" s="143"/>
      <c r="B454" s="144"/>
      <c r="C454" s="166" t="s">
        <v>421</v>
      </c>
      <c r="D454" s="147"/>
      <c r="E454" s="177">
        <v>7.65</v>
      </c>
      <c r="F454" s="176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36"/>
      <c r="Z454" s="136"/>
      <c r="AA454" s="136"/>
      <c r="AB454" s="136"/>
      <c r="AC454" s="136"/>
      <c r="AD454" s="136"/>
      <c r="AE454" s="136"/>
      <c r="AF454" s="136"/>
      <c r="AG454" s="136" t="s">
        <v>126</v>
      </c>
      <c r="AH454" s="136">
        <v>0</v>
      </c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</row>
    <row r="455" spans="1:60" outlineLevel="1" x14ac:dyDescent="0.2">
      <c r="A455" s="143"/>
      <c r="B455" s="144"/>
      <c r="C455" s="166" t="s">
        <v>422</v>
      </c>
      <c r="D455" s="147"/>
      <c r="E455" s="177">
        <v>4.0625</v>
      </c>
      <c r="F455" s="176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36"/>
      <c r="Z455" s="136"/>
      <c r="AA455" s="136"/>
      <c r="AB455" s="136"/>
      <c r="AC455" s="136"/>
      <c r="AD455" s="136"/>
      <c r="AE455" s="136"/>
      <c r="AF455" s="136"/>
      <c r="AG455" s="136" t="s">
        <v>126</v>
      </c>
      <c r="AH455" s="136">
        <v>0</v>
      </c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</row>
    <row r="456" spans="1:60" outlineLevel="1" x14ac:dyDescent="0.2">
      <c r="A456" s="143"/>
      <c r="B456" s="144"/>
      <c r="C456" s="166" t="s">
        <v>373</v>
      </c>
      <c r="D456" s="147"/>
      <c r="E456" s="177">
        <v>13.3</v>
      </c>
      <c r="F456" s="176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36"/>
      <c r="Z456" s="136"/>
      <c r="AA456" s="136"/>
      <c r="AB456" s="136"/>
      <c r="AC456" s="136"/>
      <c r="AD456" s="136"/>
      <c r="AE456" s="136"/>
      <c r="AF456" s="136"/>
      <c r="AG456" s="136" t="s">
        <v>126</v>
      </c>
      <c r="AH456" s="136">
        <v>0</v>
      </c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</row>
    <row r="457" spans="1:60" outlineLevel="1" x14ac:dyDescent="0.2">
      <c r="A457" s="143"/>
      <c r="B457" s="144"/>
      <c r="C457" s="166" t="s">
        <v>423</v>
      </c>
      <c r="D457" s="147"/>
      <c r="E457" s="177">
        <v>284.25688000000002</v>
      </c>
      <c r="F457" s="176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36"/>
      <c r="Z457" s="136"/>
      <c r="AA457" s="136"/>
      <c r="AB457" s="136"/>
      <c r="AC457" s="136"/>
      <c r="AD457" s="136"/>
      <c r="AE457" s="136"/>
      <c r="AF457" s="136"/>
      <c r="AG457" s="136" t="s">
        <v>126</v>
      </c>
      <c r="AH457" s="136">
        <v>0</v>
      </c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</row>
    <row r="458" spans="1:60" outlineLevel="1" x14ac:dyDescent="0.2">
      <c r="A458" s="155">
        <v>113</v>
      </c>
      <c r="B458" s="156" t="s">
        <v>528</v>
      </c>
      <c r="C458" s="165" t="s">
        <v>529</v>
      </c>
      <c r="D458" s="157" t="s">
        <v>150</v>
      </c>
      <c r="E458" s="180">
        <v>1369.54</v>
      </c>
      <c r="F458" s="198">
        <v>0</v>
      </c>
      <c r="G458" s="158">
        <f>ROUND(E458*F458,2)</f>
        <v>0</v>
      </c>
      <c r="H458" s="146"/>
      <c r="I458" s="145">
        <f>ROUND(E458*H458,2)</f>
        <v>0</v>
      </c>
      <c r="J458" s="146"/>
      <c r="K458" s="145">
        <f>ROUND(E458*J458,2)</f>
        <v>0</v>
      </c>
      <c r="L458" s="145">
        <v>21</v>
      </c>
      <c r="M458" s="145">
        <f>G458*(1+L458/100)</f>
        <v>0</v>
      </c>
      <c r="N458" s="145">
        <v>0</v>
      </c>
      <c r="O458" s="145">
        <f>ROUND(E458*N458,2)</f>
        <v>0</v>
      </c>
      <c r="P458" s="145">
        <v>0</v>
      </c>
      <c r="Q458" s="145">
        <f>ROUND(E458*P458,2)</f>
        <v>0</v>
      </c>
      <c r="R458" s="145"/>
      <c r="S458" s="145" t="s">
        <v>122</v>
      </c>
      <c r="T458" s="145" t="s">
        <v>122</v>
      </c>
      <c r="U458" s="145">
        <v>5.5E-2</v>
      </c>
      <c r="V458" s="145">
        <f>ROUND(E458*U458,2)</f>
        <v>75.319999999999993</v>
      </c>
      <c r="W458" s="145"/>
      <c r="X458" s="145" t="s">
        <v>123</v>
      </c>
      <c r="Y458" s="136"/>
      <c r="Z458" s="136"/>
      <c r="AA458" s="136"/>
      <c r="AB458" s="136"/>
      <c r="AC458" s="136"/>
      <c r="AD458" s="136"/>
      <c r="AE458" s="136"/>
      <c r="AF458" s="136"/>
      <c r="AG458" s="136" t="s">
        <v>124</v>
      </c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</row>
    <row r="459" spans="1:60" outlineLevel="1" x14ac:dyDescent="0.2">
      <c r="A459" s="143"/>
      <c r="B459" s="144"/>
      <c r="C459" s="166" t="s">
        <v>376</v>
      </c>
      <c r="D459" s="147"/>
      <c r="E459" s="177">
        <v>18</v>
      </c>
      <c r="F459" s="176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36"/>
      <c r="Z459" s="136"/>
      <c r="AA459" s="136"/>
      <c r="AB459" s="136"/>
      <c r="AC459" s="136"/>
      <c r="AD459" s="136"/>
      <c r="AE459" s="136"/>
      <c r="AF459" s="136"/>
      <c r="AG459" s="136" t="s">
        <v>126</v>
      </c>
      <c r="AH459" s="136">
        <v>0</v>
      </c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</row>
    <row r="460" spans="1:60" outlineLevel="1" x14ac:dyDescent="0.2">
      <c r="A460" s="143"/>
      <c r="B460" s="144"/>
      <c r="C460" s="166" t="s">
        <v>377</v>
      </c>
      <c r="D460" s="147"/>
      <c r="E460" s="177">
        <v>14</v>
      </c>
      <c r="F460" s="176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36"/>
      <c r="Z460" s="136"/>
      <c r="AA460" s="136"/>
      <c r="AB460" s="136"/>
      <c r="AC460" s="136"/>
      <c r="AD460" s="136"/>
      <c r="AE460" s="136"/>
      <c r="AF460" s="136"/>
      <c r="AG460" s="136" t="s">
        <v>126</v>
      </c>
      <c r="AH460" s="136">
        <v>0</v>
      </c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</row>
    <row r="461" spans="1:60" outlineLevel="1" x14ac:dyDescent="0.2">
      <c r="A461" s="143"/>
      <c r="B461" s="144"/>
      <c r="C461" s="166" t="s">
        <v>378</v>
      </c>
      <c r="D461" s="147"/>
      <c r="E461" s="177">
        <v>138.75</v>
      </c>
      <c r="F461" s="176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36"/>
      <c r="Z461" s="136"/>
      <c r="AA461" s="136"/>
      <c r="AB461" s="136"/>
      <c r="AC461" s="136"/>
      <c r="AD461" s="136"/>
      <c r="AE461" s="136"/>
      <c r="AF461" s="136"/>
      <c r="AG461" s="136" t="s">
        <v>126</v>
      </c>
      <c r="AH461" s="136">
        <v>0</v>
      </c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</row>
    <row r="462" spans="1:60" outlineLevel="1" x14ac:dyDescent="0.2">
      <c r="A462" s="143"/>
      <c r="B462" s="144"/>
      <c r="C462" s="166" t="s">
        <v>379</v>
      </c>
      <c r="D462" s="147"/>
      <c r="E462" s="177">
        <v>337.5</v>
      </c>
      <c r="F462" s="176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36"/>
      <c r="Z462" s="136"/>
      <c r="AA462" s="136"/>
      <c r="AB462" s="136"/>
      <c r="AC462" s="136"/>
      <c r="AD462" s="136"/>
      <c r="AE462" s="136"/>
      <c r="AF462" s="136"/>
      <c r="AG462" s="136" t="s">
        <v>126</v>
      </c>
      <c r="AH462" s="136">
        <v>0</v>
      </c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</row>
    <row r="463" spans="1:60" outlineLevel="1" x14ac:dyDescent="0.2">
      <c r="A463" s="143"/>
      <c r="B463" s="144"/>
      <c r="C463" s="166" t="s">
        <v>380</v>
      </c>
      <c r="D463" s="147"/>
      <c r="E463" s="177">
        <v>28.88</v>
      </c>
      <c r="F463" s="176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36"/>
      <c r="Z463" s="136"/>
      <c r="AA463" s="136"/>
      <c r="AB463" s="136"/>
      <c r="AC463" s="136"/>
      <c r="AD463" s="136"/>
      <c r="AE463" s="136"/>
      <c r="AF463" s="136"/>
      <c r="AG463" s="136" t="s">
        <v>126</v>
      </c>
      <c r="AH463" s="136">
        <v>0</v>
      </c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</row>
    <row r="464" spans="1:60" outlineLevel="1" x14ac:dyDescent="0.2">
      <c r="A464" s="143"/>
      <c r="B464" s="144"/>
      <c r="C464" s="166" t="s">
        <v>381</v>
      </c>
      <c r="D464" s="147"/>
      <c r="E464" s="177">
        <v>63.08</v>
      </c>
      <c r="F464" s="176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36"/>
      <c r="Z464" s="136"/>
      <c r="AA464" s="136"/>
      <c r="AB464" s="136"/>
      <c r="AC464" s="136"/>
      <c r="AD464" s="136"/>
      <c r="AE464" s="136"/>
      <c r="AF464" s="136"/>
      <c r="AG464" s="136" t="s">
        <v>126</v>
      </c>
      <c r="AH464" s="136">
        <v>0</v>
      </c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</row>
    <row r="465" spans="1:60" outlineLevel="1" x14ac:dyDescent="0.2">
      <c r="A465" s="143"/>
      <c r="B465" s="144"/>
      <c r="C465" s="166" t="s">
        <v>382</v>
      </c>
      <c r="D465" s="147"/>
      <c r="E465" s="177">
        <v>340.1</v>
      </c>
      <c r="F465" s="176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36"/>
      <c r="Z465" s="136"/>
      <c r="AA465" s="136"/>
      <c r="AB465" s="136"/>
      <c r="AC465" s="136"/>
      <c r="AD465" s="136"/>
      <c r="AE465" s="136"/>
      <c r="AF465" s="136"/>
      <c r="AG465" s="136" t="s">
        <v>126</v>
      </c>
      <c r="AH465" s="136">
        <v>0</v>
      </c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</row>
    <row r="466" spans="1:60" outlineLevel="1" x14ac:dyDescent="0.2">
      <c r="A466" s="143"/>
      <c r="B466" s="144"/>
      <c r="C466" s="166" t="s">
        <v>383</v>
      </c>
      <c r="D466" s="147"/>
      <c r="E466" s="177">
        <v>268.5</v>
      </c>
      <c r="F466" s="176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36"/>
      <c r="Z466" s="136"/>
      <c r="AA466" s="136"/>
      <c r="AB466" s="136"/>
      <c r="AC466" s="136"/>
      <c r="AD466" s="136"/>
      <c r="AE466" s="136"/>
      <c r="AF466" s="136"/>
      <c r="AG466" s="136" t="s">
        <v>126</v>
      </c>
      <c r="AH466" s="136">
        <v>0</v>
      </c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</row>
    <row r="467" spans="1:60" outlineLevel="1" x14ac:dyDescent="0.2">
      <c r="A467" s="143"/>
      <c r="B467" s="144"/>
      <c r="C467" s="166" t="s">
        <v>384</v>
      </c>
      <c r="D467" s="147"/>
      <c r="E467" s="177">
        <v>149.72999999999999</v>
      </c>
      <c r="F467" s="176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36"/>
      <c r="Z467" s="136"/>
      <c r="AA467" s="136"/>
      <c r="AB467" s="136"/>
      <c r="AC467" s="136"/>
      <c r="AD467" s="136"/>
      <c r="AE467" s="136"/>
      <c r="AF467" s="136"/>
      <c r="AG467" s="136" t="s">
        <v>126</v>
      </c>
      <c r="AH467" s="136">
        <v>0</v>
      </c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</row>
    <row r="468" spans="1:60" outlineLevel="1" x14ac:dyDescent="0.2">
      <c r="A468" s="143"/>
      <c r="B468" s="144"/>
      <c r="C468" s="166" t="s">
        <v>385</v>
      </c>
      <c r="D468" s="147"/>
      <c r="E468" s="177">
        <v>11</v>
      </c>
      <c r="F468" s="176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36"/>
      <c r="Z468" s="136"/>
      <c r="AA468" s="136"/>
      <c r="AB468" s="136"/>
      <c r="AC468" s="136"/>
      <c r="AD468" s="136"/>
      <c r="AE468" s="136"/>
      <c r="AF468" s="136"/>
      <c r="AG468" s="136" t="s">
        <v>126</v>
      </c>
      <c r="AH468" s="136">
        <v>0</v>
      </c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</row>
    <row r="469" spans="1:60" outlineLevel="1" x14ac:dyDescent="0.2">
      <c r="A469" s="155">
        <v>114</v>
      </c>
      <c r="B469" s="156" t="s">
        <v>530</v>
      </c>
      <c r="C469" s="165" t="s">
        <v>531</v>
      </c>
      <c r="D469" s="157" t="s">
        <v>121</v>
      </c>
      <c r="E469" s="180">
        <v>10.25</v>
      </c>
      <c r="F469" s="198">
        <v>0</v>
      </c>
      <c r="G469" s="158">
        <f>ROUND(E469*F469,2)</f>
        <v>0</v>
      </c>
      <c r="H469" s="146"/>
      <c r="I469" s="145">
        <f>ROUND(E469*H469,2)</f>
        <v>0</v>
      </c>
      <c r="J469" s="146"/>
      <c r="K469" s="145">
        <f>ROUND(E469*J469,2)</f>
        <v>0</v>
      </c>
      <c r="L469" s="145">
        <v>21</v>
      </c>
      <c r="M469" s="145">
        <f>G469*(1+L469/100)</f>
        <v>0</v>
      </c>
      <c r="N469" s="145">
        <v>2.3570000000000001E-2</v>
      </c>
      <c r="O469" s="145">
        <f>ROUND(E469*N469,2)</f>
        <v>0.24</v>
      </c>
      <c r="P469" s="145">
        <v>0</v>
      </c>
      <c r="Q469" s="145">
        <f>ROUND(E469*P469,2)</f>
        <v>0</v>
      </c>
      <c r="R469" s="145"/>
      <c r="S469" s="145" t="s">
        <v>122</v>
      </c>
      <c r="T469" s="145" t="s">
        <v>206</v>
      </c>
      <c r="U469" s="145">
        <v>0</v>
      </c>
      <c r="V469" s="145">
        <f>ROUND(E469*U469,2)</f>
        <v>0</v>
      </c>
      <c r="W469" s="145"/>
      <c r="X469" s="145" t="s">
        <v>123</v>
      </c>
      <c r="Y469" s="136"/>
      <c r="Z469" s="136"/>
      <c r="AA469" s="136"/>
      <c r="AB469" s="136"/>
      <c r="AC469" s="136"/>
      <c r="AD469" s="136"/>
      <c r="AE469" s="136"/>
      <c r="AF469" s="136"/>
      <c r="AG469" s="136" t="s">
        <v>124</v>
      </c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</row>
    <row r="470" spans="1:60" outlineLevel="1" x14ac:dyDescent="0.2">
      <c r="A470" s="143"/>
      <c r="B470" s="144"/>
      <c r="C470" s="166" t="s">
        <v>532</v>
      </c>
      <c r="D470" s="147"/>
      <c r="E470" s="177">
        <v>10.25</v>
      </c>
      <c r="F470" s="176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36"/>
      <c r="Z470" s="136"/>
      <c r="AA470" s="136"/>
      <c r="AB470" s="136"/>
      <c r="AC470" s="136"/>
      <c r="AD470" s="136"/>
      <c r="AE470" s="136"/>
      <c r="AF470" s="136"/>
      <c r="AG470" s="136" t="s">
        <v>126</v>
      </c>
      <c r="AH470" s="136">
        <v>0</v>
      </c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</row>
    <row r="471" spans="1:60" ht="22.5" outlineLevel="1" x14ac:dyDescent="0.2">
      <c r="A471" s="155">
        <v>115</v>
      </c>
      <c r="B471" s="156" t="s">
        <v>533</v>
      </c>
      <c r="C471" s="165" t="s">
        <v>534</v>
      </c>
      <c r="D471" s="157" t="s">
        <v>121</v>
      </c>
      <c r="E471" s="180">
        <v>3.95</v>
      </c>
      <c r="F471" s="198">
        <v>0</v>
      </c>
      <c r="G471" s="158">
        <f>ROUND(E471*F471,2)</f>
        <v>0</v>
      </c>
      <c r="H471" s="146"/>
      <c r="I471" s="145">
        <f>ROUND(E471*H471,2)</f>
        <v>0</v>
      </c>
      <c r="J471" s="146"/>
      <c r="K471" s="145">
        <f>ROUND(E471*J471,2)</f>
        <v>0</v>
      </c>
      <c r="L471" s="145">
        <v>21</v>
      </c>
      <c r="M471" s="145">
        <f>G471*(1+L471/100)</f>
        <v>0</v>
      </c>
      <c r="N471" s="145">
        <v>2.9100000000000001E-2</v>
      </c>
      <c r="O471" s="145">
        <f>ROUND(E471*N471,2)</f>
        <v>0.11</v>
      </c>
      <c r="P471" s="145">
        <v>0</v>
      </c>
      <c r="Q471" s="145">
        <f>ROUND(E471*P471,2)</f>
        <v>0</v>
      </c>
      <c r="R471" s="145"/>
      <c r="S471" s="145" t="s">
        <v>122</v>
      </c>
      <c r="T471" s="145" t="s">
        <v>206</v>
      </c>
      <c r="U471" s="145">
        <v>0</v>
      </c>
      <c r="V471" s="145">
        <f>ROUND(E471*U471,2)</f>
        <v>0</v>
      </c>
      <c r="W471" s="145"/>
      <c r="X471" s="145" t="s">
        <v>123</v>
      </c>
      <c r="Y471" s="136"/>
      <c r="Z471" s="136"/>
      <c r="AA471" s="136"/>
      <c r="AB471" s="136"/>
      <c r="AC471" s="136"/>
      <c r="AD471" s="136"/>
      <c r="AE471" s="136"/>
      <c r="AF471" s="136"/>
      <c r="AG471" s="136" t="s">
        <v>124</v>
      </c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</row>
    <row r="472" spans="1:60" outlineLevel="1" x14ac:dyDescent="0.2">
      <c r="A472" s="143"/>
      <c r="B472" s="144"/>
      <c r="C472" s="166" t="s">
        <v>535</v>
      </c>
      <c r="D472" s="147"/>
      <c r="E472" s="177">
        <v>3.95</v>
      </c>
      <c r="F472" s="176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36"/>
      <c r="Z472" s="136"/>
      <c r="AA472" s="136"/>
      <c r="AB472" s="136"/>
      <c r="AC472" s="136"/>
      <c r="AD472" s="136"/>
      <c r="AE472" s="136"/>
      <c r="AF472" s="136"/>
      <c r="AG472" s="136" t="s">
        <v>126</v>
      </c>
      <c r="AH472" s="136">
        <v>0</v>
      </c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</row>
    <row r="473" spans="1:60" outlineLevel="1" x14ac:dyDescent="0.2">
      <c r="A473" s="155">
        <v>116</v>
      </c>
      <c r="B473" s="156" t="s">
        <v>536</v>
      </c>
      <c r="C473" s="165" t="s">
        <v>537</v>
      </c>
      <c r="D473" s="157" t="s">
        <v>150</v>
      </c>
      <c r="E473" s="180">
        <v>16.25</v>
      </c>
      <c r="F473" s="198">
        <v>0</v>
      </c>
      <c r="G473" s="158">
        <f>ROUND(E473*F473,2)</f>
        <v>0</v>
      </c>
      <c r="H473" s="146"/>
      <c r="I473" s="145">
        <f>ROUND(E473*H473,2)</f>
        <v>0</v>
      </c>
      <c r="J473" s="146"/>
      <c r="K473" s="145">
        <f>ROUND(E473*J473,2)</f>
        <v>0</v>
      </c>
      <c r="L473" s="145">
        <v>21</v>
      </c>
      <c r="M473" s="145">
        <f>G473*(1+L473/100)</f>
        <v>0</v>
      </c>
      <c r="N473" s="145">
        <v>0</v>
      </c>
      <c r="O473" s="145">
        <f>ROUND(E473*N473,2)</f>
        <v>0</v>
      </c>
      <c r="P473" s="145">
        <v>0</v>
      </c>
      <c r="Q473" s="145">
        <f>ROUND(E473*P473,2)</f>
        <v>0</v>
      </c>
      <c r="R473" s="145"/>
      <c r="S473" s="145" t="s">
        <v>220</v>
      </c>
      <c r="T473" s="145" t="s">
        <v>206</v>
      </c>
      <c r="U473" s="145">
        <v>0</v>
      </c>
      <c r="V473" s="145">
        <f>ROUND(E473*U473,2)</f>
        <v>0</v>
      </c>
      <c r="W473" s="145"/>
      <c r="X473" s="145" t="s">
        <v>123</v>
      </c>
      <c r="Y473" s="136"/>
      <c r="Z473" s="136"/>
      <c r="AA473" s="136"/>
      <c r="AB473" s="136"/>
      <c r="AC473" s="136"/>
      <c r="AD473" s="136"/>
      <c r="AE473" s="136"/>
      <c r="AF473" s="136"/>
      <c r="AG473" s="136" t="s">
        <v>124</v>
      </c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</row>
    <row r="474" spans="1:60" outlineLevel="1" x14ac:dyDescent="0.2">
      <c r="A474" s="143"/>
      <c r="B474" s="144"/>
      <c r="C474" s="166" t="s">
        <v>538</v>
      </c>
      <c r="D474" s="147"/>
      <c r="E474" s="177">
        <v>16.25</v>
      </c>
      <c r="F474" s="176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36"/>
      <c r="Z474" s="136"/>
      <c r="AA474" s="136"/>
      <c r="AB474" s="136"/>
      <c r="AC474" s="136"/>
      <c r="AD474" s="136"/>
      <c r="AE474" s="136"/>
      <c r="AF474" s="136"/>
      <c r="AG474" s="136" t="s">
        <v>126</v>
      </c>
      <c r="AH474" s="136">
        <v>0</v>
      </c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</row>
    <row r="475" spans="1:60" outlineLevel="1" x14ac:dyDescent="0.2">
      <c r="A475" s="155">
        <v>117</v>
      </c>
      <c r="B475" s="156" t="s">
        <v>539</v>
      </c>
      <c r="C475" s="165" t="s">
        <v>540</v>
      </c>
      <c r="D475" s="157" t="s">
        <v>121</v>
      </c>
      <c r="E475" s="180">
        <v>4.74</v>
      </c>
      <c r="F475" s="198">
        <v>0</v>
      </c>
      <c r="G475" s="158">
        <f>ROUND(E475*F475,2)</f>
        <v>0</v>
      </c>
      <c r="H475" s="146"/>
      <c r="I475" s="145">
        <f>ROUND(E475*H475,2)</f>
        <v>0</v>
      </c>
      <c r="J475" s="146"/>
      <c r="K475" s="145">
        <f>ROUND(E475*J475,2)</f>
        <v>0</v>
      </c>
      <c r="L475" s="145">
        <v>21</v>
      </c>
      <c r="M475" s="145">
        <f>G475*(1+L475/100)</f>
        <v>0</v>
      </c>
      <c r="N475" s="145">
        <v>0.55000000000000004</v>
      </c>
      <c r="O475" s="145">
        <f>ROUND(E475*N475,2)</f>
        <v>2.61</v>
      </c>
      <c r="P475" s="145">
        <v>0</v>
      </c>
      <c r="Q475" s="145">
        <f>ROUND(E475*P475,2)</f>
        <v>0</v>
      </c>
      <c r="R475" s="145" t="s">
        <v>185</v>
      </c>
      <c r="S475" s="145" t="s">
        <v>122</v>
      </c>
      <c r="T475" s="145" t="s">
        <v>206</v>
      </c>
      <c r="U475" s="145">
        <v>0</v>
      </c>
      <c r="V475" s="145">
        <f>ROUND(E475*U475,2)</f>
        <v>0</v>
      </c>
      <c r="W475" s="145"/>
      <c r="X475" s="145" t="s">
        <v>186</v>
      </c>
      <c r="Y475" s="136"/>
      <c r="Z475" s="136"/>
      <c r="AA475" s="136"/>
      <c r="AB475" s="136"/>
      <c r="AC475" s="136"/>
      <c r="AD475" s="136"/>
      <c r="AE475" s="136"/>
      <c r="AF475" s="136"/>
      <c r="AG475" s="136" t="s">
        <v>187</v>
      </c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</row>
    <row r="476" spans="1:60" outlineLevel="1" x14ac:dyDescent="0.2">
      <c r="A476" s="143"/>
      <c r="B476" s="144"/>
      <c r="C476" s="166" t="s">
        <v>541</v>
      </c>
      <c r="D476" s="147"/>
      <c r="E476" s="177">
        <v>4.74</v>
      </c>
      <c r="F476" s="176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36"/>
      <c r="Z476" s="136"/>
      <c r="AA476" s="136"/>
      <c r="AB476" s="136"/>
      <c r="AC476" s="136"/>
      <c r="AD476" s="136"/>
      <c r="AE476" s="136"/>
      <c r="AF476" s="136"/>
      <c r="AG476" s="136" t="s">
        <v>126</v>
      </c>
      <c r="AH476" s="136">
        <v>0</v>
      </c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</row>
    <row r="477" spans="1:60" outlineLevel="1" x14ac:dyDescent="0.2">
      <c r="A477" s="155">
        <v>118</v>
      </c>
      <c r="B477" s="156" t="s">
        <v>542</v>
      </c>
      <c r="C477" s="165" t="s">
        <v>543</v>
      </c>
      <c r="D477" s="157" t="s">
        <v>121</v>
      </c>
      <c r="E477" s="180">
        <v>12.3</v>
      </c>
      <c r="F477" s="198">
        <v>0</v>
      </c>
      <c r="G477" s="158">
        <f>ROUND(E477*F477,2)</f>
        <v>0</v>
      </c>
      <c r="H477" s="146"/>
      <c r="I477" s="145">
        <f>ROUND(E477*H477,2)</f>
        <v>0</v>
      </c>
      <c r="J477" s="146"/>
      <c r="K477" s="145">
        <f>ROUND(E477*J477,2)</f>
        <v>0</v>
      </c>
      <c r="L477" s="145">
        <v>21</v>
      </c>
      <c r="M477" s="145">
        <f>G477*(1+L477/100)</f>
        <v>0</v>
      </c>
      <c r="N477" s="145">
        <v>0.55000000000000004</v>
      </c>
      <c r="O477" s="145">
        <f>ROUND(E477*N477,2)</f>
        <v>6.77</v>
      </c>
      <c r="P477" s="145">
        <v>0</v>
      </c>
      <c r="Q477" s="145">
        <f>ROUND(E477*P477,2)</f>
        <v>0</v>
      </c>
      <c r="R477" s="145" t="s">
        <v>185</v>
      </c>
      <c r="S477" s="145" t="s">
        <v>122</v>
      </c>
      <c r="T477" s="145" t="s">
        <v>206</v>
      </c>
      <c r="U477" s="145">
        <v>0</v>
      </c>
      <c r="V477" s="145">
        <f>ROUND(E477*U477,2)</f>
        <v>0</v>
      </c>
      <c r="W477" s="145"/>
      <c r="X477" s="145" t="s">
        <v>186</v>
      </c>
      <c r="Y477" s="136"/>
      <c r="Z477" s="136"/>
      <c r="AA477" s="136"/>
      <c r="AB477" s="136"/>
      <c r="AC477" s="136"/>
      <c r="AD477" s="136"/>
      <c r="AE477" s="136"/>
      <c r="AF477" s="136"/>
      <c r="AG477" s="136" t="s">
        <v>544</v>
      </c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</row>
    <row r="478" spans="1:60" outlineLevel="1" x14ac:dyDescent="0.2">
      <c r="A478" s="143"/>
      <c r="B478" s="144"/>
      <c r="C478" s="166" t="s">
        <v>545</v>
      </c>
      <c r="D478" s="147"/>
      <c r="E478" s="177">
        <v>12.3</v>
      </c>
      <c r="F478" s="176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36"/>
      <c r="Z478" s="136"/>
      <c r="AA478" s="136"/>
      <c r="AB478" s="136"/>
      <c r="AC478" s="136"/>
      <c r="AD478" s="136"/>
      <c r="AE478" s="136"/>
      <c r="AF478" s="136"/>
      <c r="AG478" s="136" t="s">
        <v>126</v>
      </c>
      <c r="AH478" s="136">
        <v>0</v>
      </c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</row>
    <row r="479" spans="1:60" ht="22.5" outlineLevel="1" x14ac:dyDescent="0.2">
      <c r="A479" s="276">
        <v>119</v>
      </c>
      <c r="B479" s="156" t="s">
        <v>781</v>
      </c>
      <c r="C479" s="165" t="s">
        <v>546</v>
      </c>
      <c r="D479" s="157" t="s">
        <v>168</v>
      </c>
      <c r="E479" s="180">
        <v>45.268999999999998</v>
      </c>
      <c r="F479" s="198">
        <v>0</v>
      </c>
      <c r="G479" s="277">
        <f>ROUND(E479*F479,2)</f>
        <v>0</v>
      </c>
      <c r="H479" s="146"/>
      <c r="I479" s="145">
        <f>ROUND(E479*H479,2)</f>
        <v>0</v>
      </c>
      <c r="J479" s="146"/>
      <c r="K479" s="145">
        <f>ROUND(E479*J479,2)</f>
        <v>0</v>
      </c>
      <c r="L479" s="145">
        <v>21</v>
      </c>
      <c r="M479" s="145">
        <f>G479*(1+L479/100)</f>
        <v>0</v>
      </c>
      <c r="N479" s="145">
        <v>0</v>
      </c>
      <c r="O479" s="145">
        <f>ROUND(E479*N479,2)</f>
        <v>0</v>
      </c>
      <c r="P479" s="145">
        <v>0</v>
      </c>
      <c r="Q479" s="145">
        <f>ROUND(E479*P479,2)</f>
        <v>0</v>
      </c>
      <c r="R479" s="145"/>
      <c r="S479" s="145" t="s">
        <v>122</v>
      </c>
      <c r="T479" s="145" t="s">
        <v>206</v>
      </c>
      <c r="U479" s="145">
        <v>0</v>
      </c>
      <c r="V479" s="145">
        <f>ROUND(E479*U479,2)</f>
        <v>0</v>
      </c>
      <c r="W479" s="145"/>
      <c r="X479" s="145" t="s">
        <v>492</v>
      </c>
      <c r="Y479" s="136"/>
      <c r="Z479" s="136"/>
      <c r="AA479" s="136"/>
      <c r="AB479" s="136"/>
      <c r="AC479" s="136"/>
      <c r="AD479" s="136"/>
      <c r="AE479" s="136"/>
      <c r="AF479" s="136"/>
      <c r="AG479" s="136" t="s">
        <v>547</v>
      </c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</row>
    <row r="480" spans="1:60" x14ac:dyDescent="0.2">
      <c r="A480" s="149" t="s">
        <v>117</v>
      </c>
      <c r="B480" s="150" t="s">
        <v>79</v>
      </c>
      <c r="C480" s="164" t="s">
        <v>80</v>
      </c>
      <c r="D480" s="151"/>
      <c r="E480" s="178"/>
      <c r="F480" s="179"/>
      <c r="G480" s="154">
        <f>SUMIF(AG481:AG613,"&lt;&gt;NOR",G481:G613)</f>
        <v>0</v>
      </c>
      <c r="H480" s="148"/>
      <c r="I480" s="148">
        <f>SUM(I481:I613)</f>
        <v>0</v>
      </c>
      <c r="J480" s="148"/>
      <c r="K480" s="148">
        <f>SUM(K481:K613)</f>
        <v>0</v>
      </c>
      <c r="L480" s="148"/>
      <c r="M480" s="148">
        <f>SUM(M481:M613)</f>
        <v>0</v>
      </c>
      <c r="N480" s="148"/>
      <c r="O480" s="148">
        <f>SUM(O481:O613)</f>
        <v>6.8399999999999981</v>
      </c>
      <c r="P480" s="148"/>
      <c r="Q480" s="148">
        <f>SUM(Q481:Q613)</f>
        <v>0</v>
      </c>
      <c r="R480" s="148"/>
      <c r="S480" s="148"/>
      <c r="T480" s="148"/>
      <c r="U480" s="148"/>
      <c r="V480" s="148">
        <f>SUM(V481:V613)</f>
        <v>2459.7599999999984</v>
      </c>
      <c r="W480" s="148"/>
      <c r="X480" s="148"/>
      <c r="AG480" t="s">
        <v>118</v>
      </c>
    </row>
    <row r="481" spans="1:60" ht="22.5" outlineLevel="1" x14ac:dyDescent="0.2">
      <c r="A481" s="155">
        <v>120</v>
      </c>
      <c r="B481" s="156" t="s">
        <v>548</v>
      </c>
      <c r="C481" s="165" t="s">
        <v>549</v>
      </c>
      <c r="D481" s="157" t="s">
        <v>241</v>
      </c>
      <c r="E481" s="180">
        <v>78.8</v>
      </c>
      <c r="F481" s="198">
        <v>0</v>
      </c>
      <c r="G481" s="158">
        <f>ROUND(E481*F481,2)</f>
        <v>0</v>
      </c>
      <c r="H481" s="146"/>
      <c r="I481" s="145">
        <f>ROUND(E481*H481,2)</f>
        <v>0</v>
      </c>
      <c r="J481" s="146"/>
      <c r="K481" s="145">
        <f>ROUND(E481*J481,2)</f>
        <v>0</v>
      </c>
      <c r="L481" s="145">
        <v>21</v>
      </c>
      <c r="M481" s="145">
        <f>G481*(1+L481/100)</f>
        <v>0</v>
      </c>
      <c r="N481" s="145">
        <v>2.7200000000000002E-3</v>
      </c>
      <c r="O481" s="145">
        <f>ROUND(E481*N481,2)</f>
        <v>0.21</v>
      </c>
      <c r="P481" s="145">
        <v>0</v>
      </c>
      <c r="Q481" s="145">
        <f>ROUND(E481*P481,2)</f>
        <v>0</v>
      </c>
      <c r="R481" s="145"/>
      <c r="S481" s="145" t="s">
        <v>122</v>
      </c>
      <c r="T481" s="145" t="s">
        <v>206</v>
      </c>
      <c r="U481" s="145">
        <v>0.26</v>
      </c>
      <c r="V481" s="145">
        <f>ROUND(E481*U481,2)</f>
        <v>20.49</v>
      </c>
      <c r="W481" s="145"/>
      <c r="X481" s="145" t="s">
        <v>123</v>
      </c>
      <c r="Y481" s="136"/>
      <c r="Z481" s="136"/>
      <c r="AA481" s="136"/>
      <c r="AB481" s="136"/>
      <c r="AC481" s="136"/>
      <c r="AD481" s="136"/>
      <c r="AE481" s="136"/>
      <c r="AF481" s="136"/>
      <c r="AG481" s="136" t="s">
        <v>124</v>
      </c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</row>
    <row r="482" spans="1:60" outlineLevel="1" x14ac:dyDescent="0.2">
      <c r="A482" s="143"/>
      <c r="B482" s="144"/>
      <c r="C482" s="166" t="s">
        <v>431</v>
      </c>
      <c r="D482" s="147"/>
      <c r="E482" s="177">
        <v>2.7</v>
      </c>
      <c r="F482" s="176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36"/>
      <c r="Z482" s="136"/>
      <c r="AA482" s="136"/>
      <c r="AB482" s="136"/>
      <c r="AC482" s="136"/>
      <c r="AD482" s="136"/>
      <c r="AE482" s="136"/>
      <c r="AF482" s="136"/>
      <c r="AG482" s="136" t="s">
        <v>126</v>
      </c>
      <c r="AH482" s="136">
        <v>0</v>
      </c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</row>
    <row r="483" spans="1:60" outlineLevel="1" x14ac:dyDescent="0.2">
      <c r="A483" s="143"/>
      <c r="B483" s="144"/>
      <c r="C483" s="166" t="s">
        <v>432</v>
      </c>
      <c r="D483" s="147"/>
      <c r="E483" s="177">
        <v>5.5</v>
      </c>
      <c r="F483" s="176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36"/>
      <c r="Z483" s="136"/>
      <c r="AA483" s="136"/>
      <c r="AB483" s="136"/>
      <c r="AC483" s="136"/>
      <c r="AD483" s="136"/>
      <c r="AE483" s="136"/>
      <c r="AF483" s="136"/>
      <c r="AG483" s="136" t="s">
        <v>126</v>
      </c>
      <c r="AH483" s="136">
        <v>0</v>
      </c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</row>
    <row r="484" spans="1:60" outlineLevel="1" x14ac:dyDescent="0.2">
      <c r="A484" s="143"/>
      <c r="B484" s="144"/>
      <c r="C484" s="166" t="s">
        <v>432</v>
      </c>
      <c r="D484" s="147"/>
      <c r="E484" s="177">
        <v>5.5</v>
      </c>
      <c r="F484" s="176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36"/>
      <c r="Z484" s="136"/>
      <c r="AA484" s="136"/>
      <c r="AB484" s="136"/>
      <c r="AC484" s="136"/>
      <c r="AD484" s="136"/>
      <c r="AE484" s="136"/>
      <c r="AF484" s="136"/>
      <c r="AG484" s="136" t="s">
        <v>126</v>
      </c>
      <c r="AH484" s="136">
        <v>0</v>
      </c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</row>
    <row r="485" spans="1:60" outlineLevel="1" x14ac:dyDescent="0.2">
      <c r="A485" s="143"/>
      <c r="B485" s="144"/>
      <c r="C485" s="166" t="s">
        <v>433</v>
      </c>
      <c r="D485" s="147"/>
      <c r="E485" s="177">
        <v>4.5</v>
      </c>
      <c r="F485" s="176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36"/>
      <c r="Z485" s="136"/>
      <c r="AA485" s="136"/>
      <c r="AB485" s="136"/>
      <c r="AC485" s="136"/>
      <c r="AD485" s="136"/>
      <c r="AE485" s="136"/>
      <c r="AF485" s="136"/>
      <c r="AG485" s="136" t="s">
        <v>126</v>
      </c>
      <c r="AH485" s="136">
        <v>0</v>
      </c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</row>
    <row r="486" spans="1:60" outlineLevel="1" x14ac:dyDescent="0.2">
      <c r="A486" s="143"/>
      <c r="B486" s="144"/>
      <c r="C486" s="166" t="s">
        <v>434</v>
      </c>
      <c r="D486" s="147"/>
      <c r="E486" s="177">
        <v>10.6</v>
      </c>
      <c r="F486" s="176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36"/>
      <c r="Z486" s="136"/>
      <c r="AA486" s="136"/>
      <c r="AB486" s="136"/>
      <c r="AC486" s="136"/>
      <c r="AD486" s="136"/>
      <c r="AE486" s="136"/>
      <c r="AF486" s="136"/>
      <c r="AG486" s="136" t="s">
        <v>126</v>
      </c>
      <c r="AH486" s="136">
        <v>0</v>
      </c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</row>
    <row r="487" spans="1:60" outlineLevel="1" x14ac:dyDescent="0.2">
      <c r="A487" s="143"/>
      <c r="B487" s="144"/>
      <c r="C487" s="166" t="s">
        <v>435</v>
      </c>
      <c r="D487" s="147"/>
      <c r="E487" s="177">
        <v>50</v>
      </c>
      <c r="F487" s="176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36"/>
      <c r="Z487" s="136"/>
      <c r="AA487" s="136"/>
      <c r="AB487" s="136"/>
      <c r="AC487" s="136"/>
      <c r="AD487" s="136"/>
      <c r="AE487" s="136"/>
      <c r="AF487" s="136"/>
      <c r="AG487" s="136" t="s">
        <v>126</v>
      </c>
      <c r="AH487" s="136">
        <v>0</v>
      </c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</row>
    <row r="488" spans="1:60" ht="22.5" outlineLevel="1" x14ac:dyDescent="0.2">
      <c r="A488" s="155">
        <v>121</v>
      </c>
      <c r="B488" s="156" t="s">
        <v>550</v>
      </c>
      <c r="C488" s="165" t="s">
        <v>551</v>
      </c>
      <c r="D488" s="157" t="s">
        <v>241</v>
      </c>
      <c r="E488" s="180">
        <v>9.5</v>
      </c>
      <c r="F488" s="198">
        <v>0</v>
      </c>
      <c r="G488" s="158">
        <f>ROUND(E488*F488,2)</f>
        <v>0</v>
      </c>
      <c r="H488" s="146"/>
      <c r="I488" s="145">
        <f>ROUND(E488*H488,2)</f>
        <v>0</v>
      </c>
      <c r="J488" s="146"/>
      <c r="K488" s="145">
        <f>ROUND(E488*J488,2)</f>
        <v>0</v>
      </c>
      <c r="L488" s="145">
        <v>21</v>
      </c>
      <c r="M488" s="145">
        <f>G488*(1+L488/100)</f>
        <v>0</v>
      </c>
      <c r="N488" s="145">
        <v>5.2599999999999999E-3</v>
      </c>
      <c r="O488" s="145">
        <f>ROUND(E488*N488,2)</f>
        <v>0.05</v>
      </c>
      <c r="P488" s="145">
        <v>0</v>
      </c>
      <c r="Q488" s="145">
        <f>ROUND(E488*P488,2)</f>
        <v>0</v>
      </c>
      <c r="R488" s="145"/>
      <c r="S488" s="145" t="s">
        <v>122</v>
      </c>
      <c r="T488" s="145" t="s">
        <v>206</v>
      </c>
      <c r="U488" s="145">
        <v>0.75</v>
      </c>
      <c r="V488" s="145">
        <f>ROUND(E488*U488,2)</f>
        <v>7.13</v>
      </c>
      <c r="W488" s="145"/>
      <c r="X488" s="145" t="s">
        <v>123</v>
      </c>
      <c r="Y488" s="136"/>
      <c r="Z488" s="136"/>
      <c r="AA488" s="136"/>
      <c r="AB488" s="136"/>
      <c r="AC488" s="136"/>
      <c r="AD488" s="136"/>
      <c r="AE488" s="136"/>
      <c r="AF488" s="136"/>
      <c r="AG488" s="136" t="s">
        <v>124</v>
      </c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</row>
    <row r="489" spans="1:60" outlineLevel="1" x14ac:dyDescent="0.2">
      <c r="A489" s="143"/>
      <c r="B489" s="144"/>
      <c r="C489" s="166" t="s">
        <v>459</v>
      </c>
      <c r="D489" s="147"/>
      <c r="E489" s="177">
        <v>4</v>
      </c>
      <c r="F489" s="176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36"/>
      <c r="Z489" s="136"/>
      <c r="AA489" s="136"/>
      <c r="AB489" s="136"/>
      <c r="AC489" s="136"/>
      <c r="AD489" s="136"/>
      <c r="AE489" s="136"/>
      <c r="AF489" s="136"/>
      <c r="AG489" s="136" t="s">
        <v>126</v>
      </c>
      <c r="AH489" s="136">
        <v>0</v>
      </c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</row>
    <row r="490" spans="1:60" outlineLevel="1" x14ac:dyDescent="0.2">
      <c r="A490" s="143"/>
      <c r="B490" s="144"/>
      <c r="C490" s="166" t="s">
        <v>432</v>
      </c>
      <c r="D490" s="147"/>
      <c r="E490" s="177">
        <v>5.5</v>
      </c>
      <c r="F490" s="176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36"/>
      <c r="Z490" s="136"/>
      <c r="AA490" s="136"/>
      <c r="AB490" s="136"/>
      <c r="AC490" s="136"/>
      <c r="AD490" s="136"/>
      <c r="AE490" s="136"/>
      <c r="AF490" s="136"/>
      <c r="AG490" s="136" t="s">
        <v>126</v>
      </c>
      <c r="AH490" s="136">
        <v>0</v>
      </c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</row>
    <row r="491" spans="1:60" ht="22.5" outlineLevel="1" x14ac:dyDescent="0.2">
      <c r="A491" s="155">
        <v>122</v>
      </c>
      <c r="B491" s="156" t="s">
        <v>552</v>
      </c>
      <c r="C491" s="165" t="s">
        <v>553</v>
      </c>
      <c r="D491" s="157" t="s">
        <v>150</v>
      </c>
      <c r="E491" s="180">
        <v>1369.54</v>
      </c>
      <c r="F491" s="198">
        <v>0</v>
      </c>
      <c r="G491" s="158">
        <f>ROUND(E491*F491,2)</f>
        <v>0</v>
      </c>
      <c r="H491" s="146"/>
      <c r="I491" s="145">
        <f>ROUND(E491*H491,2)</f>
        <v>0</v>
      </c>
      <c r="J491" s="146"/>
      <c r="K491" s="145">
        <f>ROUND(E491*J491,2)</f>
        <v>0</v>
      </c>
      <c r="L491" s="145">
        <v>21</v>
      </c>
      <c r="M491" s="145">
        <f>G491*(1+L491/100)</f>
        <v>0</v>
      </c>
      <c r="N491" s="145">
        <v>2.9499999999999999E-3</v>
      </c>
      <c r="O491" s="145">
        <f>ROUND(E491*N491,2)</f>
        <v>4.04</v>
      </c>
      <c r="P491" s="145">
        <v>0</v>
      </c>
      <c r="Q491" s="145">
        <f>ROUND(E491*P491,2)</f>
        <v>0</v>
      </c>
      <c r="R491" s="145"/>
      <c r="S491" s="145" t="s">
        <v>122</v>
      </c>
      <c r="T491" s="145" t="s">
        <v>206</v>
      </c>
      <c r="U491" s="145">
        <v>1.05</v>
      </c>
      <c r="V491" s="145">
        <f>ROUND(E491*U491,2)</f>
        <v>1438.02</v>
      </c>
      <c r="W491" s="145"/>
      <c r="X491" s="145" t="s">
        <v>123</v>
      </c>
      <c r="Y491" s="136"/>
      <c r="Z491" s="136"/>
      <c r="AA491" s="136"/>
      <c r="AB491" s="136"/>
      <c r="AC491" s="136"/>
      <c r="AD491" s="136"/>
      <c r="AE491" s="136"/>
      <c r="AF491" s="136"/>
      <c r="AG491" s="136" t="s">
        <v>124</v>
      </c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</row>
    <row r="492" spans="1:60" outlineLevel="1" x14ac:dyDescent="0.2">
      <c r="A492" s="143"/>
      <c r="B492" s="144"/>
      <c r="C492" s="166" t="s">
        <v>376</v>
      </c>
      <c r="D492" s="147"/>
      <c r="E492" s="177">
        <v>18</v>
      </c>
      <c r="F492" s="176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36"/>
      <c r="Z492" s="136"/>
      <c r="AA492" s="136"/>
      <c r="AB492" s="136"/>
      <c r="AC492" s="136"/>
      <c r="AD492" s="136"/>
      <c r="AE492" s="136"/>
      <c r="AF492" s="136"/>
      <c r="AG492" s="136" t="s">
        <v>126</v>
      </c>
      <c r="AH492" s="136">
        <v>0</v>
      </c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</row>
    <row r="493" spans="1:60" outlineLevel="1" x14ac:dyDescent="0.2">
      <c r="A493" s="143"/>
      <c r="B493" s="144"/>
      <c r="C493" s="166" t="s">
        <v>377</v>
      </c>
      <c r="D493" s="147"/>
      <c r="E493" s="177">
        <v>14</v>
      </c>
      <c r="F493" s="176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36"/>
      <c r="Z493" s="136"/>
      <c r="AA493" s="136"/>
      <c r="AB493" s="136"/>
      <c r="AC493" s="136"/>
      <c r="AD493" s="136"/>
      <c r="AE493" s="136"/>
      <c r="AF493" s="136"/>
      <c r="AG493" s="136" t="s">
        <v>126</v>
      </c>
      <c r="AH493" s="136">
        <v>0</v>
      </c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</row>
    <row r="494" spans="1:60" outlineLevel="1" x14ac:dyDescent="0.2">
      <c r="A494" s="143"/>
      <c r="B494" s="144"/>
      <c r="C494" s="166" t="s">
        <v>378</v>
      </c>
      <c r="D494" s="147"/>
      <c r="E494" s="177">
        <v>138.75</v>
      </c>
      <c r="F494" s="176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36"/>
      <c r="Z494" s="136"/>
      <c r="AA494" s="136"/>
      <c r="AB494" s="136"/>
      <c r="AC494" s="136"/>
      <c r="AD494" s="136"/>
      <c r="AE494" s="136"/>
      <c r="AF494" s="136"/>
      <c r="AG494" s="136" t="s">
        <v>126</v>
      </c>
      <c r="AH494" s="136">
        <v>0</v>
      </c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</row>
    <row r="495" spans="1:60" outlineLevel="1" x14ac:dyDescent="0.2">
      <c r="A495" s="143"/>
      <c r="B495" s="144"/>
      <c r="C495" s="166" t="s">
        <v>379</v>
      </c>
      <c r="D495" s="147"/>
      <c r="E495" s="177">
        <v>337.5</v>
      </c>
      <c r="F495" s="176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36"/>
      <c r="Z495" s="136"/>
      <c r="AA495" s="136"/>
      <c r="AB495" s="136"/>
      <c r="AC495" s="136"/>
      <c r="AD495" s="136"/>
      <c r="AE495" s="136"/>
      <c r="AF495" s="136"/>
      <c r="AG495" s="136" t="s">
        <v>126</v>
      </c>
      <c r="AH495" s="136">
        <v>0</v>
      </c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</row>
    <row r="496" spans="1:60" outlineLevel="1" x14ac:dyDescent="0.2">
      <c r="A496" s="143"/>
      <c r="B496" s="144"/>
      <c r="C496" s="166" t="s">
        <v>380</v>
      </c>
      <c r="D496" s="147"/>
      <c r="E496" s="177">
        <v>28.88</v>
      </c>
      <c r="F496" s="176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36"/>
      <c r="Z496" s="136"/>
      <c r="AA496" s="136"/>
      <c r="AB496" s="136"/>
      <c r="AC496" s="136"/>
      <c r="AD496" s="136"/>
      <c r="AE496" s="136"/>
      <c r="AF496" s="136"/>
      <c r="AG496" s="136" t="s">
        <v>126</v>
      </c>
      <c r="AH496" s="136">
        <v>0</v>
      </c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</row>
    <row r="497" spans="1:60" outlineLevel="1" x14ac:dyDescent="0.2">
      <c r="A497" s="143"/>
      <c r="B497" s="144"/>
      <c r="C497" s="166" t="s">
        <v>381</v>
      </c>
      <c r="D497" s="147"/>
      <c r="E497" s="177">
        <v>63.08</v>
      </c>
      <c r="F497" s="176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36"/>
      <c r="Z497" s="136"/>
      <c r="AA497" s="136"/>
      <c r="AB497" s="136"/>
      <c r="AC497" s="136"/>
      <c r="AD497" s="136"/>
      <c r="AE497" s="136"/>
      <c r="AF497" s="136"/>
      <c r="AG497" s="136" t="s">
        <v>126</v>
      </c>
      <c r="AH497" s="136">
        <v>0</v>
      </c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</row>
    <row r="498" spans="1:60" outlineLevel="1" x14ac:dyDescent="0.2">
      <c r="A498" s="143"/>
      <c r="B498" s="144"/>
      <c r="C498" s="166" t="s">
        <v>382</v>
      </c>
      <c r="D498" s="147"/>
      <c r="E498" s="177">
        <v>340.1</v>
      </c>
      <c r="F498" s="176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36"/>
      <c r="Z498" s="136"/>
      <c r="AA498" s="136"/>
      <c r="AB498" s="136"/>
      <c r="AC498" s="136"/>
      <c r="AD498" s="136"/>
      <c r="AE498" s="136"/>
      <c r="AF498" s="136"/>
      <c r="AG498" s="136" t="s">
        <v>126</v>
      </c>
      <c r="AH498" s="136">
        <v>0</v>
      </c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</row>
    <row r="499" spans="1:60" outlineLevel="1" x14ac:dyDescent="0.2">
      <c r="A499" s="143"/>
      <c r="B499" s="144"/>
      <c r="C499" s="166" t="s">
        <v>383</v>
      </c>
      <c r="D499" s="147"/>
      <c r="E499" s="177">
        <v>268.5</v>
      </c>
      <c r="F499" s="176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36"/>
      <c r="Z499" s="136"/>
      <c r="AA499" s="136"/>
      <c r="AB499" s="136"/>
      <c r="AC499" s="136"/>
      <c r="AD499" s="136"/>
      <c r="AE499" s="136"/>
      <c r="AF499" s="136"/>
      <c r="AG499" s="136" t="s">
        <v>126</v>
      </c>
      <c r="AH499" s="136">
        <v>0</v>
      </c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</row>
    <row r="500" spans="1:60" outlineLevel="1" x14ac:dyDescent="0.2">
      <c r="A500" s="143"/>
      <c r="B500" s="144"/>
      <c r="C500" s="166" t="s">
        <v>384</v>
      </c>
      <c r="D500" s="147"/>
      <c r="E500" s="177">
        <v>149.72999999999999</v>
      </c>
      <c r="F500" s="176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36"/>
      <c r="Z500" s="136"/>
      <c r="AA500" s="136"/>
      <c r="AB500" s="136"/>
      <c r="AC500" s="136"/>
      <c r="AD500" s="136"/>
      <c r="AE500" s="136"/>
      <c r="AF500" s="136"/>
      <c r="AG500" s="136" t="s">
        <v>126</v>
      </c>
      <c r="AH500" s="136">
        <v>0</v>
      </c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</row>
    <row r="501" spans="1:60" outlineLevel="1" x14ac:dyDescent="0.2">
      <c r="A501" s="143"/>
      <c r="B501" s="144"/>
      <c r="C501" s="166" t="s">
        <v>385</v>
      </c>
      <c r="D501" s="147"/>
      <c r="E501" s="177">
        <v>11</v>
      </c>
      <c r="F501" s="176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36"/>
      <c r="Z501" s="136"/>
      <c r="AA501" s="136"/>
      <c r="AB501" s="136"/>
      <c r="AC501" s="136"/>
      <c r="AD501" s="136"/>
      <c r="AE501" s="136"/>
      <c r="AF501" s="136"/>
      <c r="AG501" s="136" t="s">
        <v>126</v>
      </c>
      <c r="AH501" s="136">
        <v>0</v>
      </c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</row>
    <row r="502" spans="1:60" ht="22.5" outlineLevel="1" x14ac:dyDescent="0.2">
      <c r="A502" s="155">
        <v>123</v>
      </c>
      <c r="B502" s="156" t="s">
        <v>554</v>
      </c>
      <c r="C502" s="165" t="s">
        <v>555</v>
      </c>
      <c r="D502" s="157" t="s">
        <v>150</v>
      </c>
      <c r="E502" s="180">
        <v>67.8</v>
      </c>
      <c r="F502" s="198">
        <v>0</v>
      </c>
      <c r="G502" s="158">
        <f>ROUND(E502*F502,2)</f>
        <v>0</v>
      </c>
      <c r="H502" s="146"/>
      <c r="I502" s="145">
        <f>ROUND(E502*H502,2)</f>
        <v>0</v>
      </c>
      <c r="J502" s="146"/>
      <c r="K502" s="145">
        <f>ROUND(E502*J502,2)</f>
        <v>0</v>
      </c>
      <c r="L502" s="145">
        <v>21</v>
      </c>
      <c r="M502" s="145">
        <f>G502*(1+L502/100)</f>
        <v>0</v>
      </c>
      <c r="N502" s="145">
        <v>2.2599999999999999E-3</v>
      </c>
      <c r="O502" s="145">
        <f>ROUND(E502*N502,2)</f>
        <v>0.15</v>
      </c>
      <c r="P502" s="145">
        <v>0</v>
      </c>
      <c r="Q502" s="145">
        <f>ROUND(E502*P502,2)</f>
        <v>0</v>
      </c>
      <c r="R502" s="145"/>
      <c r="S502" s="145" t="s">
        <v>122</v>
      </c>
      <c r="T502" s="145" t="s">
        <v>206</v>
      </c>
      <c r="U502" s="145">
        <v>1.21</v>
      </c>
      <c r="V502" s="145">
        <f>ROUND(E502*U502,2)</f>
        <v>82.04</v>
      </c>
      <c r="W502" s="145"/>
      <c r="X502" s="145" t="s">
        <v>123</v>
      </c>
      <c r="Y502" s="136"/>
      <c r="Z502" s="136"/>
      <c r="AA502" s="136"/>
      <c r="AB502" s="136"/>
      <c r="AC502" s="136"/>
      <c r="AD502" s="136"/>
      <c r="AE502" s="136"/>
      <c r="AF502" s="136"/>
      <c r="AG502" s="136" t="s">
        <v>124</v>
      </c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</row>
    <row r="503" spans="1:60" outlineLevel="1" x14ac:dyDescent="0.2">
      <c r="A503" s="143"/>
      <c r="B503" s="144"/>
      <c r="C503" s="166" t="s">
        <v>473</v>
      </c>
      <c r="D503" s="147"/>
      <c r="E503" s="177">
        <v>13.5</v>
      </c>
      <c r="F503" s="176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36"/>
      <c r="Z503" s="136"/>
      <c r="AA503" s="136"/>
      <c r="AB503" s="136"/>
      <c r="AC503" s="136"/>
      <c r="AD503" s="136"/>
      <c r="AE503" s="136"/>
      <c r="AF503" s="136"/>
      <c r="AG503" s="136" t="s">
        <v>126</v>
      </c>
      <c r="AH503" s="136">
        <v>0</v>
      </c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</row>
    <row r="504" spans="1:60" outlineLevel="1" x14ac:dyDescent="0.2">
      <c r="A504" s="143"/>
      <c r="B504" s="144"/>
      <c r="C504" s="166" t="s">
        <v>474</v>
      </c>
      <c r="D504" s="147"/>
      <c r="E504" s="177">
        <v>26</v>
      </c>
      <c r="F504" s="176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36"/>
      <c r="Z504" s="136"/>
      <c r="AA504" s="136"/>
      <c r="AB504" s="136"/>
      <c r="AC504" s="136"/>
      <c r="AD504" s="136"/>
      <c r="AE504" s="136"/>
      <c r="AF504" s="136"/>
      <c r="AG504" s="136" t="s">
        <v>126</v>
      </c>
      <c r="AH504" s="136">
        <v>0</v>
      </c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</row>
    <row r="505" spans="1:60" outlineLevel="1" x14ac:dyDescent="0.2">
      <c r="A505" s="143"/>
      <c r="B505" s="144"/>
      <c r="C505" s="166" t="s">
        <v>475</v>
      </c>
      <c r="D505" s="147"/>
      <c r="E505" s="177">
        <v>1.3</v>
      </c>
      <c r="F505" s="176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36"/>
      <c r="Z505" s="136"/>
      <c r="AA505" s="136"/>
      <c r="AB505" s="136"/>
      <c r="AC505" s="136"/>
      <c r="AD505" s="136"/>
      <c r="AE505" s="136"/>
      <c r="AF505" s="136"/>
      <c r="AG505" s="136" t="s">
        <v>126</v>
      </c>
      <c r="AH505" s="136">
        <v>0</v>
      </c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</row>
    <row r="506" spans="1:60" outlineLevel="1" x14ac:dyDescent="0.2">
      <c r="A506" s="143"/>
      <c r="B506" s="144"/>
      <c r="C506" s="166" t="s">
        <v>476</v>
      </c>
      <c r="D506" s="147"/>
      <c r="E506" s="177">
        <v>27</v>
      </c>
      <c r="F506" s="176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36"/>
      <c r="Z506" s="136"/>
      <c r="AA506" s="136"/>
      <c r="AB506" s="136"/>
      <c r="AC506" s="136"/>
      <c r="AD506" s="136"/>
      <c r="AE506" s="136"/>
      <c r="AF506" s="136"/>
      <c r="AG506" s="136" t="s">
        <v>126</v>
      </c>
      <c r="AH506" s="136">
        <v>0</v>
      </c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</row>
    <row r="507" spans="1:60" ht="22.5" outlineLevel="1" x14ac:dyDescent="0.2">
      <c r="A507" s="155">
        <v>124</v>
      </c>
      <c r="B507" s="156" t="s">
        <v>556</v>
      </c>
      <c r="C507" s="165" t="s">
        <v>557</v>
      </c>
      <c r="D507" s="157" t="s">
        <v>158</v>
      </c>
      <c r="E507" s="180">
        <v>18</v>
      </c>
      <c r="F507" s="198">
        <v>0</v>
      </c>
      <c r="G507" s="158">
        <f>ROUND(E507*F507,2)</f>
        <v>0</v>
      </c>
      <c r="H507" s="146"/>
      <c r="I507" s="145">
        <f>ROUND(E507*H507,2)</f>
        <v>0</v>
      </c>
      <c r="J507" s="146"/>
      <c r="K507" s="145">
        <f>ROUND(E507*J507,2)</f>
        <v>0</v>
      </c>
      <c r="L507" s="145">
        <v>21</v>
      </c>
      <c r="M507" s="145">
        <f>G507*(1+L507/100)</f>
        <v>0</v>
      </c>
      <c r="N507" s="145">
        <v>3.0300000000000001E-3</v>
      </c>
      <c r="O507" s="145">
        <f>ROUND(E507*N507,2)</f>
        <v>0.05</v>
      </c>
      <c r="P507" s="145">
        <v>0</v>
      </c>
      <c r="Q507" s="145">
        <f>ROUND(E507*P507,2)</f>
        <v>0</v>
      </c>
      <c r="R507" s="145"/>
      <c r="S507" s="145" t="s">
        <v>122</v>
      </c>
      <c r="T507" s="145" t="s">
        <v>206</v>
      </c>
      <c r="U507" s="145">
        <v>0.35</v>
      </c>
      <c r="V507" s="145">
        <f>ROUND(E507*U507,2)</f>
        <v>6.3</v>
      </c>
      <c r="W507" s="145"/>
      <c r="X507" s="145" t="s">
        <v>123</v>
      </c>
      <c r="Y507" s="136"/>
      <c r="Z507" s="136"/>
      <c r="AA507" s="136"/>
      <c r="AB507" s="136"/>
      <c r="AC507" s="136"/>
      <c r="AD507" s="136"/>
      <c r="AE507" s="136"/>
      <c r="AF507" s="136"/>
      <c r="AG507" s="136" t="s">
        <v>124</v>
      </c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</row>
    <row r="508" spans="1:60" outlineLevel="1" x14ac:dyDescent="0.2">
      <c r="A508" s="143"/>
      <c r="B508" s="144"/>
      <c r="C508" s="166" t="s">
        <v>558</v>
      </c>
      <c r="D508" s="147"/>
      <c r="E508" s="177">
        <v>18</v>
      </c>
      <c r="F508" s="176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36"/>
      <c r="Z508" s="136"/>
      <c r="AA508" s="136"/>
      <c r="AB508" s="136"/>
      <c r="AC508" s="136"/>
      <c r="AD508" s="136"/>
      <c r="AE508" s="136"/>
      <c r="AF508" s="136"/>
      <c r="AG508" s="136" t="s">
        <v>126</v>
      </c>
      <c r="AH508" s="136">
        <v>0</v>
      </c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</row>
    <row r="509" spans="1:60" ht="22.5" outlineLevel="1" x14ac:dyDescent="0.2">
      <c r="A509" s="155">
        <v>125</v>
      </c>
      <c r="B509" s="156" t="s">
        <v>559</v>
      </c>
      <c r="C509" s="165" t="s">
        <v>560</v>
      </c>
      <c r="D509" s="157" t="s">
        <v>241</v>
      </c>
      <c r="E509" s="180">
        <v>10</v>
      </c>
      <c r="F509" s="198">
        <v>0</v>
      </c>
      <c r="G509" s="158">
        <f>ROUND(E509*F509,2)</f>
        <v>0</v>
      </c>
      <c r="H509" s="146"/>
      <c r="I509" s="145">
        <f>ROUND(E509*H509,2)</f>
        <v>0</v>
      </c>
      <c r="J509" s="146"/>
      <c r="K509" s="145">
        <f>ROUND(E509*J509,2)</f>
        <v>0</v>
      </c>
      <c r="L509" s="145">
        <v>21</v>
      </c>
      <c r="M509" s="145">
        <f>G509*(1+L509/100)</f>
        <v>0</v>
      </c>
      <c r="N509" s="145">
        <v>2.47E-3</v>
      </c>
      <c r="O509" s="145">
        <f>ROUND(E509*N509,2)</f>
        <v>0.02</v>
      </c>
      <c r="P509" s="145">
        <v>0</v>
      </c>
      <c r="Q509" s="145">
        <f>ROUND(E509*P509,2)</f>
        <v>0</v>
      </c>
      <c r="R509" s="145"/>
      <c r="S509" s="145" t="s">
        <v>122</v>
      </c>
      <c r="T509" s="145" t="s">
        <v>206</v>
      </c>
      <c r="U509" s="145">
        <v>0.28999999999999998</v>
      </c>
      <c r="V509" s="145">
        <f>ROUND(E509*U509,2)</f>
        <v>2.9</v>
      </c>
      <c r="W509" s="145"/>
      <c r="X509" s="145" t="s">
        <v>123</v>
      </c>
      <c r="Y509" s="136"/>
      <c r="Z509" s="136"/>
      <c r="AA509" s="136"/>
      <c r="AB509" s="136"/>
      <c r="AC509" s="136"/>
      <c r="AD509" s="136"/>
      <c r="AE509" s="136"/>
      <c r="AF509" s="136"/>
      <c r="AG509" s="136" t="s">
        <v>124</v>
      </c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</row>
    <row r="510" spans="1:60" outlineLevel="1" x14ac:dyDescent="0.2">
      <c r="A510" s="143"/>
      <c r="B510" s="144"/>
      <c r="C510" s="166" t="s">
        <v>459</v>
      </c>
      <c r="D510" s="147"/>
      <c r="E510" s="177">
        <v>4</v>
      </c>
      <c r="F510" s="176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36"/>
      <c r="Z510" s="136"/>
      <c r="AA510" s="136"/>
      <c r="AB510" s="136"/>
      <c r="AC510" s="136"/>
      <c r="AD510" s="136"/>
      <c r="AE510" s="136"/>
      <c r="AF510" s="136"/>
      <c r="AG510" s="136" t="s">
        <v>126</v>
      </c>
      <c r="AH510" s="136">
        <v>0</v>
      </c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</row>
    <row r="511" spans="1:60" outlineLevel="1" x14ac:dyDescent="0.2">
      <c r="A511" s="143"/>
      <c r="B511" s="144"/>
      <c r="C511" s="166" t="s">
        <v>462</v>
      </c>
      <c r="D511" s="147"/>
      <c r="E511" s="177">
        <v>6</v>
      </c>
      <c r="F511" s="176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36"/>
      <c r="Z511" s="136"/>
      <c r="AA511" s="136"/>
      <c r="AB511" s="136"/>
      <c r="AC511" s="136"/>
      <c r="AD511" s="136"/>
      <c r="AE511" s="136"/>
      <c r="AF511" s="136"/>
      <c r="AG511" s="136" t="s">
        <v>126</v>
      </c>
      <c r="AH511" s="136">
        <v>0</v>
      </c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</row>
    <row r="512" spans="1:60" ht="22.5" outlineLevel="1" x14ac:dyDescent="0.2">
      <c r="A512" s="155">
        <v>126</v>
      </c>
      <c r="B512" s="156" t="s">
        <v>561</v>
      </c>
      <c r="C512" s="165" t="s">
        <v>562</v>
      </c>
      <c r="D512" s="157" t="s">
        <v>241</v>
      </c>
      <c r="E512" s="180">
        <v>187.5</v>
      </c>
      <c r="F512" s="198">
        <v>0</v>
      </c>
      <c r="G512" s="158">
        <f>ROUND(E512*F512,2)</f>
        <v>0</v>
      </c>
      <c r="H512" s="146"/>
      <c r="I512" s="145">
        <f>ROUND(E512*H512,2)</f>
        <v>0</v>
      </c>
      <c r="J512" s="146"/>
      <c r="K512" s="145">
        <f>ROUND(E512*J512,2)</f>
        <v>0</v>
      </c>
      <c r="L512" s="145">
        <v>21</v>
      </c>
      <c r="M512" s="145">
        <f>G512*(1+L512/100)</f>
        <v>0</v>
      </c>
      <c r="N512" s="145">
        <v>2.6700000000000001E-3</v>
      </c>
      <c r="O512" s="145">
        <f>ROUND(E512*N512,2)</f>
        <v>0.5</v>
      </c>
      <c r="P512" s="145">
        <v>0</v>
      </c>
      <c r="Q512" s="145">
        <f>ROUND(E512*P512,2)</f>
        <v>0</v>
      </c>
      <c r="R512" s="145"/>
      <c r="S512" s="145" t="s">
        <v>122</v>
      </c>
      <c r="T512" s="145" t="s">
        <v>206</v>
      </c>
      <c r="U512" s="145">
        <v>0.28999999999999998</v>
      </c>
      <c r="V512" s="145">
        <f>ROUND(E512*U512,2)</f>
        <v>54.38</v>
      </c>
      <c r="W512" s="145"/>
      <c r="X512" s="145" t="s">
        <v>123</v>
      </c>
      <c r="Y512" s="136"/>
      <c r="Z512" s="136"/>
      <c r="AA512" s="136"/>
      <c r="AB512" s="136"/>
      <c r="AC512" s="136"/>
      <c r="AD512" s="136"/>
      <c r="AE512" s="136"/>
      <c r="AF512" s="136"/>
      <c r="AG512" s="136" t="s">
        <v>124</v>
      </c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</row>
    <row r="513" spans="1:60" outlineLevel="1" x14ac:dyDescent="0.2">
      <c r="A513" s="143"/>
      <c r="B513" s="144"/>
      <c r="C513" s="166" t="s">
        <v>465</v>
      </c>
      <c r="D513" s="147"/>
      <c r="E513" s="177">
        <v>90</v>
      </c>
      <c r="F513" s="176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36"/>
      <c r="Z513" s="136"/>
      <c r="AA513" s="136"/>
      <c r="AB513" s="136"/>
      <c r="AC513" s="136"/>
      <c r="AD513" s="136"/>
      <c r="AE513" s="136"/>
      <c r="AF513" s="136"/>
      <c r="AG513" s="136" t="s">
        <v>126</v>
      </c>
      <c r="AH513" s="136">
        <v>0</v>
      </c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</row>
    <row r="514" spans="1:60" outlineLevel="1" x14ac:dyDescent="0.2">
      <c r="A514" s="143"/>
      <c r="B514" s="144"/>
      <c r="C514" s="166" t="s">
        <v>466</v>
      </c>
      <c r="D514" s="147"/>
      <c r="E514" s="177">
        <v>97.5</v>
      </c>
      <c r="F514" s="176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36"/>
      <c r="Z514" s="136"/>
      <c r="AA514" s="136"/>
      <c r="AB514" s="136"/>
      <c r="AC514" s="136"/>
      <c r="AD514" s="136"/>
      <c r="AE514" s="136"/>
      <c r="AF514" s="136"/>
      <c r="AG514" s="136" t="s">
        <v>126</v>
      </c>
      <c r="AH514" s="136">
        <v>0</v>
      </c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</row>
    <row r="515" spans="1:60" ht="22.5" outlineLevel="1" x14ac:dyDescent="0.2">
      <c r="A515" s="155">
        <v>127</v>
      </c>
      <c r="B515" s="156" t="s">
        <v>563</v>
      </c>
      <c r="C515" s="165" t="s">
        <v>564</v>
      </c>
      <c r="D515" s="157" t="s">
        <v>241</v>
      </c>
      <c r="E515" s="180">
        <v>18.5</v>
      </c>
      <c r="F515" s="198">
        <v>0</v>
      </c>
      <c r="G515" s="158">
        <f>ROUND(E515*F515,2)</f>
        <v>0</v>
      </c>
      <c r="H515" s="146"/>
      <c r="I515" s="145">
        <f>ROUND(E515*H515,2)</f>
        <v>0</v>
      </c>
      <c r="J515" s="146"/>
      <c r="K515" s="145">
        <f>ROUND(E515*J515,2)</f>
        <v>0</v>
      </c>
      <c r="L515" s="145">
        <v>21</v>
      </c>
      <c r="M515" s="145">
        <f>G515*(1+L515/100)</f>
        <v>0</v>
      </c>
      <c r="N515" s="145">
        <v>8.0000000000000004E-4</v>
      </c>
      <c r="O515" s="145">
        <f>ROUND(E515*N515,2)</f>
        <v>0.01</v>
      </c>
      <c r="P515" s="145">
        <v>0</v>
      </c>
      <c r="Q515" s="145">
        <f>ROUND(E515*P515,2)</f>
        <v>0</v>
      </c>
      <c r="R515" s="145"/>
      <c r="S515" s="145" t="s">
        <v>122</v>
      </c>
      <c r="T515" s="145" t="s">
        <v>206</v>
      </c>
      <c r="U515" s="145">
        <v>0.36</v>
      </c>
      <c r="V515" s="145">
        <f>ROUND(E515*U515,2)</f>
        <v>6.66</v>
      </c>
      <c r="W515" s="145"/>
      <c r="X515" s="145" t="s">
        <v>123</v>
      </c>
      <c r="Y515" s="136"/>
      <c r="Z515" s="136"/>
      <c r="AA515" s="136"/>
      <c r="AB515" s="136"/>
      <c r="AC515" s="136"/>
      <c r="AD515" s="136"/>
      <c r="AE515" s="136"/>
      <c r="AF515" s="136"/>
      <c r="AG515" s="136" t="s">
        <v>124</v>
      </c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</row>
    <row r="516" spans="1:60" outlineLevel="1" x14ac:dyDescent="0.2">
      <c r="A516" s="143"/>
      <c r="B516" s="144"/>
      <c r="C516" s="166" t="s">
        <v>442</v>
      </c>
      <c r="D516" s="147"/>
      <c r="E516" s="177">
        <v>5.3</v>
      </c>
      <c r="F516" s="176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36"/>
      <c r="Z516" s="136"/>
      <c r="AA516" s="136"/>
      <c r="AB516" s="136"/>
      <c r="AC516" s="136"/>
      <c r="AD516" s="136"/>
      <c r="AE516" s="136"/>
      <c r="AF516" s="136"/>
      <c r="AG516" s="136" t="s">
        <v>126</v>
      </c>
      <c r="AH516" s="136">
        <v>0</v>
      </c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</row>
    <row r="517" spans="1:60" outlineLevel="1" x14ac:dyDescent="0.2">
      <c r="A517" s="143"/>
      <c r="B517" s="144"/>
      <c r="C517" s="166" t="s">
        <v>443</v>
      </c>
      <c r="D517" s="147"/>
      <c r="E517" s="177">
        <v>13.2</v>
      </c>
      <c r="F517" s="176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36"/>
      <c r="Z517" s="136"/>
      <c r="AA517" s="136"/>
      <c r="AB517" s="136"/>
      <c r="AC517" s="136"/>
      <c r="AD517" s="136"/>
      <c r="AE517" s="136"/>
      <c r="AF517" s="136"/>
      <c r="AG517" s="136" t="s">
        <v>126</v>
      </c>
      <c r="AH517" s="136">
        <v>0</v>
      </c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</row>
    <row r="518" spans="1:60" ht="22.5" outlineLevel="1" x14ac:dyDescent="0.2">
      <c r="A518" s="155">
        <v>128</v>
      </c>
      <c r="B518" s="156" t="s">
        <v>565</v>
      </c>
      <c r="C518" s="165" t="s">
        <v>566</v>
      </c>
      <c r="D518" s="157" t="s">
        <v>241</v>
      </c>
      <c r="E518" s="180">
        <v>235.1</v>
      </c>
      <c r="F518" s="198">
        <v>0</v>
      </c>
      <c r="G518" s="158">
        <f>ROUND(E518*F518,2)</f>
        <v>0</v>
      </c>
      <c r="H518" s="146"/>
      <c r="I518" s="145">
        <f>ROUND(E518*H518,2)</f>
        <v>0</v>
      </c>
      <c r="J518" s="146"/>
      <c r="K518" s="145">
        <f>ROUND(E518*J518,2)</f>
        <v>0</v>
      </c>
      <c r="L518" s="145">
        <v>21</v>
      </c>
      <c r="M518" s="145">
        <f>G518*(1+L518/100)</f>
        <v>0</v>
      </c>
      <c r="N518" s="145">
        <v>2.0999999999999999E-3</v>
      </c>
      <c r="O518" s="145">
        <f>ROUND(E518*N518,2)</f>
        <v>0.49</v>
      </c>
      <c r="P518" s="145">
        <v>0</v>
      </c>
      <c r="Q518" s="145">
        <f>ROUND(E518*P518,2)</f>
        <v>0</v>
      </c>
      <c r="R518" s="145"/>
      <c r="S518" s="145" t="s">
        <v>122</v>
      </c>
      <c r="T518" s="145" t="s">
        <v>206</v>
      </c>
      <c r="U518" s="145">
        <v>0.59</v>
      </c>
      <c r="V518" s="145">
        <f>ROUND(E518*U518,2)</f>
        <v>138.71</v>
      </c>
      <c r="W518" s="145"/>
      <c r="X518" s="145" t="s">
        <v>123</v>
      </c>
      <c r="Y518" s="136"/>
      <c r="Z518" s="136"/>
      <c r="AA518" s="136"/>
      <c r="AB518" s="136"/>
      <c r="AC518" s="136"/>
      <c r="AD518" s="136"/>
      <c r="AE518" s="136"/>
      <c r="AF518" s="136"/>
      <c r="AG518" s="136" t="s">
        <v>124</v>
      </c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</row>
    <row r="519" spans="1:60" ht="22.5" outlineLevel="1" x14ac:dyDescent="0.2">
      <c r="A519" s="143"/>
      <c r="B519" s="144"/>
      <c r="C519" s="166" t="s">
        <v>446</v>
      </c>
      <c r="D519" s="147"/>
      <c r="E519" s="177">
        <v>118.7</v>
      </c>
      <c r="F519" s="176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36"/>
      <c r="Z519" s="136"/>
      <c r="AA519" s="136"/>
      <c r="AB519" s="136"/>
      <c r="AC519" s="136"/>
      <c r="AD519" s="136"/>
      <c r="AE519" s="136"/>
      <c r="AF519" s="136"/>
      <c r="AG519" s="136" t="s">
        <v>126</v>
      </c>
      <c r="AH519" s="136">
        <v>0</v>
      </c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</row>
    <row r="520" spans="1:60" outlineLevel="1" x14ac:dyDescent="0.2">
      <c r="A520" s="143"/>
      <c r="B520" s="144"/>
      <c r="C520" s="166" t="s">
        <v>447</v>
      </c>
      <c r="D520" s="147"/>
      <c r="E520" s="177">
        <v>68.7</v>
      </c>
      <c r="F520" s="176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36"/>
      <c r="Z520" s="136"/>
      <c r="AA520" s="136"/>
      <c r="AB520" s="136"/>
      <c r="AC520" s="136"/>
      <c r="AD520" s="136"/>
      <c r="AE520" s="136"/>
      <c r="AF520" s="136"/>
      <c r="AG520" s="136" t="s">
        <v>126</v>
      </c>
      <c r="AH520" s="136">
        <v>0</v>
      </c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</row>
    <row r="521" spans="1:60" outlineLevel="1" x14ac:dyDescent="0.2">
      <c r="A521" s="143"/>
      <c r="B521" s="144"/>
      <c r="C521" s="166" t="s">
        <v>448</v>
      </c>
      <c r="D521" s="147"/>
      <c r="E521" s="177">
        <v>47.7</v>
      </c>
      <c r="F521" s="176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36"/>
      <c r="Z521" s="136"/>
      <c r="AA521" s="136"/>
      <c r="AB521" s="136"/>
      <c r="AC521" s="136"/>
      <c r="AD521" s="136"/>
      <c r="AE521" s="136"/>
      <c r="AF521" s="136"/>
      <c r="AG521" s="136" t="s">
        <v>126</v>
      </c>
      <c r="AH521" s="136">
        <v>0</v>
      </c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</row>
    <row r="522" spans="1:60" ht="22.5" outlineLevel="1" x14ac:dyDescent="0.2">
      <c r="A522" s="155">
        <v>129</v>
      </c>
      <c r="B522" s="156" t="s">
        <v>567</v>
      </c>
      <c r="C522" s="165" t="s">
        <v>568</v>
      </c>
      <c r="D522" s="157" t="s">
        <v>158</v>
      </c>
      <c r="E522" s="180">
        <v>2</v>
      </c>
      <c r="F522" s="198">
        <v>0</v>
      </c>
      <c r="G522" s="158">
        <f>ROUND(E522*F522,2)</f>
        <v>0</v>
      </c>
      <c r="H522" s="146"/>
      <c r="I522" s="145">
        <f>ROUND(E522*H522,2)</f>
        <v>0</v>
      </c>
      <c r="J522" s="146"/>
      <c r="K522" s="145">
        <f>ROUND(E522*J522,2)</f>
        <v>0</v>
      </c>
      <c r="L522" s="145">
        <v>21</v>
      </c>
      <c r="M522" s="145">
        <f>G522*(1+L522/100)</f>
        <v>0</v>
      </c>
      <c r="N522" s="145">
        <v>3.4000000000000002E-4</v>
      </c>
      <c r="O522" s="145">
        <f>ROUND(E522*N522,2)</f>
        <v>0</v>
      </c>
      <c r="P522" s="145">
        <v>0</v>
      </c>
      <c r="Q522" s="145">
        <f>ROUND(E522*P522,2)</f>
        <v>0</v>
      </c>
      <c r="R522" s="145"/>
      <c r="S522" s="145" t="s">
        <v>122</v>
      </c>
      <c r="T522" s="145" t="s">
        <v>206</v>
      </c>
      <c r="U522" s="145">
        <v>0.43</v>
      </c>
      <c r="V522" s="145">
        <f>ROUND(E522*U522,2)</f>
        <v>0.86</v>
      </c>
      <c r="W522" s="145"/>
      <c r="X522" s="145" t="s">
        <v>123</v>
      </c>
      <c r="Y522" s="136"/>
      <c r="Z522" s="136"/>
      <c r="AA522" s="136"/>
      <c r="AB522" s="136"/>
      <c r="AC522" s="136"/>
      <c r="AD522" s="136"/>
      <c r="AE522" s="136"/>
      <c r="AF522" s="136"/>
      <c r="AG522" s="136" t="s">
        <v>124</v>
      </c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</row>
    <row r="523" spans="1:60" outlineLevel="1" x14ac:dyDescent="0.2">
      <c r="A523" s="143"/>
      <c r="B523" s="144"/>
      <c r="C523" s="166" t="s">
        <v>43</v>
      </c>
      <c r="D523" s="147"/>
      <c r="E523" s="177">
        <v>1</v>
      </c>
      <c r="F523" s="176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36"/>
      <c r="Z523" s="136"/>
      <c r="AA523" s="136"/>
      <c r="AB523" s="136"/>
      <c r="AC523" s="136"/>
      <c r="AD523" s="136"/>
      <c r="AE523" s="136"/>
      <c r="AF523" s="136"/>
      <c r="AG523" s="136" t="s">
        <v>126</v>
      </c>
      <c r="AH523" s="136">
        <v>0</v>
      </c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</row>
    <row r="524" spans="1:60" outlineLevel="1" x14ac:dyDescent="0.2">
      <c r="A524" s="143"/>
      <c r="B524" s="144"/>
      <c r="C524" s="166" t="s">
        <v>43</v>
      </c>
      <c r="D524" s="147"/>
      <c r="E524" s="177">
        <v>1</v>
      </c>
      <c r="F524" s="176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36"/>
      <c r="Z524" s="136"/>
      <c r="AA524" s="136"/>
      <c r="AB524" s="136"/>
      <c r="AC524" s="136"/>
      <c r="AD524" s="136"/>
      <c r="AE524" s="136"/>
      <c r="AF524" s="136"/>
      <c r="AG524" s="136" t="s">
        <v>126</v>
      </c>
      <c r="AH524" s="136">
        <v>0</v>
      </c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</row>
    <row r="525" spans="1:60" ht="22.5" outlineLevel="1" x14ac:dyDescent="0.2">
      <c r="A525" s="155">
        <v>130</v>
      </c>
      <c r="B525" s="156" t="s">
        <v>569</v>
      </c>
      <c r="C525" s="165" t="s">
        <v>570</v>
      </c>
      <c r="D525" s="157" t="s">
        <v>158</v>
      </c>
      <c r="E525" s="180">
        <v>14</v>
      </c>
      <c r="F525" s="198">
        <v>0</v>
      </c>
      <c r="G525" s="158">
        <f>ROUND(E525*F525,2)</f>
        <v>0</v>
      </c>
      <c r="H525" s="146"/>
      <c r="I525" s="145">
        <f>ROUND(E525*H525,2)</f>
        <v>0</v>
      </c>
      <c r="J525" s="146"/>
      <c r="K525" s="145">
        <f>ROUND(E525*J525,2)</f>
        <v>0</v>
      </c>
      <c r="L525" s="145">
        <v>21</v>
      </c>
      <c r="M525" s="145">
        <f>G525*(1+L525/100)</f>
        <v>0</v>
      </c>
      <c r="N525" s="145">
        <v>4.0999999999999999E-4</v>
      </c>
      <c r="O525" s="145">
        <f>ROUND(E525*N525,2)</f>
        <v>0.01</v>
      </c>
      <c r="P525" s="145">
        <v>0</v>
      </c>
      <c r="Q525" s="145">
        <f>ROUND(E525*P525,2)</f>
        <v>0</v>
      </c>
      <c r="R525" s="145"/>
      <c r="S525" s="145" t="s">
        <v>122</v>
      </c>
      <c r="T525" s="145" t="s">
        <v>206</v>
      </c>
      <c r="U525" s="145">
        <v>0.45</v>
      </c>
      <c r="V525" s="145">
        <f>ROUND(E525*U525,2)</f>
        <v>6.3</v>
      </c>
      <c r="W525" s="145"/>
      <c r="X525" s="145" t="s">
        <v>123</v>
      </c>
      <c r="Y525" s="136"/>
      <c r="Z525" s="136"/>
      <c r="AA525" s="136"/>
      <c r="AB525" s="136"/>
      <c r="AC525" s="136"/>
      <c r="AD525" s="136"/>
      <c r="AE525" s="136"/>
      <c r="AF525" s="136"/>
      <c r="AG525" s="136" t="s">
        <v>124</v>
      </c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</row>
    <row r="526" spans="1:60" outlineLevel="1" x14ac:dyDescent="0.2">
      <c r="A526" s="143"/>
      <c r="B526" s="144"/>
      <c r="C526" s="166" t="s">
        <v>221</v>
      </c>
      <c r="D526" s="147"/>
      <c r="E526" s="177">
        <v>14</v>
      </c>
      <c r="F526" s="176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36"/>
      <c r="Z526" s="136"/>
      <c r="AA526" s="136"/>
      <c r="AB526" s="136"/>
      <c r="AC526" s="136"/>
      <c r="AD526" s="136"/>
      <c r="AE526" s="136"/>
      <c r="AF526" s="136"/>
      <c r="AG526" s="136" t="s">
        <v>126</v>
      </c>
      <c r="AH526" s="136">
        <v>0</v>
      </c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</row>
    <row r="527" spans="1:60" ht="22.5" outlineLevel="1" x14ac:dyDescent="0.2">
      <c r="A527" s="155">
        <v>131</v>
      </c>
      <c r="B527" s="156" t="s">
        <v>571</v>
      </c>
      <c r="C527" s="165" t="s">
        <v>572</v>
      </c>
      <c r="D527" s="157" t="s">
        <v>158</v>
      </c>
      <c r="E527" s="180">
        <v>2</v>
      </c>
      <c r="F527" s="198">
        <v>0</v>
      </c>
      <c r="G527" s="158">
        <f>ROUND(E527*F527,2)</f>
        <v>0</v>
      </c>
      <c r="H527" s="146"/>
      <c r="I527" s="145">
        <f>ROUND(E527*H527,2)</f>
        <v>0</v>
      </c>
      <c r="J527" s="146"/>
      <c r="K527" s="145">
        <f>ROUND(E527*J527,2)</f>
        <v>0</v>
      </c>
      <c r="L527" s="145">
        <v>21</v>
      </c>
      <c r="M527" s="145">
        <f>G527*(1+L527/100)</f>
        <v>0</v>
      </c>
      <c r="N527" s="145">
        <v>1.72E-3</v>
      </c>
      <c r="O527" s="145">
        <f>ROUND(E527*N527,2)</f>
        <v>0</v>
      </c>
      <c r="P527" s="145">
        <v>0</v>
      </c>
      <c r="Q527" s="145">
        <f>ROUND(E527*P527,2)</f>
        <v>0</v>
      </c>
      <c r="R527" s="145"/>
      <c r="S527" s="145" t="s">
        <v>122</v>
      </c>
      <c r="T527" s="145" t="s">
        <v>206</v>
      </c>
      <c r="U527" s="145">
        <v>0.28999999999999998</v>
      </c>
      <c r="V527" s="145">
        <f>ROUND(E527*U527,2)</f>
        <v>0.57999999999999996</v>
      </c>
      <c r="W527" s="145"/>
      <c r="X527" s="145" t="s">
        <v>123</v>
      </c>
      <c r="Y527" s="136"/>
      <c r="Z527" s="136"/>
      <c r="AA527" s="136"/>
      <c r="AB527" s="136"/>
      <c r="AC527" s="136"/>
      <c r="AD527" s="136"/>
      <c r="AE527" s="136"/>
      <c r="AF527" s="136"/>
      <c r="AG527" s="136" t="s">
        <v>124</v>
      </c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</row>
    <row r="528" spans="1:60" outlineLevel="1" x14ac:dyDescent="0.2">
      <c r="A528" s="143"/>
      <c r="B528" s="144"/>
      <c r="C528" s="166" t="s">
        <v>41</v>
      </c>
      <c r="D528" s="147"/>
      <c r="E528" s="177">
        <v>2</v>
      </c>
      <c r="F528" s="176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36"/>
      <c r="Z528" s="136"/>
      <c r="AA528" s="136"/>
      <c r="AB528" s="136"/>
      <c r="AC528" s="136"/>
      <c r="AD528" s="136"/>
      <c r="AE528" s="136"/>
      <c r="AF528" s="136"/>
      <c r="AG528" s="136" t="s">
        <v>126</v>
      </c>
      <c r="AH528" s="136">
        <v>0</v>
      </c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</row>
    <row r="529" spans="1:60" ht="22.5" outlineLevel="1" x14ac:dyDescent="0.2">
      <c r="A529" s="155">
        <v>132</v>
      </c>
      <c r="B529" s="156" t="s">
        <v>573</v>
      </c>
      <c r="C529" s="165" t="s">
        <v>574</v>
      </c>
      <c r="D529" s="157" t="s">
        <v>158</v>
      </c>
      <c r="E529" s="180">
        <v>14</v>
      </c>
      <c r="F529" s="198">
        <v>0</v>
      </c>
      <c r="G529" s="158">
        <f>ROUND(E529*F529,2)</f>
        <v>0</v>
      </c>
      <c r="H529" s="146"/>
      <c r="I529" s="145">
        <f>ROUND(E529*H529,2)</f>
        <v>0</v>
      </c>
      <c r="J529" s="146"/>
      <c r="K529" s="145">
        <f>ROUND(E529*J529,2)</f>
        <v>0</v>
      </c>
      <c r="L529" s="145">
        <v>21</v>
      </c>
      <c r="M529" s="145">
        <f>G529*(1+L529/100)</f>
        <v>0</v>
      </c>
      <c r="N529" s="145">
        <v>1.7799999999999999E-3</v>
      </c>
      <c r="O529" s="145">
        <f>ROUND(E529*N529,2)</f>
        <v>0.02</v>
      </c>
      <c r="P529" s="145">
        <v>0</v>
      </c>
      <c r="Q529" s="145">
        <f>ROUND(E529*P529,2)</f>
        <v>0</v>
      </c>
      <c r="R529" s="145"/>
      <c r="S529" s="145" t="s">
        <v>122</v>
      </c>
      <c r="T529" s="145" t="s">
        <v>206</v>
      </c>
      <c r="U529" s="145">
        <v>0.28999999999999998</v>
      </c>
      <c r="V529" s="145">
        <f>ROUND(E529*U529,2)</f>
        <v>4.0599999999999996</v>
      </c>
      <c r="W529" s="145"/>
      <c r="X529" s="145" t="s">
        <v>123</v>
      </c>
      <c r="Y529" s="136"/>
      <c r="Z529" s="136"/>
      <c r="AA529" s="136"/>
      <c r="AB529" s="136"/>
      <c r="AC529" s="136"/>
      <c r="AD529" s="136"/>
      <c r="AE529" s="136"/>
      <c r="AF529" s="136"/>
      <c r="AG529" s="136" t="s">
        <v>124</v>
      </c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</row>
    <row r="530" spans="1:60" outlineLevel="1" x14ac:dyDescent="0.2">
      <c r="A530" s="143"/>
      <c r="B530" s="144"/>
      <c r="C530" s="166" t="s">
        <v>221</v>
      </c>
      <c r="D530" s="147"/>
      <c r="E530" s="177">
        <v>14</v>
      </c>
      <c r="F530" s="176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36"/>
      <c r="Z530" s="136"/>
      <c r="AA530" s="136"/>
      <c r="AB530" s="136"/>
      <c r="AC530" s="136"/>
      <c r="AD530" s="136"/>
      <c r="AE530" s="136"/>
      <c r="AF530" s="136"/>
      <c r="AG530" s="136" t="s">
        <v>126</v>
      </c>
      <c r="AH530" s="136">
        <v>0</v>
      </c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</row>
    <row r="531" spans="1:60" outlineLevel="1" x14ac:dyDescent="0.2">
      <c r="A531" s="155">
        <v>133</v>
      </c>
      <c r="B531" s="156" t="s">
        <v>575</v>
      </c>
      <c r="C531" s="165" t="s">
        <v>576</v>
      </c>
      <c r="D531" s="157" t="s">
        <v>241</v>
      </c>
      <c r="E531" s="180">
        <v>86.5</v>
      </c>
      <c r="F531" s="198">
        <v>0</v>
      </c>
      <c r="G531" s="158">
        <f>ROUND(E531*F531,2)</f>
        <v>0</v>
      </c>
      <c r="H531" s="146"/>
      <c r="I531" s="145">
        <f>ROUND(E531*H531,2)</f>
        <v>0</v>
      </c>
      <c r="J531" s="146"/>
      <c r="K531" s="145">
        <f>ROUND(E531*J531,2)</f>
        <v>0</v>
      </c>
      <c r="L531" s="145">
        <v>21</v>
      </c>
      <c r="M531" s="145">
        <f>G531*(1+L531/100)</f>
        <v>0</v>
      </c>
      <c r="N531" s="145">
        <v>6.2E-4</v>
      </c>
      <c r="O531" s="145">
        <f>ROUND(E531*N531,2)</f>
        <v>0.05</v>
      </c>
      <c r="P531" s="145">
        <v>0</v>
      </c>
      <c r="Q531" s="145">
        <f>ROUND(E531*P531,2)</f>
        <v>0</v>
      </c>
      <c r="R531" s="145"/>
      <c r="S531" s="145" t="s">
        <v>122</v>
      </c>
      <c r="T531" s="145" t="s">
        <v>206</v>
      </c>
      <c r="U531" s="145">
        <v>0.81</v>
      </c>
      <c r="V531" s="145">
        <f>ROUND(E531*U531,2)</f>
        <v>70.069999999999993</v>
      </c>
      <c r="W531" s="145"/>
      <c r="X531" s="145" t="s">
        <v>123</v>
      </c>
      <c r="Y531" s="136"/>
      <c r="Z531" s="136"/>
      <c r="AA531" s="136"/>
      <c r="AB531" s="136"/>
      <c r="AC531" s="136"/>
      <c r="AD531" s="136"/>
      <c r="AE531" s="136"/>
      <c r="AF531" s="136"/>
      <c r="AG531" s="136" t="s">
        <v>124</v>
      </c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</row>
    <row r="532" spans="1:60" outlineLevel="1" x14ac:dyDescent="0.2">
      <c r="A532" s="143"/>
      <c r="B532" s="144"/>
      <c r="C532" s="166" t="s">
        <v>451</v>
      </c>
      <c r="D532" s="147"/>
      <c r="E532" s="177">
        <v>65</v>
      </c>
      <c r="F532" s="176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36"/>
      <c r="Z532" s="136"/>
      <c r="AA532" s="136"/>
      <c r="AB532" s="136"/>
      <c r="AC532" s="136"/>
      <c r="AD532" s="136"/>
      <c r="AE532" s="136"/>
      <c r="AF532" s="136"/>
      <c r="AG532" s="136" t="s">
        <v>126</v>
      </c>
      <c r="AH532" s="136">
        <v>0</v>
      </c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</row>
    <row r="533" spans="1:60" outlineLevel="1" x14ac:dyDescent="0.2">
      <c r="A533" s="143"/>
      <c r="B533" s="144"/>
      <c r="C533" s="166" t="s">
        <v>452</v>
      </c>
      <c r="D533" s="147"/>
      <c r="E533" s="177">
        <v>21.5</v>
      </c>
      <c r="F533" s="176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36"/>
      <c r="Z533" s="136"/>
      <c r="AA533" s="136"/>
      <c r="AB533" s="136"/>
      <c r="AC533" s="136"/>
      <c r="AD533" s="136"/>
      <c r="AE533" s="136"/>
      <c r="AF533" s="136"/>
      <c r="AG533" s="136" t="s">
        <v>126</v>
      </c>
      <c r="AH533" s="136">
        <v>0</v>
      </c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</row>
    <row r="534" spans="1:60" ht="22.5" outlineLevel="1" x14ac:dyDescent="0.2">
      <c r="A534" s="155">
        <v>134</v>
      </c>
      <c r="B534" s="156" t="s">
        <v>577</v>
      </c>
      <c r="C534" s="165" t="s">
        <v>578</v>
      </c>
      <c r="D534" s="157" t="s">
        <v>158</v>
      </c>
      <c r="E534" s="180">
        <v>3184.61</v>
      </c>
      <c r="F534" s="198">
        <v>0</v>
      </c>
      <c r="G534" s="158">
        <f>ROUND(E534*F534,2)</f>
        <v>0</v>
      </c>
      <c r="H534" s="146"/>
      <c r="I534" s="145">
        <f>ROUND(E534*H534,2)</f>
        <v>0</v>
      </c>
      <c r="J534" s="146"/>
      <c r="K534" s="145">
        <f>ROUND(E534*J534,2)</f>
        <v>0</v>
      </c>
      <c r="L534" s="145">
        <v>21</v>
      </c>
      <c r="M534" s="145">
        <f>G534*(1+L534/100)</f>
        <v>0</v>
      </c>
      <c r="N534" s="145">
        <v>1E-4</v>
      </c>
      <c r="O534" s="145">
        <f>ROUND(E534*N534,2)</f>
        <v>0.32</v>
      </c>
      <c r="P534" s="145">
        <v>0</v>
      </c>
      <c r="Q534" s="145">
        <f>ROUND(E534*P534,2)</f>
        <v>0</v>
      </c>
      <c r="R534" s="145"/>
      <c r="S534" s="145" t="s">
        <v>122</v>
      </c>
      <c r="T534" s="145" t="s">
        <v>206</v>
      </c>
      <c r="U534" s="145">
        <v>0.12</v>
      </c>
      <c r="V534" s="145">
        <f>ROUND(E534*U534,2)</f>
        <v>382.15</v>
      </c>
      <c r="W534" s="145"/>
      <c r="X534" s="145" t="s">
        <v>123</v>
      </c>
      <c r="Y534" s="136"/>
      <c r="Z534" s="136"/>
      <c r="AA534" s="136"/>
      <c r="AB534" s="136"/>
      <c r="AC534" s="136"/>
      <c r="AD534" s="136"/>
      <c r="AE534" s="136"/>
      <c r="AF534" s="136"/>
      <c r="AG534" s="136" t="s">
        <v>124</v>
      </c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</row>
    <row r="535" spans="1:60" outlineLevel="1" x14ac:dyDescent="0.2">
      <c r="A535" s="143"/>
      <c r="B535" s="144"/>
      <c r="C535" s="166" t="s">
        <v>579</v>
      </c>
      <c r="D535" s="147"/>
      <c r="E535" s="177">
        <v>39</v>
      </c>
      <c r="F535" s="176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36"/>
      <c r="Z535" s="136"/>
      <c r="AA535" s="136"/>
      <c r="AB535" s="136"/>
      <c r="AC535" s="136"/>
      <c r="AD535" s="136"/>
      <c r="AE535" s="136"/>
      <c r="AF535" s="136"/>
      <c r="AG535" s="136" t="s">
        <v>126</v>
      </c>
      <c r="AH535" s="136">
        <v>0</v>
      </c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</row>
    <row r="536" spans="1:60" outlineLevel="1" x14ac:dyDescent="0.2">
      <c r="A536" s="143"/>
      <c r="B536" s="144"/>
      <c r="C536" s="166" t="s">
        <v>580</v>
      </c>
      <c r="D536" s="147"/>
      <c r="E536" s="177">
        <v>31.2</v>
      </c>
      <c r="F536" s="176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36"/>
      <c r="Z536" s="136"/>
      <c r="AA536" s="136"/>
      <c r="AB536" s="136"/>
      <c r="AC536" s="136"/>
      <c r="AD536" s="136"/>
      <c r="AE536" s="136"/>
      <c r="AF536" s="136"/>
      <c r="AG536" s="136" t="s">
        <v>126</v>
      </c>
      <c r="AH536" s="136">
        <v>0</v>
      </c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</row>
    <row r="537" spans="1:60" outlineLevel="1" x14ac:dyDescent="0.2">
      <c r="A537" s="143"/>
      <c r="B537" s="144"/>
      <c r="C537" s="166" t="s">
        <v>581</v>
      </c>
      <c r="D537" s="147"/>
      <c r="E537" s="177">
        <v>309.39999999999998</v>
      </c>
      <c r="F537" s="176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36"/>
      <c r="Z537" s="136"/>
      <c r="AA537" s="136"/>
      <c r="AB537" s="136"/>
      <c r="AC537" s="136"/>
      <c r="AD537" s="136"/>
      <c r="AE537" s="136"/>
      <c r="AF537" s="136"/>
      <c r="AG537" s="136" t="s">
        <v>126</v>
      </c>
      <c r="AH537" s="136">
        <v>0</v>
      </c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</row>
    <row r="538" spans="1:60" outlineLevel="1" x14ac:dyDescent="0.2">
      <c r="A538" s="143"/>
      <c r="B538" s="144"/>
      <c r="C538" s="166" t="s">
        <v>582</v>
      </c>
      <c r="D538" s="147"/>
      <c r="E538" s="177">
        <v>764.4</v>
      </c>
      <c r="F538" s="176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36"/>
      <c r="Z538" s="136"/>
      <c r="AA538" s="136"/>
      <c r="AB538" s="136"/>
      <c r="AC538" s="136"/>
      <c r="AD538" s="136"/>
      <c r="AE538" s="136"/>
      <c r="AF538" s="136"/>
      <c r="AG538" s="136" t="s">
        <v>126</v>
      </c>
      <c r="AH538" s="136">
        <v>0</v>
      </c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</row>
    <row r="539" spans="1:60" outlineLevel="1" x14ac:dyDescent="0.2">
      <c r="A539" s="143"/>
      <c r="B539" s="144"/>
      <c r="C539" s="166" t="s">
        <v>583</v>
      </c>
      <c r="D539" s="147"/>
      <c r="E539" s="177">
        <v>58.24</v>
      </c>
      <c r="F539" s="176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36"/>
      <c r="Z539" s="136"/>
      <c r="AA539" s="136"/>
      <c r="AB539" s="136"/>
      <c r="AC539" s="136"/>
      <c r="AD539" s="136"/>
      <c r="AE539" s="136"/>
      <c r="AF539" s="136"/>
      <c r="AG539" s="136" t="s">
        <v>126</v>
      </c>
      <c r="AH539" s="136">
        <v>0</v>
      </c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</row>
    <row r="540" spans="1:60" outlineLevel="1" x14ac:dyDescent="0.2">
      <c r="A540" s="143"/>
      <c r="B540" s="144"/>
      <c r="C540" s="166" t="s">
        <v>584</v>
      </c>
      <c r="D540" s="147"/>
      <c r="E540" s="177">
        <v>141.96</v>
      </c>
      <c r="F540" s="176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36"/>
      <c r="Z540" s="136"/>
      <c r="AA540" s="136"/>
      <c r="AB540" s="136"/>
      <c r="AC540" s="136"/>
      <c r="AD540" s="136"/>
      <c r="AE540" s="136"/>
      <c r="AF540" s="136"/>
      <c r="AG540" s="136" t="s">
        <v>126</v>
      </c>
      <c r="AH540" s="136">
        <v>0</v>
      </c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</row>
    <row r="541" spans="1:60" outlineLevel="1" x14ac:dyDescent="0.2">
      <c r="A541" s="143"/>
      <c r="B541" s="144"/>
      <c r="C541" s="166" t="s">
        <v>585</v>
      </c>
      <c r="D541" s="147"/>
      <c r="E541" s="177">
        <v>819</v>
      </c>
      <c r="F541" s="176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36"/>
      <c r="Z541" s="136"/>
      <c r="AA541" s="136"/>
      <c r="AB541" s="136"/>
      <c r="AC541" s="136"/>
      <c r="AD541" s="136"/>
      <c r="AE541" s="136"/>
      <c r="AF541" s="136"/>
      <c r="AG541" s="136" t="s">
        <v>126</v>
      </c>
      <c r="AH541" s="136">
        <v>0</v>
      </c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</row>
    <row r="542" spans="1:60" outlineLevel="1" x14ac:dyDescent="0.2">
      <c r="A542" s="143"/>
      <c r="B542" s="144"/>
      <c r="C542" s="166" t="s">
        <v>586</v>
      </c>
      <c r="D542" s="147"/>
      <c r="E542" s="177">
        <v>626.08000000000004</v>
      </c>
      <c r="F542" s="176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36"/>
      <c r="Z542" s="136"/>
      <c r="AA542" s="136"/>
      <c r="AB542" s="136"/>
      <c r="AC542" s="136"/>
      <c r="AD542" s="136"/>
      <c r="AE542" s="136"/>
      <c r="AF542" s="136"/>
      <c r="AG542" s="136" t="s">
        <v>126</v>
      </c>
      <c r="AH542" s="136">
        <v>0</v>
      </c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</row>
    <row r="543" spans="1:60" outlineLevel="1" x14ac:dyDescent="0.2">
      <c r="A543" s="143"/>
      <c r="B543" s="144"/>
      <c r="C543" s="166" t="s">
        <v>587</v>
      </c>
      <c r="D543" s="147"/>
      <c r="E543" s="177">
        <v>366.73</v>
      </c>
      <c r="F543" s="176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36"/>
      <c r="Z543" s="136"/>
      <c r="AA543" s="136"/>
      <c r="AB543" s="136"/>
      <c r="AC543" s="136"/>
      <c r="AD543" s="136"/>
      <c r="AE543" s="136"/>
      <c r="AF543" s="136"/>
      <c r="AG543" s="136" t="s">
        <v>126</v>
      </c>
      <c r="AH543" s="136">
        <v>0</v>
      </c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</row>
    <row r="544" spans="1:60" outlineLevel="1" x14ac:dyDescent="0.2">
      <c r="A544" s="143"/>
      <c r="B544" s="144"/>
      <c r="C544" s="166" t="s">
        <v>588</v>
      </c>
      <c r="D544" s="147"/>
      <c r="E544" s="177">
        <v>28.6</v>
      </c>
      <c r="F544" s="176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36"/>
      <c r="Z544" s="136"/>
      <c r="AA544" s="136"/>
      <c r="AB544" s="136"/>
      <c r="AC544" s="136"/>
      <c r="AD544" s="136"/>
      <c r="AE544" s="136"/>
      <c r="AF544" s="136"/>
      <c r="AG544" s="136" t="s">
        <v>126</v>
      </c>
      <c r="AH544" s="136">
        <v>0</v>
      </c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</row>
    <row r="545" spans="1:60" outlineLevel="1" x14ac:dyDescent="0.2">
      <c r="A545" s="155">
        <v>135</v>
      </c>
      <c r="B545" s="156" t="s">
        <v>589</v>
      </c>
      <c r="C545" s="165" t="s">
        <v>590</v>
      </c>
      <c r="D545" s="157" t="s">
        <v>241</v>
      </c>
      <c r="E545" s="180">
        <v>7</v>
      </c>
      <c r="F545" s="198">
        <v>0</v>
      </c>
      <c r="G545" s="158">
        <f>ROUND(E545*F545,2)</f>
        <v>0</v>
      </c>
      <c r="H545" s="146"/>
      <c r="I545" s="145">
        <f>ROUND(E545*H545,2)</f>
        <v>0</v>
      </c>
      <c r="J545" s="146"/>
      <c r="K545" s="145">
        <f>ROUND(E545*J545,2)</f>
        <v>0</v>
      </c>
      <c r="L545" s="145">
        <v>21</v>
      </c>
      <c r="M545" s="145">
        <f>G545*(1+L545/100)</f>
        <v>0</v>
      </c>
      <c r="N545" s="145">
        <v>1.2600000000000001E-3</v>
      </c>
      <c r="O545" s="145">
        <f>ROUND(E545*N545,2)</f>
        <v>0.01</v>
      </c>
      <c r="P545" s="145">
        <v>0</v>
      </c>
      <c r="Q545" s="145">
        <f>ROUND(E545*P545,2)</f>
        <v>0</v>
      </c>
      <c r="R545" s="145"/>
      <c r="S545" s="145" t="s">
        <v>122</v>
      </c>
      <c r="T545" s="145" t="s">
        <v>206</v>
      </c>
      <c r="U545" s="145">
        <v>0.28000000000000003</v>
      </c>
      <c r="V545" s="145">
        <f>ROUND(E545*U545,2)</f>
        <v>1.96</v>
      </c>
      <c r="W545" s="145"/>
      <c r="X545" s="145" t="s">
        <v>123</v>
      </c>
      <c r="Y545" s="136"/>
      <c r="Z545" s="136"/>
      <c r="AA545" s="136"/>
      <c r="AB545" s="136"/>
      <c r="AC545" s="136"/>
      <c r="AD545" s="136"/>
      <c r="AE545" s="136"/>
      <c r="AF545" s="136"/>
      <c r="AG545" s="136" t="s">
        <v>124</v>
      </c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</row>
    <row r="546" spans="1:60" outlineLevel="1" x14ac:dyDescent="0.2">
      <c r="A546" s="143"/>
      <c r="B546" s="144"/>
      <c r="C546" s="166" t="s">
        <v>224</v>
      </c>
      <c r="D546" s="147"/>
      <c r="E546" s="177">
        <v>7</v>
      </c>
      <c r="F546" s="176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36"/>
      <c r="Z546" s="136"/>
      <c r="AA546" s="136"/>
      <c r="AB546" s="136"/>
      <c r="AC546" s="136"/>
      <c r="AD546" s="136"/>
      <c r="AE546" s="136"/>
      <c r="AF546" s="136"/>
      <c r="AG546" s="136" t="s">
        <v>126</v>
      </c>
      <c r="AH546" s="136">
        <v>0</v>
      </c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</row>
    <row r="547" spans="1:60" ht="22.5" outlineLevel="1" x14ac:dyDescent="0.2">
      <c r="A547" s="155">
        <v>136</v>
      </c>
      <c r="B547" s="156" t="s">
        <v>591</v>
      </c>
      <c r="C547" s="165" t="s">
        <v>592</v>
      </c>
      <c r="D547" s="157" t="s">
        <v>241</v>
      </c>
      <c r="E547" s="180">
        <v>237.2</v>
      </c>
      <c r="F547" s="198">
        <v>0</v>
      </c>
      <c r="G547" s="158">
        <f>ROUND(E547*F547,2)</f>
        <v>0</v>
      </c>
      <c r="H547" s="146"/>
      <c r="I547" s="145">
        <f>ROUND(E547*H547,2)</f>
        <v>0</v>
      </c>
      <c r="J547" s="146"/>
      <c r="K547" s="145">
        <f>ROUND(E547*J547,2)</f>
        <v>0</v>
      </c>
      <c r="L547" s="145">
        <v>21</v>
      </c>
      <c r="M547" s="145">
        <f>G547*(1+L547/100)</f>
        <v>0</v>
      </c>
      <c r="N547" s="145">
        <v>1.47E-3</v>
      </c>
      <c r="O547" s="145">
        <f>ROUND(E547*N547,2)</f>
        <v>0.35</v>
      </c>
      <c r="P547" s="145">
        <v>0</v>
      </c>
      <c r="Q547" s="145">
        <f>ROUND(E547*P547,2)</f>
        <v>0</v>
      </c>
      <c r="R547" s="145"/>
      <c r="S547" s="145" t="s">
        <v>122</v>
      </c>
      <c r="T547" s="145" t="s">
        <v>206</v>
      </c>
      <c r="U547" s="145">
        <v>0.28000000000000003</v>
      </c>
      <c r="V547" s="145">
        <f>ROUND(E547*U547,2)</f>
        <v>66.42</v>
      </c>
      <c r="W547" s="145"/>
      <c r="X547" s="145" t="s">
        <v>123</v>
      </c>
      <c r="Y547" s="136"/>
      <c r="Z547" s="136"/>
      <c r="AA547" s="136"/>
      <c r="AB547" s="136"/>
      <c r="AC547" s="136"/>
      <c r="AD547" s="136"/>
      <c r="AE547" s="136"/>
      <c r="AF547" s="136"/>
      <c r="AG547" s="136" t="s">
        <v>124</v>
      </c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</row>
    <row r="548" spans="1:60" outlineLevel="1" x14ac:dyDescent="0.2">
      <c r="A548" s="143"/>
      <c r="B548" s="144"/>
      <c r="C548" s="166" t="s">
        <v>388</v>
      </c>
      <c r="D548" s="147"/>
      <c r="E548" s="177">
        <v>33.1</v>
      </c>
      <c r="F548" s="176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36"/>
      <c r="Z548" s="136"/>
      <c r="AA548" s="136"/>
      <c r="AB548" s="136"/>
      <c r="AC548" s="136"/>
      <c r="AD548" s="136"/>
      <c r="AE548" s="136"/>
      <c r="AF548" s="136"/>
      <c r="AG548" s="136" t="s">
        <v>126</v>
      </c>
      <c r="AH548" s="136">
        <v>0</v>
      </c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</row>
    <row r="549" spans="1:60" outlineLevel="1" x14ac:dyDescent="0.2">
      <c r="A549" s="143"/>
      <c r="B549" s="144"/>
      <c r="C549" s="166" t="s">
        <v>389</v>
      </c>
      <c r="D549" s="147"/>
      <c r="E549" s="177">
        <v>30.5</v>
      </c>
      <c r="F549" s="176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36"/>
      <c r="Z549" s="136"/>
      <c r="AA549" s="136"/>
      <c r="AB549" s="136"/>
      <c r="AC549" s="136"/>
      <c r="AD549" s="136"/>
      <c r="AE549" s="136"/>
      <c r="AF549" s="136"/>
      <c r="AG549" s="136" t="s">
        <v>126</v>
      </c>
      <c r="AH549" s="136">
        <v>0</v>
      </c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</row>
    <row r="550" spans="1:60" outlineLevel="1" x14ac:dyDescent="0.2">
      <c r="A550" s="143"/>
      <c r="B550" s="144"/>
      <c r="C550" s="166" t="s">
        <v>390</v>
      </c>
      <c r="D550" s="147"/>
      <c r="E550" s="177">
        <v>32</v>
      </c>
      <c r="F550" s="176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36"/>
      <c r="Z550" s="136"/>
      <c r="AA550" s="136"/>
      <c r="AB550" s="136"/>
      <c r="AC550" s="136"/>
      <c r="AD550" s="136"/>
      <c r="AE550" s="136"/>
      <c r="AF550" s="136"/>
      <c r="AG550" s="136" t="s">
        <v>126</v>
      </c>
      <c r="AH550" s="136">
        <v>0</v>
      </c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</row>
    <row r="551" spans="1:60" outlineLevel="1" x14ac:dyDescent="0.2">
      <c r="A551" s="143"/>
      <c r="B551" s="144"/>
      <c r="C551" s="166" t="s">
        <v>391</v>
      </c>
      <c r="D551" s="147"/>
      <c r="E551" s="177">
        <v>44</v>
      </c>
      <c r="F551" s="176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36"/>
      <c r="Z551" s="136"/>
      <c r="AA551" s="136"/>
      <c r="AB551" s="136"/>
      <c r="AC551" s="136"/>
      <c r="AD551" s="136"/>
      <c r="AE551" s="136"/>
      <c r="AF551" s="136"/>
      <c r="AG551" s="136" t="s">
        <v>126</v>
      </c>
      <c r="AH551" s="136">
        <v>0</v>
      </c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</row>
    <row r="552" spans="1:60" outlineLevel="1" x14ac:dyDescent="0.2">
      <c r="A552" s="143"/>
      <c r="B552" s="144"/>
      <c r="C552" s="166" t="s">
        <v>392</v>
      </c>
      <c r="D552" s="147"/>
      <c r="E552" s="177">
        <v>9</v>
      </c>
      <c r="F552" s="176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36"/>
      <c r="Z552" s="136"/>
      <c r="AA552" s="136"/>
      <c r="AB552" s="136"/>
      <c r="AC552" s="136"/>
      <c r="AD552" s="136"/>
      <c r="AE552" s="136"/>
      <c r="AF552" s="136"/>
      <c r="AG552" s="136" t="s">
        <v>126</v>
      </c>
      <c r="AH552" s="136">
        <v>0</v>
      </c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</row>
    <row r="553" spans="1:60" outlineLevel="1" x14ac:dyDescent="0.2">
      <c r="A553" s="143"/>
      <c r="B553" s="144"/>
      <c r="C553" s="166" t="s">
        <v>393</v>
      </c>
      <c r="D553" s="147"/>
      <c r="E553" s="177">
        <v>25.5</v>
      </c>
      <c r="F553" s="176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36"/>
      <c r="Z553" s="136"/>
      <c r="AA553" s="136"/>
      <c r="AB553" s="136"/>
      <c r="AC553" s="136"/>
      <c r="AD553" s="136"/>
      <c r="AE553" s="136"/>
      <c r="AF553" s="136"/>
      <c r="AG553" s="136" t="s">
        <v>126</v>
      </c>
      <c r="AH553" s="136">
        <v>0</v>
      </c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</row>
    <row r="554" spans="1:60" outlineLevel="1" x14ac:dyDescent="0.2">
      <c r="A554" s="143"/>
      <c r="B554" s="144"/>
      <c r="C554" s="166" t="s">
        <v>55</v>
      </c>
      <c r="D554" s="147"/>
      <c r="E554" s="177">
        <v>3</v>
      </c>
      <c r="F554" s="176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36"/>
      <c r="Z554" s="136"/>
      <c r="AA554" s="136"/>
      <c r="AB554" s="136"/>
      <c r="AC554" s="136"/>
      <c r="AD554" s="136"/>
      <c r="AE554" s="136"/>
      <c r="AF554" s="136"/>
      <c r="AG554" s="136" t="s">
        <v>126</v>
      </c>
      <c r="AH554" s="136">
        <v>0</v>
      </c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</row>
    <row r="555" spans="1:60" outlineLevel="1" x14ac:dyDescent="0.2">
      <c r="A555" s="143"/>
      <c r="B555" s="144"/>
      <c r="C555" s="166" t="s">
        <v>394</v>
      </c>
      <c r="D555" s="147"/>
      <c r="E555" s="177">
        <v>18</v>
      </c>
      <c r="F555" s="176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36"/>
      <c r="Z555" s="136"/>
      <c r="AA555" s="136"/>
      <c r="AB555" s="136"/>
      <c r="AC555" s="136"/>
      <c r="AD555" s="136"/>
      <c r="AE555" s="136"/>
      <c r="AF555" s="136"/>
      <c r="AG555" s="136" t="s">
        <v>126</v>
      </c>
      <c r="AH555" s="136">
        <v>0</v>
      </c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</row>
    <row r="556" spans="1:60" outlineLevel="1" x14ac:dyDescent="0.2">
      <c r="A556" s="143"/>
      <c r="B556" s="144"/>
      <c r="C556" s="166" t="s">
        <v>395</v>
      </c>
      <c r="D556" s="147"/>
      <c r="E556" s="177">
        <v>7</v>
      </c>
      <c r="F556" s="176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36"/>
      <c r="Z556" s="136"/>
      <c r="AA556" s="136"/>
      <c r="AB556" s="136"/>
      <c r="AC556" s="136"/>
      <c r="AD556" s="136"/>
      <c r="AE556" s="136"/>
      <c r="AF556" s="136"/>
      <c r="AG556" s="136" t="s">
        <v>126</v>
      </c>
      <c r="AH556" s="136">
        <v>0</v>
      </c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</row>
    <row r="557" spans="1:60" outlineLevel="1" x14ac:dyDescent="0.2">
      <c r="A557" s="143"/>
      <c r="B557" s="144"/>
      <c r="C557" s="166" t="s">
        <v>396</v>
      </c>
      <c r="D557" s="147"/>
      <c r="E557" s="177">
        <v>16</v>
      </c>
      <c r="F557" s="176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36"/>
      <c r="Z557" s="136"/>
      <c r="AA557" s="136"/>
      <c r="AB557" s="136"/>
      <c r="AC557" s="136"/>
      <c r="AD557" s="136"/>
      <c r="AE557" s="136"/>
      <c r="AF557" s="136"/>
      <c r="AG557" s="136" t="s">
        <v>126</v>
      </c>
      <c r="AH557" s="136">
        <v>0</v>
      </c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</row>
    <row r="558" spans="1:60" outlineLevel="1" x14ac:dyDescent="0.2">
      <c r="A558" s="143"/>
      <c r="B558" s="144"/>
      <c r="C558" s="166" t="s">
        <v>397</v>
      </c>
      <c r="D558" s="147"/>
      <c r="E558" s="177">
        <v>19.100000000000001</v>
      </c>
      <c r="F558" s="176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36"/>
      <c r="Z558" s="136"/>
      <c r="AA558" s="136"/>
      <c r="AB558" s="136"/>
      <c r="AC558" s="136"/>
      <c r="AD558" s="136"/>
      <c r="AE558" s="136"/>
      <c r="AF558" s="136"/>
      <c r="AG558" s="136" t="s">
        <v>126</v>
      </c>
      <c r="AH558" s="136">
        <v>0</v>
      </c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</row>
    <row r="559" spans="1:60" ht="22.5" outlineLevel="1" x14ac:dyDescent="0.2">
      <c r="A559" s="155">
        <v>137</v>
      </c>
      <c r="B559" s="156" t="s">
        <v>593</v>
      </c>
      <c r="C559" s="165" t="s">
        <v>594</v>
      </c>
      <c r="D559" s="157" t="s">
        <v>158</v>
      </c>
      <c r="E559" s="180">
        <v>40</v>
      </c>
      <c r="F559" s="198">
        <v>0</v>
      </c>
      <c r="G559" s="158">
        <f>ROUND(E559*F559,2)</f>
        <v>0</v>
      </c>
      <c r="H559" s="146"/>
      <c r="I559" s="145">
        <f>ROUND(E559*H559,2)</f>
        <v>0</v>
      </c>
      <c r="J559" s="146"/>
      <c r="K559" s="145">
        <f>ROUND(E559*J559,2)</f>
        <v>0</v>
      </c>
      <c r="L559" s="145">
        <v>21</v>
      </c>
      <c r="M559" s="145">
        <f>G559*(1+L559/100)</f>
        <v>0</v>
      </c>
      <c r="N559" s="145">
        <v>2.1000000000000001E-4</v>
      </c>
      <c r="O559" s="145">
        <f>ROUND(E559*N559,2)</f>
        <v>0.01</v>
      </c>
      <c r="P559" s="145">
        <v>0</v>
      </c>
      <c r="Q559" s="145">
        <f>ROUND(E559*P559,2)</f>
        <v>0</v>
      </c>
      <c r="R559" s="145"/>
      <c r="S559" s="145" t="s">
        <v>122</v>
      </c>
      <c r="T559" s="145" t="s">
        <v>206</v>
      </c>
      <c r="U559" s="145">
        <v>0.09</v>
      </c>
      <c r="V559" s="145">
        <f>ROUND(E559*U559,2)</f>
        <v>3.6</v>
      </c>
      <c r="W559" s="145"/>
      <c r="X559" s="145" t="s">
        <v>123</v>
      </c>
      <c r="Y559" s="136"/>
      <c r="Z559" s="136"/>
      <c r="AA559" s="136"/>
      <c r="AB559" s="136"/>
      <c r="AC559" s="136"/>
      <c r="AD559" s="136"/>
      <c r="AE559" s="136"/>
      <c r="AF559" s="136"/>
      <c r="AG559" s="136" t="s">
        <v>124</v>
      </c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</row>
    <row r="560" spans="1:60" outlineLevel="1" x14ac:dyDescent="0.2">
      <c r="A560" s="143"/>
      <c r="B560" s="144"/>
      <c r="C560" s="166" t="s">
        <v>462</v>
      </c>
      <c r="D560" s="147"/>
      <c r="E560" s="177">
        <v>6</v>
      </c>
      <c r="F560" s="176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36"/>
      <c r="Z560" s="136"/>
      <c r="AA560" s="136"/>
      <c r="AB560" s="136"/>
      <c r="AC560" s="136"/>
      <c r="AD560" s="136"/>
      <c r="AE560" s="136"/>
      <c r="AF560" s="136"/>
      <c r="AG560" s="136" t="s">
        <v>126</v>
      </c>
      <c r="AH560" s="136">
        <v>0</v>
      </c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</row>
    <row r="561" spans="1:60" outlineLevel="1" x14ac:dyDescent="0.2">
      <c r="A561" s="143"/>
      <c r="B561" s="144"/>
      <c r="C561" s="166" t="s">
        <v>462</v>
      </c>
      <c r="D561" s="147"/>
      <c r="E561" s="177">
        <v>6</v>
      </c>
      <c r="F561" s="176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36"/>
      <c r="Z561" s="136"/>
      <c r="AA561" s="136"/>
      <c r="AB561" s="136"/>
      <c r="AC561" s="136"/>
      <c r="AD561" s="136"/>
      <c r="AE561" s="136"/>
      <c r="AF561" s="136"/>
      <c r="AG561" s="136" t="s">
        <v>126</v>
      </c>
      <c r="AH561" s="136">
        <v>0</v>
      </c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</row>
    <row r="562" spans="1:60" outlineLevel="1" x14ac:dyDescent="0.2">
      <c r="A562" s="143"/>
      <c r="B562" s="144"/>
      <c r="C562" s="166" t="s">
        <v>63</v>
      </c>
      <c r="D562" s="147"/>
      <c r="E562" s="177">
        <v>8</v>
      </c>
      <c r="F562" s="176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36"/>
      <c r="Z562" s="136"/>
      <c r="AA562" s="136"/>
      <c r="AB562" s="136"/>
      <c r="AC562" s="136"/>
      <c r="AD562" s="136"/>
      <c r="AE562" s="136"/>
      <c r="AF562" s="136"/>
      <c r="AG562" s="136" t="s">
        <v>126</v>
      </c>
      <c r="AH562" s="136">
        <v>0</v>
      </c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</row>
    <row r="563" spans="1:60" outlineLevel="1" x14ac:dyDescent="0.2">
      <c r="A563" s="143"/>
      <c r="B563" s="144"/>
      <c r="C563" s="166" t="s">
        <v>459</v>
      </c>
      <c r="D563" s="147"/>
      <c r="E563" s="177">
        <v>4</v>
      </c>
      <c r="F563" s="176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36"/>
      <c r="Z563" s="136"/>
      <c r="AA563" s="136"/>
      <c r="AB563" s="136"/>
      <c r="AC563" s="136"/>
      <c r="AD563" s="136"/>
      <c r="AE563" s="136"/>
      <c r="AF563" s="136"/>
      <c r="AG563" s="136" t="s">
        <v>126</v>
      </c>
      <c r="AH563" s="136">
        <v>0</v>
      </c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</row>
    <row r="564" spans="1:60" outlineLevel="1" x14ac:dyDescent="0.2">
      <c r="A564" s="143"/>
      <c r="B564" s="144"/>
      <c r="C564" s="166" t="s">
        <v>459</v>
      </c>
      <c r="D564" s="147"/>
      <c r="E564" s="177">
        <v>4</v>
      </c>
      <c r="F564" s="176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36"/>
      <c r="Z564" s="136"/>
      <c r="AA564" s="136"/>
      <c r="AB564" s="136"/>
      <c r="AC564" s="136"/>
      <c r="AD564" s="136"/>
      <c r="AE564" s="136"/>
      <c r="AF564" s="136"/>
      <c r="AG564" s="136" t="s">
        <v>126</v>
      </c>
      <c r="AH564" s="136">
        <v>0</v>
      </c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</row>
    <row r="565" spans="1:60" outlineLevel="1" x14ac:dyDescent="0.2">
      <c r="A565" s="143"/>
      <c r="B565" s="144"/>
      <c r="C565" s="166" t="s">
        <v>462</v>
      </c>
      <c r="D565" s="147"/>
      <c r="E565" s="177">
        <v>6</v>
      </c>
      <c r="F565" s="176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36"/>
      <c r="Z565" s="136"/>
      <c r="AA565" s="136"/>
      <c r="AB565" s="136"/>
      <c r="AC565" s="136"/>
      <c r="AD565" s="136"/>
      <c r="AE565" s="136"/>
      <c r="AF565" s="136"/>
      <c r="AG565" s="136" t="s">
        <v>126</v>
      </c>
      <c r="AH565" s="136">
        <v>0</v>
      </c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</row>
    <row r="566" spans="1:60" outlineLevel="1" x14ac:dyDescent="0.2">
      <c r="A566" s="143"/>
      <c r="B566" s="144"/>
      <c r="C566" s="166" t="s">
        <v>462</v>
      </c>
      <c r="D566" s="147"/>
      <c r="E566" s="177">
        <v>6</v>
      </c>
      <c r="F566" s="176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36"/>
      <c r="Z566" s="136"/>
      <c r="AA566" s="136"/>
      <c r="AB566" s="136"/>
      <c r="AC566" s="136"/>
      <c r="AD566" s="136"/>
      <c r="AE566" s="136"/>
      <c r="AF566" s="136"/>
      <c r="AG566" s="136" t="s">
        <v>126</v>
      </c>
      <c r="AH566" s="136">
        <v>0</v>
      </c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</row>
    <row r="567" spans="1:60" ht="22.5" outlineLevel="1" x14ac:dyDescent="0.2">
      <c r="A567" s="155">
        <v>138</v>
      </c>
      <c r="B567" s="156" t="s">
        <v>595</v>
      </c>
      <c r="C567" s="165" t="s">
        <v>596</v>
      </c>
      <c r="D567" s="157" t="s">
        <v>241</v>
      </c>
      <c r="E567" s="180">
        <v>235.1</v>
      </c>
      <c r="F567" s="198">
        <v>0</v>
      </c>
      <c r="G567" s="158">
        <f>ROUND(E567*F567,2)</f>
        <v>0</v>
      </c>
      <c r="H567" s="146"/>
      <c r="I567" s="145">
        <f>ROUND(E567*H567,2)</f>
        <v>0</v>
      </c>
      <c r="J567" s="146"/>
      <c r="K567" s="145">
        <f>ROUND(E567*J567,2)</f>
        <v>0</v>
      </c>
      <c r="L567" s="145">
        <v>21</v>
      </c>
      <c r="M567" s="145">
        <f>G567*(1+L567/100)</f>
        <v>0</v>
      </c>
      <c r="N567" s="145">
        <v>2.7E-4</v>
      </c>
      <c r="O567" s="145">
        <f>ROUND(E567*N567,2)</f>
        <v>0.06</v>
      </c>
      <c r="P567" s="145">
        <v>0</v>
      </c>
      <c r="Q567" s="145">
        <f>ROUND(E567*P567,2)</f>
        <v>0</v>
      </c>
      <c r="R567" s="145"/>
      <c r="S567" s="145" t="s">
        <v>122</v>
      </c>
      <c r="T567" s="145" t="s">
        <v>206</v>
      </c>
      <c r="U567" s="145">
        <v>0.08</v>
      </c>
      <c r="V567" s="145">
        <f>ROUND(E567*U567,2)</f>
        <v>18.809999999999999</v>
      </c>
      <c r="W567" s="145"/>
      <c r="X567" s="145" t="s">
        <v>123</v>
      </c>
      <c r="Y567" s="136"/>
      <c r="Z567" s="136"/>
      <c r="AA567" s="136"/>
      <c r="AB567" s="136"/>
      <c r="AC567" s="136"/>
      <c r="AD567" s="136"/>
      <c r="AE567" s="136"/>
      <c r="AF567" s="136"/>
      <c r="AG567" s="136" t="s">
        <v>124</v>
      </c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</row>
    <row r="568" spans="1:60" ht="22.5" outlineLevel="1" x14ac:dyDescent="0.2">
      <c r="A568" s="143"/>
      <c r="B568" s="144"/>
      <c r="C568" s="166" t="s">
        <v>446</v>
      </c>
      <c r="D568" s="147"/>
      <c r="E568" s="177">
        <v>118.7</v>
      </c>
      <c r="F568" s="176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36"/>
      <c r="Z568" s="136"/>
      <c r="AA568" s="136"/>
      <c r="AB568" s="136"/>
      <c r="AC568" s="136"/>
      <c r="AD568" s="136"/>
      <c r="AE568" s="136"/>
      <c r="AF568" s="136"/>
      <c r="AG568" s="136" t="s">
        <v>126</v>
      </c>
      <c r="AH568" s="136">
        <v>0</v>
      </c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</row>
    <row r="569" spans="1:60" outlineLevel="1" x14ac:dyDescent="0.2">
      <c r="A569" s="143"/>
      <c r="B569" s="144"/>
      <c r="C569" s="166" t="s">
        <v>447</v>
      </c>
      <c r="D569" s="147"/>
      <c r="E569" s="177">
        <v>68.7</v>
      </c>
      <c r="F569" s="176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36"/>
      <c r="Z569" s="136"/>
      <c r="AA569" s="136"/>
      <c r="AB569" s="136"/>
      <c r="AC569" s="136"/>
      <c r="AD569" s="136"/>
      <c r="AE569" s="136"/>
      <c r="AF569" s="136"/>
      <c r="AG569" s="136" t="s">
        <v>126</v>
      </c>
      <c r="AH569" s="136">
        <v>0</v>
      </c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</row>
    <row r="570" spans="1:60" outlineLevel="1" x14ac:dyDescent="0.2">
      <c r="A570" s="143"/>
      <c r="B570" s="144"/>
      <c r="C570" s="166" t="s">
        <v>448</v>
      </c>
      <c r="D570" s="147"/>
      <c r="E570" s="177">
        <v>47.7</v>
      </c>
      <c r="F570" s="176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36"/>
      <c r="Z570" s="136"/>
      <c r="AA570" s="136"/>
      <c r="AB570" s="136"/>
      <c r="AC570" s="136"/>
      <c r="AD570" s="136"/>
      <c r="AE570" s="136"/>
      <c r="AF570" s="136"/>
      <c r="AG570" s="136" t="s">
        <v>126</v>
      </c>
      <c r="AH570" s="136">
        <v>0</v>
      </c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</row>
    <row r="571" spans="1:60" ht="22.5" outlineLevel="1" x14ac:dyDescent="0.2">
      <c r="A571" s="155">
        <v>139</v>
      </c>
      <c r="B571" s="156" t="s">
        <v>597</v>
      </c>
      <c r="C571" s="165" t="s">
        <v>598</v>
      </c>
      <c r="D571" s="157" t="s">
        <v>241</v>
      </c>
      <c r="E571" s="180">
        <v>235.1</v>
      </c>
      <c r="F571" s="198">
        <v>0</v>
      </c>
      <c r="G571" s="158">
        <f>ROUND(E571*F571,2)</f>
        <v>0</v>
      </c>
      <c r="H571" s="146"/>
      <c r="I571" s="145">
        <f>ROUND(E571*H571,2)</f>
        <v>0</v>
      </c>
      <c r="J571" s="146"/>
      <c r="K571" s="145">
        <f>ROUND(E571*J571,2)</f>
        <v>0</v>
      </c>
      <c r="L571" s="145">
        <v>21</v>
      </c>
      <c r="M571" s="145">
        <f>G571*(1+L571/100)</f>
        <v>0</v>
      </c>
      <c r="N571" s="145">
        <v>5.1999999999999995E-4</v>
      </c>
      <c r="O571" s="145">
        <f>ROUND(E571*N571,2)</f>
        <v>0.12</v>
      </c>
      <c r="P571" s="145">
        <v>0</v>
      </c>
      <c r="Q571" s="145">
        <f>ROUND(E571*P571,2)</f>
        <v>0</v>
      </c>
      <c r="R571" s="145"/>
      <c r="S571" s="145" t="s">
        <v>122</v>
      </c>
      <c r="T571" s="145" t="s">
        <v>206</v>
      </c>
      <c r="U571" s="145">
        <v>0.14000000000000001</v>
      </c>
      <c r="V571" s="145">
        <f>ROUND(E571*U571,2)</f>
        <v>32.909999999999997</v>
      </c>
      <c r="W571" s="145"/>
      <c r="X571" s="145" t="s">
        <v>123</v>
      </c>
      <c r="Y571" s="136"/>
      <c r="Z571" s="136"/>
      <c r="AA571" s="136"/>
      <c r="AB571" s="136"/>
      <c r="AC571" s="136"/>
      <c r="AD571" s="136"/>
      <c r="AE571" s="136"/>
      <c r="AF571" s="136"/>
      <c r="AG571" s="136" t="s">
        <v>124</v>
      </c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</row>
    <row r="572" spans="1:60" ht="22.5" outlineLevel="1" x14ac:dyDescent="0.2">
      <c r="A572" s="143"/>
      <c r="B572" s="144"/>
      <c r="C572" s="166" t="s">
        <v>446</v>
      </c>
      <c r="D572" s="147"/>
      <c r="E572" s="177">
        <v>118.7</v>
      </c>
      <c r="F572" s="176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36"/>
      <c r="Z572" s="136"/>
      <c r="AA572" s="136"/>
      <c r="AB572" s="136"/>
      <c r="AC572" s="136"/>
      <c r="AD572" s="136"/>
      <c r="AE572" s="136"/>
      <c r="AF572" s="136"/>
      <c r="AG572" s="136" t="s">
        <v>126</v>
      </c>
      <c r="AH572" s="136">
        <v>0</v>
      </c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</row>
    <row r="573" spans="1:60" outlineLevel="1" x14ac:dyDescent="0.2">
      <c r="A573" s="143"/>
      <c r="B573" s="144"/>
      <c r="C573" s="166" t="s">
        <v>447</v>
      </c>
      <c r="D573" s="147"/>
      <c r="E573" s="177">
        <v>68.7</v>
      </c>
      <c r="F573" s="176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36"/>
      <c r="Z573" s="136"/>
      <c r="AA573" s="136"/>
      <c r="AB573" s="136"/>
      <c r="AC573" s="136"/>
      <c r="AD573" s="136"/>
      <c r="AE573" s="136"/>
      <c r="AF573" s="136"/>
      <c r="AG573" s="136" t="s">
        <v>126</v>
      </c>
      <c r="AH573" s="136">
        <v>0</v>
      </c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</row>
    <row r="574" spans="1:60" outlineLevel="1" x14ac:dyDescent="0.2">
      <c r="A574" s="143"/>
      <c r="B574" s="144"/>
      <c r="C574" s="166" t="s">
        <v>448</v>
      </c>
      <c r="D574" s="147"/>
      <c r="E574" s="177">
        <v>47.7</v>
      </c>
      <c r="F574" s="176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36"/>
      <c r="Z574" s="136"/>
      <c r="AA574" s="136"/>
      <c r="AB574" s="136"/>
      <c r="AC574" s="136"/>
      <c r="AD574" s="136"/>
      <c r="AE574" s="136"/>
      <c r="AF574" s="136"/>
      <c r="AG574" s="136" t="s">
        <v>126</v>
      </c>
      <c r="AH574" s="136">
        <v>0</v>
      </c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</row>
    <row r="575" spans="1:60" ht="22.5" outlineLevel="1" x14ac:dyDescent="0.2">
      <c r="A575" s="155">
        <v>140</v>
      </c>
      <c r="B575" s="156" t="s">
        <v>599</v>
      </c>
      <c r="C575" s="165" t="s">
        <v>600</v>
      </c>
      <c r="D575" s="157" t="s">
        <v>241</v>
      </c>
      <c r="E575" s="180">
        <v>470.2</v>
      </c>
      <c r="F575" s="198">
        <v>0</v>
      </c>
      <c r="G575" s="158">
        <f>ROUND(E575*F575,2)</f>
        <v>0</v>
      </c>
      <c r="H575" s="146"/>
      <c r="I575" s="145">
        <f>ROUND(E575*H575,2)</f>
        <v>0</v>
      </c>
      <c r="J575" s="146"/>
      <c r="K575" s="145">
        <f>ROUND(E575*J575,2)</f>
        <v>0</v>
      </c>
      <c r="L575" s="145">
        <v>21</v>
      </c>
      <c r="M575" s="145">
        <f>G575*(1+L575/100)</f>
        <v>0</v>
      </c>
      <c r="N575" s="145">
        <v>0</v>
      </c>
      <c r="O575" s="145">
        <f>ROUND(E575*N575,2)</f>
        <v>0</v>
      </c>
      <c r="P575" s="145">
        <v>0</v>
      </c>
      <c r="Q575" s="145">
        <f>ROUND(E575*P575,2)</f>
        <v>0</v>
      </c>
      <c r="R575" s="145"/>
      <c r="S575" s="145" t="s">
        <v>122</v>
      </c>
      <c r="T575" s="145" t="s">
        <v>206</v>
      </c>
      <c r="U575" s="145">
        <v>0.04</v>
      </c>
      <c r="V575" s="145">
        <f>ROUND(E575*U575,2)</f>
        <v>18.809999999999999</v>
      </c>
      <c r="W575" s="145"/>
      <c r="X575" s="145" t="s">
        <v>123</v>
      </c>
      <c r="Y575" s="136"/>
      <c r="Z575" s="136"/>
      <c r="AA575" s="136"/>
      <c r="AB575" s="136"/>
      <c r="AC575" s="136"/>
      <c r="AD575" s="136"/>
      <c r="AE575" s="136"/>
      <c r="AF575" s="136"/>
      <c r="AG575" s="136" t="s">
        <v>124</v>
      </c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</row>
    <row r="576" spans="1:60" ht="22.5" outlineLevel="1" x14ac:dyDescent="0.2">
      <c r="A576" s="143"/>
      <c r="B576" s="144"/>
      <c r="C576" s="166" t="s">
        <v>601</v>
      </c>
      <c r="D576" s="147"/>
      <c r="E576" s="177">
        <v>237.4</v>
      </c>
      <c r="F576" s="176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36"/>
      <c r="Z576" s="136"/>
      <c r="AA576" s="136"/>
      <c r="AB576" s="136"/>
      <c r="AC576" s="136"/>
      <c r="AD576" s="136"/>
      <c r="AE576" s="136"/>
      <c r="AF576" s="136"/>
      <c r="AG576" s="136" t="s">
        <v>126</v>
      </c>
      <c r="AH576" s="136">
        <v>0</v>
      </c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</row>
    <row r="577" spans="1:60" outlineLevel="1" x14ac:dyDescent="0.2">
      <c r="A577" s="143"/>
      <c r="B577" s="144"/>
      <c r="C577" s="166" t="s">
        <v>602</v>
      </c>
      <c r="D577" s="147"/>
      <c r="E577" s="177">
        <v>137.4</v>
      </c>
      <c r="F577" s="176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36"/>
      <c r="Z577" s="136"/>
      <c r="AA577" s="136"/>
      <c r="AB577" s="136"/>
      <c r="AC577" s="136"/>
      <c r="AD577" s="136"/>
      <c r="AE577" s="136"/>
      <c r="AF577" s="136"/>
      <c r="AG577" s="136" t="s">
        <v>126</v>
      </c>
      <c r="AH577" s="136">
        <v>0</v>
      </c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</row>
    <row r="578" spans="1:60" outlineLevel="1" x14ac:dyDescent="0.2">
      <c r="A578" s="143"/>
      <c r="B578" s="144"/>
      <c r="C578" s="166" t="s">
        <v>603</v>
      </c>
      <c r="D578" s="147"/>
      <c r="E578" s="177">
        <v>95.4</v>
      </c>
      <c r="F578" s="176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36"/>
      <c r="Z578" s="136"/>
      <c r="AA578" s="136"/>
      <c r="AB578" s="136"/>
      <c r="AC578" s="136"/>
      <c r="AD578" s="136"/>
      <c r="AE578" s="136"/>
      <c r="AF578" s="136"/>
      <c r="AG578" s="136" t="s">
        <v>126</v>
      </c>
      <c r="AH578" s="136">
        <v>0</v>
      </c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</row>
    <row r="579" spans="1:60" ht="22.5" outlineLevel="1" x14ac:dyDescent="0.2">
      <c r="A579" s="155">
        <v>141</v>
      </c>
      <c r="B579" s="156" t="s">
        <v>604</v>
      </c>
      <c r="C579" s="165" t="s">
        <v>605</v>
      </c>
      <c r="D579" s="157" t="s">
        <v>158</v>
      </c>
      <c r="E579" s="180">
        <v>18</v>
      </c>
      <c r="F579" s="198">
        <v>0</v>
      </c>
      <c r="G579" s="158">
        <f>ROUND(E579*F579,2)</f>
        <v>0</v>
      </c>
      <c r="H579" s="146"/>
      <c r="I579" s="145">
        <f>ROUND(E579*H579,2)</f>
        <v>0</v>
      </c>
      <c r="J579" s="146"/>
      <c r="K579" s="145">
        <f>ROUND(E579*J579,2)</f>
        <v>0</v>
      </c>
      <c r="L579" s="145">
        <v>21</v>
      </c>
      <c r="M579" s="145">
        <f>G579*(1+L579/100)</f>
        <v>0</v>
      </c>
      <c r="N579" s="145">
        <v>6.5500000000000003E-3</v>
      </c>
      <c r="O579" s="145">
        <f>ROUND(E579*N579,2)</f>
        <v>0.12</v>
      </c>
      <c r="P579" s="145">
        <v>0</v>
      </c>
      <c r="Q579" s="145">
        <f>ROUND(E579*P579,2)</f>
        <v>0</v>
      </c>
      <c r="R579" s="145"/>
      <c r="S579" s="145" t="s">
        <v>122</v>
      </c>
      <c r="T579" s="145" t="s">
        <v>206</v>
      </c>
      <c r="U579" s="145">
        <v>1.45</v>
      </c>
      <c r="V579" s="145">
        <f>ROUND(E579*U579,2)</f>
        <v>26.1</v>
      </c>
      <c r="W579" s="145"/>
      <c r="X579" s="145" t="s">
        <v>123</v>
      </c>
      <c r="Y579" s="136"/>
      <c r="Z579" s="136"/>
      <c r="AA579" s="136"/>
      <c r="AB579" s="136"/>
      <c r="AC579" s="136"/>
      <c r="AD579" s="136"/>
      <c r="AE579" s="136"/>
      <c r="AF579" s="136"/>
      <c r="AG579" s="136" t="s">
        <v>124</v>
      </c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</row>
    <row r="580" spans="1:60" outlineLevel="1" x14ac:dyDescent="0.2">
      <c r="A580" s="143"/>
      <c r="B580" s="144"/>
      <c r="C580" s="166" t="s">
        <v>558</v>
      </c>
      <c r="D580" s="147"/>
      <c r="E580" s="177">
        <v>18</v>
      </c>
      <c r="F580" s="176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36"/>
      <c r="Z580" s="136"/>
      <c r="AA580" s="136"/>
      <c r="AB580" s="136"/>
      <c r="AC580" s="136"/>
      <c r="AD580" s="136"/>
      <c r="AE580" s="136"/>
      <c r="AF580" s="136"/>
      <c r="AG580" s="136" t="s">
        <v>126</v>
      </c>
      <c r="AH580" s="136">
        <v>0</v>
      </c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</row>
    <row r="581" spans="1:60" ht="22.5" outlineLevel="1" x14ac:dyDescent="0.2">
      <c r="A581" s="155">
        <v>142</v>
      </c>
      <c r="B581" s="156" t="s">
        <v>606</v>
      </c>
      <c r="C581" s="165" t="s">
        <v>607</v>
      </c>
      <c r="D581" s="157" t="s">
        <v>158</v>
      </c>
      <c r="E581" s="180">
        <v>2</v>
      </c>
      <c r="F581" s="198">
        <v>0</v>
      </c>
      <c r="G581" s="158">
        <f>ROUND(E581*F581,2)</f>
        <v>0</v>
      </c>
      <c r="H581" s="146"/>
      <c r="I581" s="145">
        <f>ROUND(E581*H581,2)</f>
        <v>0</v>
      </c>
      <c r="J581" s="146"/>
      <c r="K581" s="145">
        <f>ROUND(E581*J581,2)</f>
        <v>0</v>
      </c>
      <c r="L581" s="145">
        <v>21</v>
      </c>
      <c r="M581" s="145">
        <f>G581*(1+L581/100)</f>
        <v>0</v>
      </c>
      <c r="N581" s="145">
        <v>8.0999999999999996E-4</v>
      </c>
      <c r="O581" s="145">
        <f>ROUND(E581*N581,2)</f>
        <v>0</v>
      </c>
      <c r="P581" s="145">
        <v>0</v>
      </c>
      <c r="Q581" s="145">
        <f>ROUND(E581*P581,2)</f>
        <v>0</v>
      </c>
      <c r="R581" s="145"/>
      <c r="S581" s="145" t="s">
        <v>122</v>
      </c>
      <c r="T581" s="145" t="s">
        <v>206</v>
      </c>
      <c r="U581" s="145">
        <v>0.12</v>
      </c>
      <c r="V581" s="145">
        <f>ROUND(E581*U581,2)</f>
        <v>0.24</v>
      </c>
      <c r="W581" s="145"/>
      <c r="X581" s="145" t="s">
        <v>123</v>
      </c>
      <c r="Y581" s="136"/>
      <c r="Z581" s="136"/>
      <c r="AA581" s="136"/>
      <c r="AB581" s="136"/>
      <c r="AC581" s="136"/>
      <c r="AD581" s="136"/>
      <c r="AE581" s="136"/>
      <c r="AF581" s="136"/>
      <c r="AG581" s="136" t="s">
        <v>124</v>
      </c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</row>
    <row r="582" spans="1:60" outlineLevel="1" x14ac:dyDescent="0.2">
      <c r="A582" s="143"/>
      <c r="B582" s="144"/>
      <c r="C582" s="166" t="s">
        <v>41</v>
      </c>
      <c r="D582" s="147"/>
      <c r="E582" s="177">
        <v>2</v>
      </c>
      <c r="F582" s="176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36"/>
      <c r="Z582" s="136"/>
      <c r="AA582" s="136"/>
      <c r="AB582" s="136"/>
      <c r="AC582" s="136"/>
      <c r="AD582" s="136"/>
      <c r="AE582" s="136"/>
      <c r="AF582" s="136"/>
      <c r="AG582" s="136" t="s">
        <v>126</v>
      </c>
      <c r="AH582" s="136">
        <v>0</v>
      </c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</row>
    <row r="583" spans="1:60" ht="22.5" outlineLevel="1" x14ac:dyDescent="0.2">
      <c r="A583" s="155">
        <v>143</v>
      </c>
      <c r="B583" s="156" t="s">
        <v>608</v>
      </c>
      <c r="C583" s="165" t="s">
        <v>609</v>
      </c>
      <c r="D583" s="157" t="s">
        <v>158</v>
      </c>
      <c r="E583" s="180">
        <v>2</v>
      </c>
      <c r="F583" s="198">
        <v>0</v>
      </c>
      <c r="G583" s="158">
        <f>ROUND(E583*F583,2)</f>
        <v>0</v>
      </c>
      <c r="H583" s="146"/>
      <c r="I583" s="145">
        <f>ROUND(E583*H583,2)</f>
        <v>0</v>
      </c>
      <c r="J583" s="146"/>
      <c r="K583" s="145">
        <f>ROUND(E583*J583,2)</f>
        <v>0</v>
      </c>
      <c r="L583" s="145">
        <v>21</v>
      </c>
      <c r="M583" s="145">
        <f>G583*(1+L583/100)</f>
        <v>0</v>
      </c>
      <c r="N583" s="145">
        <v>5.0000000000000002E-5</v>
      </c>
      <c r="O583" s="145">
        <f>ROUND(E583*N583,2)</f>
        <v>0</v>
      </c>
      <c r="P583" s="145">
        <v>0</v>
      </c>
      <c r="Q583" s="145">
        <f>ROUND(E583*P583,2)</f>
        <v>0</v>
      </c>
      <c r="R583" s="145"/>
      <c r="S583" s="145" t="s">
        <v>122</v>
      </c>
      <c r="T583" s="145" t="s">
        <v>206</v>
      </c>
      <c r="U583" s="145">
        <v>0.12</v>
      </c>
      <c r="V583" s="145">
        <f>ROUND(E583*U583,2)</f>
        <v>0.24</v>
      </c>
      <c r="W583" s="145"/>
      <c r="X583" s="145" t="s">
        <v>123</v>
      </c>
      <c r="Y583" s="136"/>
      <c r="Z583" s="136"/>
      <c r="AA583" s="136"/>
      <c r="AB583" s="136"/>
      <c r="AC583" s="136"/>
      <c r="AD583" s="136"/>
      <c r="AE583" s="136"/>
      <c r="AF583" s="136"/>
      <c r="AG583" s="136" t="s">
        <v>124</v>
      </c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</row>
    <row r="584" spans="1:60" outlineLevel="1" x14ac:dyDescent="0.2">
      <c r="A584" s="143"/>
      <c r="B584" s="144"/>
      <c r="C584" s="166" t="s">
        <v>41</v>
      </c>
      <c r="D584" s="147"/>
      <c r="E584" s="177">
        <v>2</v>
      </c>
      <c r="F584" s="176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36"/>
      <c r="Z584" s="136"/>
      <c r="AA584" s="136"/>
      <c r="AB584" s="136"/>
      <c r="AC584" s="136"/>
      <c r="AD584" s="136"/>
      <c r="AE584" s="136"/>
      <c r="AF584" s="136"/>
      <c r="AG584" s="136" t="s">
        <v>126</v>
      </c>
      <c r="AH584" s="136">
        <v>0</v>
      </c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</row>
    <row r="585" spans="1:60" ht="22.5" outlineLevel="1" x14ac:dyDescent="0.2">
      <c r="A585" s="155">
        <v>144</v>
      </c>
      <c r="B585" s="156" t="s">
        <v>610</v>
      </c>
      <c r="C585" s="165" t="s">
        <v>611</v>
      </c>
      <c r="D585" s="157" t="s">
        <v>158</v>
      </c>
      <c r="E585" s="180">
        <v>11</v>
      </c>
      <c r="F585" s="198">
        <v>0</v>
      </c>
      <c r="G585" s="158">
        <f>ROUND(E585*F585,2)</f>
        <v>0</v>
      </c>
      <c r="H585" s="146"/>
      <c r="I585" s="145">
        <f>ROUND(E585*H585,2)</f>
        <v>0</v>
      </c>
      <c r="J585" s="146"/>
      <c r="K585" s="145">
        <f>ROUND(E585*J585,2)</f>
        <v>0</v>
      </c>
      <c r="L585" s="145">
        <v>21</v>
      </c>
      <c r="M585" s="145">
        <f>G585*(1+L585/100)</f>
        <v>0</v>
      </c>
      <c r="N585" s="145">
        <v>0</v>
      </c>
      <c r="O585" s="145">
        <f>ROUND(E585*N585,2)</f>
        <v>0</v>
      </c>
      <c r="P585" s="145">
        <v>0</v>
      </c>
      <c r="Q585" s="145">
        <f>ROUND(E585*P585,2)</f>
        <v>0</v>
      </c>
      <c r="R585" s="145"/>
      <c r="S585" s="145" t="s">
        <v>122</v>
      </c>
      <c r="T585" s="145" t="s">
        <v>206</v>
      </c>
      <c r="U585" s="145">
        <v>0.25</v>
      </c>
      <c r="V585" s="145">
        <f>ROUND(E585*U585,2)</f>
        <v>2.75</v>
      </c>
      <c r="W585" s="145"/>
      <c r="X585" s="145" t="s">
        <v>123</v>
      </c>
      <c r="Y585" s="136"/>
      <c r="Z585" s="136"/>
      <c r="AA585" s="136"/>
      <c r="AB585" s="136"/>
      <c r="AC585" s="136"/>
      <c r="AD585" s="136"/>
      <c r="AE585" s="136"/>
      <c r="AF585" s="136"/>
      <c r="AG585" s="136" t="s">
        <v>124</v>
      </c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</row>
    <row r="586" spans="1:60" outlineLevel="1" x14ac:dyDescent="0.2">
      <c r="A586" s="143"/>
      <c r="B586" s="144"/>
      <c r="C586" s="166" t="s">
        <v>612</v>
      </c>
      <c r="D586" s="147"/>
      <c r="E586" s="177">
        <v>11</v>
      </c>
      <c r="F586" s="176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36"/>
      <c r="Z586" s="136"/>
      <c r="AA586" s="136"/>
      <c r="AB586" s="136"/>
      <c r="AC586" s="136"/>
      <c r="AD586" s="136"/>
      <c r="AE586" s="136"/>
      <c r="AF586" s="136"/>
      <c r="AG586" s="136" t="s">
        <v>126</v>
      </c>
      <c r="AH586" s="136">
        <v>0</v>
      </c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</row>
    <row r="587" spans="1:60" ht="22.5" outlineLevel="1" x14ac:dyDescent="0.2">
      <c r="A587" s="155">
        <v>145</v>
      </c>
      <c r="B587" s="156" t="s">
        <v>613</v>
      </c>
      <c r="C587" s="165" t="s">
        <v>614</v>
      </c>
      <c r="D587" s="157" t="s">
        <v>241</v>
      </c>
      <c r="E587" s="180">
        <v>235.1</v>
      </c>
      <c r="F587" s="198">
        <v>0</v>
      </c>
      <c r="G587" s="158">
        <f>ROUND(E587*F587,2)</f>
        <v>0</v>
      </c>
      <c r="H587" s="146"/>
      <c r="I587" s="145">
        <f>ROUND(E587*H587,2)</f>
        <v>0</v>
      </c>
      <c r="J587" s="146"/>
      <c r="K587" s="145">
        <f>ROUND(E587*J587,2)</f>
        <v>0</v>
      </c>
      <c r="L587" s="145">
        <v>21</v>
      </c>
      <c r="M587" s="145">
        <f>G587*(1+L587/100)</f>
        <v>0</v>
      </c>
      <c r="N587" s="145">
        <v>5.1999999999999995E-4</v>
      </c>
      <c r="O587" s="145">
        <f>ROUND(E587*N587,2)</f>
        <v>0.12</v>
      </c>
      <c r="P587" s="145">
        <v>0</v>
      </c>
      <c r="Q587" s="145">
        <f>ROUND(E587*P587,2)</f>
        <v>0</v>
      </c>
      <c r="R587" s="145"/>
      <c r="S587" s="145" t="s">
        <v>220</v>
      </c>
      <c r="T587" s="145" t="s">
        <v>206</v>
      </c>
      <c r="U587" s="145">
        <v>0.14000000000000001</v>
      </c>
      <c r="V587" s="145">
        <f>ROUND(E587*U587,2)</f>
        <v>32.909999999999997</v>
      </c>
      <c r="W587" s="145"/>
      <c r="X587" s="145" t="s">
        <v>123</v>
      </c>
      <c r="Y587" s="136"/>
      <c r="Z587" s="136"/>
      <c r="AA587" s="136"/>
      <c r="AB587" s="136"/>
      <c r="AC587" s="136"/>
      <c r="AD587" s="136"/>
      <c r="AE587" s="136"/>
      <c r="AF587" s="136"/>
      <c r="AG587" s="136" t="s">
        <v>124</v>
      </c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</row>
    <row r="588" spans="1:60" ht="22.5" outlineLevel="1" x14ac:dyDescent="0.2">
      <c r="A588" s="143"/>
      <c r="B588" s="144"/>
      <c r="C588" s="166" t="s">
        <v>446</v>
      </c>
      <c r="D588" s="147"/>
      <c r="E588" s="177">
        <v>118.7</v>
      </c>
      <c r="F588" s="176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36"/>
      <c r="Z588" s="136"/>
      <c r="AA588" s="136"/>
      <c r="AB588" s="136"/>
      <c r="AC588" s="136"/>
      <c r="AD588" s="136"/>
      <c r="AE588" s="136"/>
      <c r="AF588" s="136"/>
      <c r="AG588" s="136" t="s">
        <v>126</v>
      </c>
      <c r="AH588" s="136">
        <v>0</v>
      </c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</row>
    <row r="589" spans="1:60" outlineLevel="1" x14ac:dyDescent="0.2">
      <c r="A589" s="143"/>
      <c r="B589" s="144"/>
      <c r="C589" s="166" t="s">
        <v>447</v>
      </c>
      <c r="D589" s="147"/>
      <c r="E589" s="177">
        <v>68.7</v>
      </c>
      <c r="F589" s="176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36"/>
      <c r="Z589" s="136"/>
      <c r="AA589" s="136"/>
      <c r="AB589" s="136"/>
      <c r="AC589" s="136"/>
      <c r="AD589" s="136"/>
      <c r="AE589" s="136"/>
      <c r="AF589" s="136"/>
      <c r="AG589" s="136" t="s">
        <v>126</v>
      </c>
      <c r="AH589" s="136">
        <v>0</v>
      </c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</row>
    <row r="590" spans="1:60" outlineLevel="1" x14ac:dyDescent="0.2">
      <c r="A590" s="143"/>
      <c r="B590" s="144"/>
      <c r="C590" s="166" t="s">
        <v>448</v>
      </c>
      <c r="D590" s="147"/>
      <c r="E590" s="177">
        <v>47.7</v>
      </c>
      <c r="F590" s="176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36"/>
      <c r="Z590" s="136"/>
      <c r="AA590" s="136"/>
      <c r="AB590" s="136"/>
      <c r="AC590" s="136"/>
      <c r="AD590" s="136"/>
      <c r="AE590" s="136"/>
      <c r="AF590" s="136"/>
      <c r="AG590" s="136" t="s">
        <v>126</v>
      </c>
      <c r="AH590" s="136">
        <v>0</v>
      </c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</row>
    <row r="591" spans="1:60" ht="22.5" outlineLevel="1" x14ac:dyDescent="0.2">
      <c r="A591" s="155">
        <v>146</v>
      </c>
      <c r="B591" s="156" t="s">
        <v>615</v>
      </c>
      <c r="C591" s="165" t="s">
        <v>616</v>
      </c>
      <c r="D591" s="157" t="s">
        <v>158</v>
      </c>
      <c r="E591" s="180">
        <v>1</v>
      </c>
      <c r="F591" s="198">
        <v>0</v>
      </c>
      <c r="G591" s="158">
        <f>ROUND(E591*F591,2)</f>
        <v>0</v>
      </c>
      <c r="H591" s="146"/>
      <c r="I591" s="145">
        <f>ROUND(E591*H591,2)</f>
        <v>0</v>
      </c>
      <c r="J591" s="146"/>
      <c r="K591" s="145">
        <f>ROUND(E591*J591,2)</f>
        <v>0</v>
      </c>
      <c r="L591" s="145">
        <v>21</v>
      </c>
      <c r="M591" s="145">
        <f>G591*(1+L591/100)</f>
        <v>0</v>
      </c>
      <c r="N591" s="145">
        <v>6.5500000000000003E-3</v>
      </c>
      <c r="O591" s="145">
        <f>ROUND(E591*N591,2)</f>
        <v>0.01</v>
      </c>
      <c r="P591" s="145">
        <v>0</v>
      </c>
      <c r="Q591" s="145">
        <f>ROUND(E591*P591,2)</f>
        <v>0</v>
      </c>
      <c r="R591" s="145"/>
      <c r="S591" s="145" t="s">
        <v>220</v>
      </c>
      <c r="T591" s="145" t="s">
        <v>206</v>
      </c>
      <c r="U591" s="145">
        <v>1.45</v>
      </c>
      <c r="V591" s="145">
        <f>ROUND(E591*U591,2)</f>
        <v>1.45</v>
      </c>
      <c r="W591" s="145"/>
      <c r="X591" s="145" t="s">
        <v>123</v>
      </c>
      <c r="Y591" s="136"/>
      <c r="Z591" s="136"/>
      <c r="AA591" s="136"/>
      <c r="AB591" s="136"/>
      <c r="AC591" s="136"/>
      <c r="AD591" s="136"/>
      <c r="AE591" s="136"/>
      <c r="AF591" s="136"/>
      <c r="AG591" s="136" t="s">
        <v>124</v>
      </c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</row>
    <row r="592" spans="1:60" outlineLevel="1" x14ac:dyDescent="0.2">
      <c r="A592" s="143"/>
      <c r="B592" s="144"/>
      <c r="C592" s="166" t="s">
        <v>43</v>
      </c>
      <c r="D592" s="147"/>
      <c r="E592" s="177">
        <v>1</v>
      </c>
      <c r="F592" s="176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36"/>
      <c r="Z592" s="136"/>
      <c r="AA592" s="136"/>
      <c r="AB592" s="136"/>
      <c r="AC592" s="136"/>
      <c r="AD592" s="136"/>
      <c r="AE592" s="136"/>
      <c r="AF592" s="136"/>
      <c r="AG592" s="136" t="s">
        <v>126</v>
      </c>
      <c r="AH592" s="136">
        <v>0</v>
      </c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</row>
    <row r="593" spans="1:60" outlineLevel="1" x14ac:dyDescent="0.2">
      <c r="A593" s="155">
        <v>147</v>
      </c>
      <c r="B593" s="156" t="s">
        <v>617</v>
      </c>
      <c r="C593" s="165" t="s">
        <v>618</v>
      </c>
      <c r="D593" s="157" t="s">
        <v>158</v>
      </c>
      <c r="E593" s="180">
        <v>259</v>
      </c>
      <c r="F593" s="198">
        <v>0</v>
      </c>
      <c r="G593" s="158">
        <f>ROUND(E593*F593,2)</f>
        <v>0</v>
      </c>
      <c r="H593" s="146"/>
      <c r="I593" s="145">
        <f>ROUND(E593*H593,2)</f>
        <v>0</v>
      </c>
      <c r="J593" s="146"/>
      <c r="K593" s="145">
        <f>ROUND(E593*J593,2)</f>
        <v>0</v>
      </c>
      <c r="L593" s="145">
        <v>21</v>
      </c>
      <c r="M593" s="145">
        <f>G593*(1+L593/100)</f>
        <v>0</v>
      </c>
      <c r="N593" s="145">
        <v>0</v>
      </c>
      <c r="O593" s="145">
        <f>ROUND(E593*N593,2)</f>
        <v>0</v>
      </c>
      <c r="P593" s="145">
        <v>0</v>
      </c>
      <c r="Q593" s="145">
        <f>ROUND(E593*P593,2)</f>
        <v>0</v>
      </c>
      <c r="R593" s="145"/>
      <c r="S593" s="145" t="s">
        <v>220</v>
      </c>
      <c r="T593" s="145" t="s">
        <v>206</v>
      </c>
      <c r="U593" s="145">
        <v>0</v>
      </c>
      <c r="V593" s="145">
        <f>ROUND(E593*U593,2)</f>
        <v>0</v>
      </c>
      <c r="W593" s="145"/>
      <c r="X593" s="145" t="s">
        <v>123</v>
      </c>
      <c r="Y593" s="136"/>
      <c r="Z593" s="136"/>
      <c r="AA593" s="136"/>
      <c r="AB593" s="136"/>
      <c r="AC593" s="136"/>
      <c r="AD593" s="136"/>
      <c r="AE593" s="136"/>
      <c r="AF593" s="136"/>
      <c r="AG593" s="136" t="s">
        <v>124</v>
      </c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</row>
    <row r="594" spans="1:60" outlineLevel="1" x14ac:dyDescent="0.2">
      <c r="A594" s="143"/>
      <c r="B594" s="144"/>
      <c r="C594" s="166" t="s">
        <v>619</v>
      </c>
      <c r="D594" s="147"/>
      <c r="E594" s="177">
        <v>19</v>
      </c>
      <c r="F594" s="176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36"/>
      <c r="Z594" s="136"/>
      <c r="AA594" s="136"/>
      <c r="AB594" s="136"/>
      <c r="AC594" s="136"/>
      <c r="AD594" s="136"/>
      <c r="AE594" s="136"/>
      <c r="AF594" s="136"/>
      <c r="AG594" s="136" t="s">
        <v>126</v>
      </c>
      <c r="AH594" s="136">
        <v>0</v>
      </c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</row>
    <row r="595" spans="1:60" outlineLevel="1" x14ac:dyDescent="0.2">
      <c r="A595" s="143"/>
      <c r="B595" s="144"/>
      <c r="C595" s="166" t="s">
        <v>620</v>
      </c>
      <c r="D595" s="147"/>
      <c r="E595" s="177">
        <v>240</v>
      </c>
      <c r="F595" s="176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36"/>
      <c r="Z595" s="136"/>
      <c r="AA595" s="136"/>
      <c r="AB595" s="136"/>
      <c r="AC595" s="136"/>
      <c r="AD595" s="136"/>
      <c r="AE595" s="136"/>
      <c r="AF595" s="136"/>
      <c r="AG595" s="136" t="s">
        <v>126</v>
      </c>
      <c r="AH595" s="136">
        <v>0</v>
      </c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</row>
    <row r="596" spans="1:60" ht="22.5" outlineLevel="1" x14ac:dyDescent="0.2">
      <c r="A596" s="155">
        <v>148</v>
      </c>
      <c r="B596" s="156" t="s">
        <v>621</v>
      </c>
      <c r="C596" s="165" t="s">
        <v>622</v>
      </c>
      <c r="D596" s="157" t="s">
        <v>158</v>
      </c>
      <c r="E596" s="180">
        <v>259</v>
      </c>
      <c r="F596" s="198">
        <v>0</v>
      </c>
      <c r="G596" s="158">
        <f>ROUND(E596*F596,2)</f>
        <v>0</v>
      </c>
      <c r="H596" s="146"/>
      <c r="I596" s="145">
        <f>ROUND(E596*H596,2)</f>
        <v>0</v>
      </c>
      <c r="J596" s="146"/>
      <c r="K596" s="145">
        <f>ROUND(E596*J596,2)</f>
        <v>0</v>
      </c>
      <c r="L596" s="145">
        <v>21</v>
      </c>
      <c r="M596" s="145">
        <f>G596*(1+L596/100)</f>
        <v>0</v>
      </c>
      <c r="N596" s="145">
        <v>0</v>
      </c>
      <c r="O596" s="145">
        <f>ROUND(E596*N596,2)</f>
        <v>0</v>
      </c>
      <c r="P596" s="145">
        <v>0</v>
      </c>
      <c r="Q596" s="145">
        <f>ROUND(E596*P596,2)</f>
        <v>0</v>
      </c>
      <c r="R596" s="145"/>
      <c r="S596" s="145" t="s">
        <v>220</v>
      </c>
      <c r="T596" s="145" t="s">
        <v>206</v>
      </c>
      <c r="U596" s="145">
        <v>0</v>
      </c>
      <c r="V596" s="145">
        <f>ROUND(E596*U596,2)</f>
        <v>0</v>
      </c>
      <c r="W596" s="145"/>
      <c r="X596" s="145" t="s">
        <v>123</v>
      </c>
      <c r="Y596" s="136"/>
      <c r="Z596" s="136"/>
      <c r="AA596" s="136"/>
      <c r="AB596" s="136"/>
      <c r="AC596" s="136"/>
      <c r="AD596" s="136"/>
      <c r="AE596" s="136"/>
      <c r="AF596" s="136"/>
      <c r="AG596" s="136" t="s">
        <v>124</v>
      </c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</row>
    <row r="597" spans="1:60" outlineLevel="1" x14ac:dyDescent="0.2">
      <c r="A597" s="143"/>
      <c r="B597" s="144"/>
      <c r="C597" s="166" t="s">
        <v>619</v>
      </c>
      <c r="D597" s="147"/>
      <c r="E597" s="177">
        <v>19</v>
      </c>
      <c r="F597" s="176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36"/>
      <c r="Z597" s="136"/>
      <c r="AA597" s="136"/>
      <c r="AB597" s="136"/>
      <c r="AC597" s="136"/>
      <c r="AD597" s="136"/>
      <c r="AE597" s="136"/>
      <c r="AF597" s="136"/>
      <c r="AG597" s="136" t="s">
        <v>126</v>
      </c>
      <c r="AH597" s="136">
        <v>0</v>
      </c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</row>
    <row r="598" spans="1:60" outlineLevel="1" x14ac:dyDescent="0.2">
      <c r="A598" s="143"/>
      <c r="B598" s="144"/>
      <c r="C598" s="166" t="s">
        <v>620</v>
      </c>
      <c r="D598" s="147"/>
      <c r="E598" s="177">
        <v>240</v>
      </c>
      <c r="F598" s="176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36"/>
      <c r="Z598" s="136"/>
      <c r="AA598" s="136"/>
      <c r="AB598" s="136"/>
      <c r="AC598" s="136"/>
      <c r="AD598" s="136"/>
      <c r="AE598" s="136"/>
      <c r="AF598" s="136"/>
      <c r="AG598" s="136" t="s">
        <v>126</v>
      </c>
      <c r="AH598" s="136">
        <v>0</v>
      </c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</row>
    <row r="599" spans="1:60" ht="22.5" outlineLevel="1" x14ac:dyDescent="0.2">
      <c r="A599" s="155">
        <v>149</v>
      </c>
      <c r="B599" s="156" t="s">
        <v>623</v>
      </c>
      <c r="C599" s="165" t="s">
        <v>624</v>
      </c>
      <c r="D599" s="157" t="s">
        <v>241</v>
      </c>
      <c r="E599" s="180">
        <v>235.1</v>
      </c>
      <c r="F599" s="198">
        <v>0</v>
      </c>
      <c r="G599" s="158">
        <f>ROUND(E599*F599,2)</f>
        <v>0</v>
      </c>
      <c r="H599" s="146"/>
      <c r="I599" s="145">
        <f>ROUND(E599*H599,2)</f>
        <v>0</v>
      </c>
      <c r="J599" s="146"/>
      <c r="K599" s="145">
        <f>ROUND(E599*J599,2)</f>
        <v>0</v>
      </c>
      <c r="L599" s="145">
        <v>21</v>
      </c>
      <c r="M599" s="145">
        <f>G599*(1+L599/100)</f>
        <v>0</v>
      </c>
      <c r="N599" s="145">
        <v>5.1999999999999995E-4</v>
      </c>
      <c r="O599" s="145">
        <f>ROUND(E599*N599,2)</f>
        <v>0.12</v>
      </c>
      <c r="P599" s="145">
        <v>0</v>
      </c>
      <c r="Q599" s="145">
        <f>ROUND(E599*P599,2)</f>
        <v>0</v>
      </c>
      <c r="R599" s="145"/>
      <c r="S599" s="145" t="s">
        <v>220</v>
      </c>
      <c r="T599" s="145" t="s">
        <v>206</v>
      </c>
      <c r="U599" s="145">
        <v>0.14000000000000001</v>
      </c>
      <c r="V599" s="145">
        <f>ROUND(E599*U599,2)</f>
        <v>32.909999999999997</v>
      </c>
      <c r="W599" s="145"/>
      <c r="X599" s="145" t="s">
        <v>123</v>
      </c>
      <c r="Y599" s="136"/>
      <c r="Z599" s="136"/>
      <c r="AA599" s="136"/>
      <c r="AB599" s="136"/>
      <c r="AC599" s="136"/>
      <c r="AD599" s="136"/>
      <c r="AE599" s="136"/>
      <c r="AF599" s="136"/>
      <c r="AG599" s="136" t="s">
        <v>124</v>
      </c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</row>
    <row r="600" spans="1:60" ht="22.5" outlineLevel="1" x14ac:dyDescent="0.2">
      <c r="A600" s="143"/>
      <c r="B600" s="144"/>
      <c r="C600" s="166" t="s">
        <v>446</v>
      </c>
      <c r="D600" s="147"/>
      <c r="E600" s="177">
        <v>118.7</v>
      </c>
      <c r="F600" s="176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36"/>
      <c r="Z600" s="136"/>
      <c r="AA600" s="136"/>
      <c r="AB600" s="136"/>
      <c r="AC600" s="136"/>
      <c r="AD600" s="136"/>
      <c r="AE600" s="136"/>
      <c r="AF600" s="136"/>
      <c r="AG600" s="136" t="s">
        <v>126</v>
      </c>
      <c r="AH600" s="136">
        <v>0</v>
      </c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</row>
    <row r="601" spans="1:60" outlineLevel="1" x14ac:dyDescent="0.2">
      <c r="A601" s="143"/>
      <c r="B601" s="144"/>
      <c r="C601" s="166" t="s">
        <v>447</v>
      </c>
      <c r="D601" s="147"/>
      <c r="E601" s="177">
        <v>68.7</v>
      </c>
      <c r="F601" s="176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36"/>
      <c r="Z601" s="136"/>
      <c r="AA601" s="136"/>
      <c r="AB601" s="136"/>
      <c r="AC601" s="136"/>
      <c r="AD601" s="136"/>
      <c r="AE601" s="136"/>
      <c r="AF601" s="136"/>
      <c r="AG601" s="136" t="s">
        <v>126</v>
      </c>
      <c r="AH601" s="136">
        <v>0</v>
      </c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</row>
    <row r="602" spans="1:60" outlineLevel="1" x14ac:dyDescent="0.2">
      <c r="A602" s="143"/>
      <c r="B602" s="144"/>
      <c r="C602" s="166" t="s">
        <v>448</v>
      </c>
      <c r="D602" s="147"/>
      <c r="E602" s="177">
        <v>47.7</v>
      </c>
      <c r="F602" s="176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36"/>
      <c r="Z602" s="136"/>
      <c r="AA602" s="136"/>
      <c r="AB602" s="136"/>
      <c r="AC602" s="136"/>
      <c r="AD602" s="136"/>
      <c r="AE602" s="136"/>
      <c r="AF602" s="136"/>
      <c r="AG602" s="136" t="s">
        <v>126</v>
      </c>
      <c r="AH602" s="136">
        <v>0</v>
      </c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</row>
    <row r="603" spans="1:60" ht="22.5" outlineLevel="1" x14ac:dyDescent="0.2">
      <c r="A603" s="155">
        <v>150</v>
      </c>
      <c r="B603" s="156" t="s">
        <v>625</v>
      </c>
      <c r="C603" s="165" t="s">
        <v>626</v>
      </c>
      <c r="D603" s="157" t="s">
        <v>158</v>
      </c>
      <c r="E603" s="180">
        <v>38</v>
      </c>
      <c r="F603" s="198">
        <v>0</v>
      </c>
      <c r="G603" s="158">
        <f>ROUND(E603*F603,2)</f>
        <v>0</v>
      </c>
      <c r="H603" s="146"/>
      <c r="I603" s="145">
        <f>ROUND(E603*H603,2)</f>
        <v>0</v>
      </c>
      <c r="J603" s="146"/>
      <c r="K603" s="145">
        <f>ROUND(E603*J603,2)</f>
        <v>0</v>
      </c>
      <c r="L603" s="145">
        <v>21</v>
      </c>
      <c r="M603" s="145">
        <f>G603*(1+L603/100)</f>
        <v>0</v>
      </c>
      <c r="N603" s="145">
        <v>0</v>
      </c>
      <c r="O603" s="145">
        <f>ROUND(E603*N603,2)</f>
        <v>0</v>
      </c>
      <c r="P603" s="145">
        <v>0</v>
      </c>
      <c r="Q603" s="145">
        <f>ROUND(E603*P603,2)</f>
        <v>0</v>
      </c>
      <c r="R603" s="145"/>
      <c r="S603" s="145" t="s">
        <v>220</v>
      </c>
      <c r="T603" s="145" t="s">
        <v>206</v>
      </c>
      <c r="U603" s="145">
        <v>0</v>
      </c>
      <c r="V603" s="145">
        <f>ROUND(E603*U603,2)</f>
        <v>0</v>
      </c>
      <c r="W603" s="145"/>
      <c r="X603" s="145" t="s">
        <v>123</v>
      </c>
      <c r="Y603" s="136"/>
      <c r="Z603" s="136"/>
      <c r="AA603" s="136"/>
      <c r="AB603" s="136"/>
      <c r="AC603" s="136"/>
      <c r="AD603" s="136"/>
      <c r="AE603" s="136"/>
      <c r="AF603" s="136"/>
      <c r="AG603" s="136" t="s">
        <v>124</v>
      </c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</row>
    <row r="604" spans="1:60" outlineLevel="1" x14ac:dyDescent="0.2">
      <c r="A604" s="143"/>
      <c r="B604" s="144"/>
      <c r="C604" s="166" t="s">
        <v>619</v>
      </c>
      <c r="D604" s="147"/>
      <c r="E604" s="177">
        <v>19</v>
      </c>
      <c r="F604" s="176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36"/>
      <c r="Z604" s="136"/>
      <c r="AA604" s="136"/>
      <c r="AB604" s="136"/>
      <c r="AC604" s="136"/>
      <c r="AD604" s="136"/>
      <c r="AE604" s="136"/>
      <c r="AF604" s="136"/>
      <c r="AG604" s="136" t="s">
        <v>126</v>
      </c>
      <c r="AH604" s="136">
        <v>0</v>
      </c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</row>
    <row r="605" spans="1:60" outlineLevel="1" x14ac:dyDescent="0.2">
      <c r="A605" s="143"/>
      <c r="B605" s="144"/>
      <c r="C605" s="166" t="s">
        <v>619</v>
      </c>
      <c r="D605" s="147"/>
      <c r="E605" s="177">
        <v>19</v>
      </c>
      <c r="F605" s="176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36"/>
      <c r="Z605" s="136"/>
      <c r="AA605" s="136"/>
      <c r="AB605" s="136"/>
      <c r="AC605" s="136"/>
      <c r="AD605" s="136"/>
      <c r="AE605" s="136"/>
      <c r="AF605" s="136"/>
      <c r="AG605" s="136" t="s">
        <v>126</v>
      </c>
      <c r="AH605" s="136">
        <v>0</v>
      </c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</row>
    <row r="606" spans="1:60" ht="22.5" outlineLevel="1" x14ac:dyDescent="0.2">
      <c r="A606" s="155">
        <v>151</v>
      </c>
      <c r="B606" s="156" t="s">
        <v>627</v>
      </c>
      <c r="C606" s="165" t="s">
        <v>628</v>
      </c>
      <c r="D606" s="157" t="s">
        <v>158</v>
      </c>
      <c r="E606" s="180">
        <v>19</v>
      </c>
      <c r="F606" s="198">
        <v>0</v>
      </c>
      <c r="G606" s="158">
        <f>ROUND(E606*F606,2)</f>
        <v>0</v>
      </c>
      <c r="H606" s="146"/>
      <c r="I606" s="145">
        <f>ROUND(E606*H606,2)</f>
        <v>0</v>
      </c>
      <c r="J606" s="146"/>
      <c r="K606" s="145">
        <f>ROUND(E606*J606,2)</f>
        <v>0</v>
      </c>
      <c r="L606" s="145">
        <v>21</v>
      </c>
      <c r="M606" s="145">
        <f>G606*(1+L606/100)</f>
        <v>0</v>
      </c>
      <c r="N606" s="145">
        <v>0</v>
      </c>
      <c r="O606" s="145">
        <f>ROUND(E606*N606,2)</f>
        <v>0</v>
      </c>
      <c r="P606" s="145">
        <v>0</v>
      </c>
      <c r="Q606" s="145">
        <f>ROUND(E606*P606,2)</f>
        <v>0</v>
      </c>
      <c r="R606" s="145"/>
      <c r="S606" s="145" t="s">
        <v>220</v>
      </c>
      <c r="T606" s="145" t="s">
        <v>206</v>
      </c>
      <c r="U606" s="145">
        <v>0</v>
      </c>
      <c r="V606" s="145">
        <f>ROUND(E606*U606,2)</f>
        <v>0</v>
      </c>
      <c r="W606" s="145"/>
      <c r="X606" s="145" t="s">
        <v>123</v>
      </c>
      <c r="Y606" s="136"/>
      <c r="Z606" s="136"/>
      <c r="AA606" s="136"/>
      <c r="AB606" s="136"/>
      <c r="AC606" s="136"/>
      <c r="AD606" s="136"/>
      <c r="AE606" s="136"/>
      <c r="AF606" s="136"/>
      <c r="AG606" s="136" t="s">
        <v>124</v>
      </c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</row>
    <row r="607" spans="1:60" outlineLevel="1" x14ac:dyDescent="0.2">
      <c r="A607" s="143"/>
      <c r="B607" s="144"/>
      <c r="C607" s="166" t="s">
        <v>619</v>
      </c>
      <c r="D607" s="147"/>
      <c r="E607" s="177">
        <v>19</v>
      </c>
      <c r="F607" s="176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36"/>
      <c r="Z607" s="136"/>
      <c r="AA607" s="136"/>
      <c r="AB607" s="136"/>
      <c r="AC607" s="136"/>
      <c r="AD607" s="136"/>
      <c r="AE607" s="136"/>
      <c r="AF607" s="136"/>
      <c r="AG607" s="136" t="s">
        <v>126</v>
      </c>
      <c r="AH607" s="136">
        <v>0</v>
      </c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</row>
    <row r="608" spans="1:60" outlineLevel="1" x14ac:dyDescent="0.2">
      <c r="A608" s="155">
        <v>152</v>
      </c>
      <c r="B608" s="156" t="s">
        <v>629</v>
      </c>
      <c r="C608" s="165" t="s">
        <v>630</v>
      </c>
      <c r="D608" s="157" t="s">
        <v>241</v>
      </c>
      <c r="E608" s="180">
        <v>90</v>
      </c>
      <c r="F608" s="198">
        <v>0</v>
      </c>
      <c r="G608" s="158">
        <f>ROUND(E608*F608,2)</f>
        <v>0</v>
      </c>
      <c r="H608" s="146"/>
      <c r="I608" s="145">
        <f>ROUND(E608*H608,2)</f>
        <v>0</v>
      </c>
      <c r="J608" s="146"/>
      <c r="K608" s="145">
        <f>ROUND(E608*J608,2)</f>
        <v>0</v>
      </c>
      <c r="L608" s="145">
        <v>21</v>
      </c>
      <c r="M608" s="145">
        <f>G608*(1+L608/100)</f>
        <v>0</v>
      </c>
      <c r="N608" s="145">
        <v>0</v>
      </c>
      <c r="O608" s="145">
        <f>ROUND(E608*N608,2)</f>
        <v>0</v>
      </c>
      <c r="P608" s="145">
        <v>0</v>
      </c>
      <c r="Q608" s="145">
        <f>ROUND(E608*P608,2)</f>
        <v>0</v>
      </c>
      <c r="R608" s="145"/>
      <c r="S608" s="145" t="s">
        <v>220</v>
      </c>
      <c r="T608" s="145" t="s">
        <v>206</v>
      </c>
      <c r="U608" s="145">
        <v>0</v>
      </c>
      <c r="V608" s="145">
        <f>ROUND(E608*U608,2)</f>
        <v>0</v>
      </c>
      <c r="W608" s="145"/>
      <c r="X608" s="145" t="s">
        <v>123</v>
      </c>
      <c r="Y608" s="136"/>
      <c r="Z608" s="136"/>
      <c r="AA608" s="136"/>
      <c r="AB608" s="136"/>
      <c r="AC608" s="136"/>
      <c r="AD608" s="136"/>
      <c r="AE608" s="136"/>
      <c r="AF608" s="136"/>
      <c r="AG608" s="136" t="s">
        <v>124</v>
      </c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</row>
    <row r="609" spans="1:60" outlineLevel="1" x14ac:dyDescent="0.2">
      <c r="A609" s="143"/>
      <c r="B609" s="144"/>
      <c r="C609" s="166" t="s">
        <v>631</v>
      </c>
      <c r="D609" s="147"/>
      <c r="E609" s="177">
        <v>54</v>
      </c>
      <c r="F609" s="176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36"/>
      <c r="Z609" s="136"/>
      <c r="AA609" s="136"/>
      <c r="AB609" s="136"/>
      <c r="AC609" s="136"/>
      <c r="AD609" s="136"/>
      <c r="AE609" s="136"/>
      <c r="AF609" s="136"/>
      <c r="AG609" s="136" t="s">
        <v>126</v>
      </c>
      <c r="AH609" s="136">
        <v>0</v>
      </c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</row>
    <row r="610" spans="1:60" outlineLevel="1" x14ac:dyDescent="0.2">
      <c r="A610" s="143"/>
      <c r="B610" s="144"/>
      <c r="C610" s="166" t="s">
        <v>632</v>
      </c>
      <c r="D610" s="147"/>
      <c r="E610" s="177">
        <v>36</v>
      </c>
      <c r="F610" s="176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36"/>
      <c r="Z610" s="136"/>
      <c r="AA610" s="136"/>
      <c r="AB610" s="136"/>
      <c r="AC610" s="136"/>
      <c r="AD610" s="136"/>
      <c r="AE610" s="136"/>
      <c r="AF610" s="136"/>
      <c r="AG610" s="136" t="s">
        <v>126</v>
      </c>
      <c r="AH610" s="136">
        <v>0</v>
      </c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</row>
    <row r="611" spans="1:60" ht="22.5" outlineLevel="1" x14ac:dyDescent="0.2">
      <c r="A611" s="155">
        <v>153</v>
      </c>
      <c r="B611" s="156" t="s">
        <v>633</v>
      </c>
      <c r="C611" s="165" t="s">
        <v>634</v>
      </c>
      <c r="D611" s="157" t="s">
        <v>241</v>
      </c>
      <c r="E611" s="180">
        <v>7</v>
      </c>
      <c r="F611" s="198">
        <v>0</v>
      </c>
      <c r="G611" s="158">
        <f>ROUND(E611*F611,2)</f>
        <v>0</v>
      </c>
      <c r="H611" s="146"/>
      <c r="I611" s="145">
        <f>ROUND(E611*H611,2)</f>
        <v>0</v>
      </c>
      <c r="J611" s="146"/>
      <c r="K611" s="145">
        <f>ROUND(E611*J611,2)</f>
        <v>0</v>
      </c>
      <c r="L611" s="145">
        <v>21</v>
      </c>
      <c r="M611" s="145">
        <f>G611*(1+L611/100)</f>
        <v>0</v>
      </c>
      <c r="N611" s="145">
        <v>0</v>
      </c>
      <c r="O611" s="145">
        <f>ROUND(E611*N611,2)</f>
        <v>0</v>
      </c>
      <c r="P611" s="145">
        <v>0</v>
      </c>
      <c r="Q611" s="145">
        <f>ROUND(E611*P611,2)</f>
        <v>0</v>
      </c>
      <c r="R611" s="145"/>
      <c r="S611" s="145" t="s">
        <v>220</v>
      </c>
      <c r="T611" s="145" t="s">
        <v>206</v>
      </c>
      <c r="U611" s="145">
        <v>0</v>
      </c>
      <c r="V611" s="145">
        <f>ROUND(E611*U611,2)</f>
        <v>0</v>
      </c>
      <c r="W611" s="145"/>
      <c r="X611" s="145" t="s">
        <v>123</v>
      </c>
      <c r="Y611" s="136"/>
      <c r="Z611" s="136"/>
      <c r="AA611" s="136"/>
      <c r="AB611" s="136"/>
      <c r="AC611" s="136"/>
      <c r="AD611" s="136"/>
      <c r="AE611" s="136"/>
      <c r="AF611" s="136"/>
      <c r="AG611" s="136" t="s">
        <v>124</v>
      </c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</row>
    <row r="612" spans="1:60" outlineLevel="1" x14ac:dyDescent="0.2">
      <c r="A612" s="143"/>
      <c r="B612" s="144"/>
      <c r="C612" s="166" t="s">
        <v>635</v>
      </c>
      <c r="D612" s="147"/>
      <c r="E612" s="177">
        <v>7</v>
      </c>
      <c r="F612" s="176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36"/>
      <c r="Z612" s="136"/>
      <c r="AA612" s="136"/>
      <c r="AB612" s="136"/>
      <c r="AC612" s="136"/>
      <c r="AD612" s="136"/>
      <c r="AE612" s="136"/>
      <c r="AF612" s="136"/>
      <c r="AG612" s="136" t="s">
        <v>126</v>
      </c>
      <c r="AH612" s="136">
        <v>0</v>
      </c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</row>
    <row r="613" spans="1:60" ht="22.5" outlineLevel="1" x14ac:dyDescent="0.2">
      <c r="A613" s="276">
        <v>154</v>
      </c>
      <c r="B613" s="156" t="s">
        <v>782</v>
      </c>
      <c r="C613" s="165" t="s">
        <v>636</v>
      </c>
      <c r="D613" s="157" t="s">
        <v>168</v>
      </c>
      <c r="E613" s="180">
        <v>19.256</v>
      </c>
      <c r="F613" s="198">
        <v>0</v>
      </c>
      <c r="G613" s="277">
        <f>ROUND(E613*F613,2)</f>
        <v>0</v>
      </c>
      <c r="H613" s="146"/>
      <c r="I613" s="145">
        <f>ROUND(E613*H613,2)</f>
        <v>0</v>
      </c>
      <c r="J613" s="146"/>
      <c r="K613" s="145">
        <f>ROUND(E613*J613,2)</f>
        <v>0</v>
      </c>
      <c r="L613" s="145">
        <v>21</v>
      </c>
      <c r="M613" s="145">
        <f>G613*(1+L613/100)</f>
        <v>0</v>
      </c>
      <c r="N613" s="145">
        <v>0</v>
      </c>
      <c r="O613" s="145">
        <f>ROUND(E613*N613,2)</f>
        <v>0</v>
      </c>
      <c r="P613" s="145">
        <v>0</v>
      </c>
      <c r="Q613" s="145">
        <f>ROUND(E613*P613,2)</f>
        <v>0</v>
      </c>
      <c r="R613" s="145"/>
      <c r="S613" s="145" t="s">
        <v>122</v>
      </c>
      <c r="T613" s="145" t="s">
        <v>206</v>
      </c>
      <c r="U613" s="145">
        <v>0</v>
      </c>
      <c r="V613" s="145">
        <f>ROUND(E613*U613,2)</f>
        <v>0</v>
      </c>
      <c r="W613" s="145"/>
      <c r="X613" s="145" t="s">
        <v>492</v>
      </c>
      <c r="Y613" s="136"/>
      <c r="Z613" s="136"/>
      <c r="AA613" s="136"/>
      <c r="AB613" s="136"/>
      <c r="AC613" s="136"/>
      <c r="AD613" s="136"/>
      <c r="AE613" s="136"/>
      <c r="AF613" s="136"/>
      <c r="AG613" s="136" t="s">
        <v>493</v>
      </c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</row>
    <row r="614" spans="1:60" x14ac:dyDescent="0.2">
      <c r="A614" s="149" t="s">
        <v>117</v>
      </c>
      <c r="B614" s="150" t="s">
        <v>81</v>
      </c>
      <c r="C614" s="164" t="s">
        <v>82</v>
      </c>
      <c r="D614" s="151"/>
      <c r="E614" s="178"/>
      <c r="F614" s="179"/>
      <c r="G614" s="154">
        <f>SUMIF(AG615:AG642,"&lt;&gt;NOR",G615:G642)</f>
        <v>0</v>
      </c>
      <c r="H614" s="148"/>
      <c r="I614" s="148">
        <f>SUM(I615:I642)</f>
        <v>0</v>
      </c>
      <c r="J614" s="148"/>
      <c r="K614" s="148">
        <f>SUM(K615:K642)</f>
        <v>0</v>
      </c>
      <c r="L614" s="148"/>
      <c r="M614" s="148">
        <f>SUM(M615:M642)</f>
        <v>0</v>
      </c>
      <c r="N614" s="148"/>
      <c r="O614" s="148">
        <f>SUM(O615:O642)</f>
        <v>3.59</v>
      </c>
      <c r="P614" s="148"/>
      <c r="Q614" s="148">
        <f>SUM(Q615:Q642)</f>
        <v>0</v>
      </c>
      <c r="R614" s="148"/>
      <c r="S614" s="148"/>
      <c r="T614" s="148"/>
      <c r="U614" s="148"/>
      <c r="V614" s="148">
        <f>SUM(V615:V642)</f>
        <v>364.41</v>
      </c>
      <c r="W614" s="148"/>
      <c r="X614" s="148"/>
      <c r="AG614" t="s">
        <v>118</v>
      </c>
    </row>
    <row r="615" spans="1:60" ht="22.5" outlineLevel="1" x14ac:dyDescent="0.2">
      <c r="A615" s="155">
        <v>155</v>
      </c>
      <c r="B615" s="156" t="s">
        <v>637</v>
      </c>
      <c r="C615" s="165" t="s">
        <v>638</v>
      </c>
      <c r="D615" s="157" t="s">
        <v>150</v>
      </c>
      <c r="E615" s="180">
        <v>1369.54</v>
      </c>
      <c r="F615" s="198">
        <v>0</v>
      </c>
      <c r="G615" s="158">
        <f>ROUND(E615*F615,2)</f>
        <v>0</v>
      </c>
      <c r="H615" s="146"/>
      <c r="I615" s="145">
        <f>ROUND(E615*H615,2)</f>
        <v>0</v>
      </c>
      <c r="J615" s="146"/>
      <c r="K615" s="145">
        <f>ROUND(E615*J615,2)</f>
        <v>0</v>
      </c>
      <c r="L615" s="145">
        <v>21</v>
      </c>
      <c r="M615" s="145">
        <f>G615*(1+L615/100)</f>
        <v>0</v>
      </c>
      <c r="N615" s="145">
        <v>2.0000000000000001E-4</v>
      </c>
      <c r="O615" s="145">
        <f>ROUND(E615*N615,2)</f>
        <v>0.27</v>
      </c>
      <c r="P615" s="145">
        <v>0</v>
      </c>
      <c r="Q615" s="145">
        <f>ROUND(E615*P615,2)</f>
        <v>0</v>
      </c>
      <c r="R615" s="145"/>
      <c r="S615" s="145" t="s">
        <v>122</v>
      </c>
      <c r="T615" s="145" t="s">
        <v>206</v>
      </c>
      <c r="U615" s="145">
        <v>0.14000000000000001</v>
      </c>
      <c r="V615" s="145">
        <f>ROUND(E615*U615,2)</f>
        <v>191.74</v>
      </c>
      <c r="W615" s="145"/>
      <c r="X615" s="145" t="s">
        <v>123</v>
      </c>
      <c r="Y615" s="136"/>
      <c r="Z615" s="136"/>
      <c r="AA615" s="136"/>
      <c r="AB615" s="136"/>
      <c r="AC615" s="136"/>
      <c r="AD615" s="136"/>
      <c r="AE615" s="136"/>
      <c r="AF615" s="136"/>
      <c r="AG615" s="136" t="s">
        <v>412</v>
      </c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</row>
    <row r="616" spans="1:60" outlineLevel="1" x14ac:dyDescent="0.2">
      <c r="A616" s="143"/>
      <c r="B616" s="144"/>
      <c r="C616" s="166" t="s">
        <v>376</v>
      </c>
      <c r="D616" s="147"/>
      <c r="E616" s="177">
        <v>18</v>
      </c>
      <c r="F616" s="176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36"/>
      <c r="Z616" s="136"/>
      <c r="AA616" s="136"/>
      <c r="AB616" s="136"/>
      <c r="AC616" s="136"/>
      <c r="AD616" s="136"/>
      <c r="AE616" s="136"/>
      <c r="AF616" s="136"/>
      <c r="AG616" s="136" t="s">
        <v>126</v>
      </c>
      <c r="AH616" s="136">
        <v>0</v>
      </c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</row>
    <row r="617" spans="1:60" outlineLevel="1" x14ac:dyDescent="0.2">
      <c r="A617" s="143"/>
      <c r="B617" s="144"/>
      <c r="C617" s="166" t="s">
        <v>377</v>
      </c>
      <c r="D617" s="147"/>
      <c r="E617" s="177">
        <v>14</v>
      </c>
      <c r="F617" s="176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36"/>
      <c r="Z617" s="136"/>
      <c r="AA617" s="136"/>
      <c r="AB617" s="136"/>
      <c r="AC617" s="136"/>
      <c r="AD617" s="136"/>
      <c r="AE617" s="136"/>
      <c r="AF617" s="136"/>
      <c r="AG617" s="136" t="s">
        <v>126</v>
      </c>
      <c r="AH617" s="136">
        <v>0</v>
      </c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</row>
    <row r="618" spans="1:60" outlineLevel="1" x14ac:dyDescent="0.2">
      <c r="A618" s="143"/>
      <c r="B618" s="144"/>
      <c r="C618" s="166" t="s">
        <v>378</v>
      </c>
      <c r="D618" s="147"/>
      <c r="E618" s="177">
        <v>138.75</v>
      </c>
      <c r="F618" s="176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36"/>
      <c r="Z618" s="136"/>
      <c r="AA618" s="136"/>
      <c r="AB618" s="136"/>
      <c r="AC618" s="136"/>
      <c r="AD618" s="136"/>
      <c r="AE618" s="136"/>
      <c r="AF618" s="136"/>
      <c r="AG618" s="136" t="s">
        <v>126</v>
      </c>
      <c r="AH618" s="136">
        <v>0</v>
      </c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</row>
    <row r="619" spans="1:60" outlineLevel="1" x14ac:dyDescent="0.2">
      <c r="A619" s="143"/>
      <c r="B619" s="144"/>
      <c r="C619" s="166" t="s">
        <v>379</v>
      </c>
      <c r="D619" s="147"/>
      <c r="E619" s="177">
        <v>337.5</v>
      </c>
      <c r="F619" s="176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36"/>
      <c r="Z619" s="136"/>
      <c r="AA619" s="136"/>
      <c r="AB619" s="136"/>
      <c r="AC619" s="136"/>
      <c r="AD619" s="136"/>
      <c r="AE619" s="136"/>
      <c r="AF619" s="136"/>
      <c r="AG619" s="136" t="s">
        <v>126</v>
      </c>
      <c r="AH619" s="136">
        <v>0</v>
      </c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</row>
    <row r="620" spans="1:60" outlineLevel="1" x14ac:dyDescent="0.2">
      <c r="A620" s="143"/>
      <c r="B620" s="144"/>
      <c r="C620" s="166" t="s">
        <v>380</v>
      </c>
      <c r="D620" s="147"/>
      <c r="E620" s="177">
        <v>28.88</v>
      </c>
      <c r="F620" s="176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36"/>
      <c r="Z620" s="136"/>
      <c r="AA620" s="136"/>
      <c r="AB620" s="136"/>
      <c r="AC620" s="136"/>
      <c r="AD620" s="136"/>
      <c r="AE620" s="136"/>
      <c r="AF620" s="136"/>
      <c r="AG620" s="136" t="s">
        <v>126</v>
      </c>
      <c r="AH620" s="136">
        <v>0</v>
      </c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</row>
    <row r="621" spans="1:60" outlineLevel="1" x14ac:dyDescent="0.2">
      <c r="A621" s="143"/>
      <c r="B621" s="144"/>
      <c r="C621" s="166" t="s">
        <v>381</v>
      </c>
      <c r="D621" s="147"/>
      <c r="E621" s="177">
        <v>63.08</v>
      </c>
      <c r="F621" s="176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36"/>
      <c r="Z621" s="136"/>
      <c r="AA621" s="136"/>
      <c r="AB621" s="136"/>
      <c r="AC621" s="136"/>
      <c r="AD621" s="136"/>
      <c r="AE621" s="136"/>
      <c r="AF621" s="136"/>
      <c r="AG621" s="136" t="s">
        <v>126</v>
      </c>
      <c r="AH621" s="136">
        <v>0</v>
      </c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</row>
    <row r="622" spans="1:60" outlineLevel="1" x14ac:dyDescent="0.2">
      <c r="A622" s="143"/>
      <c r="B622" s="144"/>
      <c r="C622" s="166" t="s">
        <v>382</v>
      </c>
      <c r="D622" s="147"/>
      <c r="E622" s="177">
        <v>340.1</v>
      </c>
      <c r="F622" s="176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36"/>
      <c r="Z622" s="136"/>
      <c r="AA622" s="136"/>
      <c r="AB622" s="136"/>
      <c r="AC622" s="136"/>
      <c r="AD622" s="136"/>
      <c r="AE622" s="136"/>
      <c r="AF622" s="136"/>
      <c r="AG622" s="136" t="s">
        <v>126</v>
      </c>
      <c r="AH622" s="136">
        <v>0</v>
      </c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</row>
    <row r="623" spans="1:60" outlineLevel="1" x14ac:dyDescent="0.2">
      <c r="A623" s="143"/>
      <c r="B623" s="144"/>
      <c r="C623" s="166" t="s">
        <v>383</v>
      </c>
      <c r="D623" s="147"/>
      <c r="E623" s="177">
        <v>268.5</v>
      </c>
      <c r="F623" s="176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36"/>
      <c r="Z623" s="136"/>
      <c r="AA623" s="136"/>
      <c r="AB623" s="136"/>
      <c r="AC623" s="136"/>
      <c r="AD623" s="136"/>
      <c r="AE623" s="136"/>
      <c r="AF623" s="136"/>
      <c r="AG623" s="136" t="s">
        <v>126</v>
      </c>
      <c r="AH623" s="136">
        <v>0</v>
      </c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</row>
    <row r="624" spans="1:60" outlineLevel="1" x14ac:dyDescent="0.2">
      <c r="A624" s="143"/>
      <c r="B624" s="144"/>
      <c r="C624" s="166" t="s">
        <v>384</v>
      </c>
      <c r="D624" s="147"/>
      <c r="E624" s="177">
        <v>149.72999999999999</v>
      </c>
      <c r="F624" s="176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36"/>
      <c r="Z624" s="136"/>
      <c r="AA624" s="136"/>
      <c r="AB624" s="136"/>
      <c r="AC624" s="136"/>
      <c r="AD624" s="136"/>
      <c r="AE624" s="136"/>
      <c r="AF624" s="136"/>
      <c r="AG624" s="136" t="s">
        <v>126</v>
      </c>
      <c r="AH624" s="136">
        <v>0</v>
      </c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</row>
    <row r="625" spans="1:60" outlineLevel="1" x14ac:dyDescent="0.2">
      <c r="A625" s="143"/>
      <c r="B625" s="144"/>
      <c r="C625" s="166" t="s">
        <v>385</v>
      </c>
      <c r="D625" s="147"/>
      <c r="E625" s="177">
        <v>11</v>
      </c>
      <c r="F625" s="176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36"/>
      <c r="Z625" s="136"/>
      <c r="AA625" s="136"/>
      <c r="AB625" s="136"/>
      <c r="AC625" s="136"/>
      <c r="AD625" s="136"/>
      <c r="AE625" s="136"/>
      <c r="AF625" s="136"/>
      <c r="AG625" s="136" t="s">
        <v>126</v>
      </c>
      <c r="AH625" s="136">
        <v>0</v>
      </c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</row>
    <row r="626" spans="1:60" ht="22.5" outlineLevel="1" x14ac:dyDescent="0.2">
      <c r="A626" s="155">
        <v>156</v>
      </c>
      <c r="B626" s="156" t="s">
        <v>639</v>
      </c>
      <c r="C626" s="165" t="s">
        <v>640</v>
      </c>
      <c r="D626" s="157" t="s">
        <v>150</v>
      </c>
      <c r="E626" s="180">
        <v>67.8</v>
      </c>
      <c r="F626" s="198">
        <v>0</v>
      </c>
      <c r="G626" s="158">
        <f>ROUND(E626*F626,2)</f>
        <v>0</v>
      </c>
      <c r="H626" s="146"/>
      <c r="I626" s="145">
        <f>ROUND(E626*H626,2)</f>
        <v>0</v>
      </c>
      <c r="J626" s="146"/>
      <c r="K626" s="145">
        <f>ROUND(E626*J626,2)</f>
        <v>0</v>
      </c>
      <c r="L626" s="145">
        <v>21</v>
      </c>
      <c r="M626" s="145">
        <f>G626*(1+L626/100)</f>
        <v>0</v>
      </c>
      <c r="N626" s="145">
        <v>2.1000000000000001E-4</v>
      </c>
      <c r="O626" s="145">
        <f>ROUND(E626*N626,2)</f>
        <v>0.01</v>
      </c>
      <c r="P626" s="145">
        <v>0</v>
      </c>
      <c r="Q626" s="145">
        <f>ROUND(E626*P626,2)</f>
        <v>0</v>
      </c>
      <c r="R626" s="145"/>
      <c r="S626" s="145" t="s">
        <v>122</v>
      </c>
      <c r="T626" s="145" t="s">
        <v>206</v>
      </c>
      <c r="U626" s="145">
        <v>0.12</v>
      </c>
      <c r="V626" s="145">
        <f>ROUND(E626*U626,2)</f>
        <v>8.14</v>
      </c>
      <c r="W626" s="145"/>
      <c r="X626" s="145" t="s">
        <v>123</v>
      </c>
      <c r="Y626" s="136"/>
      <c r="Z626" s="136"/>
      <c r="AA626" s="136"/>
      <c r="AB626" s="136"/>
      <c r="AC626" s="136"/>
      <c r="AD626" s="136"/>
      <c r="AE626" s="136"/>
      <c r="AF626" s="136"/>
      <c r="AG626" s="136" t="s">
        <v>124</v>
      </c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</row>
    <row r="627" spans="1:60" outlineLevel="1" x14ac:dyDescent="0.2">
      <c r="A627" s="143"/>
      <c r="B627" s="144"/>
      <c r="C627" s="166" t="s">
        <v>473</v>
      </c>
      <c r="D627" s="147"/>
      <c r="E627" s="177">
        <v>13.5</v>
      </c>
      <c r="F627" s="176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36"/>
      <c r="Z627" s="136"/>
      <c r="AA627" s="136"/>
      <c r="AB627" s="136"/>
      <c r="AC627" s="136"/>
      <c r="AD627" s="136"/>
      <c r="AE627" s="136"/>
      <c r="AF627" s="136"/>
      <c r="AG627" s="136" t="s">
        <v>126</v>
      </c>
      <c r="AH627" s="136">
        <v>0</v>
      </c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</row>
    <row r="628" spans="1:60" outlineLevel="1" x14ac:dyDescent="0.2">
      <c r="A628" s="143"/>
      <c r="B628" s="144"/>
      <c r="C628" s="166" t="s">
        <v>474</v>
      </c>
      <c r="D628" s="147"/>
      <c r="E628" s="177">
        <v>26</v>
      </c>
      <c r="F628" s="176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36"/>
      <c r="Z628" s="136"/>
      <c r="AA628" s="136"/>
      <c r="AB628" s="136"/>
      <c r="AC628" s="136"/>
      <c r="AD628" s="136"/>
      <c r="AE628" s="136"/>
      <c r="AF628" s="136"/>
      <c r="AG628" s="136" t="s">
        <v>126</v>
      </c>
      <c r="AH628" s="136">
        <v>0</v>
      </c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</row>
    <row r="629" spans="1:60" outlineLevel="1" x14ac:dyDescent="0.2">
      <c r="A629" s="143"/>
      <c r="B629" s="144"/>
      <c r="C629" s="166" t="s">
        <v>475</v>
      </c>
      <c r="D629" s="147"/>
      <c r="E629" s="177">
        <v>1.3</v>
      </c>
      <c r="F629" s="176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36"/>
      <c r="Z629" s="136"/>
      <c r="AA629" s="136"/>
      <c r="AB629" s="136"/>
      <c r="AC629" s="136"/>
      <c r="AD629" s="136"/>
      <c r="AE629" s="136"/>
      <c r="AF629" s="136"/>
      <c r="AG629" s="136" t="s">
        <v>126</v>
      </c>
      <c r="AH629" s="136">
        <v>0</v>
      </c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</row>
    <row r="630" spans="1:60" outlineLevel="1" x14ac:dyDescent="0.2">
      <c r="A630" s="143"/>
      <c r="B630" s="144"/>
      <c r="C630" s="166" t="s">
        <v>476</v>
      </c>
      <c r="D630" s="147"/>
      <c r="E630" s="177">
        <v>27</v>
      </c>
      <c r="F630" s="176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36"/>
      <c r="Z630" s="136"/>
      <c r="AA630" s="136"/>
      <c r="AB630" s="136"/>
      <c r="AC630" s="136"/>
      <c r="AD630" s="136"/>
      <c r="AE630" s="136"/>
      <c r="AF630" s="136"/>
      <c r="AG630" s="136" t="s">
        <v>126</v>
      </c>
      <c r="AH630" s="136">
        <v>0</v>
      </c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</row>
    <row r="631" spans="1:60" ht="22.5" outlineLevel="1" x14ac:dyDescent="0.2">
      <c r="A631" s="155">
        <v>157</v>
      </c>
      <c r="B631" s="156" t="s">
        <v>641</v>
      </c>
      <c r="C631" s="165" t="s">
        <v>642</v>
      </c>
      <c r="D631" s="157" t="s">
        <v>150</v>
      </c>
      <c r="E631" s="180">
        <v>1369.54</v>
      </c>
      <c r="F631" s="198">
        <v>0</v>
      </c>
      <c r="G631" s="158">
        <f>ROUND(E631*F631,2)</f>
        <v>0</v>
      </c>
      <c r="H631" s="146"/>
      <c r="I631" s="145">
        <f>ROUND(E631*H631,2)</f>
        <v>0</v>
      </c>
      <c r="J631" s="146"/>
      <c r="K631" s="145">
        <f>ROUND(E631*J631,2)</f>
        <v>0</v>
      </c>
      <c r="L631" s="145">
        <v>21</v>
      </c>
      <c r="M631" s="145">
        <f>G631*(1+L631/100)</f>
        <v>0</v>
      </c>
      <c r="N631" s="145">
        <v>2.4199999999999998E-3</v>
      </c>
      <c r="O631" s="145">
        <f>ROUND(E631*N631,2)</f>
        <v>3.31</v>
      </c>
      <c r="P631" s="145">
        <v>0</v>
      </c>
      <c r="Q631" s="145">
        <f>ROUND(E631*P631,2)</f>
        <v>0</v>
      </c>
      <c r="R631" s="145"/>
      <c r="S631" s="145" t="s">
        <v>122</v>
      </c>
      <c r="T631" s="145" t="s">
        <v>206</v>
      </c>
      <c r="U631" s="145">
        <v>0.12</v>
      </c>
      <c r="V631" s="145">
        <f>ROUND(E631*U631,2)</f>
        <v>164.34</v>
      </c>
      <c r="W631" s="145"/>
      <c r="X631" s="145" t="s">
        <v>123</v>
      </c>
      <c r="Y631" s="136"/>
      <c r="Z631" s="136"/>
      <c r="AA631" s="136"/>
      <c r="AB631" s="136"/>
      <c r="AC631" s="136"/>
      <c r="AD631" s="136"/>
      <c r="AE631" s="136"/>
      <c r="AF631" s="136"/>
      <c r="AG631" s="136" t="s">
        <v>124</v>
      </c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</row>
    <row r="632" spans="1:60" outlineLevel="1" x14ac:dyDescent="0.2">
      <c r="A632" s="143"/>
      <c r="B632" s="144"/>
      <c r="C632" s="166" t="s">
        <v>376</v>
      </c>
      <c r="D632" s="147"/>
      <c r="E632" s="177">
        <v>18</v>
      </c>
      <c r="F632" s="176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36"/>
      <c r="Z632" s="136"/>
      <c r="AA632" s="136"/>
      <c r="AB632" s="136"/>
      <c r="AC632" s="136"/>
      <c r="AD632" s="136"/>
      <c r="AE632" s="136"/>
      <c r="AF632" s="136"/>
      <c r="AG632" s="136" t="s">
        <v>126</v>
      </c>
      <c r="AH632" s="136">
        <v>0</v>
      </c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</row>
    <row r="633" spans="1:60" outlineLevel="1" x14ac:dyDescent="0.2">
      <c r="A633" s="143"/>
      <c r="B633" s="144"/>
      <c r="C633" s="166" t="s">
        <v>377</v>
      </c>
      <c r="D633" s="147"/>
      <c r="E633" s="177">
        <v>14</v>
      </c>
      <c r="F633" s="176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36"/>
      <c r="Z633" s="136"/>
      <c r="AA633" s="136"/>
      <c r="AB633" s="136"/>
      <c r="AC633" s="136"/>
      <c r="AD633" s="136"/>
      <c r="AE633" s="136"/>
      <c r="AF633" s="136"/>
      <c r="AG633" s="136" t="s">
        <v>126</v>
      </c>
      <c r="AH633" s="136">
        <v>0</v>
      </c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  <c r="AV633" s="136"/>
      <c r="AW633" s="136"/>
      <c r="AX633" s="136"/>
      <c r="AY633" s="136"/>
      <c r="AZ633" s="136"/>
      <c r="BA633" s="136"/>
      <c r="BB633" s="136"/>
      <c r="BC633" s="136"/>
      <c r="BD633" s="136"/>
      <c r="BE633" s="136"/>
      <c r="BF633" s="136"/>
      <c r="BG633" s="136"/>
      <c r="BH633" s="136"/>
    </row>
    <row r="634" spans="1:60" outlineLevel="1" x14ac:dyDescent="0.2">
      <c r="A634" s="143"/>
      <c r="B634" s="144"/>
      <c r="C634" s="166" t="s">
        <v>378</v>
      </c>
      <c r="D634" s="147"/>
      <c r="E634" s="177">
        <v>138.75</v>
      </c>
      <c r="F634" s="176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36"/>
      <c r="Z634" s="136"/>
      <c r="AA634" s="136"/>
      <c r="AB634" s="136"/>
      <c r="AC634" s="136"/>
      <c r="AD634" s="136"/>
      <c r="AE634" s="136"/>
      <c r="AF634" s="136"/>
      <c r="AG634" s="136" t="s">
        <v>126</v>
      </c>
      <c r="AH634" s="136">
        <v>0</v>
      </c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  <c r="AV634" s="136"/>
      <c r="AW634" s="136"/>
      <c r="AX634" s="136"/>
      <c r="AY634" s="136"/>
      <c r="AZ634" s="136"/>
      <c r="BA634" s="136"/>
      <c r="BB634" s="136"/>
      <c r="BC634" s="136"/>
      <c r="BD634" s="136"/>
      <c r="BE634" s="136"/>
      <c r="BF634" s="136"/>
      <c r="BG634" s="136"/>
      <c r="BH634" s="136"/>
    </row>
    <row r="635" spans="1:60" outlineLevel="1" x14ac:dyDescent="0.2">
      <c r="A635" s="143"/>
      <c r="B635" s="144"/>
      <c r="C635" s="166" t="s">
        <v>379</v>
      </c>
      <c r="D635" s="147"/>
      <c r="E635" s="177">
        <v>337.5</v>
      </c>
      <c r="F635" s="176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36"/>
      <c r="Z635" s="136"/>
      <c r="AA635" s="136"/>
      <c r="AB635" s="136"/>
      <c r="AC635" s="136"/>
      <c r="AD635" s="136"/>
      <c r="AE635" s="136"/>
      <c r="AF635" s="136"/>
      <c r="AG635" s="136" t="s">
        <v>126</v>
      </c>
      <c r="AH635" s="136">
        <v>0</v>
      </c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  <c r="AV635" s="136"/>
      <c r="AW635" s="136"/>
      <c r="AX635" s="136"/>
      <c r="AY635" s="136"/>
      <c r="AZ635" s="136"/>
      <c r="BA635" s="136"/>
      <c r="BB635" s="136"/>
      <c r="BC635" s="136"/>
      <c r="BD635" s="136"/>
      <c r="BE635" s="136"/>
      <c r="BF635" s="136"/>
      <c r="BG635" s="136"/>
      <c r="BH635" s="136"/>
    </row>
    <row r="636" spans="1:60" outlineLevel="1" x14ac:dyDescent="0.2">
      <c r="A636" s="143"/>
      <c r="B636" s="144"/>
      <c r="C636" s="166" t="s">
        <v>380</v>
      </c>
      <c r="D636" s="147"/>
      <c r="E636" s="177">
        <v>28.88</v>
      </c>
      <c r="F636" s="176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36"/>
      <c r="Z636" s="136"/>
      <c r="AA636" s="136"/>
      <c r="AB636" s="136"/>
      <c r="AC636" s="136"/>
      <c r="AD636" s="136"/>
      <c r="AE636" s="136"/>
      <c r="AF636" s="136"/>
      <c r="AG636" s="136" t="s">
        <v>126</v>
      </c>
      <c r="AH636" s="136">
        <v>0</v>
      </c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  <c r="AV636" s="136"/>
      <c r="AW636" s="136"/>
      <c r="AX636" s="136"/>
      <c r="AY636" s="136"/>
      <c r="AZ636" s="136"/>
      <c r="BA636" s="136"/>
      <c r="BB636" s="136"/>
      <c r="BC636" s="136"/>
      <c r="BD636" s="136"/>
      <c r="BE636" s="136"/>
      <c r="BF636" s="136"/>
      <c r="BG636" s="136"/>
      <c r="BH636" s="136"/>
    </row>
    <row r="637" spans="1:60" outlineLevel="1" x14ac:dyDescent="0.2">
      <c r="A637" s="143"/>
      <c r="B637" s="144"/>
      <c r="C637" s="166" t="s">
        <v>381</v>
      </c>
      <c r="D637" s="147"/>
      <c r="E637" s="177">
        <v>63.08</v>
      </c>
      <c r="F637" s="176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36"/>
      <c r="Z637" s="136"/>
      <c r="AA637" s="136"/>
      <c r="AB637" s="136"/>
      <c r="AC637" s="136"/>
      <c r="AD637" s="136"/>
      <c r="AE637" s="136"/>
      <c r="AF637" s="136"/>
      <c r="AG637" s="136" t="s">
        <v>126</v>
      </c>
      <c r="AH637" s="136">
        <v>0</v>
      </c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  <c r="AV637" s="136"/>
      <c r="AW637" s="136"/>
      <c r="AX637" s="136"/>
      <c r="AY637" s="136"/>
      <c r="AZ637" s="136"/>
      <c r="BA637" s="136"/>
      <c r="BB637" s="136"/>
      <c r="BC637" s="136"/>
      <c r="BD637" s="136"/>
      <c r="BE637" s="136"/>
      <c r="BF637" s="136"/>
      <c r="BG637" s="136"/>
      <c r="BH637" s="136"/>
    </row>
    <row r="638" spans="1:60" outlineLevel="1" x14ac:dyDescent="0.2">
      <c r="A638" s="143"/>
      <c r="B638" s="144"/>
      <c r="C638" s="166" t="s">
        <v>382</v>
      </c>
      <c r="D638" s="147"/>
      <c r="E638" s="177">
        <v>340.1</v>
      </c>
      <c r="F638" s="176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36"/>
      <c r="Z638" s="136"/>
      <c r="AA638" s="136"/>
      <c r="AB638" s="136"/>
      <c r="AC638" s="136"/>
      <c r="AD638" s="136"/>
      <c r="AE638" s="136"/>
      <c r="AF638" s="136"/>
      <c r="AG638" s="136" t="s">
        <v>126</v>
      </c>
      <c r="AH638" s="136">
        <v>0</v>
      </c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136"/>
      <c r="AX638" s="136"/>
      <c r="AY638" s="136"/>
      <c r="AZ638" s="136"/>
      <c r="BA638" s="136"/>
      <c r="BB638" s="136"/>
      <c r="BC638" s="136"/>
      <c r="BD638" s="136"/>
      <c r="BE638" s="136"/>
      <c r="BF638" s="136"/>
      <c r="BG638" s="136"/>
      <c r="BH638" s="136"/>
    </row>
    <row r="639" spans="1:60" outlineLevel="1" x14ac:dyDescent="0.2">
      <c r="A639" s="143"/>
      <c r="B639" s="144"/>
      <c r="C639" s="166" t="s">
        <v>383</v>
      </c>
      <c r="D639" s="147"/>
      <c r="E639" s="177">
        <v>268.5</v>
      </c>
      <c r="F639" s="176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36"/>
      <c r="Z639" s="136"/>
      <c r="AA639" s="136"/>
      <c r="AB639" s="136"/>
      <c r="AC639" s="136"/>
      <c r="AD639" s="136"/>
      <c r="AE639" s="136"/>
      <c r="AF639" s="136"/>
      <c r="AG639" s="136" t="s">
        <v>126</v>
      </c>
      <c r="AH639" s="136">
        <v>0</v>
      </c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  <c r="AV639" s="136"/>
      <c r="AW639" s="136"/>
      <c r="AX639" s="136"/>
      <c r="AY639" s="136"/>
      <c r="AZ639" s="136"/>
      <c r="BA639" s="136"/>
      <c r="BB639" s="136"/>
      <c r="BC639" s="136"/>
      <c r="BD639" s="136"/>
      <c r="BE639" s="136"/>
      <c r="BF639" s="136"/>
      <c r="BG639" s="136"/>
      <c r="BH639" s="136"/>
    </row>
    <row r="640" spans="1:60" outlineLevel="1" x14ac:dyDescent="0.2">
      <c r="A640" s="143"/>
      <c r="B640" s="144"/>
      <c r="C640" s="166" t="s">
        <v>384</v>
      </c>
      <c r="D640" s="147"/>
      <c r="E640" s="177">
        <v>149.72999999999999</v>
      </c>
      <c r="F640" s="176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36"/>
      <c r="Z640" s="136"/>
      <c r="AA640" s="136"/>
      <c r="AB640" s="136"/>
      <c r="AC640" s="136"/>
      <c r="AD640" s="136"/>
      <c r="AE640" s="136"/>
      <c r="AF640" s="136"/>
      <c r="AG640" s="136" t="s">
        <v>126</v>
      </c>
      <c r="AH640" s="136">
        <v>0</v>
      </c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  <c r="AV640" s="136"/>
      <c r="AW640" s="136"/>
      <c r="AX640" s="136"/>
      <c r="AY640" s="136"/>
      <c r="AZ640" s="136"/>
      <c r="BA640" s="136"/>
      <c r="BB640" s="136"/>
      <c r="BC640" s="136"/>
      <c r="BD640" s="136"/>
      <c r="BE640" s="136"/>
      <c r="BF640" s="136"/>
      <c r="BG640" s="136"/>
      <c r="BH640" s="136"/>
    </row>
    <row r="641" spans="1:60" outlineLevel="1" x14ac:dyDescent="0.2">
      <c r="A641" s="143"/>
      <c r="B641" s="144"/>
      <c r="C641" s="166" t="s">
        <v>385</v>
      </c>
      <c r="D641" s="147"/>
      <c r="E641" s="177">
        <v>11</v>
      </c>
      <c r="F641" s="176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36"/>
      <c r="Z641" s="136"/>
      <c r="AA641" s="136"/>
      <c r="AB641" s="136"/>
      <c r="AC641" s="136"/>
      <c r="AD641" s="136"/>
      <c r="AE641" s="136"/>
      <c r="AF641" s="136"/>
      <c r="AG641" s="136" t="s">
        <v>126</v>
      </c>
      <c r="AH641" s="136">
        <v>0</v>
      </c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  <c r="AV641" s="136"/>
      <c r="AW641" s="136"/>
      <c r="AX641" s="136"/>
      <c r="AY641" s="136"/>
      <c r="AZ641" s="136"/>
      <c r="BA641" s="136"/>
      <c r="BB641" s="136"/>
      <c r="BC641" s="136"/>
      <c r="BD641" s="136"/>
      <c r="BE641" s="136"/>
      <c r="BF641" s="136"/>
      <c r="BG641" s="136"/>
      <c r="BH641" s="136"/>
    </row>
    <row r="642" spans="1:60" ht="22.5" outlineLevel="1" x14ac:dyDescent="0.2">
      <c r="A642" s="276">
        <v>158</v>
      </c>
      <c r="B642" s="156" t="s">
        <v>783</v>
      </c>
      <c r="C642" s="165" t="s">
        <v>643</v>
      </c>
      <c r="D642" s="157" t="s">
        <v>168</v>
      </c>
      <c r="E642" s="180">
        <v>6.2560000000000002</v>
      </c>
      <c r="F642" s="198">
        <v>0</v>
      </c>
      <c r="G642" s="277">
        <f>ROUND(E642*F642,2)</f>
        <v>0</v>
      </c>
      <c r="H642" s="146"/>
      <c r="I642" s="145">
        <f>ROUND(E642*H642,2)</f>
        <v>0</v>
      </c>
      <c r="J642" s="146"/>
      <c r="K642" s="145">
        <f>ROUND(E642*J642,2)</f>
        <v>0</v>
      </c>
      <c r="L642" s="145">
        <v>21</v>
      </c>
      <c r="M642" s="145">
        <f>G642*(1+L642/100)</f>
        <v>0</v>
      </c>
      <c r="N642" s="145">
        <v>0</v>
      </c>
      <c r="O642" s="145">
        <f>ROUND(E642*N642,2)</f>
        <v>0</v>
      </c>
      <c r="P642" s="145">
        <v>0</v>
      </c>
      <c r="Q642" s="145">
        <f>ROUND(E642*P642,2)</f>
        <v>0</v>
      </c>
      <c r="R642" s="145"/>
      <c r="S642" s="145" t="s">
        <v>122</v>
      </c>
      <c r="T642" s="145" t="s">
        <v>206</v>
      </c>
      <c r="U642" s="145">
        <v>0.03</v>
      </c>
      <c r="V642" s="145">
        <f>ROUND(E642*U642,2)</f>
        <v>0.19</v>
      </c>
      <c r="W642" s="145"/>
      <c r="X642" s="145" t="s">
        <v>492</v>
      </c>
      <c r="Y642" s="136"/>
      <c r="Z642" s="136"/>
      <c r="AA642" s="136"/>
      <c r="AB642" s="136"/>
      <c r="AC642" s="136"/>
      <c r="AD642" s="136"/>
      <c r="AE642" s="136"/>
      <c r="AF642" s="136"/>
      <c r="AG642" s="136" t="s">
        <v>493</v>
      </c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  <c r="BG642" s="136"/>
      <c r="BH642" s="136"/>
    </row>
    <row r="643" spans="1:60" x14ac:dyDescent="0.2">
      <c r="A643" s="149" t="s">
        <v>117</v>
      </c>
      <c r="B643" s="150" t="s">
        <v>83</v>
      </c>
      <c r="C643" s="164" t="s">
        <v>84</v>
      </c>
      <c r="D643" s="151"/>
      <c r="E643" s="178"/>
      <c r="F643" s="179"/>
      <c r="G643" s="154">
        <f>SUMIF(AG644:AG658,"&lt;&gt;NOR",G644:G658)</f>
        <v>0</v>
      </c>
      <c r="H643" s="148"/>
      <c r="I643" s="148">
        <f>SUM(I644:I658)</f>
        <v>0</v>
      </c>
      <c r="J643" s="148"/>
      <c r="K643" s="148">
        <f>SUM(K644:K658)</f>
        <v>0</v>
      </c>
      <c r="L643" s="148"/>
      <c r="M643" s="148">
        <f>SUM(M644:M658)</f>
        <v>0</v>
      </c>
      <c r="N643" s="148"/>
      <c r="O643" s="148">
        <f>SUM(O644:O658)</f>
        <v>0.43</v>
      </c>
      <c r="P643" s="148"/>
      <c r="Q643" s="148">
        <f>SUM(Q644:Q658)</f>
        <v>0</v>
      </c>
      <c r="R643" s="148"/>
      <c r="S643" s="148"/>
      <c r="T643" s="148"/>
      <c r="U643" s="148"/>
      <c r="V643" s="148">
        <f>SUM(V644:V658)</f>
        <v>406.84</v>
      </c>
      <c r="W643" s="148"/>
      <c r="X643" s="148"/>
      <c r="AG643" t="s">
        <v>118</v>
      </c>
    </row>
    <row r="644" spans="1:60" outlineLevel="1" x14ac:dyDescent="0.2">
      <c r="A644" s="155">
        <v>159</v>
      </c>
      <c r="B644" s="156" t="s">
        <v>644</v>
      </c>
      <c r="C644" s="165" t="s">
        <v>645</v>
      </c>
      <c r="D644" s="157" t="s">
        <v>150</v>
      </c>
      <c r="E644" s="180">
        <v>2712.2968799999999</v>
      </c>
      <c r="F644" s="198">
        <v>0</v>
      </c>
      <c r="G644" s="158">
        <f>ROUND(E644*F644,2)</f>
        <v>0</v>
      </c>
      <c r="H644" s="146"/>
      <c r="I644" s="145">
        <f>ROUND(E644*H644,2)</f>
        <v>0</v>
      </c>
      <c r="J644" s="146"/>
      <c r="K644" s="145">
        <f>ROUND(E644*J644,2)</f>
        <v>0</v>
      </c>
      <c r="L644" s="145">
        <v>21</v>
      </c>
      <c r="M644" s="145">
        <f>G644*(1+L644/100)</f>
        <v>0</v>
      </c>
      <c r="N644" s="145">
        <v>1.6000000000000001E-4</v>
      </c>
      <c r="O644" s="145">
        <f>ROUND(E644*N644,2)</f>
        <v>0.43</v>
      </c>
      <c r="P644" s="145">
        <v>0</v>
      </c>
      <c r="Q644" s="145">
        <f>ROUND(E644*P644,2)</f>
        <v>0</v>
      </c>
      <c r="R644" s="145"/>
      <c r="S644" s="145" t="s">
        <v>122</v>
      </c>
      <c r="T644" s="145" t="s">
        <v>122</v>
      </c>
      <c r="U644" s="145">
        <v>0.15</v>
      </c>
      <c r="V644" s="145">
        <f>ROUND(E644*U644,2)</f>
        <v>406.84</v>
      </c>
      <c r="W644" s="145"/>
      <c r="X644" s="145" t="s">
        <v>123</v>
      </c>
      <c r="Y644" s="136"/>
      <c r="Z644" s="136"/>
      <c r="AA644" s="136"/>
      <c r="AB644" s="136"/>
      <c r="AC644" s="136"/>
      <c r="AD644" s="136"/>
      <c r="AE644" s="136"/>
      <c r="AF644" s="136"/>
      <c r="AG644" s="136" t="s">
        <v>412</v>
      </c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  <c r="AV644" s="136"/>
      <c r="AW644" s="136"/>
      <c r="AX644" s="136"/>
      <c r="AY644" s="136"/>
      <c r="AZ644" s="136"/>
      <c r="BA644" s="136"/>
      <c r="BB644" s="136"/>
      <c r="BC644" s="136"/>
      <c r="BD644" s="136"/>
      <c r="BE644" s="136"/>
      <c r="BF644" s="136"/>
      <c r="BG644" s="136"/>
      <c r="BH644" s="136"/>
    </row>
    <row r="645" spans="1:60" outlineLevel="1" x14ac:dyDescent="0.2">
      <c r="A645" s="143"/>
      <c r="B645" s="144"/>
      <c r="C645" s="166" t="s">
        <v>646</v>
      </c>
      <c r="D645" s="147"/>
      <c r="E645" s="177">
        <v>652</v>
      </c>
      <c r="F645" s="176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36"/>
      <c r="Z645" s="136"/>
      <c r="AA645" s="136"/>
      <c r="AB645" s="136"/>
      <c r="AC645" s="136"/>
      <c r="AD645" s="136"/>
      <c r="AE645" s="136"/>
      <c r="AF645" s="136"/>
      <c r="AG645" s="136" t="s">
        <v>126</v>
      </c>
      <c r="AH645" s="136">
        <v>0</v>
      </c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  <c r="BG645" s="136"/>
      <c r="BH645" s="136"/>
    </row>
    <row r="646" spans="1:60" outlineLevel="1" x14ac:dyDescent="0.2">
      <c r="A646" s="143"/>
      <c r="B646" s="144"/>
      <c r="C646" s="166" t="s">
        <v>647</v>
      </c>
      <c r="D646" s="147"/>
      <c r="E646" s="177">
        <v>156.5</v>
      </c>
      <c r="F646" s="176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36"/>
      <c r="Z646" s="136"/>
      <c r="AA646" s="136"/>
      <c r="AB646" s="136"/>
      <c r="AC646" s="136"/>
      <c r="AD646" s="136"/>
      <c r="AE646" s="136"/>
      <c r="AF646" s="136"/>
      <c r="AG646" s="136" t="s">
        <v>126</v>
      </c>
      <c r="AH646" s="136">
        <v>0</v>
      </c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  <c r="AV646" s="136"/>
      <c r="AW646" s="136"/>
      <c r="AX646" s="136"/>
      <c r="AY646" s="136"/>
      <c r="AZ646" s="136"/>
      <c r="BA646" s="136"/>
      <c r="BB646" s="136"/>
      <c r="BC646" s="136"/>
      <c r="BD646" s="136"/>
      <c r="BE646" s="136"/>
      <c r="BF646" s="136"/>
      <c r="BG646" s="136"/>
      <c r="BH646" s="136"/>
    </row>
    <row r="647" spans="1:60" outlineLevel="1" x14ac:dyDescent="0.2">
      <c r="A647" s="143"/>
      <c r="B647" s="144"/>
      <c r="C647" s="166" t="s">
        <v>376</v>
      </c>
      <c r="D647" s="147"/>
      <c r="E647" s="177">
        <v>18</v>
      </c>
      <c r="F647" s="176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36"/>
      <c r="Z647" s="136"/>
      <c r="AA647" s="136"/>
      <c r="AB647" s="136"/>
      <c r="AC647" s="136"/>
      <c r="AD647" s="136"/>
      <c r="AE647" s="136"/>
      <c r="AF647" s="136"/>
      <c r="AG647" s="136" t="s">
        <v>126</v>
      </c>
      <c r="AH647" s="136">
        <v>0</v>
      </c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  <c r="AV647" s="136"/>
      <c r="AW647" s="136"/>
      <c r="AX647" s="136"/>
      <c r="AY647" s="136"/>
      <c r="AZ647" s="136"/>
      <c r="BA647" s="136"/>
      <c r="BB647" s="136"/>
      <c r="BC647" s="136"/>
      <c r="BD647" s="136"/>
      <c r="BE647" s="136"/>
      <c r="BF647" s="136"/>
      <c r="BG647" s="136"/>
      <c r="BH647" s="136"/>
    </row>
    <row r="648" spans="1:60" outlineLevel="1" x14ac:dyDescent="0.2">
      <c r="A648" s="143"/>
      <c r="B648" s="144"/>
      <c r="C648" s="166" t="s">
        <v>377</v>
      </c>
      <c r="D648" s="147"/>
      <c r="E648" s="177">
        <v>14</v>
      </c>
      <c r="F648" s="176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36"/>
      <c r="Z648" s="136"/>
      <c r="AA648" s="136"/>
      <c r="AB648" s="136"/>
      <c r="AC648" s="136"/>
      <c r="AD648" s="136"/>
      <c r="AE648" s="136"/>
      <c r="AF648" s="136"/>
      <c r="AG648" s="136" t="s">
        <v>126</v>
      </c>
      <c r="AH648" s="136">
        <v>0</v>
      </c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  <c r="AV648" s="136"/>
      <c r="AW648" s="136"/>
      <c r="AX648" s="136"/>
      <c r="AY648" s="136"/>
      <c r="AZ648" s="136"/>
      <c r="BA648" s="136"/>
      <c r="BB648" s="136"/>
      <c r="BC648" s="136"/>
      <c r="BD648" s="136"/>
      <c r="BE648" s="136"/>
      <c r="BF648" s="136"/>
      <c r="BG648" s="136"/>
      <c r="BH648" s="136"/>
    </row>
    <row r="649" spans="1:60" outlineLevel="1" x14ac:dyDescent="0.2">
      <c r="A649" s="143"/>
      <c r="B649" s="144"/>
      <c r="C649" s="166" t="s">
        <v>378</v>
      </c>
      <c r="D649" s="147"/>
      <c r="E649" s="177">
        <v>138.75</v>
      </c>
      <c r="F649" s="176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36"/>
      <c r="Z649" s="136"/>
      <c r="AA649" s="136"/>
      <c r="AB649" s="136"/>
      <c r="AC649" s="136"/>
      <c r="AD649" s="136"/>
      <c r="AE649" s="136"/>
      <c r="AF649" s="136"/>
      <c r="AG649" s="136" t="s">
        <v>126</v>
      </c>
      <c r="AH649" s="136">
        <v>0</v>
      </c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  <c r="AV649" s="136"/>
      <c r="AW649" s="136"/>
      <c r="AX649" s="136"/>
      <c r="AY649" s="136"/>
      <c r="AZ649" s="136"/>
      <c r="BA649" s="136"/>
      <c r="BB649" s="136"/>
      <c r="BC649" s="136"/>
      <c r="BD649" s="136"/>
      <c r="BE649" s="136"/>
      <c r="BF649" s="136"/>
      <c r="BG649" s="136"/>
      <c r="BH649" s="136"/>
    </row>
    <row r="650" spans="1:60" outlineLevel="1" x14ac:dyDescent="0.2">
      <c r="A650" s="143"/>
      <c r="B650" s="144"/>
      <c r="C650" s="166" t="s">
        <v>379</v>
      </c>
      <c r="D650" s="147"/>
      <c r="E650" s="177">
        <v>337.5</v>
      </c>
      <c r="F650" s="176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36"/>
      <c r="Z650" s="136"/>
      <c r="AA650" s="136"/>
      <c r="AB650" s="136"/>
      <c r="AC650" s="136"/>
      <c r="AD650" s="136"/>
      <c r="AE650" s="136"/>
      <c r="AF650" s="136"/>
      <c r="AG650" s="136" t="s">
        <v>126</v>
      </c>
      <c r="AH650" s="136">
        <v>0</v>
      </c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  <c r="BG650" s="136"/>
      <c r="BH650" s="136"/>
    </row>
    <row r="651" spans="1:60" outlineLevel="1" x14ac:dyDescent="0.2">
      <c r="A651" s="143"/>
      <c r="B651" s="144"/>
      <c r="C651" s="166" t="s">
        <v>380</v>
      </c>
      <c r="D651" s="147"/>
      <c r="E651" s="177">
        <v>28.88</v>
      </c>
      <c r="F651" s="176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36"/>
      <c r="Z651" s="136"/>
      <c r="AA651" s="136"/>
      <c r="AB651" s="136"/>
      <c r="AC651" s="136"/>
      <c r="AD651" s="136"/>
      <c r="AE651" s="136"/>
      <c r="AF651" s="136"/>
      <c r="AG651" s="136" t="s">
        <v>126</v>
      </c>
      <c r="AH651" s="136">
        <v>0</v>
      </c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  <c r="BF651" s="136"/>
      <c r="BG651" s="136"/>
      <c r="BH651" s="136"/>
    </row>
    <row r="652" spans="1:60" outlineLevel="1" x14ac:dyDescent="0.2">
      <c r="A652" s="143"/>
      <c r="B652" s="144"/>
      <c r="C652" s="166" t="s">
        <v>381</v>
      </c>
      <c r="D652" s="147"/>
      <c r="E652" s="177">
        <v>63.08</v>
      </c>
      <c r="F652" s="176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36"/>
      <c r="Z652" s="136"/>
      <c r="AA652" s="136"/>
      <c r="AB652" s="136"/>
      <c r="AC652" s="136"/>
      <c r="AD652" s="136"/>
      <c r="AE652" s="136"/>
      <c r="AF652" s="136"/>
      <c r="AG652" s="136" t="s">
        <v>126</v>
      </c>
      <c r="AH652" s="136">
        <v>0</v>
      </c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  <c r="BF652" s="136"/>
      <c r="BG652" s="136"/>
      <c r="BH652" s="136"/>
    </row>
    <row r="653" spans="1:60" outlineLevel="1" x14ac:dyDescent="0.2">
      <c r="A653" s="143"/>
      <c r="B653" s="144"/>
      <c r="C653" s="166" t="s">
        <v>382</v>
      </c>
      <c r="D653" s="147"/>
      <c r="E653" s="177">
        <v>340.1</v>
      </c>
      <c r="F653" s="176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36"/>
      <c r="Z653" s="136"/>
      <c r="AA653" s="136"/>
      <c r="AB653" s="136"/>
      <c r="AC653" s="136"/>
      <c r="AD653" s="136"/>
      <c r="AE653" s="136"/>
      <c r="AF653" s="136"/>
      <c r="AG653" s="136" t="s">
        <v>126</v>
      </c>
      <c r="AH653" s="136">
        <v>0</v>
      </c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  <c r="AV653" s="136"/>
      <c r="AW653" s="136"/>
      <c r="AX653" s="136"/>
      <c r="AY653" s="136"/>
      <c r="AZ653" s="136"/>
      <c r="BA653" s="136"/>
      <c r="BB653" s="136"/>
      <c r="BC653" s="136"/>
      <c r="BD653" s="136"/>
      <c r="BE653" s="136"/>
      <c r="BF653" s="136"/>
      <c r="BG653" s="136"/>
      <c r="BH653" s="136"/>
    </row>
    <row r="654" spans="1:60" outlineLevel="1" x14ac:dyDescent="0.2">
      <c r="A654" s="143"/>
      <c r="B654" s="144"/>
      <c r="C654" s="166" t="s">
        <v>383</v>
      </c>
      <c r="D654" s="147"/>
      <c r="E654" s="177">
        <v>268.5</v>
      </c>
      <c r="F654" s="176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36"/>
      <c r="Z654" s="136"/>
      <c r="AA654" s="136"/>
      <c r="AB654" s="136"/>
      <c r="AC654" s="136"/>
      <c r="AD654" s="136"/>
      <c r="AE654" s="136"/>
      <c r="AF654" s="136"/>
      <c r="AG654" s="136" t="s">
        <v>126</v>
      </c>
      <c r="AH654" s="136">
        <v>0</v>
      </c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  <c r="AV654" s="136"/>
      <c r="AW654" s="136"/>
      <c r="AX654" s="136"/>
      <c r="AY654" s="136"/>
      <c r="AZ654" s="136"/>
      <c r="BA654" s="136"/>
      <c r="BB654" s="136"/>
      <c r="BC654" s="136"/>
      <c r="BD654" s="136"/>
      <c r="BE654" s="136"/>
      <c r="BF654" s="136"/>
      <c r="BG654" s="136"/>
      <c r="BH654" s="136"/>
    </row>
    <row r="655" spans="1:60" outlineLevel="1" x14ac:dyDescent="0.2">
      <c r="A655" s="143"/>
      <c r="B655" s="144"/>
      <c r="C655" s="166" t="s">
        <v>384</v>
      </c>
      <c r="D655" s="147"/>
      <c r="E655" s="177">
        <v>149.72999999999999</v>
      </c>
      <c r="F655" s="176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36"/>
      <c r="Z655" s="136"/>
      <c r="AA655" s="136"/>
      <c r="AB655" s="136"/>
      <c r="AC655" s="136"/>
      <c r="AD655" s="136"/>
      <c r="AE655" s="136"/>
      <c r="AF655" s="136"/>
      <c r="AG655" s="136" t="s">
        <v>126</v>
      </c>
      <c r="AH655" s="136">
        <v>0</v>
      </c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  <c r="BG655" s="136"/>
      <c r="BH655" s="136"/>
    </row>
    <row r="656" spans="1:60" outlineLevel="1" x14ac:dyDescent="0.2">
      <c r="A656" s="143"/>
      <c r="B656" s="144"/>
      <c r="C656" s="166" t="s">
        <v>385</v>
      </c>
      <c r="D656" s="147"/>
      <c r="E656" s="177">
        <v>11</v>
      </c>
      <c r="F656" s="176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36"/>
      <c r="Z656" s="136"/>
      <c r="AA656" s="136"/>
      <c r="AB656" s="136"/>
      <c r="AC656" s="136"/>
      <c r="AD656" s="136"/>
      <c r="AE656" s="136"/>
      <c r="AF656" s="136"/>
      <c r="AG656" s="136" t="s">
        <v>126</v>
      </c>
      <c r="AH656" s="136">
        <v>0</v>
      </c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  <c r="BG656" s="136"/>
      <c r="BH656" s="136"/>
    </row>
    <row r="657" spans="1:60" outlineLevel="1" x14ac:dyDescent="0.2">
      <c r="A657" s="143"/>
      <c r="B657" s="144"/>
      <c r="C657" s="166" t="s">
        <v>648</v>
      </c>
      <c r="D657" s="147"/>
      <c r="E657" s="177">
        <v>250</v>
      </c>
      <c r="F657" s="176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36"/>
      <c r="Z657" s="136"/>
      <c r="AA657" s="136"/>
      <c r="AB657" s="136"/>
      <c r="AC657" s="136"/>
      <c r="AD657" s="136"/>
      <c r="AE657" s="136"/>
      <c r="AF657" s="136"/>
      <c r="AG657" s="136" t="s">
        <v>126</v>
      </c>
      <c r="AH657" s="136">
        <v>0</v>
      </c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</row>
    <row r="658" spans="1:60" outlineLevel="1" x14ac:dyDescent="0.2">
      <c r="A658" s="143"/>
      <c r="B658" s="144"/>
      <c r="C658" s="166" t="s">
        <v>423</v>
      </c>
      <c r="D658" s="147"/>
      <c r="E658" s="177">
        <v>284.25688000000002</v>
      </c>
      <c r="F658" s="176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36"/>
      <c r="Z658" s="136"/>
      <c r="AA658" s="136"/>
      <c r="AB658" s="136"/>
      <c r="AC658" s="136"/>
      <c r="AD658" s="136"/>
      <c r="AE658" s="136"/>
      <c r="AF658" s="136"/>
      <c r="AG658" s="136" t="s">
        <v>126</v>
      </c>
      <c r="AH658" s="136">
        <v>0</v>
      </c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  <c r="BG658" s="136"/>
      <c r="BH658" s="136"/>
    </row>
    <row r="659" spans="1:60" x14ac:dyDescent="0.2">
      <c r="A659" s="149" t="s">
        <v>117</v>
      </c>
      <c r="B659" s="150" t="s">
        <v>85</v>
      </c>
      <c r="C659" s="164" t="s">
        <v>86</v>
      </c>
      <c r="D659" s="151"/>
      <c r="E659" s="178"/>
      <c r="F659" s="179"/>
      <c r="G659" s="154">
        <f>SUMIF(AG660:AG709,"&lt;&gt;NOR",G660:G709)</f>
        <v>0</v>
      </c>
      <c r="H659" s="148"/>
      <c r="I659" s="148">
        <f>SUM(I660:I709)</f>
        <v>0</v>
      </c>
      <c r="J659" s="148"/>
      <c r="K659" s="148">
        <f>SUM(K660:K709)</f>
        <v>0</v>
      </c>
      <c r="L659" s="148"/>
      <c r="M659" s="148">
        <f>SUM(M660:M709)</f>
        <v>0</v>
      </c>
      <c r="N659" s="148"/>
      <c r="O659" s="148">
        <f>SUM(O660:O709)</f>
        <v>0</v>
      </c>
      <c r="P659" s="148"/>
      <c r="Q659" s="148">
        <f>SUM(Q660:Q709)</f>
        <v>0</v>
      </c>
      <c r="R659" s="148"/>
      <c r="S659" s="148"/>
      <c r="T659" s="148"/>
      <c r="U659" s="148"/>
      <c r="V659" s="148">
        <f>SUM(V660:V709)</f>
        <v>0</v>
      </c>
      <c r="W659" s="148"/>
      <c r="X659" s="148"/>
      <c r="AG659" t="s">
        <v>118</v>
      </c>
    </row>
    <row r="660" spans="1:60" ht="22.5" outlineLevel="1" x14ac:dyDescent="0.2">
      <c r="A660" s="155">
        <v>160</v>
      </c>
      <c r="B660" s="156" t="s">
        <v>649</v>
      </c>
      <c r="C660" s="165" t="s">
        <v>650</v>
      </c>
      <c r="D660" s="157" t="s">
        <v>469</v>
      </c>
      <c r="E660" s="180">
        <v>125</v>
      </c>
      <c r="F660" s="198">
        <v>0</v>
      </c>
      <c r="G660" s="158">
        <f>ROUND(E660*F660,2)</f>
        <v>0</v>
      </c>
      <c r="H660" s="146"/>
      <c r="I660" s="145">
        <f>ROUND(E660*H660,2)</f>
        <v>0</v>
      </c>
      <c r="J660" s="146"/>
      <c r="K660" s="145">
        <f>ROUND(E660*J660,2)</f>
        <v>0</v>
      </c>
      <c r="L660" s="145">
        <v>21</v>
      </c>
      <c r="M660" s="145">
        <f>G660*(1+L660/100)</f>
        <v>0</v>
      </c>
      <c r="N660" s="145">
        <v>0</v>
      </c>
      <c r="O660" s="145">
        <f>ROUND(E660*N660,2)</f>
        <v>0</v>
      </c>
      <c r="P660" s="145">
        <v>0</v>
      </c>
      <c r="Q660" s="145">
        <f>ROUND(E660*P660,2)</f>
        <v>0</v>
      </c>
      <c r="R660" s="145"/>
      <c r="S660" s="145" t="s">
        <v>220</v>
      </c>
      <c r="T660" s="145" t="s">
        <v>206</v>
      </c>
      <c r="U660" s="145">
        <v>0</v>
      </c>
      <c r="V660" s="145">
        <f>ROUND(E660*U660,2)</f>
        <v>0</v>
      </c>
      <c r="W660" s="145"/>
      <c r="X660" s="145" t="s">
        <v>123</v>
      </c>
      <c r="Y660" s="136"/>
      <c r="Z660" s="136"/>
      <c r="AA660" s="136"/>
      <c r="AB660" s="136"/>
      <c r="AC660" s="136"/>
      <c r="AD660" s="136"/>
      <c r="AE660" s="136"/>
      <c r="AF660" s="136"/>
      <c r="AG660" s="136" t="s">
        <v>124</v>
      </c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  <c r="BG660" s="136"/>
      <c r="BH660" s="136"/>
    </row>
    <row r="661" spans="1:60" outlineLevel="1" x14ac:dyDescent="0.2">
      <c r="A661" s="143"/>
      <c r="B661" s="144"/>
      <c r="C661" s="166" t="s">
        <v>651</v>
      </c>
      <c r="D661" s="147"/>
      <c r="E661" s="177">
        <v>125</v>
      </c>
      <c r="F661" s="176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36"/>
      <c r="Z661" s="136"/>
      <c r="AA661" s="136"/>
      <c r="AB661" s="136"/>
      <c r="AC661" s="136"/>
      <c r="AD661" s="136"/>
      <c r="AE661" s="136"/>
      <c r="AF661" s="136"/>
      <c r="AG661" s="136" t="s">
        <v>126</v>
      </c>
      <c r="AH661" s="136">
        <v>0</v>
      </c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  <c r="BG661" s="136"/>
      <c r="BH661" s="136"/>
    </row>
    <row r="662" spans="1:60" outlineLevel="1" x14ac:dyDescent="0.2">
      <c r="A662" s="155">
        <v>161</v>
      </c>
      <c r="B662" s="156" t="s">
        <v>652</v>
      </c>
      <c r="C662" s="165" t="s">
        <v>653</v>
      </c>
      <c r="D662" s="157" t="s">
        <v>469</v>
      </c>
      <c r="E662" s="180">
        <v>54</v>
      </c>
      <c r="F662" s="198">
        <v>0</v>
      </c>
      <c r="G662" s="158">
        <f>ROUND(E662*F662,2)</f>
        <v>0</v>
      </c>
      <c r="H662" s="146"/>
      <c r="I662" s="145">
        <f>ROUND(E662*H662,2)</f>
        <v>0</v>
      </c>
      <c r="J662" s="146"/>
      <c r="K662" s="145">
        <f>ROUND(E662*J662,2)</f>
        <v>0</v>
      </c>
      <c r="L662" s="145">
        <v>21</v>
      </c>
      <c r="M662" s="145">
        <f>G662*(1+L662/100)</f>
        <v>0</v>
      </c>
      <c r="N662" s="145">
        <v>0</v>
      </c>
      <c r="O662" s="145">
        <f>ROUND(E662*N662,2)</f>
        <v>0</v>
      </c>
      <c r="P662" s="145">
        <v>0</v>
      </c>
      <c r="Q662" s="145">
        <f>ROUND(E662*P662,2)</f>
        <v>0</v>
      </c>
      <c r="R662" s="145"/>
      <c r="S662" s="145" t="s">
        <v>220</v>
      </c>
      <c r="T662" s="145" t="s">
        <v>206</v>
      </c>
      <c r="U662" s="145">
        <v>0</v>
      </c>
      <c r="V662" s="145">
        <f>ROUND(E662*U662,2)</f>
        <v>0</v>
      </c>
      <c r="W662" s="145"/>
      <c r="X662" s="145" t="s">
        <v>123</v>
      </c>
      <c r="Y662" s="136"/>
      <c r="Z662" s="136"/>
      <c r="AA662" s="136"/>
      <c r="AB662" s="136"/>
      <c r="AC662" s="136"/>
      <c r="AD662" s="136"/>
      <c r="AE662" s="136"/>
      <c r="AF662" s="136"/>
      <c r="AG662" s="136" t="s">
        <v>124</v>
      </c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</row>
    <row r="663" spans="1:60" outlineLevel="1" x14ac:dyDescent="0.2">
      <c r="A663" s="143"/>
      <c r="B663" s="144"/>
      <c r="C663" s="166" t="s">
        <v>654</v>
      </c>
      <c r="D663" s="147"/>
      <c r="E663" s="177">
        <v>54</v>
      </c>
      <c r="F663" s="176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36"/>
      <c r="Z663" s="136"/>
      <c r="AA663" s="136"/>
      <c r="AB663" s="136"/>
      <c r="AC663" s="136"/>
      <c r="AD663" s="136"/>
      <c r="AE663" s="136"/>
      <c r="AF663" s="136"/>
      <c r="AG663" s="136" t="s">
        <v>126</v>
      </c>
      <c r="AH663" s="136">
        <v>0</v>
      </c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  <c r="BG663" s="136"/>
      <c r="BH663" s="136"/>
    </row>
    <row r="664" spans="1:60" outlineLevel="1" x14ac:dyDescent="0.2">
      <c r="A664" s="155">
        <v>162</v>
      </c>
      <c r="B664" s="156" t="s">
        <v>655</v>
      </c>
      <c r="C664" s="165" t="s">
        <v>656</v>
      </c>
      <c r="D664" s="157" t="s">
        <v>158</v>
      </c>
      <c r="E664" s="180">
        <v>10</v>
      </c>
      <c r="F664" s="198">
        <v>0</v>
      </c>
      <c r="G664" s="158">
        <f>ROUND(E664*F664,2)</f>
        <v>0</v>
      </c>
      <c r="H664" s="146"/>
      <c r="I664" s="145">
        <f>ROUND(E664*H664,2)</f>
        <v>0</v>
      </c>
      <c r="J664" s="146"/>
      <c r="K664" s="145">
        <f>ROUND(E664*J664,2)</f>
        <v>0</v>
      </c>
      <c r="L664" s="145">
        <v>21</v>
      </c>
      <c r="M664" s="145">
        <f>G664*(1+L664/100)</f>
        <v>0</v>
      </c>
      <c r="N664" s="145">
        <v>0</v>
      </c>
      <c r="O664" s="145">
        <f>ROUND(E664*N664,2)</f>
        <v>0</v>
      </c>
      <c r="P664" s="145">
        <v>0</v>
      </c>
      <c r="Q664" s="145">
        <f>ROUND(E664*P664,2)</f>
        <v>0</v>
      </c>
      <c r="R664" s="145"/>
      <c r="S664" s="145" t="s">
        <v>220</v>
      </c>
      <c r="T664" s="145" t="s">
        <v>206</v>
      </c>
      <c r="U664" s="145">
        <v>0</v>
      </c>
      <c r="V664" s="145">
        <f>ROUND(E664*U664,2)</f>
        <v>0</v>
      </c>
      <c r="W664" s="145"/>
      <c r="X664" s="145" t="s">
        <v>123</v>
      </c>
      <c r="Y664" s="136"/>
      <c r="Z664" s="136"/>
      <c r="AA664" s="136"/>
      <c r="AB664" s="136"/>
      <c r="AC664" s="136"/>
      <c r="AD664" s="136"/>
      <c r="AE664" s="136"/>
      <c r="AF664" s="136"/>
      <c r="AG664" s="136" t="s">
        <v>124</v>
      </c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  <c r="AV664" s="136"/>
      <c r="AW664" s="136"/>
      <c r="AX664" s="136"/>
      <c r="AY664" s="136"/>
      <c r="AZ664" s="136"/>
      <c r="BA664" s="136"/>
      <c r="BB664" s="136"/>
      <c r="BC664" s="136"/>
      <c r="BD664" s="136"/>
      <c r="BE664" s="136"/>
      <c r="BF664" s="136"/>
      <c r="BG664" s="136"/>
      <c r="BH664" s="136"/>
    </row>
    <row r="665" spans="1:60" outlineLevel="1" x14ac:dyDescent="0.2">
      <c r="A665" s="143"/>
      <c r="B665" s="144"/>
      <c r="C665" s="166" t="s">
        <v>657</v>
      </c>
      <c r="D665" s="147"/>
      <c r="E665" s="177">
        <v>10</v>
      </c>
      <c r="F665" s="176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36"/>
      <c r="Z665" s="136"/>
      <c r="AA665" s="136"/>
      <c r="AB665" s="136"/>
      <c r="AC665" s="136"/>
      <c r="AD665" s="136"/>
      <c r="AE665" s="136"/>
      <c r="AF665" s="136"/>
      <c r="AG665" s="136" t="s">
        <v>126</v>
      </c>
      <c r="AH665" s="136">
        <v>0</v>
      </c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  <c r="BG665" s="136"/>
      <c r="BH665" s="136"/>
    </row>
    <row r="666" spans="1:60" outlineLevel="1" x14ac:dyDescent="0.2">
      <c r="A666" s="155">
        <v>163</v>
      </c>
      <c r="B666" s="156" t="s">
        <v>658</v>
      </c>
      <c r="C666" s="165" t="s">
        <v>659</v>
      </c>
      <c r="D666" s="157" t="s">
        <v>158</v>
      </c>
      <c r="E666" s="180">
        <v>13</v>
      </c>
      <c r="F666" s="198">
        <v>0</v>
      </c>
      <c r="G666" s="158">
        <f>ROUND(E666*F666,2)</f>
        <v>0</v>
      </c>
      <c r="H666" s="146"/>
      <c r="I666" s="145">
        <f>ROUND(E666*H666,2)</f>
        <v>0</v>
      </c>
      <c r="J666" s="146"/>
      <c r="K666" s="145">
        <f>ROUND(E666*J666,2)</f>
        <v>0</v>
      </c>
      <c r="L666" s="145">
        <v>21</v>
      </c>
      <c r="M666" s="145">
        <f>G666*(1+L666/100)</f>
        <v>0</v>
      </c>
      <c r="N666" s="145">
        <v>0</v>
      </c>
      <c r="O666" s="145">
        <f>ROUND(E666*N666,2)</f>
        <v>0</v>
      </c>
      <c r="P666" s="145">
        <v>0</v>
      </c>
      <c r="Q666" s="145">
        <f>ROUND(E666*P666,2)</f>
        <v>0</v>
      </c>
      <c r="R666" s="145"/>
      <c r="S666" s="145" t="s">
        <v>220</v>
      </c>
      <c r="T666" s="145" t="s">
        <v>206</v>
      </c>
      <c r="U666" s="145">
        <v>0</v>
      </c>
      <c r="V666" s="145">
        <f>ROUND(E666*U666,2)</f>
        <v>0</v>
      </c>
      <c r="W666" s="145"/>
      <c r="X666" s="145" t="s">
        <v>123</v>
      </c>
      <c r="Y666" s="136"/>
      <c r="Z666" s="136"/>
      <c r="AA666" s="136"/>
      <c r="AB666" s="136"/>
      <c r="AC666" s="136"/>
      <c r="AD666" s="136"/>
      <c r="AE666" s="136"/>
      <c r="AF666" s="136"/>
      <c r="AG666" s="136" t="s">
        <v>124</v>
      </c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  <c r="AV666" s="136"/>
      <c r="AW666" s="136"/>
      <c r="AX666" s="136"/>
      <c r="AY666" s="136"/>
      <c r="AZ666" s="136"/>
      <c r="BA666" s="136"/>
      <c r="BB666" s="136"/>
      <c r="BC666" s="136"/>
      <c r="BD666" s="136"/>
      <c r="BE666" s="136"/>
      <c r="BF666" s="136"/>
      <c r="BG666" s="136"/>
      <c r="BH666" s="136"/>
    </row>
    <row r="667" spans="1:60" outlineLevel="1" x14ac:dyDescent="0.2">
      <c r="A667" s="143"/>
      <c r="B667" s="144"/>
      <c r="C667" s="166" t="s">
        <v>660</v>
      </c>
      <c r="D667" s="147"/>
      <c r="E667" s="177">
        <v>13</v>
      </c>
      <c r="F667" s="176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36"/>
      <c r="Z667" s="136"/>
      <c r="AA667" s="136"/>
      <c r="AB667" s="136"/>
      <c r="AC667" s="136"/>
      <c r="AD667" s="136"/>
      <c r="AE667" s="136"/>
      <c r="AF667" s="136"/>
      <c r="AG667" s="136" t="s">
        <v>126</v>
      </c>
      <c r="AH667" s="136">
        <v>0</v>
      </c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  <c r="BG667" s="136"/>
      <c r="BH667" s="136"/>
    </row>
    <row r="668" spans="1:60" outlineLevel="1" x14ac:dyDescent="0.2">
      <c r="A668" s="155">
        <v>164</v>
      </c>
      <c r="B668" s="156" t="s">
        <v>661</v>
      </c>
      <c r="C668" s="165" t="s">
        <v>662</v>
      </c>
      <c r="D668" s="157" t="s">
        <v>158</v>
      </c>
      <c r="E668" s="180">
        <v>360</v>
      </c>
      <c r="F668" s="198">
        <v>0</v>
      </c>
      <c r="G668" s="158">
        <f>ROUND(E668*F668,2)</f>
        <v>0</v>
      </c>
      <c r="H668" s="146"/>
      <c r="I668" s="145">
        <f>ROUND(E668*H668,2)</f>
        <v>0</v>
      </c>
      <c r="J668" s="146"/>
      <c r="K668" s="145">
        <f>ROUND(E668*J668,2)</f>
        <v>0</v>
      </c>
      <c r="L668" s="145">
        <v>21</v>
      </c>
      <c r="M668" s="145">
        <f>G668*(1+L668/100)</f>
        <v>0</v>
      </c>
      <c r="N668" s="145">
        <v>0</v>
      </c>
      <c r="O668" s="145">
        <f>ROUND(E668*N668,2)</f>
        <v>0</v>
      </c>
      <c r="P668" s="145">
        <v>0</v>
      </c>
      <c r="Q668" s="145">
        <f>ROUND(E668*P668,2)</f>
        <v>0</v>
      </c>
      <c r="R668" s="145"/>
      <c r="S668" s="145" t="s">
        <v>220</v>
      </c>
      <c r="T668" s="145" t="s">
        <v>206</v>
      </c>
      <c r="U668" s="145">
        <v>0</v>
      </c>
      <c r="V668" s="145">
        <f>ROUND(E668*U668,2)</f>
        <v>0</v>
      </c>
      <c r="W668" s="145"/>
      <c r="X668" s="145" t="s">
        <v>123</v>
      </c>
      <c r="Y668" s="136"/>
      <c r="Z668" s="136"/>
      <c r="AA668" s="136"/>
      <c r="AB668" s="136"/>
      <c r="AC668" s="136"/>
      <c r="AD668" s="136"/>
      <c r="AE668" s="136"/>
      <c r="AF668" s="136"/>
      <c r="AG668" s="136" t="s">
        <v>124</v>
      </c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  <c r="BG668" s="136"/>
      <c r="BH668" s="136"/>
    </row>
    <row r="669" spans="1:60" outlineLevel="1" x14ac:dyDescent="0.2">
      <c r="A669" s="143"/>
      <c r="B669" s="144"/>
      <c r="C669" s="166" t="s">
        <v>663</v>
      </c>
      <c r="D669" s="147"/>
      <c r="E669" s="177">
        <v>360</v>
      </c>
      <c r="F669" s="176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36"/>
      <c r="Z669" s="136"/>
      <c r="AA669" s="136"/>
      <c r="AB669" s="136"/>
      <c r="AC669" s="136"/>
      <c r="AD669" s="136"/>
      <c r="AE669" s="136"/>
      <c r="AF669" s="136"/>
      <c r="AG669" s="136" t="s">
        <v>126</v>
      </c>
      <c r="AH669" s="136">
        <v>0</v>
      </c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  <c r="BG669" s="136"/>
      <c r="BH669" s="136"/>
    </row>
    <row r="670" spans="1:60" outlineLevel="1" x14ac:dyDescent="0.2">
      <c r="A670" s="155">
        <v>165</v>
      </c>
      <c r="B670" s="156" t="s">
        <v>664</v>
      </c>
      <c r="C670" s="165" t="s">
        <v>665</v>
      </c>
      <c r="D670" s="157" t="s">
        <v>158</v>
      </c>
      <c r="E670" s="180">
        <v>14</v>
      </c>
      <c r="F670" s="198">
        <v>0</v>
      </c>
      <c r="G670" s="158">
        <f>ROUND(E670*F670,2)</f>
        <v>0</v>
      </c>
      <c r="H670" s="146"/>
      <c r="I670" s="145">
        <f>ROUND(E670*H670,2)</f>
        <v>0</v>
      </c>
      <c r="J670" s="146"/>
      <c r="K670" s="145">
        <f>ROUND(E670*J670,2)</f>
        <v>0</v>
      </c>
      <c r="L670" s="145">
        <v>21</v>
      </c>
      <c r="M670" s="145">
        <f>G670*(1+L670/100)</f>
        <v>0</v>
      </c>
      <c r="N670" s="145">
        <v>0</v>
      </c>
      <c r="O670" s="145">
        <f>ROUND(E670*N670,2)</f>
        <v>0</v>
      </c>
      <c r="P670" s="145">
        <v>0</v>
      </c>
      <c r="Q670" s="145">
        <f>ROUND(E670*P670,2)</f>
        <v>0</v>
      </c>
      <c r="R670" s="145"/>
      <c r="S670" s="145" t="s">
        <v>220</v>
      </c>
      <c r="T670" s="145" t="s">
        <v>206</v>
      </c>
      <c r="U670" s="145">
        <v>0</v>
      </c>
      <c r="V670" s="145">
        <f>ROUND(E670*U670,2)</f>
        <v>0</v>
      </c>
      <c r="W670" s="145"/>
      <c r="X670" s="145" t="s">
        <v>123</v>
      </c>
      <c r="Y670" s="136"/>
      <c r="Z670" s="136"/>
      <c r="AA670" s="136"/>
      <c r="AB670" s="136"/>
      <c r="AC670" s="136"/>
      <c r="AD670" s="136"/>
      <c r="AE670" s="136"/>
      <c r="AF670" s="136"/>
      <c r="AG670" s="136" t="s">
        <v>124</v>
      </c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  <c r="AV670" s="136"/>
      <c r="AW670" s="136"/>
      <c r="AX670" s="136"/>
      <c r="AY670" s="136"/>
      <c r="AZ670" s="136"/>
      <c r="BA670" s="136"/>
      <c r="BB670" s="136"/>
      <c r="BC670" s="136"/>
      <c r="BD670" s="136"/>
      <c r="BE670" s="136"/>
      <c r="BF670" s="136"/>
      <c r="BG670" s="136"/>
      <c r="BH670" s="136"/>
    </row>
    <row r="671" spans="1:60" outlineLevel="1" x14ac:dyDescent="0.2">
      <c r="A671" s="143"/>
      <c r="B671" s="144"/>
      <c r="C671" s="166" t="s">
        <v>221</v>
      </c>
      <c r="D671" s="147"/>
      <c r="E671" s="177">
        <v>14</v>
      </c>
      <c r="F671" s="176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36"/>
      <c r="Z671" s="136"/>
      <c r="AA671" s="136"/>
      <c r="AB671" s="136"/>
      <c r="AC671" s="136"/>
      <c r="AD671" s="136"/>
      <c r="AE671" s="136"/>
      <c r="AF671" s="136"/>
      <c r="AG671" s="136" t="s">
        <v>126</v>
      </c>
      <c r="AH671" s="136">
        <v>0</v>
      </c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  <c r="BG671" s="136"/>
      <c r="BH671" s="136"/>
    </row>
    <row r="672" spans="1:60" outlineLevel="1" x14ac:dyDescent="0.2">
      <c r="A672" s="155">
        <v>166</v>
      </c>
      <c r="B672" s="156" t="s">
        <v>666</v>
      </c>
      <c r="C672" s="165" t="s">
        <v>667</v>
      </c>
      <c r="D672" s="157" t="s">
        <v>469</v>
      </c>
      <c r="E672" s="180">
        <v>80</v>
      </c>
      <c r="F672" s="198">
        <v>0</v>
      </c>
      <c r="G672" s="158">
        <f>ROUND(E672*F672,2)</f>
        <v>0</v>
      </c>
      <c r="H672" s="146"/>
      <c r="I672" s="145">
        <f>ROUND(E672*H672,2)</f>
        <v>0</v>
      </c>
      <c r="J672" s="146"/>
      <c r="K672" s="145">
        <f>ROUND(E672*J672,2)</f>
        <v>0</v>
      </c>
      <c r="L672" s="145">
        <v>21</v>
      </c>
      <c r="M672" s="145">
        <f>G672*(1+L672/100)</f>
        <v>0</v>
      </c>
      <c r="N672" s="145">
        <v>0</v>
      </c>
      <c r="O672" s="145">
        <f>ROUND(E672*N672,2)</f>
        <v>0</v>
      </c>
      <c r="P672" s="145">
        <v>0</v>
      </c>
      <c r="Q672" s="145">
        <f>ROUND(E672*P672,2)</f>
        <v>0</v>
      </c>
      <c r="R672" s="145"/>
      <c r="S672" s="145" t="s">
        <v>220</v>
      </c>
      <c r="T672" s="145" t="s">
        <v>206</v>
      </c>
      <c r="U672" s="145">
        <v>0</v>
      </c>
      <c r="V672" s="145">
        <f>ROUND(E672*U672,2)</f>
        <v>0</v>
      </c>
      <c r="W672" s="145"/>
      <c r="X672" s="145" t="s">
        <v>123</v>
      </c>
      <c r="Y672" s="136"/>
      <c r="Z672" s="136"/>
      <c r="AA672" s="136"/>
      <c r="AB672" s="136"/>
      <c r="AC672" s="136"/>
      <c r="AD672" s="136"/>
      <c r="AE672" s="136"/>
      <c r="AF672" s="136"/>
      <c r="AG672" s="136" t="s">
        <v>124</v>
      </c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  <c r="BG672" s="136"/>
      <c r="BH672" s="136"/>
    </row>
    <row r="673" spans="1:60" outlineLevel="1" x14ac:dyDescent="0.2">
      <c r="A673" s="143"/>
      <c r="B673" s="144"/>
      <c r="C673" s="166" t="s">
        <v>259</v>
      </c>
      <c r="D673" s="147"/>
      <c r="E673" s="177">
        <v>80</v>
      </c>
      <c r="F673" s="176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36"/>
      <c r="Z673" s="136"/>
      <c r="AA673" s="136"/>
      <c r="AB673" s="136"/>
      <c r="AC673" s="136"/>
      <c r="AD673" s="136"/>
      <c r="AE673" s="136"/>
      <c r="AF673" s="136"/>
      <c r="AG673" s="136" t="s">
        <v>126</v>
      </c>
      <c r="AH673" s="136">
        <v>0</v>
      </c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  <c r="BG673" s="136"/>
      <c r="BH673" s="136"/>
    </row>
    <row r="674" spans="1:60" outlineLevel="1" x14ac:dyDescent="0.2">
      <c r="A674" s="155">
        <v>167</v>
      </c>
      <c r="B674" s="156" t="s">
        <v>668</v>
      </c>
      <c r="C674" s="165" t="s">
        <v>669</v>
      </c>
      <c r="D674" s="157" t="s">
        <v>158</v>
      </c>
      <c r="E674" s="180">
        <v>14</v>
      </c>
      <c r="F674" s="198">
        <v>0</v>
      </c>
      <c r="G674" s="158">
        <f>ROUND(E674*F674,2)</f>
        <v>0</v>
      </c>
      <c r="H674" s="146"/>
      <c r="I674" s="145">
        <f>ROUND(E674*H674,2)</f>
        <v>0</v>
      </c>
      <c r="J674" s="146"/>
      <c r="K674" s="145">
        <f>ROUND(E674*J674,2)</f>
        <v>0</v>
      </c>
      <c r="L674" s="145">
        <v>21</v>
      </c>
      <c r="M674" s="145">
        <f>G674*(1+L674/100)</f>
        <v>0</v>
      </c>
      <c r="N674" s="145">
        <v>0</v>
      </c>
      <c r="O674" s="145">
        <f>ROUND(E674*N674,2)</f>
        <v>0</v>
      </c>
      <c r="P674" s="145">
        <v>0</v>
      </c>
      <c r="Q674" s="145">
        <f>ROUND(E674*P674,2)</f>
        <v>0</v>
      </c>
      <c r="R674" s="145"/>
      <c r="S674" s="145" t="s">
        <v>220</v>
      </c>
      <c r="T674" s="145" t="s">
        <v>206</v>
      </c>
      <c r="U674" s="145">
        <v>0</v>
      </c>
      <c r="V674" s="145">
        <f>ROUND(E674*U674,2)</f>
        <v>0</v>
      </c>
      <c r="W674" s="145"/>
      <c r="X674" s="145" t="s">
        <v>123</v>
      </c>
      <c r="Y674" s="136"/>
      <c r="Z674" s="136"/>
      <c r="AA674" s="136"/>
      <c r="AB674" s="136"/>
      <c r="AC674" s="136"/>
      <c r="AD674" s="136"/>
      <c r="AE674" s="136"/>
      <c r="AF674" s="136"/>
      <c r="AG674" s="136" t="s">
        <v>124</v>
      </c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  <c r="BG674" s="136"/>
      <c r="BH674" s="136"/>
    </row>
    <row r="675" spans="1:60" outlineLevel="1" x14ac:dyDescent="0.2">
      <c r="A675" s="143"/>
      <c r="B675" s="144"/>
      <c r="C675" s="166" t="s">
        <v>221</v>
      </c>
      <c r="D675" s="147"/>
      <c r="E675" s="177">
        <v>14</v>
      </c>
      <c r="F675" s="176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36"/>
      <c r="Z675" s="136"/>
      <c r="AA675" s="136"/>
      <c r="AB675" s="136"/>
      <c r="AC675" s="136"/>
      <c r="AD675" s="136"/>
      <c r="AE675" s="136"/>
      <c r="AF675" s="136"/>
      <c r="AG675" s="136" t="s">
        <v>126</v>
      </c>
      <c r="AH675" s="136">
        <v>0</v>
      </c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  <c r="BG675" s="136"/>
      <c r="BH675" s="136"/>
    </row>
    <row r="676" spans="1:60" outlineLevel="1" x14ac:dyDescent="0.2">
      <c r="A676" s="155">
        <v>168</v>
      </c>
      <c r="B676" s="156" t="s">
        <v>670</v>
      </c>
      <c r="C676" s="165" t="s">
        <v>671</v>
      </c>
      <c r="D676" s="157" t="s">
        <v>158</v>
      </c>
      <c r="E676" s="180">
        <v>14</v>
      </c>
      <c r="F676" s="198">
        <v>0</v>
      </c>
      <c r="G676" s="158">
        <f>ROUND(E676*F676,2)</f>
        <v>0</v>
      </c>
      <c r="H676" s="146"/>
      <c r="I676" s="145">
        <f>ROUND(E676*H676,2)</f>
        <v>0</v>
      </c>
      <c r="J676" s="146"/>
      <c r="K676" s="145">
        <f>ROUND(E676*J676,2)</f>
        <v>0</v>
      </c>
      <c r="L676" s="145">
        <v>21</v>
      </c>
      <c r="M676" s="145">
        <f>G676*(1+L676/100)</f>
        <v>0</v>
      </c>
      <c r="N676" s="145">
        <v>0</v>
      </c>
      <c r="O676" s="145">
        <f>ROUND(E676*N676,2)</f>
        <v>0</v>
      </c>
      <c r="P676" s="145">
        <v>0</v>
      </c>
      <c r="Q676" s="145">
        <f>ROUND(E676*P676,2)</f>
        <v>0</v>
      </c>
      <c r="R676" s="145"/>
      <c r="S676" s="145" t="s">
        <v>220</v>
      </c>
      <c r="T676" s="145" t="s">
        <v>206</v>
      </c>
      <c r="U676" s="145">
        <v>0</v>
      </c>
      <c r="V676" s="145">
        <f>ROUND(E676*U676,2)</f>
        <v>0</v>
      </c>
      <c r="W676" s="145"/>
      <c r="X676" s="145" t="s">
        <v>123</v>
      </c>
      <c r="Y676" s="136"/>
      <c r="Z676" s="136"/>
      <c r="AA676" s="136"/>
      <c r="AB676" s="136"/>
      <c r="AC676" s="136"/>
      <c r="AD676" s="136"/>
      <c r="AE676" s="136"/>
      <c r="AF676" s="136"/>
      <c r="AG676" s="136" t="s">
        <v>124</v>
      </c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  <c r="BG676" s="136"/>
      <c r="BH676" s="136"/>
    </row>
    <row r="677" spans="1:60" outlineLevel="1" x14ac:dyDescent="0.2">
      <c r="A677" s="143"/>
      <c r="B677" s="144"/>
      <c r="C677" s="166" t="s">
        <v>221</v>
      </c>
      <c r="D677" s="147"/>
      <c r="E677" s="177">
        <v>14</v>
      </c>
      <c r="F677" s="176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36"/>
      <c r="Z677" s="136"/>
      <c r="AA677" s="136"/>
      <c r="AB677" s="136"/>
      <c r="AC677" s="136"/>
      <c r="AD677" s="136"/>
      <c r="AE677" s="136"/>
      <c r="AF677" s="136"/>
      <c r="AG677" s="136" t="s">
        <v>126</v>
      </c>
      <c r="AH677" s="136">
        <v>0</v>
      </c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  <c r="AV677" s="136"/>
      <c r="AW677" s="136"/>
      <c r="AX677" s="136"/>
      <c r="AY677" s="136"/>
      <c r="AZ677" s="136"/>
      <c r="BA677" s="136"/>
      <c r="BB677" s="136"/>
      <c r="BC677" s="136"/>
      <c r="BD677" s="136"/>
      <c r="BE677" s="136"/>
      <c r="BF677" s="136"/>
      <c r="BG677" s="136"/>
      <c r="BH677" s="136"/>
    </row>
    <row r="678" spans="1:60" outlineLevel="1" x14ac:dyDescent="0.2">
      <c r="A678" s="155">
        <v>169</v>
      </c>
      <c r="B678" s="156" t="s">
        <v>672</v>
      </c>
      <c r="C678" s="165" t="s">
        <v>673</v>
      </c>
      <c r="D678" s="157" t="s">
        <v>158</v>
      </c>
      <c r="E678" s="180">
        <v>28</v>
      </c>
      <c r="F678" s="198">
        <v>0</v>
      </c>
      <c r="G678" s="158">
        <f>ROUND(E678*F678,2)</f>
        <v>0</v>
      </c>
      <c r="H678" s="146"/>
      <c r="I678" s="145">
        <f>ROUND(E678*H678,2)</f>
        <v>0</v>
      </c>
      <c r="J678" s="146"/>
      <c r="K678" s="145">
        <f>ROUND(E678*J678,2)</f>
        <v>0</v>
      </c>
      <c r="L678" s="145">
        <v>21</v>
      </c>
      <c r="M678" s="145">
        <f>G678*(1+L678/100)</f>
        <v>0</v>
      </c>
      <c r="N678" s="145">
        <v>0</v>
      </c>
      <c r="O678" s="145">
        <f>ROUND(E678*N678,2)</f>
        <v>0</v>
      </c>
      <c r="P678" s="145">
        <v>0</v>
      </c>
      <c r="Q678" s="145">
        <f>ROUND(E678*P678,2)</f>
        <v>0</v>
      </c>
      <c r="R678" s="145"/>
      <c r="S678" s="145" t="s">
        <v>220</v>
      </c>
      <c r="T678" s="145" t="s">
        <v>206</v>
      </c>
      <c r="U678" s="145">
        <v>0</v>
      </c>
      <c r="V678" s="145">
        <f>ROUND(E678*U678,2)</f>
        <v>0</v>
      </c>
      <c r="W678" s="145"/>
      <c r="X678" s="145" t="s">
        <v>123</v>
      </c>
      <c r="Y678" s="136"/>
      <c r="Z678" s="136"/>
      <c r="AA678" s="136"/>
      <c r="AB678" s="136"/>
      <c r="AC678" s="136"/>
      <c r="AD678" s="136"/>
      <c r="AE678" s="136"/>
      <c r="AF678" s="136"/>
      <c r="AG678" s="136" t="s">
        <v>124</v>
      </c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  <c r="AV678" s="136"/>
      <c r="AW678" s="136"/>
      <c r="AX678" s="136"/>
      <c r="AY678" s="136"/>
      <c r="AZ678" s="136"/>
      <c r="BA678" s="136"/>
      <c r="BB678" s="136"/>
      <c r="BC678" s="136"/>
      <c r="BD678" s="136"/>
      <c r="BE678" s="136"/>
      <c r="BF678" s="136"/>
      <c r="BG678" s="136"/>
      <c r="BH678" s="136"/>
    </row>
    <row r="679" spans="1:60" outlineLevel="1" x14ac:dyDescent="0.2">
      <c r="A679" s="143"/>
      <c r="B679" s="144"/>
      <c r="C679" s="166" t="s">
        <v>674</v>
      </c>
      <c r="D679" s="147"/>
      <c r="E679" s="177">
        <v>28</v>
      </c>
      <c r="F679" s="176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36"/>
      <c r="Z679" s="136"/>
      <c r="AA679" s="136"/>
      <c r="AB679" s="136"/>
      <c r="AC679" s="136"/>
      <c r="AD679" s="136"/>
      <c r="AE679" s="136"/>
      <c r="AF679" s="136"/>
      <c r="AG679" s="136" t="s">
        <v>126</v>
      </c>
      <c r="AH679" s="136">
        <v>0</v>
      </c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  <c r="AV679" s="136"/>
      <c r="AW679" s="136"/>
      <c r="AX679" s="136"/>
      <c r="AY679" s="136"/>
      <c r="AZ679" s="136"/>
      <c r="BA679" s="136"/>
      <c r="BB679" s="136"/>
      <c r="BC679" s="136"/>
      <c r="BD679" s="136"/>
      <c r="BE679" s="136"/>
      <c r="BF679" s="136"/>
      <c r="BG679" s="136"/>
      <c r="BH679" s="136"/>
    </row>
    <row r="680" spans="1:60" outlineLevel="1" x14ac:dyDescent="0.2">
      <c r="A680" s="155">
        <v>170</v>
      </c>
      <c r="B680" s="156" t="s">
        <v>675</v>
      </c>
      <c r="C680" s="165" t="s">
        <v>676</v>
      </c>
      <c r="D680" s="157" t="s">
        <v>158</v>
      </c>
      <c r="E680" s="180">
        <v>14</v>
      </c>
      <c r="F680" s="198">
        <v>0</v>
      </c>
      <c r="G680" s="158">
        <f>ROUND(E680*F680,2)</f>
        <v>0</v>
      </c>
      <c r="H680" s="146"/>
      <c r="I680" s="145">
        <f>ROUND(E680*H680,2)</f>
        <v>0</v>
      </c>
      <c r="J680" s="146"/>
      <c r="K680" s="145">
        <f>ROUND(E680*J680,2)</f>
        <v>0</v>
      </c>
      <c r="L680" s="145">
        <v>21</v>
      </c>
      <c r="M680" s="145">
        <f>G680*(1+L680/100)</f>
        <v>0</v>
      </c>
      <c r="N680" s="145">
        <v>0</v>
      </c>
      <c r="O680" s="145">
        <f>ROUND(E680*N680,2)</f>
        <v>0</v>
      </c>
      <c r="P680" s="145">
        <v>0</v>
      </c>
      <c r="Q680" s="145">
        <f>ROUND(E680*P680,2)</f>
        <v>0</v>
      </c>
      <c r="R680" s="145"/>
      <c r="S680" s="145" t="s">
        <v>220</v>
      </c>
      <c r="T680" s="145" t="s">
        <v>206</v>
      </c>
      <c r="U680" s="145">
        <v>0</v>
      </c>
      <c r="V680" s="145">
        <f>ROUND(E680*U680,2)</f>
        <v>0</v>
      </c>
      <c r="W680" s="145"/>
      <c r="X680" s="145" t="s">
        <v>123</v>
      </c>
      <c r="Y680" s="136"/>
      <c r="Z680" s="136"/>
      <c r="AA680" s="136"/>
      <c r="AB680" s="136"/>
      <c r="AC680" s="136"/>
      <c r="AD680" s="136"/>
      <c r="AE680" s="136"/>
      <c r="AF680" s="136"/>
      <c r="AG680" s="136" t="s">
        <v>124</v>
      </c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  <c r="BG680" s="136"/>
      <c r="BH680" s="136"/>
    </row>
    <row r="681" spans="1:60" outlineLevel="1" x14ac:dyDescent="0.2">
      <c r="A681" s="143"/>
      <c r="B681" s="144"/>
      <c r="C681" s="166" t="s">
        <v>221</v>
      </c>
      <c r="D681" s="147"/>
      <c r="E681" s="177">
        <v>14</v>
      </c>
      <c r="F681" s="176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36"/>
      <c r="Z681" s="136"/>
      <c r="AA681" s="136"/>
      <c r="AB681" s="136"/>
      <c r="AC681" s="136"/>
      <c r="AD681" s="136"/>
      <c r="AE681" s="136"/>
      <c r="AF681" s="136"/>
      <c r="AG681" s="136" t="s">
        <v>126</v>
      </c>
      <c r="AH681" s="136">
        <v>0</v>
      </c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  <c r="BG681" s="136"/>
      <c r="BH681" s="136"/>
    </row>
    <row r="682" spans="1:60" outlineLevel="1" x14ac:dyDescent="0.2">
      <c r="A682" s="155">
        <v>171</v>
      </c>
      <c r="B682" s="156" t="s">
        <v>677</v>
      </c>
      <c r="C682" s="165" t="s">
        <v>678</v>
      </c>
      <c r="D682" s="157" t="s">
        <v>158</v>
      </c>
      <c r="E682" s="180">
        <v>200</v>
      </c>
      <c r="F682" s="198">
        <v>0</v>
      </c>
      <c r="G682" s="158">
        <f>ROUND(E682*F682,2)</f>
        <v>0</v>
      </c>
      <c r="H682" s="146"/>
      <c r="I682" s="145">
        <f>ROUND(E682*H682,2)</f>
        <v>0</v>
      </c>
      <c r="J682" s="146"/>
      <c r="K682" s="145">
        <f>ROUND(E682*J682,2)</f>
        <v>0</v>
      </c>
      <c r="L682" s="145">
        <v>21</v>
      </c>
      <c r="M682" s="145">
        <f>G682*(1+L682/100)</f>
        <v>0</v>
      </c>
      <c r="N682" s="145">
        <v>0</v>
      </c>
      <c r="O682" s="145">
        <f>ROUND(E682*N682,2)</f>
        <v>0</v>
      </c>
      <c r="P682" s="145">
        <v>0</v>
      </c>
      <c r="Q682" s="145">
        <f>ROUND(E682*P682,2)</f>
        <v>0</v>
      </c>
      <c r="R682" s="145"/>
      <c r="S682" s="145" t="s">
        <v>220</v>
      </c>
      <c r="T682" s="145" t="s">
        <v>206</v>
      </c>
      <c r="U682" s="145">
        <v>0</v>
      </c>
      <c r="V682" s="145">
        <f>ROUND(E682*U682,2)</f>
        <v>0</v>
      </c>
      <c r="W682" s="145"/>
      <c r="X682" s="145" t="s">
        <v>123</v>
      </c>
      <c r="Y682" s="136"/>
      <c r="Z682" s="136"/>
      <c r="AA682" s="136"/>
      <c r="AB682" s="136"/>
      <c r="AC682" s="136"/>
      <c r="AD682" s="136"/>
      <c r="AE682" s="136"/>
      <c r="AF682" s="136"/>
      <c r="AG682" s="136" t="s">
        <v>124</v>
      </c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  <c r="BG682" s="136"/>
      <c r="BH682" s="136"/>
    </row>
    <row r="683" spans="1:60" outlineLevel="1" x14ac:dyDescent="0.2">
      <c r="A683" s="143"/>
      <c r="B683" s="144"/>
      <c r="C683" s="166" t="s">
        <v>679</v>
      </c>
      <c r="D683" s="147"/>
      <c r="E683" s="177">
        <v>200</v>
      </c>
      <c r="F683" s="176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36"/>
      <c r="Z683" s="136"/>
      <c r="AA683" s="136"/>
      <c r="AB683" s="136"/>
      <c r="AC683" s="136"/>
      <c r="AD683" s="136"/>
      <c r="AE683" s="136"/>
      <c r="AF683" s="136"/>
      <c r="AG683" s="136" t="s">
        <v>126</v>
      </c>
      <c r="AH683" s="136">
        <v>0</v>
      </c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  <c r="BG683" s="136"/>
      <c r="BH683" s="136"/>
    </row>
    <row r="684" spans="1:60" ht="22.5" outlineLevel="1" x14ac:dyDescent="0.2">
      <c r="A684" s="155">
        <v>172</v>
      </c>
      <c r="B684" s="156" t="s">
        <v>680</v>
      </c>
      <c r="C684" s="165" t="s">
        <v>681</v>
      </c>
      <c r="D684" s="157" t="s">
        <v>158</v>
      </c>
      <c r="E684" s="180">
        <v>230</v>
      </c>
      <c r="F684" s="198">
        <v>0</v>
      </c>
      <c r="G684" s="158">
        <f>ROUND(E684*F684,2)</f>
        <v>0</v>
      </c>
      <c r="H684" s="146"/>
      <c r="I684" s="145">
        <f>ROUND(E684*H684,2)</f>
        <v>0</v>
      </c>
      <c r="J684" s="146"/>
      <c r="K684" s="145">
        <f>ROUND(E684*J684,2)</f>
        <v>0</v>
      </c>
      <c r="L684" s="145">
        <v>21</v>
      </c>
      <c r="M684" s="145">
        <f>G684*(1+L684/100)</f>
        <v>0</v>
      </c>
      <c r="N684" s="145">
        <v>0</v>
      </c>
      <c r="O684" s="145">
        <f>ROUND(E684*N684,2)</f>
        <v>0</v>
      </c>
      <c r="P684" s="145">
        <v>0</v>
      </c>
      <c r="Q684" s="145">
        <f>ROUND(E684*P684,2)</f>
        <v>0</v>
      </c>
      <c r="R684" s="145"/>
      <c r="S684" s="145" t="s">
        <v>220</v>
      </c>
      <c r="T684" s="145" t="s">
        <v>206</v>
      </c>
      <c r="U684" s="145">
        <v>0</v>
      </c>
      <c r="V684" s="145">
        <f>ROUND(E684*U684,2)</f>
        <v>0</v>
      </c>
      <c r="W684" s="145"/>
      <c r="X684" s="145" t="s">
        <v>123</v>
      </c>
      <c r="Y684" s="136"/>
      <c r="Z684" s="136"/>
      <c r="AA684" s="136"/>
      <c r="AB684" s="136"/>
      <c r="AC684" s="136"/>
      <c r="AD684" s="136"/>
      <c r="AE684" s="136"/>
      <c r="AF684" s="136"/>
      <c r="AG684" s="136" t="s">
        <v>124</v>
      </c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  <c r="AV684" s="136"/>
      <c r="AW684" s="136"/>
      <c r="AX684" s="136"/>
      <c r="AY684" s="136"/>
      <c r="AZ684" s="136"/>
      <c r="BA684" s="136"/>
      <c r="BB684" s="136"/>
      <c r="BC684" s="136"/>
      <c r="BD684" s="136"/>
      <c r="BE684" s="136"/>
      <c r="BF684" s="136"/>
      <c r="BG684" s="136"/>
      <c r="BH684" s="136"/>
    </row>
    <row r="685" spans="1:60" outlineLevel="1" x14ac:dyDescent="0.2">
      <c r="A685" s="143"/>
      <c r="B685" s="144"/>
      <c r="C685" s="166" t="s">
        <v>682</v>
      </c>
      <c r="D685" s="147"/>
      <c r="E685" s="177">
        <v>230</v>
      </c>
      <c r="F685" s="176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36"/>
      <c r="Z685" s="136"/>
      <c r="AA685" s="136"/>
      <c r="AB685" s="136"/>
      <c r="AC685" s="136"/>
      <c r="AD685" s="136"/>
      <c r="AE685" s="136"/>
      <c r="AF685" s="136"/>
      <c r="AG685" s="136" t="s">
        <v>126</v>
      </c>
      <c r="AH685" s="136">
        <v>0</v>
      </c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  <c r="BG685" s="136"/>
      <c r="BH685" s="136"/>
    </row>
    <row r="686" spans="1:60" outlineLevel="1" x14ac:dyDescent="0.2">
      <c r="A686" s="155">
        <v>173</v>
      </c>
      <c r="B686" s="156" t="s">
        <v>683</v>
      </c>
      <c r="C686" s="165" t="s">
        <v>684</v>
      </c>
      <c r="D686" s="157" t="s">
        <v>158</v>
      </c>
      <c r="E686" s="180">
        <v>10</v>
      </c>
      <c r="F686" s="198">
        <v>0</v>
      </c>
      <c r="G686" s="158">
        <f>ROUND(E686*F686,2)</f>
        <v>0</v>
      </c>
      <c r="H686" s="146"/>
      <c r="I686" s="145">
        <f>ROUND(E686*H686,2)</f>
        <v>0</v>
      </c>
      <c r="J686" s="146"/>
      <c r="K686" s="145">
        <f>ROUND(E686*J686,2)</f>
        <v>0</v>
      </c>
      <c r="L686" s="145">
        <v>21</v>
      </c>
      <c r="M686" s="145">
        <f>G686*(1+L686/100)</f>
        <v>0</v>
      </c>
      <c r="N686" s="145">
        <v>0</v>
      </c>
      <c r="O686" s="145">
        <f>ROUND(E686*N686,2)</f>
        <v>0</v>
      </c>
      <c r="P686" s="145">
        <v>0</v>
      </c>
      <c r="Q686" s="145">
        <f>ROUND(E686*P686,2)</f>
        <v>0</v>
      </c>
      <c r="R686" s="145"/>
      <c r="S686" s="145" t="s">
        <v>220</v>
      </c>
      <c r="T686" s="145" t="s">
        <v>206</v>
      </c>
      <c r="U686" s="145">
        <v>0</v>
      </c>
      <c r="V686" s="145">
        <f>ROUND(E686*U686,2)</f>
        <v>0</v>
      </c>
      <c r="W686" s="145"/>
      <c r="X686" s="145" t="s">
        <v>123</v>
      </c>
      <c r="Y686" s="136"/>
      <c r="Z686" s="136"/>
      <c r="AA686" s="136"/>
      <c r="AB686" s="136"/>
      <c r="AC686" s="136"/>
      <c r="AD686" s="136"/>
      <c r="AE686" s="136"/>
      <c r="AF686" s="136"/>
      <c r="AG686" s="136" t="s">
        <v>124</v>
      </c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  <c r="AV686" s="136"/>
      <c r="AW686" s="136"/>
      <c r="AX686" s="136"/>
      <c r="AY686" s="136"/>
      <c r="AZ686" s="136"/>
      <c r="BA686" s="136"/>
      <c r="BB686" s="136"/>
      <c r="BC686" s="136"/>
      <c r="BD686" s="136"/>
      <c r="BE686" s="136"/>
      <c r="BF686" s="136"/>
      <c r="BG686" s="136"/>
      <c r="BH686" s="136"/>
    </row>
    <row r="687" spans="1:60" outlineLevel="1" x14ac:dyDescent="0.2">
      <c r="A687" s="143"/>
      <c r="B687" s="144"/>
      <c r="C687" s="166" t="s">
        <v>657</v>
      </c>
      <c r="D687" s="147"/>
      <c r="E687" s="177">
        <v>10</v>
      </c>
      <c r="F687" s="176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36"/>
      <c r="Z687" s="136"/>
      <c r="AA687" s="136"/>
      <c r="AB687" s="136"/>
      <c r="AC687" s="136"/>
      <c r="AD687" s="136"/>
      <c r="AE687" s="136"/>
      <c r="AF687" s="136"/>
      <c r="AG687" s="136" t="s">
        <v>126</v>
      </c>
      <c r="AH687" s="136">
        <v>0</v>
      </c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  <c r="AV687" s="136"/>
      <c r="AW687" s="136"/>
      <c r="AX687" s="136"/>
      <c r="AY687" s="136"/>
      <c r="AZ687" s="136"/>
      <c r="BA687" s="136"/>
      <c r="BB687" s="136"/>
      <c r="BC687" s="136"/>
      <c r="BD687" s="136"/>
      <c r="BE687" s="136"/>
      <c r="BF687" s="136"/>
      <c r="BG687" s="136"/>
      <c r="BH687" s="136"/>
    </row>
    <row r="688" spans="1:60" outlineLevel="1" x14ac:dyDescent="0.2">
      <c r="A688" s="155">
        <v>174</v>
      </c>
      <c r="B688" s="156" t="s">
        <v>685</v>
      </c>
      <c r="C688" s="165" t="s">
        <v>686</v>
      </c>
      <c r="D688" s="157" t="s">
        <v>158</v>
      </c>
      <c r="E688" s="180">
        <v>10</v>
      </c>
      <c r="F688" s="198">
        <v>0</v>
      </c>
      <c r="G688" s="158">
        <f>ROUND(E688*F688,2)</f>
        <v>0</v>
      </c>
      <c r="H688" s="146"/>
      <c r="I688" s="145">
        <f>ROUND(E688*H688,2)</f>
        <v>0</v>
      </c>
      <c r="J688" s="146"/>
      <c r="K688" s="145">
        <f>ROUND(E688*J688,2)</f>
        <v>0</v>
      </c>
      <c r="L688" s="145">
        <v>21</v>
      </c>
      <c r="M688" s="145">
        <f>G688*(1+L688/100)</f>
        <v>0</v>
      </c>
      <c r="N688" s="145">
        <v>0</v>
      </c>
      <c r="O688" s="145">
        <f>ROUND(E688*N688,2)</f>
        <v>0</v>
      </c>
      <c r="P688" s="145">
        <v>0</v>
      </c>
      <c r="Q688" s="145">
        <f>ROUND(E688*P688,2)</f>
        <v>0</v>
      </c>
      <c r="R688" s="145"/>
      <c r="S688" s="145" t="s">
        <v>220</v>
      </c>
      <c r="T688" s="145" t="s">
        <v>206</v>
      </c>
      <c r="U688" s="145">
        <v>0</v>
      </c>
      <c r="V688" s="145">
        <f>ROUND(E688*U688,2)</f>
        <v>0</v>
      </c>
      <c r="W688" s="145"/>
      <c r="X688" s="145" t="s">
        <v>123</v>
      </c>
      <c r="Y688" s="136"/>
      <c r="Z688" s="136"/>
      <c r="AA688" s="136"/>
      <c r="AB688" s="136"/>
      <c r="AC688" s="136"/>
      <c r="AD688" s="136"/>
      <c r="AE688" s="136"/>
      <c r="AF688" s="136"/>
      <c r="AG688" s="136" t="s">
        <v>124</v>
      </c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  <c r="BG688" s="136"/>
      <c r="BH688" s="136"/>
    </row>
    <row r="689" spans="1:60" outlineLevel="1" x14ac:dyDescent="0.2">
      <c r="A689" s="143"/>
      <c r="B689" s="144"/>
      <c r="C689" s="166" t="s">
        <v>657</v>
      </c>
      <c r="D689" s="147"/>
      <c r="E689" s="177">
        <v>10</v>
      </c>
      <c r="F689" s="176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36"/>
      <c r="Z689" s="136"/>
      <c r="AA689" s="136"/>
      <c r="AB689" s="136"/>
      <c r="AC689" s="136"/>
      <c r="AD689" s="136"/>
      <c r="AE689" s="136"/>
      <c r="AF689" s="136"/>
      <c r="AG689" s="136" t="s">
        <v>126</v>
      </c>
      <c r="AH689" s="136">
        <v>0</v>
      </c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6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</row>
    <row r="690" spans="1:60" ht="22.5" outlineLevel="1" x14ac:dyDescent="0.2">
      <c r="A690" s="155">
        <v>175</v>
      </c>
      <c r="B690" s="156" t="s">
        <v>687</v>
      </c>
      <c r="C690" s="165" t="s">
        <v>688</v>
      </c>
      <c r="D690" s="157" t="s">
        <v>158</v>
      </c>
      <c r="E690" s="180">
        <v>10</v>
      </c>
      <c r="F690" s="198">
        <v>0</v>
      </c>
      <c r="G690" s="158">
        <f>ROUND(E690*F690,2)</f>
        <v>0</v>
      </c>
      <c r="H690" s="146"/>
      <c r="I690" s="145">
        <f>ROUND(E690*H690,2)</f>
        <v>0</v>
      </c>
      <c r="J690" s="146"/>
      <c r="K690" s="145">
        <f>ROUND(E690*J690,2)</f>
        <v>0</v>
      </c>
      <c r="L690" s="145">
        <v>21</v>
      </c>
      <c r="M690" s="145">
        <f>G690*(1+L690/100)</f>
        <v>0</v>
      </c>
      <c r="N690" s="145">
        <v>0</v>
      </c>
      <c r="O690" s="145">
        <f>ROUND(E690*N690,2)</f>
        <v>0</v>
      </c>
      <c r="P690" s="145">
        <v>0</v>
      </c>
      <c r="Q690" s="145">
        <f>ROUND(E690*P690,2)</f>
        <v>0</v>
      </c>
      <c r="R690" s="145"/>
      <c r="S690" s="145" t="s">
        <v>220</v>
      </c>
      <c r="T690" s="145" t="s">
        <v>206</v>
      </c>
      <c r="U690" s="145">
        <v>0</v>
      </c>
      <c r="V690" s="145">
        <f>ROUND(E690*U690,2)</f>
        <v>0</v>
      </c>
      <c r="W690" s="145"/>
      <c r="X690" s="145" t="s">
        <v>123</v>
      </c>
      <c r="Y690" s="136"/>
      <c r="Z690" s="136"/>
      <c r="AA690" s="136"/>
      <c r="AB690" s="136"/>
      <c r="AC690" s="136"/>
      <c r="AD690" s="136"/>
      <c r="AE690" s="136"/>
      <c r="AF690" s="136"/>
      <c r="AG690" s="136" t="s">
        <v>124</v>
      </c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  <c r="AV690" s="136"/>
      <c r="AW690" s="136"/>
      <c r="AX690" s="136"/>
      <c r="AY690" s="136"/>
      <c r="AZ690" s="136"/>
      <c r="BA690" s="136"/>
      <c r="BB690" s="136"/>
      <c r="BC690" s="136"/>
      <c r="BD690" s="136"/>
      <c r="BE690" s="136"/>
      <c r="BF690" s="136"/>
      <c r="BG690" s="136"/>
      <c r="BH690" s="136"/>
    </row>
    <row r="691" spans="1:60" outlineLevel="1" x14ac:dyDescent="0.2">
      <c r="A691" s="143"/>
      <c r="B691" s="144"/>
      <c r="C691" s="166" t="s">
        <v>657</v>
      </c>
      <c r="D691" s="147"/>
      <c r="E691" s="177">
        <v>10</v>
      </c>
      <c r="F691" s="176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36"/>
      <c r="Z691" s="136"/>
      <c r="AA691" s="136"/>
      <c r="AB691" s="136"/>
      <c r="AC691" s="136"/>
      <c r="AD691" s="136"/>
      <c r="AE691" s="136"/>
      <c r="AF691" s="136"/>
      <c r="AG691" s="136" t="s">
        <v>126</v>
      </c>
      <c r="AH691" s="136">
        <v>0</v>
      </c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  <c r="BG691" s="136"/>
      <c r="BH691" s="136"/>
    </row>
    <row r="692" spans="1:60" outlineLevel="1" x14ac:dyDescent="0.2">
      <c r="A692" s="155">
        <v>176</v>
      </c>
      <c r="B692" s="156" t="s">
        <v>689</v>
      </c>
      <c r="C692" s="165" t="s">
        <v>690</v>
      </c>
      <c r="D692" s="157" t="s">
        <v>158</v>
      </c>
      <c r="E692" s="180">
        <v>60</v>
      </c>
      <c r="F692" s="198">
        <v>0</v>
      </c>
      <c r="G692" s="158">
        <f>ROUND(E692*F692,2)</f>
        <v>0</v>
      </c>
      <c r="H692" s="146"/>
      <c r="I692" s="145">
        <f>ROUND(E692*H692,2)</f>
        <v>0</v>
      </c>
      <c r="J692" s="146"/>
      <c r="K692" s="145">
        <f>ROUND(E692*J692,2)</f>
        <v>0</v>
      </c>
      <c r="L692" s="145">
        <v>21</v>
      </c>
      <c r="M692" s="145">
        <f>G692*(1+L692/100)</f>
        <v>0</v>
      </c>
      <c r="N692" s="145">
        <v>0</v>
      </c>
      <c r="O692" s="145">
        <f>ROUND(E692*N692,2)</f>
        <v>0</v>
      </c>
      <c r="P692" s="145">
        <v>0</v>
      </c>
      <c r="Q692" s="145">
        <f>ROUND(E692*P692,2)</f>
        <v>0</v>
      </c>
      <c r="R692" s="145"/>
      <c r="S692" s="145" t="s">
        <v>220</v>
      </c>
      <c r="T692" s="145" t="s">
        <v>206</v>
      </c>
      <c r="U692" s="145">
        <v>0</v>
      </c>
      <c r="V692" s="145">
        <f>ROUND(E692*U692,2)</f>
        <v>0</v>
      </c>
      <c r="W692" s="145"/>
      <c r="X692" s="145" t="s">
        <v>123</v>
      </c>
      <c r="Y692" s="136"/>
      <c r="Z692" s="136"/>
      <c r="AA692" s="136"/>
      <c r="AB692" s="136"/>
      <c r="AC692" s="136"/>
      <c r="AD692" s="136"/>
      <c r="AE692" s="136"/>
      <c r="AF692" s="136"/>
      <c r="AG692" s="136" t="s">
        <v>124</v>
      </c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  <c r="AV692" s="136"/>
      <c r="AW692" s="136"/>
      <c r="AX692" s="136"/>
      <c r="AY692" s="136"/>
      <c r="AZ692" s="136"/>
      <c r="BA692" s="136"/>
      <c r="BB692" s="136"/>
      <c r="BC692" s="136"/>
      <c r="BD692" s="136"/>
      <c r="BE692" s="136"/>
      <c r="BF692" s="136"/>
      <c r="BG692" s="136"/>
      <c r="BH692" s="136"/>
    </row>
    <row r="693" spans="1:60" outlineLevel="1" x14ac:dyDescent="0.2">
      <c r="A693" s="143"/>
      <c r="B693" s="144"/>
      <c r="C693" s="166" t="s">
        <v>691</v>
      </c>
      <c r="D693" s="147"/>
      <c r="E693" s="177">
        <v>60</v>
      </c>
      <c r="F693" s="176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36"/>
      <c r="Z693" s="136"/>
      <c r="AA693" s="136"/>
      <c r="AB693" s="136"/>
      <c r="AC693" s="136"/>
      <c r="AD693" s="136"/>
      <c r="AE693" s="136"/>
      <c r="AF693" s="136"/>
      <c r="AG693" s="136" t="s">
        <v>126</v>
      </c>
      <c r="AH693" s="136">
        <v>0</v>
      </c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  <c r="BG693" s="136"/>
      <c r="BH693" s="136"/>
    </row>
    <row r="694" spans="1:60" ht="22.5" outlineLevel="1" x14ac:dyDescent="0.2">
      <c r="A694" s="155">
        <v>177</v>
      </c>
      <c r="B694" s="156" t="s">
        <v>692</v>
      </c>
      <c r="C694" s="165" t="s">
        <v>693</v>
      </c>
      <c r="D694" s="157" t="s">
        <v>158</v>
      </c>
      <c r="E694" s="180">
        <v>14</v>
      </c>
      <c r="F694" s="198">
        <v>0</v>
      </c>
      <c r="G694" s="158">
        <f>ROUND(E694*F694,2)</f>
        <v>0</v>
      </c>
      <c r="H694" s="146"/>
      <c r="I694" s="145">
        <f>ROUND(E694*H694,2)</f>
        <v>0</v>
      </c>
      <c r="J694" s="146"/>
      <c r="K694" s="145">
        <f>ROUND(E694*J694,2)</f>
        <v>0</v>
      </c>
      <c r="L694" s="145">
        <v>21</v>
      </c>
      <c r="M694" s="145">
        <f>G694*(1+L694/100)</f>
        <v>0</v>
      </c>
      <c r="N694" s="145">
        <v>0</v>
      </c>
      <c r="O694" s="145">
        <f>ROUND(E694*N694,2)</f>
        <v>0</v>
      </c>
      <c r="P694" s="145">
        <v>0</v>
      </c>
      <c r="Q694" s="145">
        <f>ROUND(E694*P694,2)</f>
        <v>0</v>
      </c>
      <c r="R694" s="145"/>
      <c r="S694" s="145" t="s">
        <v>220</v>
      </c>
      <c r="T694" s="145" t="s">
        <v>206</v>
      </c>
      <c r="U694" s="145">
        <v>0</v>
      </c>
      <c r="V694" s="145">
        <f>ROUND(E694*U694,2)</f>
        <v>0</v>
      </c>
      <c r="W694" s="145"/>
      <c r="X694" s="145" t="s">
        <v>123</v>
      </c>
      <c r="Y694" s="136"/>
      <c r="Z694" s="136"/>
      <c r="AA694" s="136"/>
      <c r="AB694" s="136"/>
      <c r="AC694" s="136"/>
      <c r="AD694" s="136"/>
      <c r="AE694" s="136"/>
      <c r="AF694" s="136"/>
      <c r="AG694" s="136" t="s">
        <v>124</v>
      </c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  <c r="BG694" s="136"/>
      <c r="BH694" s="136"/>
    </row>
    <row r="695" spans="1:60" outlineLevel="1" x14ac:dyDescent="0.2">
      <c r="A695" s="143"/>
      <c r="B695" s="144"/>
      <c r="C695" s="166" t="s">
        <v>221</v>
      </c>
      <c r="D695" s="147"/>
      <c r="E695" s="177">
        <v>14</v>
      </c>
      <c r="F695" s="176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36"/>
      <c r="Z695" s="136"/>
      <c r="AA695" s="136"/>
      <c r="AB695" s="136"/>
      <c r="AC695" s="136"/>
      <c r="AD695" s="136"/>
      <c r="AE695" s="136"/>
      <c r="AF695" s="136"/>
      <c r="AG695" s="136" t="s">
        <v>126</v>
      </c>
      <c r="AH695" s="136">
        <v>0</v>
      </c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  <c r="AV695" s="136"/>
      <c r="AW695" s="136"/>
      <c r="AX695" s="136"/>
      <c r="AY695" s="136"/>
      <c r="AZ695" s="136"/>
      <c r="BA695" s="136"/>
      <c r="BB695" s="136"/>
      <c r="BC695" s="136"/>
      <c r="BD695" s="136"/>
      <c r="BE695" s="136"/>
      <c r="BF695" s="136"/>
      <c r="BG695" s="136"/>
      <c r="BH695" s="136"/>
    </row>
    <row r="696" spans="1:60" ht="22.5" outlineLevel="1" x14ac:dyDescent="0.2">
      <c r="A696" s="155">
        <v>178</v>
      </c>
      <c r="B696" s="156" t="s">
        <v>694</v>
      </c>
      <c r="C696" s="165" t="s">
        <v>695</v>
      </c>
      <c r="D696" s="157" t="s">
        <v>158</v>
      </c>
      <c r="E696" s="180">
        <v>1</v>
      </c>
      <c r="F696" s="198">
        <v>0</v>
      </c>
      <c r="G696" s="158">
        <f>ROUND(E696*F696,2)</f>
        <v>0</v>
      </c>
      <c r="H696" s="146"/>
      <c r="I696" s="145">
        <f>ROUND(E696*H696,2)</f>
        <v>0</v>
      </c>
      <c r="J696" s="146"/>
      <c r="K696" s="145">
        <f>ROUND(E696*J696,2)</f>
        <v>0</v>
      </c>
      <c r="L696" s="145">
        <v>21</v>
      </c>
      <c r="M696" s="145">
        <f>G696*(1+L696/100)</f>
        <v>0</v>
      </c>
      <c r="N696" s="145">
        <v>0</v>
      </c>
      <c r="O696" s="145">
        <f>ROUND(E696*N696,2)</f>
        <v>0</v>
      </c>
      <c r="P696" s="145">
        <v>0</v>
      </c>
      <c r="Q696" s="145">
        <f>ROUND(E696*P696,2)</f>
        <v>0</v>
      </c>
      <c r="R696" s="145"/>
      <c r="S696" s="145" t="s">
        <v>220</v>
      </c>
      <c r="T696" s="145" t="s">
        <v>206</v>
      </c>
      <c r="U696" s="145">
        <v>0</v>
      </c>
      <c r="V696" s="145">
        <f>ROUND(E696*U696,2)</f>
        <v>0</v>
      </c>
      <c r="W696" s="145"/>
      <c r="X696" s="145" t="s">
        <v>123</v>
      </c>
      <c r="Y696" s="136"/>
      <c r="Z696" s="136"/>
      <c r="AA696" s="136"/>
      <c r="AB696" s="136"/>
      <c r="AC696" s="136"/>
      <c r="AD696" s="136"/>
      <c r="AE696" s="136"/>
      <c r="AF696" s="136"/>
      <c r="AG696" s="136" t="s">
        <v>124</v>
      </c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  <c r="AV696" s="136"/>
      <c r="AW696" s="136"/>
      <c r="AX696" s="136"/>
      <c r="AY696" s="136"/>
      <c r="AZ696" s="136"/>
      <c r="BA696" s="136"/>
      <c r="BB696" s="136"/>
      <c r="BC696" s="136"/>
      <c r="BD696" s="136"/>
      <c r="BE696" s="136"/>
      <c r="BF696" s="136"/>
      <c r="BG696" s="136"/>
      <c r="BH696" s="136"/>
    </row>
    <row r="697" spans="1:60" outlineLevel="1" x14ac:dyDescent="0.2">
      <c r="A697" s="143"/>
      <c r="B697" s="144"/>
      <c r="C697" s="166" t="s">
        <v>43</v>
      </c>
      <c r="D697" s="147"/>
      <c r="E697" s="177">
        <v>1</v>
      </c>
      <c r="F697" s="176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36"/>
      <c r="Z697" s="136"/>
      <c r="AA697" s="136"/>
      <c r="AB697" s="136"/>
      <c r="AC697" s="136"/>
      <c r="AD697" s="136"/>
      <c r="AE697" s="136"/>
      <c r="AF697" s="136"/>
      <c r="AG697" s="136" t="s">
        <v>126</v>
      </c>
      <c r="AH697" s="136">
        <v>0</v>
      </c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  <c r="AV697" s="136"/>
      <c r="AW697" s="136"/>
      <c r="AX697" s="136"/>
      <c r="AY697" s="136"/>
      <c r="AZ697" s="136"/>
      <c r="BA697" s="136"/>
      <c r="BB697" s="136"/>
      <c r="BC697" s="136"/>
      <c r="BD697" s="136"/>
      <c r="BE697" s="136"/>
      <c r="BF697" s="136"/>
      <c r="BG697" s="136"/>
      <c r="BH697" s="136"/>
    </row>
    <row r="698" spans="1:60" ht="22.5" outlineLevel="1" x14ac:dyDescent="0.2">
      <c r="A698" s="155">
        <v>179</v>
      </c>
      <c r="B698" s="156" t="s">
        <v>696</v>
      </c>
      <c r="C698" s="165" t="s">
        <v>697</v>
      </c>
      <c r="D698" s="157" t="s">
        <v>219</v>
      </c>
      <c r="E698" s="180">
        <v>1</v>
      </c>
      <c r="F698" s="198">
        <v>0</v>
      </c>
      <c r="G698" s="158">
        <f>ROUND(E698*F698,2)</f>
        <v>0</v>
      </c>
      <c r="H698" s="146"/>
      <c r="I698" s="145">
        <f>ROUND(E698*H698,2)</f>
        <v>0</v>
      </c>
      <c r="J698" s="146"/>
      <c r="K698" s="145">
        <f>ROUND(E698*J698,2)</f>
        <v>0</v>
      </c>
      <c r="L698" s="145">
        <v>21</v>
      </c>
      <c r="M698" s="145">
        <f>G698*(1+L698/100)</f>
        <v>0</v>
      </c>
      <c r="N698" s="145">
        <v>0</v>
      </c>
      <c r="O698" s="145">
        <f>ROUND(E698*N698,2)</f>
        <v>0</v>
      </c>
      <c r="P698" s="145">
        <v>0</v>
      </c>
      <c r="Q698" s="145">
        <f>ROUND(E698*P698,2)</f>
        <v>0</v>
      </c>
      <c r="R698" s="145"/>
      <c r="S698" s="145" t="s">
        <v>220</v>
      </c>
      <c r="T698" s="145" t="s">
        <v>206</v>
      </c>
      <c r="U698" s="145">
        <v>0</v>
      </c>
      <c r="V698" s="145">
        <f>ROUND(E698*U698,2)</f>
        <v>0</v>
      </c>
      <c r="W698" s="145"/>
      <c r="X698" s="145" t="s">
        <v>123</v>
      </c>
      <c r="Y698" s="136"/>
      <c r="Z698" s="136"/>
      <c r="AA698" s="136"/>
      <c r="AB698" s="136"/>
      <c r="AC698" s="136"/>
      <c r="AD698" s="136"/>
      <c r="AE698" s="136"/>
      <c r="AF698" s="136"/>
      <c r="AG698" s="136" t="s">
        <v>124</v>
      </c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  <c r="BG698" s="136"/>
      <c r="BH698" s="136"/>
    </row>
    <row r="699" spans="1:60" outlineLevel="1" x14ac:dyDescent="0.2">
      <c r="A699" s="143"/>
      <c r="B699" s="144"/>
      <c r="C699" s="166" t="s">
        <v>43</v>
      </c>
      <c r="D699" s="147"/>
      <c r="E699" s="177">
        <v>1</v>
      </c>
      <c r="F699" s="176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36"/>
      <c r="Z699" s="136"/>
      <c r="AA699" s="136"/>
      <c r="AB699" s="136"/>
      <c r="AC699" s="136"/>
      <c r="AD699" s="136"/>
      <c r="AE699" s="136"/>
      <c r="AF699" s="136"/>
      <c r="AG699" s="136" t="s">
        <v>126</v>
      </c>
      <c r="AH699" s="136">
        <v>0</v>
      </c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  <c r="BG699" s="136"/>
      <c r="BH699" s="136"/>
    </row>
    <row r="700" spans="1:60" outlineLevel="1" x14ac:dyDescent="0.2">
      <c r="A700" s="155">
        <v>180</v>
      </c>
      <c r="B700" s="156" t="s">
        <v>698</v>
      </c>
      <c r="C700" s="165" t="s">
        <v>699</v>
      </c>
      <c r="D700" s="157" t="s">
        <v>158</v>
      </c>
      <c r="E700" s="180">
        <v>21</v>
      </c>
      <c r="F700" s="198">
        <v>0</v>
      </c>
      <c r="G700" s="158">
        <f>ROUND(E700*F700,2)</f>
        <v>0</v>
      </c>
      <c r="H700" s="146"/>
      <c r="I700" s="145">
        <f>ROUND(E700*H700,2)</f>
        <v>0</v>
      </c>
      <c r="J700" s="146"/>
      <c r="K700" s="145">
        <f>ROUND(E700*J700,2)</f>
        <v>0</v>
      </c>
      <c r="L700" s="145">
        <v>21</v>
      </c>
      <c r="M700" s="145">
        <f>G700*(1+L700/100)</f>
        <v>0</v>
      </c>
      <c r="N700" s="145">
        <v>0</v>
      </c>
      <c r="O700" s="145">
        <f>ROUND(E700*N700,2)</f>
        <v>0</v>
      </c>
      <c r="P700" s="145">
        <v>0</v>
      </c>
      <c r="Q700" s="145">
        <f>ROUND(E700*P700,2)</f>
        <v>0</v>
      </c>
      <c r="R700" s="145"/>
      <c r="S700" s="145" t="s">
        <v>220</v>
      </c>
      <c r="T700" s="145" t="s">
        <v>206</v>
      </c>
      <c r="U700" s="145">
        <v>0</v>
      </c>
      <c r="V700" s="145">
        <f>ROUND(E700*U700,2)</f>
        <v>0</v>
      </c>
      <c r="W700" s="145"/>
      <c r="X700" s="145" t="s">
        <v>123</v>
      </c>
      <c r="Y700" s="136"/>
      <c r="Z700" s="136"/>
      <c r="AA700" s="136"/>
      <c r="AB700" s="136"/>
      <c r="AC700" s="136"/>
      <c r="AD700" s="136"/>
      <c r="AE700" s="136"/>
      <c r="AF700" s="136"/>
      <c r="AG700" s="136" t="s">
        <v>124</v>
      </c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  <c r="BG700" s="136"/>
      <c r="BH700" s="136"/>
    </row>
    <row r="701" spans="1:60" outlineLevel="1" x14ac:dyDescent="0.2">
      <c r="A701" s="143"/>
      <c r="B701" s="144"/>
      <c r="C701" s="166" t="s">
        <v>700</v>
      </c>
      <c r="D701" s="147"/>
      <c r="E701" s="177">
        <v>21</v>
      </c>
      <c r="F701" s="176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36"/>
      <c r="Z701" s="136"/>
      <c r="AA701" s="136"/>
      <c r="AB701" s="136"/>
      <c r="AC701" s="136"/>
      <c r="AD701" s="136"/>
      <c r="AE701" s="136"/>
      <c r="AF701" s="136"/>
      <c r="AG701" s="136" t="s">
        <v>126</v>
      </c>
      <c r="AH701" s="136">
        <v>0</v>
      </c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  <c r="AV701" s="136"/>
      <c r="AW701" s="136"/>
      <c r="AX701" s="136"/>
      <c r="AY701" s="136"/>
      <c r="AZ701" s="136"/>
      <c r="BA701" s="136"/>
      <c r="BB701" s="136"/>
      <c r="BC701" s="136"/>
      <c r="BD701" s="136"/>
      <c r="BE701" s="136"/>
      <c r="BF701" s="136"/>
      <c r="BG701" s="136"/>
      <c r="BH701" s="136"/>
    </row>
    <row r="702" spans="1:60" outlineLevel="1" x14ac:dyDescent="0.2">
      <c r="A702" s="155">
        <v>181</v>
      </c>
      <c r="B702" s="156" t="s">
        <v>701</v>
      </c>
      <c r="C702" s="165" t="s">
        <v>702</v>
      </c>
      <c r="D702" s="157" t="s">
        <v>241</v>
      </c>
      <c r="E702" s="180">
        <v>171</v>
      </c>
      <c r="F702" s="198">
        <v>0</v>
      </c>
      <c r="G702" s="158">
        <f>ROUND(E702*F702,2)</f>
        <v>0</v>
      </c>
      <c r="H702" s="146"/>
      <c r="I702" s="145">
        <f>ROUND(E702*H702,2)</f>
        <v>0</v>
      </c>
      <c r="J702" s="146"/>
      <c r="K702" s="145">
        <f>ROUND(E702*J702,2)</f>
        <v>0</v>
      </c>
      <c r="L702" s="145">
        <v>21</v>
      </c>
      <c r="M702" s="145">
        <f>G702*(1+L702/100)</f>
        <v>0</v>
      </c>
      <c r="N702" s="145">
        <v>0</v>
      </c>
      <c r="O702" s="145">
        <f>ROUND(E702*N702,2)</f>
        <v>0</v>
      </c>
      <c r="P702" s="145">
        <v>0</v>
      </c>
      <c r="Q702" s="145">
        <f>ROUND(E702*P702,2)</f>
        <v>0</v>
      </c>
      <c r="R702" s="145"/>
      <c r="S702" s="145" t="s">
        <v>220</v>
      </c>
      <c r="T702" s="145" t="s">
        <v>206</v>
      </c>
      <c r="U702" s="145">
        <v>0</v>
      </c>
      <c r="V702" s="145">
        <f>ROUND(E702*U702,2)</f>
        <v>0</v>
      </c>
      <c r="W702" s="145"/>
      <c r="X702" s="145" t="s">
        <v>123</v>
      </c>
      <c r="Y702" s="136"/>
      <c r="Z702" s="136"/>
      <c r="AA702" s="136"/>
      <c r="AB702" s="136"/>
      <c r="AC702" s="136"/>
      <c r="AD702" s="136"/>
      <c r="AE702" s="136"/>
      <c r="AF702" s="136"/>
      <c r="AG702" s="136" t="s">
        <v>124</v>
      </c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  <c r="AV702" s="136"/>
      <c r="AW702" s="136"/>
      <c r="AX702" s="136"/>
      <c r="AY702" s="136"/>
      <c r="AZ702" s="136"/>
      <c r="BA702" s="136"/>
      <c r="BB702" s="136"/>
      <c r="BC702" s="136"/>
      <c r="BD702" s="136"/>
      <c r="BE702" s="136"/>
      <c r="BF702" s="136"/>
      <c r="BG702" s="136"/>
      <c r="BH702" s="136"/>
    </row>
    <row r="703" spans="1:60" outlineLevel="1" x14ac:dyDescent="0.2">
      <c r="A703" s="143"/>
      <c r="B703" s="144"/>
      <c r="C703" s="166" t="s">
        <v>703</v>
      </c>
      <c r="D703" s="147"/>
      <c r="E703" s="177">
        <v>171</v>
      </c>
      <c r="F703" s="176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36"/>
      <c r="Z703" s="136"/>
      <c r="AA703" s="136"/>
      <c r="AB703" s="136"/>
      <c r="AC703" s="136"/>
      <c r="AD703" s="136"/>
      <c r="AE703" s="136"/>
      <c r="AF703" s="136"/>
      <c r="AG703" s="136" t="s">
        <v>126</v>
      </c>
      <c r="AH703" s="136">
        <v>0</v>
      </c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  <c r="AV703" s="136"/>
      <c r="AW703" s="136"/>
      <c r="AX703" s="136"/>
      <c r="AY703" s="136"/>
      <c r="AZ703" s="136"/>
      <c r="BA703" s="136"/>
      <c r="BB703" s="136"/>
      <c r="BC703" s="136"/>
      <c r="BD703" s="136"/>
      <c r="BE703" s="136"/>
      <c r="BF703" s="136"/>
      <c r="BG703" s="136"/>
      <c r="BH703" s="136"/>
    </row>
    <row r="704" spans="1:60" outlineLevel="1" x14ac:dyDescent="0.2">
      <c r="A704" s="155">
        <v>182</v>
      </c>
      <c r="B704" s="156" t="s">
        <v>704</v>
      </c>
      <c r="C704" s="165" t="s">
        <v>705</v>
      </c>
      <c r="D704" s="157" t="s">
        <v>158</v>
      </c>
      <c r="E704" s="180">
        <v>930</v>
      </c>
      <c r="F704" s="198">
        <v>0</v>
      </c>
      <c r="G704" s="158">
        <f>ROUND(E704*F704,2)</f>
        <v>0</v>
      </c>
      <c r="H704" s="146"/>
      <c r="I704" s="145">
        <f>ROUND(E704*H704,2)</f>
        <v>0</v>
      </c>
      <c r="J704" s="146"/>
      <c r="K704" s="145">
        <f>ROUND(E704*J704,2)</f>
        <v>0</v>
      </c>
      <c r="L704" s="145">
        <v>21</v>
      </c>
      <c r="M704" s="145">
        <f>G704*(1+L704/100)</f>
        <v>0</v>
      </c>
      <c r="N704" s="145">
        <v>0</v>
      </c>
      <c r="O704" s="145">
        <f>ROUND(E704*N704,2)</f>
        <v>0</v>
      </c>
      <c r="P704" s="145">
        <v>0</v>
      </c>
      <c r="Q704" s="145">
        <f>ROUND(E704*P704,2)</f>
        <v>0</v>
      </c>
      <c r="R704" s="145"/>
      <c r="S704" s="145" t="s">
        <v>220</v>
      </c>
      <c r="T704" s="145" t="s">
        <v>206</v>
      </c>
      <c r="U704" s="145">
        <v>0</v>
      </c>
      <c r="V704" s="145">
        <f>ROUND(E704*U704,2)</f>
        <v>0</v>
      </c>
      <c r="W704" s="145"/>
      <c r="X704" s="145" t="s">
        <v>123</v>
      </c>
      <c r="Y704" s="136"/>
      <c r="Z704" s="136"/>
      <c r="AA704" s="136"/>
      <c r="AB704" s="136"/>
      <c r="AC704" s="136"/>
      <c r="AD704" s="136"/>
      <c r="AE704" s="136"/>
      <c r="AF704" s="136"/>
      <c r="AG704" s="136" t="s">
        <v>124</v>
      </c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  <c r="BG704" s="136"/>
      <c r="BH704" s="136"/>
    </row>
    <row r="705" spans="1:60" outlineLevel="1" x14ac:dyDescent="0.2">
      <c r="A705" s="143"/>
      <c r="B705" s="144"/>
      <c r="C705" s="166" t="s">
        <v>706</v>
      </c>
      <c r="D705" s="147"/>
      <c r="E705" s="177">
        <v>930</v>
      </c>
      <c r="F705" s="176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36"/>
      <c r="Z705" s="136"/>
      <c r="AA705" s="136"/>
      <c r="AB705" s="136"/>
      <c r="AC705" s="136"/>
      <c r="AD705" s="136"/>
      <c r="AE705" s="136"/>
      <c r="AF705" s="136"/>
      <c r="AG705" s="136" t="s">
        <v>126</v>
      </c>
      <c r="AH705" s="136">
        <v>0</v>
      </c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  <c r="BG705" s="136"/>
      <c r="BH705" s="136"/>
    </row>
    <row r="706" spans="1:60" outlineLevel="1" x14ac:dyDescent="0.2">
      <c r="A706" s="155">
        <v>183</v>
      </c>
      <c r="B706" s="156" t="s">
        <v>707</v>
      </c>
      <c r="C706" s="165" t="s">
        <v>708</v>
      </c>
      <c r="D706" s="157" t="s">
        <v>158</v>
      </c>
      <c r="E706" s="180">
        <v>1</v>
      </c>
      <c r="F706" s="198">
        <v>0</v>
      </c>
      <c r="G706" s="158">
        <f>ROUND(E706*F706,2)</f>
        <v>0</v>
      </c>
      <c r="H706" s="146"/>
      <c r="I706" s="145">
        <f>ROUND(E706*H706,2)</f>
        <v>0</v>
      </c>
      <c r="J706" s="146"/>
      <c r="K706" s="145">
        <f>ROUND(E706*J706,2)</f>
        <v>0</v>
      </c>
      <c r="L706" s="145">
        <v>21</v>
      </c>
      <c r="M706" s="145">
        <f>G706*(1+L706/100)</f>
        <v>0</v>
      </c>
      <c r="N706" s="145">
        <v>0</v>
      </c>
      <c r="O706" s="145">
        <f>ROUND(E706*N706,2)</f>
        <v>0</v>
      </c>
      <c r="P706" s="145">
        <v>0</v>
      </c>
      <c r="Q706" s="145">
        <f>ROUND(E706*P706,2)</f>
        <v>0</v>
      </c>
      <c r="R706" s="145"/>
      <c r="S706" s="145" t="s">
        <v>220</v>
      </c>
      <c r="T706" s="145" t="s">
        <v>206</v>
      </c>
      <c r="U706" s="145">
        <v>0</v>
      </c>
      <c r="V706" s="145">
        <f>ROUND(E706*U706,2)</f>
        <v>0</v>
      </c>
      <c r="W706" s="145"/>
      <c r="X706" s="145" t="s">
        <v>123</v>
      </c>
      <c r="Y706" s="136"/>
      <c r="Z706" s="136"/>
      <c r="AA706" s="136"/>
      <c r="AB706" s="136"/>
      <c r="AC706" s="136"/>
      <c r="AD706" s="136"/>
      <c r="AE706" s="136"/>
      <c r="AF706" s="136"/>
      <c r="AG706" s="136" t="s">
        <v>124</v>
      </c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  <c r="BG706" s="136"/>
      <c r="BH706" s="136"/>
    </row>
    <row r="707" spans="1:60" outlineLevel="1" x14ac:dyDescent="0.2">
      <c r="A707" s="143"/>
      <c r="B707" s="144"/>
      <c r="C707" s="166" t="s">
        <v>43</v>
      </c>
      <c r="D707" s="147"/>
      <c r="E707" s="177">
        <v>1</v>
      </c>
      <c r="F707" s="176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36"/>
      <c r="Z707" s="136"/>
      <c r="AA707" s="136"/>
      <c r="AB707" s="136"/>
      <c r="AC707" s="136"/>
      <c r="AD707" s="136"/>
      <c r="AE707" s="136"/>
      <c r="AF707" s="136"/>
      <c r="AG707" s="136" t="s">
        <v>126</v>
      </c>
      <c r="AH707" s="136">
        <v>0</v>
      </c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  <c r="AV707" s="136"/>
      <c r="AW707" s="136"/>
      <c r="AX707" s="136"/>
      <c r="AY707" s="136"/>
      <c r="AZ707" s="136"/>
      <c r="BA707" s="136"/>
      <c r="BB707" s="136"/>
      <c r="BC707" s="136"/>
      <c r="BD707" s="136"/>
      <c r="BE707" s="136"/>
      <c r="BF707" s="136"/>
      <c r="BG707" s="136"/>
      <c r="BH707" s="136"/>
    </row>
    <row r="708" spans="1:60" outlineLevel="1" x14ac:dyDescent="0.2">
      <c r="A708" s="155">
        <v>184</v>
      </c>
      <c r="B708" s="156" t="s">
        <v>709</v>
      </c>
      <c r="C708" s="165" t="s">
        <v>710</v>
      </c>
      <c r="D708" s="157" t="s">
        <v>158</v>
      </c>
      <c r="E708" s="180">
        <v>1</v>
      </c>
      <c r="F708" s="198">
        <v>0</v>
      </c>
      <c r="G708" s="158">
        <f>ROUND(E708*F708,2)</f>
        <v>0</v>
      </c>
      <c r="H708" s="146"/>
      <c r="I708" s="145">
        <f>ROUND(E708*H708,2)</f>
        <v>0</v>
      </c>
      <c r="J708" s="146"/>
      <c r="K708" s="145">
        <f>ROUND(E708*J708,2)</f>
        <v>0</v>
      </c>
      <c r="L708" s="145">
        <v>21</v>
      </c>
      <c r="M708" s="145">
        <f>G708*(1+L708/100)</f>
        <v>0</v>
      </c>
      <c r="N708" s="145">
        <v>0</v>
      </c>
      <c r="O708" s="145">
        <f>ROUND(E708*N708,2)</f>
        <v>0</v>
      </c>
      <c r="P708" s="145">
        <v>0</v>
      </c>
      <c r="Q708" s="145">
        <f>ROUND(E708*P708,2)</f>
        <v>0</v>
      </c>
      <c r="R708" s="145"/>
      <c r="S708" s="145" t="s">
        <v>220</v>
      </c>
      <c r="T708" s="145" t="s">
        <v>206</v>
      </c>
      <c r="U708" s="145">
        <v>0</v>
      </c>
      <c r="V708" s="145">
        <f>ROUND(E708*U708,2)</f>
        <v>0</v>
      </c>
      <c r="W708" s="145"/>
      <c r="X708" s="145" t="s">
        <v>123</v>
      </c>
      <c r="Y708" s="136"/>
      <c r="Z708" s="136"/>
      <c r="AA708" s="136"/>
      <c r="AB708" s="136"/>
      <c r="AC708" s="136"/>
      <c r="AD708" s="136"/>
      <c r="AE708" s="136"/>
      <c r="AF708" s="136"/>
      <c r="AG708" s="136" t="s">
        <v>124</v>
      </c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  <c r="AV708" s="136"/>
      <c r="AW708" s="136"/>
      <c r="AX708" s="136"/>
      <c r="AY708" s="136"/>
      <c r="AZ708" s="136"/>
      <c r="BA708" s="136"/>
      <c r="BB708" s="136"/>
      <c r="BC708" s="136"/>
      <c r="BD708" s="136"/>
      <c r="BE708" s="136"/>
      <c r="BF708" s="136"/>
      <c r="BG708" s="136"/>
      <c r="BH708" s="136"/>
    </row>
    <row r="709" spans="1:60" outlineLevel="1" x14ac:dyDescent="0.2">
      <c r="A709" s="143"/>
      <c r="B709" s="144"/>
      <c r="C709" s="166" t="s">
        <v>43</v>
      </c>
      <c r="D709" s="147"/>
      <c r="E709" s="177">
        <v>1</v>
      </c>
      <c r="F709" s="176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36"/>
      <c r="Z709" s="136"/>
      <c r="AA709" s="136"/>
      <c r="AB709" s="136"/>
      <c r="AC709" s="136"/>
      <c r="AD709" s="136"/>
      <c r="AE709" s="136"/>
      <c r="AF709" s="136"/>
      <c r="AG709" s="136" t="s">
        <v>126</v>
      </c>
      <c r="AH709" s="136">
        <v>0</v>
      </c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  <c r="BG709" s="136"/>
      <c r="BH709" s="136"/>
    </row>
    <row r="710" spans="1:60" x14ac:dyDescent="0.2">
      <c r="A710" s="149" t="s">
        <v>117</v>
      </c>
      <c r="B710" s="150" t="s">
        <v>87</v>
      </c>
      <c r="C710" s="164" t="s">
        <v>88</v>
      </c>
      <c r="D710" s="151"/>
      <c r="E710" s="178"/>
      <c r="F710" s="179"/>
      <c r="G710" s="154">
        <f>SUMIF(AG711:AG732,"&lt;&gt;NOR",G711:G732)</f>
        <v>0</v>
      </c>
      <c r="H710" s="148"/>
      <c r="I710" s="148">
        <f>SUM(I711:I732)</f>
        <v>0</v>
      </c>
      <c r="J710" s="148"/>
      <c r="K710" s="148">
        <f>SUM(K711:K732)</f>
        <v>0</v>
      </c>
      <c r="L710" s="148"/>
      <c r="M710" s="148">
        <f>SUM(M711:M732)</f>
        <v>0</v>
      </c>
      <c r="N710" s="148"/>
      <c r="O710" s="148">
        <f>SUM(O711:O732)</f>
        <v>0</v>
      </c>
      <c r="P710" s="148"/>
      <c r="Q710" s="148">
        <f>SUM(Q711:Q732)</f>
        <v>0</v>
      </c>
      <c r="R710" s="148"/>
      <c r="S710" s="148"/>
      <c r="T710" s="148"/>
      <c r="U710" s="148"/>
      <c r="V710" s="148">
        <f>SUM(V711:V732)</f>
        <v>694.01</v>
      </c>
      <c r="W710" s="148"/>
      <c r="X710" s="148"/>
      <c r="AG710" t="s">
        <v>118</v>
      </c>
    </row>
    <row r="711" spans="1:60" outlineLevel="1" x14ac:dyDescent="0.2">
      <c r="A711" s="155">
        <v>185</v>
      </c>
      <c r="B711" s="156" t="s">
        <v>711</v>
      </c>
      <c r="C711" s="165" t="s">
        <v>712</v>
      </c>
      <c r="D711" s="157" t="s">
        <v>168</v>
      </c>
      <c r="E711" s="180">
        <v>1.0249999999999999</v>
      </c>
      <c r="F711" s="198">
        <v>0</v>
      </c>
      <c r="G711" s="158">
        <f>ROUND(E711*F711,2)</f>
        <v>0</v>
      </c>
      <c r="H711" s="146"/>
      <c r="I711" s="145">
        <f>ROUND(E711*H711,2)</f>
        <v>0</v>
      </c>
      <c r="J711" s="146"/>
      <c r="K711" s="145">
        <f>ROUND(E711*J711,2)</f>
        <v>0</v>
      </c>
      <c r="L711" s="145">
        <v>21</v>
      </c>
      <c r="M711" s="145">
        <f>G711*(1+L711/100)</f>
        <v>0</v>
      </c>
      <c r="N711" s="145">
        <v>0</v>
      </c>
      <c r="O711" s="145">
        <f>ROUND(E711*N711,2)</f>
        <v>0</v>
      </c>
      <c r="P711" s="145">
        <v>0</v>
      </c>
      <c r="Q711" s="145">
        <f>ROUND(E711*P711,2)</f>
        <v>0</v>
      </c>
      <c r="R711" s="145"/>
      <c r="S711" s="145" t="s">
        <v>122</v>
      </c>
      <c r="T711" s="145" t="s">
        <v>206</v>
      </c>
      <c r="U711" s="145">
        <v>0</v>
      </c>
      <c r="V711" s="145">
        <f>ROUND(E711*U711,2)</f>
        <v>0</v>
      </c>
      <c r="W711" s="145"/>
      <c r="X711" s="145" t="s">
        <v>123</v>
      </c>
      <c r="Y711" s="136"/>
      <c r="Z711" s="136"/>
      <c r="AA711" s="136"/>
      <c r="AB711" s="136"/>
      <c r="AC711" s="136"/>
      <c r="AD711" s="136"/>
      <c r="AE711" s="136"/>
      <c r="AF711" s="136"/>
      <c r="AG711" s="136" t="s">
        <v>124</v>
      </c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  <c r="BG711" s="136"/>
      <c r="BH711" s="136"/>
    </row>
    <row r="712" spans="1:60" outlineLevel="1" x14ac:dyDescent="0.2">
      <c r="A712" s="143"/>
      <c r="B712" s="144"/>
      <c r="C712" s="166" t="s">
        <v>713</v>
      </c>
      <c r="D712" s="147"/>
      <c r="E712" s="177">
        <v>1.0249999999999999</v>
      </c>
      <c r="F712" s="176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36"/>
      <c r="Z712" s="136"/>
      <c r="AA712" s="136"/>
      <c r="AB712" s="136"/>
      <c r="AC712" s="136"/>
      <c r="AD712" s="136"/>
      <c r="AE712" s="136"/>
      <c r="AF712" s="136"/>
      <c r="AG712" s="136" t="s">
        <v>126</v>
      </c>
      <c r="AH712" s="136">
        <v>0</v>
      </c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  <c r="AV712" s="136"/>
      <c r="AW712" s="136"/>
      <c r="AX712" s="136"/>
      <c r="AY712" s="136"/>
      <c r="AZ712" s="136"/>
      <c r="BA712" s="136"/>
      <c r="BB712" s="136"/>
      <c r="BC712" s="136"/>
      <c r="BD712" s="136"/>
      <c r="BE712" s="136"/>
      <c r="BF712" s="136"/>
      <c r="BG712" s="136"/>
      <c r="BH712" s="136"/>
    </row>
    <row r="713" spans="1:60" outlineLevel="1" x14ac:dyDescent="0.2">
      <c r="A713" s="155">
        <v>186</v>
      </c>
      <c r="B713" s="156" t="s">
        <v>714</v>
      </c>
      <c r="C713" s="165" t="s">
        <v>715</v>
      </c>
      <c r="D713" s="157" t="s">
        <v>168</v>
      </c>
      <c r="E713" s="180">
        <v>3.5</v>
      </c>
      <c r="F713" s="198">
        <v>0</v>
      </c>
      <c r="G713" s="158">
        <f>ROUND(E713*F713,2)</f>
        <v>0</v>
      </c>
      <c r="H713" s="146"/>
      <c r="I713" s="145">
        <f>ROUND(E713*H713,2)</f>
        <v>0</v>
      </c>
      <c r="J713" s="146"/>
      <c r="K713" s="145">
        <f>ROUND(E713*J713,2)</f>
        <v>0</v>
      </c>
      <c r="L713" s="145">
        <v>21</v>
      </c>
      <c r="M713" s="145">
        <f>G713*(1+L713/100)</f>
        <v>0</v>
      </c>
      <c r="N713" s="145">
        <v>0</v>
      </c>
      <c r="O713" s="145">
        <f>ROUND(E713*N713,2)</f>
        <v>0</v>
      </c>
      <c r="P713" s="145">
        <v>0</v>
      </c>
      <c r="Q713" s="145">
        <f>ROUND(E713*P713,2)</f>
        <v>0</v>
      </c>
      <c r="R713" s="145"/>
      <c r="S713" s="145" t="s">
        <v>122</v>
      </c>
      <c r="T713" s="145" t="s">
        <v>206</v>
      </c>
      <c r="U713" s="145">
        <v>0</v>
      </c>
      <c r="V713" s="145">
        <f>ROUND(E713*U713,2)</f>
        <v>0</v>
      </c>
      <c r="W713" s="145"/>
      <c r="X713" s="145" t="s">
        <v>123</v>
      </c>
      <c r="Y713" s="136"/>
      <c r="Z713" s="136"/>
      <c r="AA713" s="136"/>
      <c r="AB713" s="136"/>
      <c r="AC713" s="136"/>
      <c r="AD713" s="136"/>
      <c r="AE713" s="136"/>
      <c r="AF713" s="136"/>
      <c r="AG713" s="136" t="s">
        <v>124</v>
      </c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  <c r="BG713" s="136"/>
      <c r="BH713" s="136"/>
    </row>
    <row r="714" spans="1:60" outlineLevel="1" x14ac:dyDescent="0.2">
      <c r="A714" s="143"/>
      <c r="B714" s="144"/>
      <c r="C714" s="166" t="s">
        <v>716</v>
      </c>
      <c r="D714" s="147"/>
      <c r="E714" s="177">
        <v>4.5250000000000004</v>
      </c>
      <c r="F714" s="176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36"/>
      <c r="Z714" s="136"/>
      <c r="AA714" s="136"/>
      <c r="AB714" s="136"/>
      <c r="AC714" s="136"/>
      <c r="AD714" s="136"/>
      <c r="AE714" s="136"/>
      <c r="AF714" s="136"/>
      <c r="AG714" s="136" t="s">
        <v>126</v>
      </c>
      <c r="AH714" s="136">
        <v>0</v>
      </c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  <c r="BG714" s="136"/>
      <c r="BH714" s="136"/>
    </row>
    <row r="715" spans="1:60" outlineLevel="1" x14ac:dyDescent="0.2">
      <c r="A715" s="143"/>
      <c r="B715" s="144"/>
      <c r="C715" s="166" t="s">
        <v>717</v>
      </c>
      <c r="D715" s="147"/>
      <c r="E715" s="177">
        <v>-1.0249999999999999</v>
      </c>
      <c r="F715" s="176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36"/>
      <c r="Z715" s="136"/>
      <c r="AA715" s="136"/>
      <c r="AB715" s="136"/>
      <c r="AC715" s="136"/>
      <c r="AD715" s="136"/>
      <c r="AE715" s="136"/>
      <c r="AF715" s="136"/>
      <c r="AG715" s="136" t="s">
        <v>126</v>
      </c>
      <c r="AH715" s="136">
        <v>0</v>
      </c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  <c r="AV715" s="136"/>
      <c r="AW715" s="136"/>
      <c r="AX715" s="136"/>
      <c r="AY715" s="136"/>
      <c r="AZ715" s="136"/>
      <c r="BA715" s="136"/>
      <c r="BB715" s="136"/>
      <c r="BC715" s="136"/>
      <c r="BD715" s="136"/>
      <c r="BE715" s="136"/>
      <c r="BF715" s="136"/>
      <c r="BG715" s="136"/>
      <c r="BH715" s="136"/>
    </row>
    <row r="716" spans="1:60" outlineLevel="1" x14ac:dyDescent="0.2">
      <c r="A716" s="155">
        <v>187</v>
      </c>
      <c r="B716" s="156" t="s">
        <v>718</v>
      </c>
      <c r="C716" s="165" t="s">
        <v>719</v>
      </c>
      <c r="D716" s="157" t="s">
        <v>168</v>
      </c>
      <c r="E716" s="180">
        <v>55.837009999999999</v>
      </c>
      <c r="F716" s="198">
        <v>0</v>
      </c>
      <c r="G716" s="158">
        <f>ROUND(E716*F716,2)</f>
        <v>0</v>
      </c>
      <c r="H716" s="146"/>
      <c r="I716" s="145">
        <f>ROUND(E716*H716,2)</f>
        <v>0</v>
      </c>
      <c r="J716" s="146"/>
      <c r="K716" s="145">
        <f>ROUND(E716*J716,2)</f>
        <v>0</v>
      </c>
      <c r="L716" s="145">
        <v>21</v>
      </c>
      <c r="M716" s="145">
        <f>G716*(1+L716/100)</f>
        <v>0</v>
      </c>
      <c r="N716" s="145">
        <v>0</v>
      </c>
      <c r="O716" s="145">
        <f>ROUND(E716*N716,2)</f>
        <v>0</v>
      </c>
      <c r="P716" s="145">
        <v>0</v>
      </c>
      <c r="Q716" s="145">
        <f>ROUND(E716*P716,2)</f>
        <v>0</v>
      </c>
      <c r="R716" s="145"/>
      <c r="S716" s="145" t="s">
        <v>122</v>
      </c>
      <c r="T716" s="145" t="s">
        <v>206</v>
      </c>
      <c r="U716" s="145">
        <v>0</v>
      </c>
      <c r="V716" s="145">
        <f>ROUND(E716*U716,2)</f>
        <v>0</v>
      </c>
      <c r="W716" s="145"/>
      <c r="X716" s="145" t="s">
        <v>123</v>
      </c>
      <c r="Y716" s="136"/>
      <c r="Z716" s="136"/>
      <c r="AA716" s="136"/>
      <c r="AB716" s="136"/>
      <c r="AC716" s="136"/>
      <c r="AD716" s="136"/>
      <c r="AE716" s="136"/>
      <c r="AF716" s="136"/>
      <c r="AG716" s="136" t="s">
        <v>124</v>
      </c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  <c r="BF716" s="136"/>
      <c r="BG716" s="136"/>
      <c r="BH716" s="136"/>
    </row>
    <row r="717" spans="1:60" outlineLevel="1" x14ac:dyDescent="0.2">
      <c r="A717" s="143"/>
      <c r="B717" s="144"/>
      <c r="C717" s="166" t="s">
        <v>720</v>
      </c>
      <c r="D717" s="147"/>
      <c r="E717" s="177">
        <v>90.887010000000004</v>
      </c>
      <c r="F717" s="176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36"/>
      <c r="Z717" s="136"/>
      <c r="AA717" s="136"/>
      <c r="AB717" s="136"/>
      <c r="AC717" s="136"/>
      <c r="AD717" s="136"/>
      <c r="AE717" s="136"/>
      <c r="AF717" s="136"/>
      <c r="AG717" s="136" t="s">
        <v>126</v>
      </c>
      <c r="AH717" s="136">
        <v>0</v>
      </c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  <c r="BG717" s="136"/>
      <c r="BH717" s="136"/>
    </row>
    <row r="718" spans="1:60" outlineLevel="1" x14ac:dyDescent="0.2">
      <c r="A718" s="143"/>
      <c r="B718" s="144"/>
      <c r="C718" s="166" t="s">
        <v>717</v>
      </c>
      <c r="D718" s="147"/>
      <c r="E718" s="177">
        <v>-1.0249999999999999</v>
      </c>
      <c r="F718" s="176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36"/>
      <c r="Z718" s="136"/>
      <c r="AA718" s="136"/>
      <c r="AB718" s="136"/>
      <c r="AC718" s="136"/>
      <c r="AD718" s="136"/>
      <c r="AE718" s="136"/>
      <c r="AF718" s="136"/>
      <c r="AG718" s="136" t="s">
        <v>126</v>
      </c>
      <c r="AH718" s="136">
        <v>0</v>
      </c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  <c r="AV718" s="136"/>
      <c r="AW718" s="136"/>
      <c r="AX718" s="136"/>
      <c r="AY718" s="136"/>
      <c r="AZ718" s="136"/>
      <c r="BA718" s="136"/>
      <c r="BB718" s="136"/>
      <c r="BC718" s="136"/>
      <c r="BD718" s="136"/>
      <c r="BE718" s="136"/>
      <c r="BF718" s="136"/>
      <c r="BG718" s="136"/>
      <c r="BH718" s="136"/>
    </row>
    <row r="719" spans="1:60" outlineLevel="1" x14ac:dyDescent="0.2">
      <c r="A719" s="143"/>
      <c r="B719" s="144"/>
      <c r="C719" s="166" t="s">
        <v>721</v>
      </c>
      <c r="D719" s="147"/>
      <c r="E719" s="177">
        <v>-3.5</v>
      </c>
      <c r="F719" s="176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36"/>
      <c r="Z719" s="136"/>
      <c r="AA719" s="136"/>
      <c r="AB719" s="136"/>
      <c r="AC719" s="136"/>
      <c r="AD719" s="136"/>
      <c r="AE719" s="136"/>
      <c r="AF719" s="136"/>
      <c r="AG719" s="136" t="s">
        <v>126</v>
      </c>
      <c r="AH719" s="136">
        <v>0</v>
      </c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  <c r="AV719" s="136"/>
      <c r="AW719" s="136"/>
      <c r="AX719" s="136"/>
      <c r="AY719" s="136"/>
      <c r="AZ719" s="136"/>
      <c r="BA719" s="136"/>
      <c r="BB719" s="136"/>
      <c r="BC719" s="136"/>
      <c r="BD719" s="136"/>
      <c r="BE719" s="136"/>
      <c r="BF719" s="136"/>
      <c r="BG719" s="136"/>
      <c r="BH719" s="136"/>
    </row>
    <row r="720" spans="1:60" outlineLevel="1" x14ac:dyDescent="0.2">
      <c r="A720" s="143"/>
      <c r="B720" s="144"/>
      <c r="C720" s="166" t="s">
        <v>722</v>
      </c>
      <c r="D720" s="147"/>
      <c r="E720" s="177">
        <v>-28.568999999999999</v>
      </c>
      <c r="F720" s="176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36"/>
      <c r="Z720" s="136"/>
      <c r="AA720" s="136"/>
      <c r="AB720" s="136"/>
      <c r="AC720" s="136"/>
      <c r="AD720" s="136"/>
      <c r="AE720" s="136"/>
      <c r="AF720" s="136"/>
      <c r="AG720" s="136" t="s">
        <v>126</v>
      </c>
      <c r="AH720" s="136">
        <v>0</v>
      </c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  <c r="AV720" s="136"/>
      <c r="AW720" s="136"/>
      <c r="AX720" s="136"/>
      <c r="AY720" s="136"/>
      <c r="AZ720" s="136"/>
      <c r="BA720" s="136"/>
      <c r="BB720" s="136"/>
      <c r="BC720" s="136"/>
      <c r="BD720" s="136"/>
      <c r="BE720" s="136"/>
      <c r="BF720" s="136"/>
      <c r="BG720" s="136"/>
      <c r="BH720" s="136"/>
    </row>
    <row r="721" spans="1:60" outlineLevel="1" x14ac:dyDescent="0.2">
      <c r="A721" s="143"/>
      <c r="B721" s="144"/>
      <c r="C721" s="166" t="s">
        <v>723</v>
      </c>
      <c r="D721" s="147"/>
      <c r="E721" s="177">
        <v>-1.956</v>
      </c>
      <c r="F721" s="176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36"/>
      <c r="Z721" s="136"/>
      <c r="AA721" s="136"/>
      <c r="AB721" s="136"/>
      <c r="AC721" s="136"/>
      <c r="AD721" s="136"/>
      <c r="AE721" s="136"/>
      <c r="AF721" s="136"/>
      <c r="AG721" s="136" t="s">
        <v>126</v>
      </c>
      <c r="AH721" s="136">
        <v>0</v>
      </c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  <c r="BG721" s="136"/>
      <c r="BH721" s="136"/>
    </row>
    <row r="722" spans="1:60" outlineLevel="1" x14ac:dyDescent="0.2">
      <c r="A722" s="155">
        <v>188</v>
      </c>
      <c r="B722" s="156" t="s">
        <v>724</v>
      </c>
      <c r="C722" s="165" t="s">
        <v>725</v>
      </c>
      <c r="D722" s="157" t="s">
        <v>168</v>
      </c>
      <c r="E722" s="180">
        <v>28.568999999999999</v>
      </c>
      <c r="F722" s="198">
        <v>0</v>
      </c>
      <c r="G722" s="158">
        <f>ROUND(E722*F722,2)</f>
        <v>0</v>
      </c>
      <c r="H722" s="146"/>
      <c r="I722" s="145">
        <f>ROUND(E722*H722,2)</f>
        <v>0</v>
      </c>
      <c r="J722" s="146"/>
      <c r="K722" s="145">
        <f>ROUND(E722*J722,2)</f>
        <v>0</v>
      </c>
      <c r="L722" s="145">
        <v>21</v>
      </c>
      <c r="M722" s="145">
        <f>G722*(1+L722/100)</f>
        <v>0</v>
      </c>
      <c r="N722" s="145">
        <v>0</v>
      </c>
      <c r="O722" s="145">
        <f>ROUND(E722*N722,2)</f>
        <v>0</v>
      </c>
      <c r="P722" s="145">
        <v>0</v>
      </c>
      <c r="Q722" s="145">
        <f>ROUND(E722*P722,2)</f>
        <v>0</v>
      </c>
      <c r="R722" s="145"/>
      <c r="S722" s="145" t="s">
        <v>122</v>
      </c>
      <c r="T722" s="145" t="s">
        <v>206</v>
      </c>
      <c r="U722" s="145">
        <v>0</v>
      </c>
      <c r="V722" s="145">
        <f>ROUND(E722*U722,2)</f>
        <v>0</v>
      </c>
      <c r="W722" s="145"/>
      <c r="X722" s="145" t="s">
        <v>123</v>
      </c>
      <c r="Y722" s="136"/>
      <c r="Z722" s="136"/>
      <c r="AA722" s="136"/>
      <c r="AB722" s="136"/>
      <c r="AC722" s="136"/>
      <c r="AD722" s="136"/>
      <c r="AE722" s="136"/>
      <c r="AF722" s="136"/>
      <c r="AG722" s="136" t="s">
        <v>124</v>
      </c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  <c r="BG722" s="136"/>
      <c r="BH722" s="136"/>
    </row>
    <row r="723" spans="1:60" outlineLevel="1" x14ac:dyDescent="0.2">
      <c r="A723" s="143"/>
      <c r="B723" s="144"/>
      <c r="C723" s="166" t="s">
        <v>726</v>
      </c>
      <c r="D723" s="147"/>
      <c r="E723" s="177">
        <v>28.568999999999999</v>
      </c>
      <c r="F723" s="176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36"/>
      <c r="Z723" s="136"/>
      <c r="AA723" s="136"/>
      <c r="AB723" s="136"/>
      <c r="AC723" s="136"/>
      <c r="AD723" s="136"/>
      <c r="AE723" s="136"/>
      <c r="AF723" s="136"/>
      <c r="AG723" s="136" t="s">
        <v>126</v>
      </c>
      <c r="AH723" s="136">
        <v>0</v>
      </c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  <c r="BG723" s="136"/>
      <c r="BH723" s="136"/>
    </row>
    <row r="724" spans="1:60" outlineLevel="1" x14ac:dyDescent="0.2">
      <c r="A724" s="155">
        <v>189</v>
      </c>
      <c r="B724" s="156" t="s">
        <v>727</v>
      </c>
      <c r="C724" s="165" t="s">
        <v>728</v>
      </c>
      <c r="D724" s="157" t="s">
        <v>168</v>
      </c>
      <c r="E724" s="180">
        <v>1.956</v>
      </c>
      <c r="F724" s="198">
        <v>0</v>
      </c>
      <c r="G724" s="158">
        <f>ROUND(E724*F724,2)</f>
        <v>0</v>
      </c>
      <c r="H724" s="146"/>
      <c r="I724" s="145">
        <f>ROUND(E724*H724,2)</f>
        <v>0</v>
      </c>
      <c r="J724" s="146"/>
      <c r="K724" s="145">
        <f>ROUND(E724*J724,2)</f>
        <v>0</v>
      </c>
      <c r="L724" s="145">
        <v>21</v>
      </c>
      <c r="M724" s="145">
        <f>G724*(1+L724/100)</f>
        <v>0</v>
      </c>
      <c r="N724" s="145">
        <v>0</v>
      </c>
      <c r="O724" s="145">
        <f>ROUND(E724*N724,2)</f>
        <v>0</v>
      </c>
      <c r="P724" s="145">
        <v>0</v>
      </c>
      <c r="Q724" s="145">
        <f>ROUND(E724*P724,2)</f>
        <v>0</v>
      </c>
      <c r="R724" s="145"/>
      <c r="S724" s="145" t="s">
        <v>122</v>
      </c>
      <c r="T724" s="145" t="s">
        <v>206</v>
      </c>
      <c r="U724" s="145">
        <v>0</v>
      </c>
      <c r="V724" s="145">
        <f>ROUND(E724*U724,2)</f>
        <v>0</v>
      </c>
      <c r="W724" s="145"/>
      <c r="X724" s="145" t="s">
        <v>123</v>
      </c>
      <c r="Y724" s="136"/>
      <c r="Z724" s="136"/>
      <c r="AA724" s="136"/>
      <c r="AB724" s="136"/>
      <c r="AC724" s="136"/>
      <c r="AD724" s="136"/>
      <c r="AE724" s="136"/>
      <c r="AF724" s="136"/>
      <c r="AG724" s="136" t="s">
        <v>124</v>
      </c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  <c r="AV724" s="136"/>
      <c r="AW724" s="136"/>
      <c r="AX724" s="136"/>
      <c r="AY724" s="136"/>
      <c r="AZ724" s="136"/>
      <c r="BA724" s="136"/>
      <c r="BB724" s="136"/>
      <c r="BC724" s="136"/>
      <c r="BD724" s="136"/>
      <c r="BE724" s="136"/>
      <c r="BF724" s="136"/>
      <c r="BG724" s="136"/>
      <c r="BH724" s="136"/>
    </row>
    <row r="725" spans="1:60" outlineLevel="1" x14ac:dyDescent="0.2">
      <c r="A725" s="143"/>
      <c r="B725" s="144"/>
      <c r="C725" s="166" t="s">
        <v>729</v>
      </c>
      <c r="D725" s="147"/>
      <c r="E725" s="177">
        <v>1.956</v>
      </c>
      <c r="F725" s="176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36"/>
      <c r="Z725" s="136"/>
      <c r="AA725" s="136"/>
      <c r="AB725" s="136"/>
      <c r="AC725" s="136"/>
      <c r="AD725" s="136"/>
      <c r="AE725" s="136"/>
      <c r="AF725" s="136"/>
      <c r="AG725" s="136" t="s">
        <v>126</v>
      </c>
      <c r="AH725" s="136">
        <v>0</v>
      </c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  <c r="BG725" s="136"/>
      <c r="BH725" s="136"/>
    </row>
    <row r="726" spans="1:60" outlineLevel="1" x14ac:dyDescent="0.2">
      <c r="A726" s="159">
        <v>190</v>
      </c>
      <c r="B726" s="160" t="s">
        <v>730</v>
      </c>
      <c r="C726" s="167" t="s">
        <v>731</v>
      </c>
      <c r="D726" s="161" t="s">
        <v>168</v>
      </c>
      <c r="E726" s="181">
        <v>90.887010000000004</v>
      </c>
      <c r="F726" s="198">
        <v>0</v>
      </c>
      <c r="G726" s="162">
        <f t="shared" ref="G726:G732" si="0">ROUND(E726*F726,2)</f>
        <v>0</v>
      </c>
      <c r="H726" s="146"/>
      <c r="I726" s="145">
        <f t="shared" ref="I726:I732" si="1">ROUND(E726*H726,2)</f>
        <v>0</v>
      </c>
      <c r="J726" s="146"/>
      <c r="K726" s="145">
        <f t="shared" ref="K726:K732" si="2">ROUND(E726*J726,2)</f>
        <v>0</v>
      </c>
      <c r="L726" s="145">
        <v>21</v>
      </c>
      <c r="M726" s="145">
        <f t="shared" ref="M726:M732" si="3">G726*(1+L726/100)</f>
        <v>0</v>
      </c>
      <c r="N726" s="145">
        <v>0</v>
      </c>
      <c r="O726" s="145">
        <f t="shared" ref="O726:O732" si="4">ROUND(E726*N726,2)</f>
        <v>0</v>
      </c>
      <c r="P726" s="145">
        <v>0</v>
      </c>
      <c r="Q726" s="145">
        <f t="shared" ref="Q726:Q732" si="5">ROUND(E726*P726,2)</f>
        <v>0</v>
      </c>
      <c r="R726" s="145"/>
      <c r="S726" s="145" t="s">
        <v>122</v>
      </c>
      <c r="T726" s="145" t="s">
        <v>122</v>
      </c>
      <c r="U726" s="145">
        <v>0.16400000000000001</v>
      </c>
      <c r="V726" s="145">
        <f t="shared" ref="V726:V732" si="6">ROUND(E726*U726,2)</f>
        <v>14.91</v>
      </c>
      <c r="W726" s="145"/>
      <c r="X726" s="145" t="s">
        <v>732</v>
      </c>
      <c r="Y726" s="136"/>
      <c r="Z726" s="136"/>
      <c r="AA726" s="136"/>
      <c r="AB726" s="136"/>
      <c r="AC726" s="136"/>
      <c r="AD726" s="136"/>
      <c r="AE726" s="136"/>
      <c r="AF726" s="136"/>
      <c r="AG726" s="136" t="s">
        <v>733</v>
      </c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</row>
    <row r="727" spans="1:60" outlineLevel="1" x14ac:dyDescent="0.2">
      <c r="A727" s="159">
        <v>191</v>
      </c>
      <c r="B727" s="160" t="s">
        <v>734</v>
      </c>
      <c r="C727" s="167" t="s">
        <v>735</v>
      </c>
      <c r="D727" s="161" t="s">
        <v>168</v>
      </c>
      <c r="E727" s="181">
        <v>90.887010000000004</v>
      </c>
      <c r="F727" s="198">
        <v>0</v>
      </c>
      <c r="G727" s="162">
        <f t="shared" si="0"/>
        <v>0</v>
      </c>
      <c r="H727" s="146"/>
      <c r="I727" s="145">
        <f t="shared" si="1"/>
        <v>0</v>
      </c>
      <c r="J727" s="146"/>
      <c r="K727" s="145">
        <f t="shared" si="2"/>
        <v>0</v>
      </c>
      <c r="L727" s="145">
        <v>21</v>
      </c>
      <c r="M727" s="145">
        <f t="shared" si="3"/>
        <v>0</v>
      </c>
      <c r="N727" s="145">
        <v>0</v>
      </c>
      <c r="O727" s="145">
        <f t="shared" si="4"/>
        <v>0</v>
      </c>
      <c r="P727" s="145">
        <v>0</v>
      </c>
      <c r="Q727" s="145">
        <f t="shared" si="5"/>
        <v>0</v>
      </c>
      <c r="R727" s="145"/>
      <c r="S727" s="145" t="s">
        <v>122</v>
      </c>
      <c r="T727" s="145" t="s">
        <v>122</v>
      </c>
      <c r="U727" s="145">
        <v>0.93300000000000005</v>
      </c>
      <c r="V727" s="145">
        <f t="shared" si="6"/>
        <v>84.8</v>
      </c>
      <c r="W727" s="145"/>
      <c r="X727" s="145" t="s">
        <v>732</v>
      </c>
      <c r="Y727" s="136"/>
      <c r="Z727" s="136"/>
      <c r="AA727" s="136"/>
      <c r="AB727" s="136"/>
      <c r="AC727" s="136"/>
      <c r="AD727" s="136"/>
      <c r="AE727" s="136"/>
      <c r="AF727" s="136"/>
      <c r="AG727" s="136" t="s">
        <v>733</v>
      </c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  <c r="BG727" s="136"/>
      <c r="BH727" s="136"/>
    </row>
    <row r="728" spans="1:60" outlineLevel="1" x14ac:dyDescent="0.2">
      <c r="A728" s="159">
        <v>192</v>
      </c>
      <c r="B728" s="160" t="s">
        <v>736</v>
      </c>
      <c r="C728" s="167" t="s">
        <v>737</v>
      </c>
      <c r="D728" s="161" t="s">
        <v>168</v>
      </c>
      <c r="E728" s="181">
        <v>272.66104000000001</v>
      </c>
      <c r="F728" s="198">
        <v>0</v>
      </c>
      <c r="G728" s="162">
        <f t="shared" si="0"/>
        <v>0</v>
      </c>
      <c r="H728" s="146"/>
      <c r="I728" s="145">
        <f t="shared" si="1"/>
        <v>0</v>
      </c>
      <c r="J728" s="146"/>
      <c r="K728" s="145">
        <f t="shared" si="2"/>
        <v>0</v>
      </c>
      <c r="L728" s="145">
        <v>21</v>
      </c>
      <c r="M728" s="145">
        <f t="shared" si="3"/>
        <v>0</v>
      </c>
      <c r="N728" s="145">
        <v>0</v>
      </c>
      <c r="O728" s="145">
        <f t="shared" si="4"/>
        <v>0</v>
      </c>
      <c r="P728" s="145">
        <v>0</v>
      </c>
      <c r="Q728" s="145">
        <f t="shared" si="5"/>
        <v>0</v>
      </c>
      <c r="R728" s="145"/>
      <c r="S728" s="145" t="s">
        <v>122</v>
      </c>
      <c r="T728" s="145" t="s">
        <v>122</v>
      </c>
      <c r="U728" s="145">
        <v>0.65300000000000002</v>
      </c>
      <c r="V728" s="145">
        <f t="shared" si="6"/>
        <v>178.05</v>
      </c>
      <c r="W728" s="145"/>
      <c r="X728" s="145" t="s">
        <v>732</v>
      </c>
      <c r="Y728" s="136"/>
      <c r="Z728" s="136"/>
      <c r="AA728" s="136"/>
      <c r="AB728" s="136"/>
      <c r="AC728" s="136"/>
      <c r="AD728" s="136"/>
      <c r="AE728" s="136"/>
      <c r="AF728" s="136"/>
      <c r="AG728" s="136" t="s">
        <v>733</v>
      </c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  <c r="BG728" s="136"/>
      <c r="BH728" s="136"/>
    </row>
    <row r="729" spans="1:60" outlineLevel="1" x14ac:dyDescent="0.2">
      <c r="A729" s="159">
        <v>193</v>
      </c>
      <c r="B729" s="160" t="s">
        <v>738</v>
      </c>
      <c r="C729" s="167" t="s">
        <v>739</v>
      </c>
      <c r="D729" s="161" t="s">
        <v>168</v>
      </c>
      <c r="E729" s="181">
        <v>90.887010000000004</v>
      </c>
      <c r="F729" s="198">
        <v>0</v>
      </c>
      <c r="G729" s="162">
        <f t="shared" si="0"/>
        <v>0</v>
      </c>
      <c r="H729" s="146"/>
      <c r="I729" s="145">
        <f t="shared" si="1"/>
        <v>0</v>
      </c>
      <c r="J729" s="146"/>
      <c r="K729" s="145">
        <f t="shared" si="2"/>
        <v>0</v>
      </c>
      <c r="L729" s="145">
        <v>21</v>
      </c>
      <c r="M729" s="145">
        <f t="shared" si="3"/>
        <v>0</v>
      </c>
      <c r="N729" s="145">
        <v>0</v>
      </c>
      <c r="O729" s="145">
        <f t="shared" si="4"/>
        <v>0</v>
      </c>
      <c r="P729" s="145">
        <v>0</v>
      </c>
      <c r="Q729" s="145">
        <f t="shared" si="5"/>
        <v>0</v>
      </c>
      <c r="R729" s="145"/>
      <c r="S729" s="145" t="s">
        <v>122</v>
      </c>
      <c r="T729" s="145" t="s">
        <v>122</v>
      </c>
      <c r="U729" s="145">
        <v>0.49</v>
      </c>
      <c r="V729" s="145">
        <f t="shared" si="6"/>
        <v>44.53</v>
      </c>
      <c r="W729" s="145"/>
      <c r="X729" s="145" t="s">
        <v>732</v>
      </c>
      <c r="Y729" s="136"/>
      <c r="Z729" s="136"/>
      <c r="AA729" s="136"/>
      <c r="AB729" s="136"/>
      <c r="AC729" s="136"/>
      <c r="AD729" s="136"/>
      <c r="AE729" s="136"/>
      <c r="AF729" s="136"/>
      <c r="AG729" s="136" t="s">
        <v>733</v>
      </c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  <c r="BG729" s="136"/>
      <c r="BH729" s="136"/>
    </row>
    <row r="730" spans="1:60" outlineLevel="1" x14ac:dyDescent="0.2">
      <c r="A730" s="159">
        <v>194</v>
      </c>
      <c r="B730" s="160" t="s">
        <v>740</v>
      </c>
      <c r="C730" s="167" t="s">
        <v>741</v>
      </c>
      <c r="D730" s="161" t="s">
        <v>168</v>
      </c>
      <c r="E730" s="181">
        <v>817.98311999999999</v>
      </c>
      <c r="F730" s="198">
        <v>0</v>
      </c>
      <c r="G730" s="162">
        <f t="shared" si="0"/>
        <v>0</v>
      </c>
      <c r="H730" s="146"/>
      <c r="I730" s="145">
        <f t="shared" si="1"/>
        <v>0</v>
      </c>
      <c r="J730" s="146"/>
      <c r="K730" s="145">
        <f t="shared" si="2"/>
        <v>0</v>
      </c>
      <c r="L730" s="145">
        <v>21</v>
      </c>
      <c r="M730" s="145">
        <f t="shared" si="3"/>
        <v>0</v>
      </c>
      <c r="N730" s="145">
        <v>0</v>
      </c>
      <c r="O730" s="145">
        <f t="shared" si="4"/>
        <v>0</v>
      </c>
      <c r="P730" s="145">
        <v>0</v>
      </c>
      <c r="Q730" s="145">
        <f t="shared" si="5"/>
        <v>0</v>
      </c>
      <c r="R730" s="145"/>
      <c r="S730" s="145" t="s">
        <v>122</v>
      </c>
      <c r="T730" s="145" t="s">
        <v>122</v>
      </c>
      <c r="U730" s="145">
        <v>0</v>
      </c>
      <c r="V730" s="145">
        <f t="shared" si="6"/>
        <v>0</v>
      </c>
      <c r="W730" s="145"/>
      <c r="X730" s="145" t="s">
        <v>732</v>
      </c>
      <c r="Y730" s="136"/>
      <c r="Z730" s="136"/>
      <c r="AA730" s="136"/>
      <c r="AB730" s="136"/>
      <c r="AC730" s="136"/>
      <c r="AD730" s="136"/>
      <c r="AE730" s="136"/>
      <c r="AF730" s="136"/>
      <c r="AG730" s="136" t="s">
        <v>733</v>
      </c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  <c r="BG730" s="136"/>
      <c r="BH730" s="136"/>
    </row>
    <row r="731" spans="1:60" outlineLevel="1" x14ac:dyDescent="0.2">
      <c r="A731" s="159">
        <v>195</v>
      </c>
      <c r="B731" s="160" t="s">
        <v>742</v>
      </c>
      <c r="C731" s="167" t="s">
        <v>743</v>
      </c>
      <c r="D731" s="161" t="s">
        <v>168</v>
      </c>
      <c r="E731" s="181">
        <v>90.887010000000004</v>
      </c>
      <c r="F731" s="198">
        <v>0</v>
      </c>
      <c r="G731" s="162">
        <f t="shared" si="0"/>
        <v>0</v>
      </c>
      <c r="H731" s="146"/>
      <c r="I731" s="145">
        <f t="shared" si="1"/>
        <v>0</v>
      </c>
      <c r="J731" s="146"/>
      <c r="K731" s="145">
        <f t="shared" si="2"/>
        <v>0</v>
      </c>
      <c r="L731" s="145">
        <v>21</v>
      </c>
      <c r="M731" s="145">
        <f t="shared" si="3"/>
        <v>0</v>
      </c>
      <c r="N731" s="145">
        <v>0</v>
      </c>
      <c r="O731" s="145">
        <f t="shared" si="4"/>
        <v>0</v>
      </c>
      <c r="P731" s="145">
        <v>0</v>
      </c>
      <c r="Q731" s="145">
        <f t="shared" si="5"/>
        <v>0</v>
      </c>
      <c r="R731" s="145"/>
      <c r="S731" s="145" t="s">
        <v>122</v>
      </c>
      <c r="T731" s="145" t="s">
        <v>122</v>
      </c>
      <c r="U731" s="145">
        <v>0.94</v>
      </c>
      <c r="V731" s="145">
        <f t="shared" si="6"/>
        <v>85.43</v>
      </c>
      <c r="W731" s="145"/>
      <c r="X731" s="145" t="s">
        <v>732</v>
      </c>
      <c r="Y731" s="136"/>
      <c r="Z731" s="136"/>
      <c r="AA731" s="136"/>
      <c r="AB731" s="136"/>
      <c r="AC731" s="136"/>
      <c r="AD731" s="136"/>
      <c r="AE731" s="136"/>
      <c r="AF731" s="136"/>
      <c r="AG731" s="136" t="s">
        <v>733</v>
      </c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  <c r="BG731" s="136"/>
      <c r="BH731" s="136"/>
    </row>
    <row r="732" spans="1:60" outlineLevel="1" x14ac:dyDescent="0.2">
      <c r="A732" s="159">
        <v>196</v>
      </c>
      <c r="B732" s="160" t="s">
        <v>744</v>
      </c>
      <c r="C732" s="167" t="s">
        <v>745</v>
      </c>
      <c r="D732" s="161" t="s">
        <v>168</v>
      </c>
      <c r="E732" s="181">
        <v>2726.6103899999998</v>
      </c>
      <c r="F732" s="198">
        <v>0</v>
      </c>
      <c r="G732" s="162">
        <f t="shared" si="0"/>
        <v>0</v>
      </c>
      <c r="H732" s="146"/>
      <c r="I732" s="145">
        <f t="shared" si="1"/>
        <v>0</v>
      </c>
      <c r="J732" s="146"/>
      <c r="K732" s="145">
        <f t="shared" si="2"/>
        <v>0</v>
      </c>
      <c r="L732" s="145">
        <v>21</v>
      </c>
      <c r="M732" s="145">
        <f t="shared" si="3"/>
        <v>0</v>
      </c>
      <c r="N732" s="145">
        <v>0</v>
      </c>
      <c r="O732" s="145">
        <f t="shared" si="4"/>
        <v>0</v>
      </c>
      <c r="P732" s="145">
        <v>0</v>
      </c>
      <c r="Q732" s="145">
        <f t="shared" si="5"/>
        <v>0</v>
      </c>
      <c r="R732" s="145"/>
      <c r="S732" s="145" t="s">
        <v>122</v>
      </c>
      <c r="T732" s="145" t="s">
        <v>122</v>
      </c>
      <c r="U732" s="145">
        <v>0.105</v>
      </c>
      <c r="V732" s="145">
        <f t="shared" si="6"/>
        <v>286.29000000000002</v>
      </c>
      <c r="W732" s="145"/>
      <c r="X732" s="145" t="s">
        <v>732</v>
      </c>
      <c r="Y732" s="136"/>
      <c r="Z732" s="136"/>
      <c r="AA732" s="136"/>
      <c r="AB732" s="136"/>
      <c r="AC732" s="136"/>
      <c r="AD732" s="136"/>
      <c r="AE732" s="136"/>
      <c r="AF732" s="136"/>
      <c r="AG732" s="136" t="s">
        <v>733</v>
      </c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  <c r="BG732" s="136"/>
      <c r="BH732" s="136"/>
    </row>
    <row r="733" spans="1:60" x14ac:dyDescent="0.2">
      <c r="A733" s="149" t="s">
        <v>117</v>
      </c>
      <c r="B733" s="150" t="s">
        <v>90</v>
      </c>
      <c r="C733" s="164" t="s">
        <v>29</v>
      </c>
      <c r="D733" s="151"/>
      <c r="E733" s="178"/>
      <c r="F733" s="179"/>
      <c r="G733" s="154">
        <f>SUMIF(AG734:AG751,"&lt;&gt;NOR",G734:G751)</f>
        <v>0</v>
      </c>
      <c r="H733" s="148"/>
      <c r="I733" s="148">
        <f>SUM(I734:I751)</f>
        <v>0</v>
      </c>
      <c r="J733" s="148"/>
      <c r="K733" s="148">
        <f>SUM(K734:K751)</f>
        <v>0</v>
      </c>
      <c r="L733" s="148"/>
      <c r="M733" s="148">
        <f>SUM(M734:M751)</f>
        <v>0</v>
      </c>
      <c r="N733" s="148"/>
      <c r="O733" s="148">
        <f>SUM(O734:O751)</f>
        <v>0</v>
      </c>
      <c r="P733" s="148"/>
      <c r="Q733" s="148">
        <f>SUM(Q734:Q751)</f>
        <v>0</v>
      </c>
      <c r="R733" s="148"/>
      <c r="S733" s="148"/>
      <c r="T733" s="148"/>
      <c r="U733" s="148"/>
      <c r="V733" s="148">
        <f>SUM(V734:V751)</f>
        <v>0</v>
      </c>
      <c r="W733" s="148"/>
      <c r="X733" s="148"/>
      <c r="AG733" t="s">
        <v>118</v>
      </c>
    </row>
    <row r="734" spans="1:60" outlineLevel="1" x14ac:dyDescent="0.2">
      <c r="A734" s="155">
        <v>197</v>
      </c>
      <c r="B734" s="156" t="s">
        <v>746</v>
      </c>
      <c r="C734" s="165" t="s">
        <v>747</v>
      </c>
      <c r="D734" s="157" t="s">
        <v>748</v>
      </c>
      <c r="E734" s="180">
        <v>60</v>
      </c>
      <c r="F734" s="198">
        <v>0</v>
      </c>
      <c r="G734" s="158">
        <f>ROUND(E734*F734,2)</f>
        <v>0</v>
      </c>
      <c r="H734" s="146"/>
      <c r="I734" s="145">
        <f>ROUND(E734*H734,2)</f>
        <v>0</v>
      </c>
      <c r="J734" s="146"/>
      <c r="K734" s="145">
        <f>ROUND(E734*J734,2)</f>
        <v>0</v>
      </c>
      <c r="L734" s="145">
        <v>21</v>
      </c>
      <c r="M734" s="145">
        <f>G734*(1+L734/100)</f>
        <v>0</v>
      </c>
      <c r="N734" s="145">
        <v>0</v>
      </c>
      <c r="O734" s="145">
        <f>ROUND(E734*N734,2)</f>
        <v>0</v>
      </c>
      <c r="P734" s="145">
        <v>0</v>
      </c>
      <c r="Q734" s="145">
        <f>ROUND(E734*P734,2)</f>
        <v>0</v>
      </c>
      <c r="R734" s="145" t="s">
        <v>749</v>
      </c>
      <c r="S734" s="145" t="s">
        <v>122</v>
      </c>
      <c r="T734" s="145" t="s">
        <v>122</v>
      </c>
      <c r="U734" s="145">
        <v>0</v>
      </c>
      <c r="V734" s="145">
        <f>ROUND(E734*U734,2)</f>
        <v>0</v>
      </c>
      <c r="W734" s="145"/>
      <c r="X734" s="145" t="s">
        <v>750</v>
      </c>
      <c r="Y734" s="136"/>
      <c r="Z734" s="136"/>
      <c r="AA734" s="136"/>
      <c r="AB734" s="136"/>
      <c r="AC734" s="136"/>
      <c r="AD734" s="136"/>
      <c r="AE734" s="136"/>
      <c r="AF734" s="136"/>
      <c r="AG734" s="136" t="s">
        <v>751</v>
      </c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  <c r="AV734" s="136"/>
      <c r="AW734" s="136"/>
      <c r="AX734" s="136"/>
      <c r="AY734" s="136"/>
      <c r="AZ734" s="136"/>
      <c r="BA734" s="136"/>
      <c r="BB734" s="136"/>
      <c r="BC734" s="136"/>
      <c r="BD734" s="136"/>
      <c r="BE734" s="136"/>
      <c r="BF734" s="136"/>
      <c r="BG734" s="136"/>
      <c r="BH734" s="136"/>
    </row>
    <row r="735" spans="1:60" outlineLevel="1" x14ac:dyDescent="0.2">
      <c r="A735" s="143"/>
      <c r="B735" s="144"/>
      <c r="C735" s="166" t="s">
        <v>691</v>
      </c>
      <c r="D735" s="147"/>
      <c r="E735" s="177">
        <v>60</v>
      </c>
      <c r="F735" s="176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36"/>
      <c r="Z735" s="136"/>
      <c r="AA735" s="136"/>
      <c r="AB735" s="136"/>
      <c r="AC735" s="136"/>
      <c r="AD735" s="136"/>
      <c r="AE735" s="136"/>
      <c r="AF735" s="136"/>
      <c r="AG735" s="136" t="s">
        <v>126</v>
      </c>
      <c r="AH735" s="136">
        <v>0</v>
      </c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  <c r="BG735" s="136"/>
      <c r="BH735" s="136"/>
    </row>
    <row r="736" spans="1:60" outlineLevel="1" x14ac:dyDescent="0.2">
      <c r="A736" s="155">
        <v>198</v>
      </c>
      <c r="B736" s="156" t="s">
        <v>752</v>
      </c>
      <c r="C736" s="165" t="s">
        <v>753</v>
      </c>
      <c r="D736" s="157" t="s">
        <v>219</v>
      </c>
      <c r="E736" s="180">
        <v>1</v>
      </c>
      <c r="F736" s="198">
        <v>0</v>
      </c>
      <c r="G736" s="158">
        <f>ROUND(E736*F736,2)</f>
        <v>0</v>
      </c>
      <c r="H736" s="146"/>
      <c r="I736" s="145">
        <f>ROUND(E736*H736,2)</f>
        <v>0</v>
      </c>
      <c r="J736" s="146"/>
      <c r="K736" s="145">
        <f>ROUND(E736*J736,2)</f>
        <v>0</v>
      </c>
      <c r="L736" s="145">
        <v>21</v>
      </c>
      <c r="M736" s="145">
        <f>G736*(1+L736/100)</f>
        <v>0</v>
      </c>
      <c r="N736" s="145">
        <v>0</v>
      </c>
      <c r="O736" s="145">
        <f>ROUND(E736*N736,2)</f>
        <v>0</v>
      </c>
      <c r="P736" s="145">
        <v>0</v>
      </c>
      <c r="Q736" s="145">
        <f>ROUND(E736*P736,2)</f>
        <v>0</v>
      </c>
      <c r="R736" s="145"/>
      <c r="S736" s="145" t="s">
        <v>122</v>
      </c>
      <c r="T736" s="145" t="s">
        <v>206</v>
      </c>
      <c r="U736" s="145">
        <v>0</v>
      </c>
      <c r="V736" s="145">
        <f>ROUND(E736*U736,2)</f>
        <v>0</v>
      </c>
      <c r="W736" s="145"/>
      <c r="X736" s="145" t="s">
        <v>754</v>
      </c>
      <c r="Y736" s="136"/>
      <c r="Z736" s="136"/>
      <c r="AA736" s="136"/>
      <c r="AB736" s="136"/>
      <c r="AC736" s="136"/>
      <c r="AD736" s="136"/>
      <c r="AE736" s="136"/>
      <c r="AF736" s="136"/>
      <c r="AG736" s="136" t="s">
        <v>755</v>
      </c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  <c r="AV736" s="136"/>
      <c r="AW736" s="136"/>
      <c r="AX736" s="136"/>
      <c r="AY736" s="136"/>
      <c r="AZ736" s="136"/>
      <c r="BA736" s="136"/>
      <c r="BB736" s="136"/>
      <c r="BC736" s="136"/>
      <c r="BD736" s="136"/>
      <c r="BE736" s="136"/>
      <c r="BF736" s="136"/>
      <c r="BG736" s="136"/>
      <c r="BH736" s="136"/>
    </row>
    <row r="737" spans="1:60" outlineLevel="1" x14ac:dyDescent="0.2">
      <c r="A737" s="143"/>
      <c r="B737" s="144"/>
      <c r="C737" s="166" t="s">
        <v>43</v>
      </c>
      <c r="D737" s="147"/>
      <c r="E737" s="177">
        <v>1</v>
      </c>
      <c r="F737" s="176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36"/>
      <c r="Z737" s="136"/>
      <c r="AA737" s="136"/>
      <c r="AB737" s="136"/>
      <c r="AC737" s="136"/>
      <c r="AD737" s="136"/>
      <c r="AE737" s="136"/>
      <c r="AF737" s="136"/>
      <c r="AG737" s="136" t="s">
        <v>126</v>
      </c>
      <c r="AH737" s="136">
        <v>0</v>
      </c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  <c r="AV737" s="136"/>
      <c r="AW737" s="136"/>
      <c r="AX737" s="136"/>
      <c r="AY737" s="136"/>
      <c r="AZ737" s="136"/>
      <c r="BA737" s="136"/>
      <c r="BB737" s="136"/>
      <c r="BC737" s="136"/>
      <c r="BD737" s="136"/>
      <c r="BE737" s="136"/>
      <c r="BF737" s="136"/>
      <c r="BG737" s="136"/>
      <c r="BH737" s="136"/>
    </row>
    <row r="738" spans="1:60" outlineLevel="1" x14ac:dyDescent="0.2">
      <c r="A738" s="155">
        <v>199</v>
      </c>
      <c r="B738" s="156" t="s">
        <v>756</v>
      </c>
      <c r="C738" s="165" t="s">
        <v>757</v>
      </c>
      <c r="D738" s="157" t="s">
        <v>219</v>
      </c>
      <c r="E738" s="180">
        <v>1</v>
      </c>
      <c r="F738" s="198">
        <v>0</v>
      </c>
      <c r="G738" s="158">
        <f>ROUND(E738*F738,2)</f>
        <v>0</v>
      </c>
      <c r="H738" s="146"/>
      <c r="I738" s="145">
        <f>ROUND(E738*H738,2)</f>
        <v>0</v>
      </c>
      <c r="J738" s="146"/>
      <c r="K738" s="145">
        <f>ROUND(E738*J738,2)</f>
        <v>0</v>
      </c>
      <c r="L738" s="145">
        <v>21</v>
      </c>
      <c r="M738" s="145">
        <f>G738*(1+L738/100)</f>
        <v>0</v>
      </c>
      <c r="N738" s="145">
        <v>0</v>
      </c>
      <c r="O738" s="145">
        <f>ROUND(E738*N738,2)</f>
        <v>0</v>
      </c>
      <c r="P738" s="145">
        <v>0</v>
      </c>
      <c r="Q738" s="145">
        <f>ROUND(E738*P738,2)</f>
        <v>0</v>
      </c>
      <c r="R738" s="145"/>
      <c r="S738" s="145" t="s">
        <v>122</v>
      </c>
      <c r="T738" s="145" t="s">
        <v>206</v>
      </c>
      <c r="U738" s="145">
        <v>0</v>
      </c>
      <c r="V738" s="145">
        <f>ROUND(E738*U738,2)</f>
        <v>0</v>
      </c>
      <c r="W738" s="145"/>
      <c r="X738" s="145" t="s">
        <v>754</v>
      </c>
      <c r="Y738" s="136"/>
      <c r="Z738" s="136"/>
      <c r="AA738" s="136"/>
      <c r="AB738" s="136"/>
      <c r="AC738" s="136"/>
      <c r="AD738" s="136"/>
      <c r="AE738" s="136"/>
      <c r="AF738" s="136"/>
      <c r="AG738" s="136" t="s">
        <v>755</v>
      </c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  <c r="AV738" s="136"/>
      <c r="AW738" s="136"/>
      <c r="AX738" s="136"/>
      <c r="AY738" s="136"/>
      <c r="AZ738" s="136"/>
      <c r="BA738" s="136"/>
      <c r="BB738" s="136"/>
      <c r="BC738" s="136"/>
      <c r="BD738" s="136"/>
      <c r="BE738" s="136"/>
      <c r="BF738" s="136"/>
      <c r="BG738" s="136"/>
      <c r="BH738" s="136"/>
    </row>
    <row r="739" spans="1:60" outlineLevel="1" x14ac:dyDescent="0.2">
      <c r="A739" s="143"/>
      <c r="B739" s="144"/>
      <c r="C739" s="166" t="s">
        <v>43</v>
      </c>
      <c r="D739" s="147"/>
      <c r="E739" s="177">
        <v>1</v>
      </c>
      <c r="F739" s="176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36"/>
      <c r="Z739" s="136"/>
      <c r="AA739" s="136"/>
      <c r="AB739" s="136"/>
      <c r="AC739" s="136"/>
      <c r="AD739" s="136"/>
      <c r="AE739" s="136"/>
      <c r="AF739" s="136"/>
      <c r="AG739" s="136" t="s">
        <v>126</v>
      </c>
      <c r="AH739" s="136">
        <v>0</v>
      </c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  <c r="AV739" s="136"/>
      <c r="AW739" s="136"/>
      <c r="AX739" s="136"/>
      <c r="AY739" s="136"/>
      <c r="AZ739" s="136"/>
      <c r="BA739" s="136"/>
      <c r="BB739" s="136"/>
      <c r="BC739" s="136"/>
      <c r="BD739" s="136"/>
      <c r="BE739" s="136"/>
      <c r="BF739" s="136"/>
      <c r="BG739" s="136"/>
      <c r="BH739" s="136"/>
    </row>
    <row r="740" spans="1:60" outlineLevel="1" x14ac:dyDescent="0.2">
      <c r="A740" s="155">
        <v>200</v>
      </c>
      <c r="B740" s="156" t="s">
        <v>758</v>
      </c>
      <c r="C740" s="165" t="s">
        <v>759</v>
      </c>
      <c r="D740" s="157" t="s">
        <v>219</v>
      </c>
      <c r="E740" s="180">
        <v>1</v>
      </c>
      <c r="F740" s="198">
        <v>0</v>
      </c>
      <c r="G740" s="158">
        <f>ROUND(E740*F740,2)</f>
        <v>0</v>
      </c>
      <c r="H740" s="146"/>
      <c r="I740" s="145">
        <f>ROUND(E740*H740,2)</f>
        <v>0</v>
      </c>
      <c r="J740" s="146"/>
      <c r="K740" s="145">
        <f>ROUND(E740*J740,2)</f>
        <v>0</v>
      </c>
      <c r="L740" s="145">
        <v>21</v>
      </c>
      <c r="M740" s="145">
        <f>G740*(1+L740/100)</f>
        <v>0</v>
      </c>
      <c r="N740" s="145">
        <v>0</v>
      </c>
      <c r="O740" s="145">
        <f>ROUND(E740*N740,2)</f>
        <v>0</v>
      </c>
      <c r="P740" s="145">
        <v>0</v>
      </c>
      <c r="Q740" s="145">
        <f>ROUND(E740*P740,2)</f>
        <v>0</v>
      </c>
      <c r="R740" s="145"/>
      <c r="S740" s="145" t="s">
        <v>122</v>
      </c>
      <c r="T740" s="145" t="s">
        <v>206</v>
      </c>
      <c r="U740" s="145">
        <v>0</v>
      </c>
      <c r="V740" s="145">
        <f>ROUND(E740*U740,2)</f>
        <v>0</v>
      </c>
      <c r="W740" s="145"/>
      <c r="X740" s="145" t="s">
        <v>754</v>
      </c>
      <c r="Y740" s="136"/>
      <c r="Z740" s="136"/>
      <c r="AA740" s="136"/>
      <c r="AB740" s="136"/>
      <c r="AC740" s="136"/>
      <c r="AD740" s="136"/>
      <c r="AE740" s="136"/>
      <c r="AF740" s="136"/>
      <c r="AG740" s="136" t="s">
        <v>755</v>
      </c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  <c r="BG740" s="136"/>
      <c r="BH740" s="136"/>
    </row>
    <row r="741" spans="1:60" outlineLevel="1" x14ac:dyDescent="0.2">
      <c r="A741" s="143"/>
      <c r="B741" s="144"/>
      <c r="C741" s="166" t="s">
        <v>43</v>
      </c>
      <c r="D741" s="147"/>
      <c r="E741" s="177">
        <v>1</v>
      </c>
      <c r="F741" s="176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36"/>
      <c r="Z741" s="136"/>
      <c r="AA741" s="136"/>
      <c r="AB741" s="136"/>
      <c r="AC741" s="136"/>
      <c r="AD741" s="136"/>
      <c r="AE741" s="136"/>
      <c r="AF741" s="136"/>
      <c r="AG741" s="136" t="s">
        <v>126</v>
      </c>
      <c r="AH741" s="136">
        <v>0</v>
      </c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  <c r="AV741" s="136"/>
      <c r="AW741" s="136"/>
      <c r="AX741" s="136"/>
      <c r="AY741" s="136"/>
      <c r="AZ741" s="136"/>
      <c r="BA741" s="136"/>
      <c r="BB741" s="136"/>
      <c r="BC741" s="136"/>
      <c r="BD741" s="136"/>
      <c r="BE741" s="136"/>
      <c r="BF741" s="136"/>
      <c r="BG741" s="136"/>
      <c r="BH741" s="136"/>
    </row>
    <row r="742" spans="1:60" ht="33.75" outlineLevel="1" x14ac:dyDescent="0.2">
      <c r="A742" s="155">
        <v>201</v>
      </c>
      <c r="B742" s="156" t="s">
        <v>760</v>
      </c>
      <c r="C742" s="165" t="s">
        <v>761</v>
      </c>
      <c r="D742" s="157" t="s">
        <v>762</v>
      </c>
      <c r="E742" s="180">
        <v>1</v>
      </c>
      <c r="F742" s="198">
        <v>0</v>
      </c>
      <c r="G742" s="158">
        <f>ROUND(E742*F742,2)</f>
        <v>0</v>
      </c>
      <c r="H742" s="146"/>
      <c r="I742" s="145">
        <f>ROUND(E742*H742,2)</f>
        <v>0</v>
      </c>
      <c r="J742" s="146"/>
      <c r="K742" s="145">
        <f>ROUND(E742*J742,2)</f>
        <v>0</v>
      </c>
      <c r="L742" s="145">
        <v>21</v>
      </c>
      <c r="M742" s="145">
        <f>G742*(1+L742/100)</f>
        <v>0</v>
      </c>
      <c r="N742" s="145">
        <v>0</v>
      </c>
      <c r="O742" s="145">
        <f>ROUND(E742*N742,2)</f>
        <v>0</v>
      </c>
      <c r="P742" s="145">
        <v>0</v>
      </c>
      <c r="Q742" s="145">
        <f>ROUND(E742*P742,2)</f>
        <v>0</v>
      </c>
      <c r="R742" s="145"/>
      <c r="S742" s="145" t="s">
        <v>122</v>
      </c>
      <c r="T742" s="145" t="s">
        <v>206</v>
      </c>
      <c r="U742" s="145">
        <v>0</v>
      </c>
      <c r="V742" s="145">
        <f>ROUND(E742*U742,2)</f>
        <v>0</v>
      </c>
      <c r="W742" s="145"/>
      <c r="X742" s="145" t="s">
        <v>754</v>
      </c>
      <c r="Y742" s="136"/>
      <c r="Z742" s="136"/>
      <c r="AA742" s="136"/>
      <c r="AB742" s="136"/>
      <c r="AC742" s="136"/>
      <c r="AD742" s="136"/>
      <c r="AE742" s="136"/>
      <c r="AF742" s="136"/>
      <c r="AG742" s="136" t="s">
        <v>755</v>
      </c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  <c r="AV742" s="136"/>
      <c r="AW742" s="136"/>
      <c r="AX742" s="136"/>
      <c r="AY742" s="136"/>
      <c r="AZ742" s="136"/>
      <c r="BA742" s="136"/>
      <c r="BB742" s="136"/>
      <c r="BC742" s="136"/>
      <c r="BD742" s="136"/>
      <c r="BE742" s="136"/>
      <c r="BF742" s="136"/>
      <c r="BG742" s="136"/>
      <c r="BH742" s="136"/>
    </row>
    <row r="743" spans="1:60" outlineLevel="1" x14ac:dyDescent="0.2">
      <c r="A743" s="143"/>
      <c r="B743" s="144"/>
      <c r="C743" s="166" t="s">
        <v>43</v>
      </c>
      <c r="D743" s="147"/>
      <c r="E743" s="177">
        <v>1</v>
      </c>
      <c r="F743" s="176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36"/>
      <c r="Z743" s="136"/>
      <c r="AA743" s="136"/>
      <c r="AB743" s="136"/>
      <c r="AC743" s="136"/>
      <c r="AD743" s="136"/>
      <c r="AE743" s="136"/>
      <c r="AF743" s="136"/>
      <c r="AG743" s="136" t="s">
        <v>126</v>
      </c>
      <c r="AH743" s="136">
        <v>0</v>
      </c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  <c r="AV743" s="136"/>
      <c r="AW743" s="136"/>
      <c r="AX743" s="136"/>
      <c r="AY743" s="136"/>
      <c r="AZ743" s="136"/>
      <c r="BA743" s="136"/>
      <c r="BB743" s="136"/>
      <c r="BC743" s="136"/>
      <c r="BD743" s="136"/>
      <c r="BE743" s="136"/>
      <c r="BF743" s="136"/>
      <c r="BG743" s="136"/>
      <c r="BH743" s="136"/>
    </row>
    <row r="744" spans="1:60" ht="22.5" outlineLevel="1" x14ac:dyDescent="0.2">
      <c r="A744" s="155">
        <v>202</v>
      </c>
      <c r="B744" s="156" t="s">
        <v>763</v>
      </c>
      <c r="C744" s="165" t="s">
        <v>764</v>
      </c>
      <c r="D744" s="157" t="s">
        <v>219</v>
      </c>
      <c r="E744" s="180">
        <v>1</v>
      </c>
      <c r="F744" s="198">
        <v>0</v>
      </c>
      <c r="G744" s="158">
        <f>ROUND(E744*F744,2)</f>
        <v>0</v>
      </c>
      <c r="H744" s="146"/>
      <c r="I744" s="145">
        <f>ROUND(E744*H744,2)</f>
        <v>0</v>
      </c>
      <c r="J744" s="146"/>
      <c r="K744" s="145">
        <f>ROUND(E744*J744,2)</f>
        <v>0</v>
      </c>
      <c r="L744" s="145">
        <v>21</v>
      </c>
      <c r="M744" s="145">
        <f>G744*(1+L744/100)</f>
        <v>0</v>
      </c>
      <c r="N744" s="145">
        <v>0</v>
      </c>
      <c r="O744" s="145">
        <f>ROUND(E744*N744,2)</f>
        <v>0</v>
      </c>
      <c r="P744" s="145">
        <v>0</v>
      </c>
      <c r="Q744" s="145">
        <f>ROUND(E744*P744,2)</f>
        <v>0</v>
      </c>
      <c r="R744" s="145"/>
      <c r="S744" s="145" t="s">
        <v>122</v>
      </c>
      <c r="T744" s="145" t="s">
        <v>206</v>
      </c>
      <c r="U744" s="145">
        <v>0</v>
      </c>
      <c r="V744" s="145">
        <f>ROUND(E744*U744,2)</f>
        <v>0</v>
      </c>
      <c r="W744" s="145"/>
      <c r="X744" s="145" t="s">
        <v>754</v>
      </c>
      <c r="Y744" s="136"/>
      <c r="Z744" s="136"/>
      <c r="AA744" s="136"/>
      <c r="AB744" s="136"/>
      <c r="AC744" s="136"/>
      <c r="AD744" s="136"/>
      <c r="AE744" s="136"/>
      <c r="AF744" s="136"/>
      <c r="AG744" s="136" t="s">
        <v>755</v>
      </c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</row>
    <row r="745" spans="1:60" outlineLevel="1" x14ac:dyDescent="0.2">
      <c r="A745" s="143"/>
      <c r="B745" s="144"/>
      <c r="C745" s="166" t="s">
        <v>43</v>
      </c>
      <c r="D745" s="147"/>
      <c r="E745" s="177">
        <v>1</v>
      </c>
      <c r="F745" s="176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36"/>
      <c r="Z745" s="136"/>
      <c r="AA745" s="136"/>
      <c r="AB745" s="136"/>
      <c r="AC745" s="136"/>
      <c r="AD745" s="136"/>
      <c r="AE745" s="136"/>
      <c r="AF745" s="136"/>
      <c r="AG745" s="136" t="s">
        <v>126</v>
      </c>
      <c r="AH745" s="136">
        <v>0</v>
      </c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  <c r="BG745" s="136"/>
      <c r="BH745" s="136"/>
    </row>
    <row r="746" spans="1:60" outlineLevel="1" x14ac:dyDescent="0.2">
      <c r="A746" s="155">
        <v>203</v>
      </c>
      <c r="B746" s="156" t="s">
        <v>765</v>
      </c>
      <c r="C746" s="165" t="s">
        <v>766</v>
      </c>
      <c r="D746" s="157" t="s">
        <v>219</v>
      </c>
      <c r="E746" s="180">
        <v>1</v>
      </c>
      <c r="F746" s="198">
        <v>0</v>
      </c>
      <c r="G746" s="158">
        <f>ROUND(E746*F746,2)</f>
        <v>0</v>
      </c>
      <c r="H746" s="146"/>
      <c r="I746" s="145">
        <f>ROUND(E746*H746,2)</f>
        <v>0</v>
      </c>
      <c r="J746" s="146"/>
      <c r="K746" s="145">
        <f>ROUND(E746*J746,2)</f>
        <v>0</v>
      </c>
      <c r="L746" s="145">
        <v>21</v>
      </c>
      <c r="M746" s="145">
        <f>G746*(1+L746/100)</f>
        <v>0</v>
      </c>
      <c r="N746" s="145">
        <v>0</v>
      </c>
      <c r="O746" s="145">
        <f>ROUND(E746*N746,2)</f>
        <v>0</v>
      </c>
      <c r="P746" s="145">
        <v>0</v>
      </c>
      <c r="Q746" s="145">
        <f>ROUND(E746*P746,2)</f>
        <v>0</v>
      </c>
      <c r="R746" s="145"/>
      <c r="S746" s="145" t="s">
        <v>122</v>
      </c>
      <c r="T746" s="145" t="s">
        <v>206</v>
      </c>
      <c r="U746" s="145">
        <v>0</v>
      </c>
      <c r="V746" s="145">
        <f>ROUND(E746*U746,2)</f>
        <v>0</v>
      </c>
      <c r="W746" s="145"/>
      <c r="X746" s="145" t="s">
        <v>754</v>
      </c>
      <c r="Y746" s="136"/>
      <c r="Z746" s="136"/>
      <c r="AA746" s="136"/>
      <c r="AB746" s="136"/>
      <c r="AC746" s="136"/>
      <c r="AD746" s="136"/>
      <c r="AE746" s="136"/>
      <c r="AF746" s="136"/>
      <c r="AG746" s="136" t="s">
        <v>755</v>
      </c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</row>
    <row r="747" spans="1:60" outlineLevel="1" x14ac:dyDescent="0.2">
      <c r="A747" s="143"/>
      <c r="B747" s="144"/>
      <c r="C747" s="166" t="s">
        <v>43</v>
      </c>
      <c r="D747" s="147"/>
      <c r="E747" s="177">
        <v>1</v>
      </c>
      <c r="F747" s="176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36"/>
      <c r="Z747" s="136"/>
      <c r="AA747" s="136"/>
      <c r="AB747" s="136"/>
      <c r="AC747" s="136"/>
      <c r="AD747" s="136"/>
      <c r="AE747" s="136"/>
      <c r="AF747" s="136"/>
      <c r="AG747" s="136" t="s">
        <v>126</v>
      </c>
      <c r="AH747" s="136">
        <v>0</v>
      </c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  <c r="AV747" s="136"/>
      <c r="AW747" s="136"/>
      <c r="AX747" s="136"/>
      <c r="AY747" s="136"/>
      <c r="AZ747" s="136"/>
      <c r="BA747" s="136"/>
      <c r="BB747" s="136"/>
      <c r="BC747" s="136"/>
      <c r="BD747" s="136"/>
      <c r="BE747" s="136"/>
      <c r="BF747" s="136"/>
      <c r="BG747" s="136"/>
      <c r="BH747" s="136"/>
    </row>
    <row r="748" spans="1:60" outlineLevel="1" x14ac:dyDescent="0.2">
      <c r="A748" s="155">
        <v>204</v>
      </c>
      <c r="B748" s="156" t="s">
        <v>767</v>
      </c>
      <c r="C748" s="165" t="s">
        <v>768</v>
      </c>
      <c r="D748" s="157" t="s">
        <v>762</v>
      </c>
      <c r="E748" s="180">
        <v>1</v>
      </c>
      <c r="F748" s="198">
        <v>0</v>
      </c>
      <c r="G748" s="158">
        <f>ROUND(E748*F748,2)</f>
        <v>0</v>
      </c>
      <c r="H748" s="146"/>
      <c r="I748" s="145">
        <f>ROUND(E748*H748,2)</f>
        <v>0</v>
      </c>
      <c r="J748" s="146"/>
      <c r="K748" s="145">
        <f>ROUND(E748*J748,2)</f>
        <v>0</v>
      </c>
      <c r="L748" s="145">
        <v>21</v>
      </c>
      <c r="M748" s="145">
        <f>G748*(1+L748/100)</f>
        <v>0</v>
      </c>
      <c r="N748" s="145">
        <v>0</v>
      </c>
      <c r="O748" s="145">
        <f>ROUND(E748*N748,2)</f>
        <v>0</v>
      </c>
      <c r="P748" s="145">
        <v>0</v>
      </c>
      <c r="Q748" s="145">
        <f>ROUND(E748*P748,2)</f>
        <v>0</v>
      </c>
      <c r="R748" s="145"/>
      <c r="S748" s="145" t="s">
        <v>122</v>
      </c>
      <c r="T748" s="145" t="s">
        <v>206</v>
      </c>
      <c r="U748" s="145">
        <v>0</v>
      </c>
      <c r="V748" s="145">
        <f>ROUND(E748*U748,2)</f>
        <v>0</v>
      </c>
      <c r="W748" s="145"/>
      <c r="X748" s="145" t="s">
        <v>754</v>
      </c>
      <c r="Y748" s="136"/>
      <c r="Z748" s="136"/>
      <c r="AA748" s="136"/>
      <c r="AB748" s="136"/>
      <c r="AC748" s="136"/>
      <c r="AD748" s="136"/>
      <c r="AE748" s="136"/>
      <c r="AF748" s="136"/>
      <c r="AG748" s="136" t="s">
        <v>755</v>
      </c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  <c r="AV748" s="136"/>
      <c r="AW748" s="136"/>
      <c r="AX748" s="136"/>
      <c r="AY748" s="136"/>
      <c r="AZ748" s="136"/>
      <c r="BA748" s="136"/>
      <c r="BB748" s="136"/>
      <c r="BC748" s="136"/>
      <c r="BD748" s="136"/>
      <c r="BE748" s="136"/>
      <c r="BF748" s="136"/>
      <c r="BG748" s="136"/>
      <c r="BH748" s="136"/>
    </row>
    <row r="749" spans="1:60" outlineLevel="1" x14ac:dyDescent="0.2">
      <c r="A749" s="143"/>
      <c r="B749" s="144"/>
      <c r="C749" s="166" t="s">
        <v>43</v>
      </c>
      <c r="D749" s="147"/>
      <c r="E749" s="177">
        <v>1</v>
      </c>
      <c r="F749" s="176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36"/>
      <c r="Z749" s="136"/>
      <c r="AA749" s="136"/>
      <c r="AB749" s="136"/>
      <c r="AC749" s="136"/>
      <c r="AD749" s="136"/>
      <c r="AE749" s="136"/>
      <c r="AF749" s="136"/>
      <c r="AG749" s="136" t="s">
        <v>126</v>
      </c>
      <c r="AH749" s="136">
        <v>0</v>
      </c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  <c r="AV749" s="136"/>
      <c r="AW749" s="136"/>
      <c r="AX749" s="136"/>
      <c r="AY749" s="136"/>
      <c r="AZ749" s="136"/>
      <c r="BA749" s="136"/>
      <c r="BB749" s="136"/>
      <c r="BC749" s="136"/>
      <c r="BD749" s="136"/>
      <c r="BE749" s="136"/>
      <c r="BF749" s="136"/>
      <c r="BG749" s="136"/>
      <c r="BH749" s="136"/>
    </row>
    <row r="750" spans="1:60" outlineLevel="1" x14ac:dyDescent="0.2">
      <c r="A750" s="155">
        <v>205</v>
      </c>
      <c r="B750" s="156" t="s">
        <v>769</v>
      </c>
      <c r="C750" s="165" t="s">
        <v>770</v>
      </c>
      <c r="D750" s="157" t="s">
        <v>219</v>
      </c>
      <c r="E750" s="180">
        <v>1</v>
      </c>
      <c r="F750" s="198">
        <v>0</v>
      </c>
      <c r="G750" s="158">
        <f>ROUND(E750*F750,2)</f>
        <v>0</v>
      </c>
      <c r="H750" s="146"/>
      <c r="I750" s="145">
        <f>ROUND(E750*H750,2)</f>
        <v>0</v>
      </c>
      <c r="J750" s="146"/>
      <c r="K750" s="145">
        <f>ROUND(E750*J750,2)</f>
        <v>0</v>
      </c>
      <c r="L750" s="145">
        <v>21</v>
      </c>
      <c r="M750" s="145">
        <f>G750*(1+L750/100)</f>
        <v>0</v>
      </c>
      <c r="N750" s="145">
        <v>0</v>
      </c>
      <c r="O750" s="145">
        <f>ROUND(E750*N750,2)</f>
        <v>0</v>
      </c>
      <c r="P750" s="145">
        <v>0</v>
      </c>
      <c r="Q750" s="145">
        <f>ROUND(E750*P750,2)</f>
        <v>0</v>
      </c>
      <c r="R750" s="145"/>
      <c r="S750" s="145" t="s">
        <v>122</v>
      </c>
      <c r="T750" s="145" t="s">
        <v>206</v>
      </c>
      <c r="U750" s="145">
        <v>0</v>
      </c>
      <c r="V750" s="145">
        <f>ROUND(E750*U750,2)</f>
        <v>0</v>
      </c>
      <c r="W750" s="145"/>
      <c r="X750" s="145" t="s">
        <v>754</v>
      </c>
      <c r="Y750" s="136"/>
      <c r="Z750" s="136"/>
      <c r="AA750" s="136"/>
      <c r="AB750" s="136"/>
      <c r="AC750" s="136"/>
      <c r="AD750" s="136"/>
      <c r="AE750" s="136"/>
      <c r="AF750" s="136"/>
      <c r="AG750" s="136" t="s">
        <v>755</v>
      </c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  <c r="BG750" s="136"/>
      <c r="BH750" s="136"/>
    </row>
    <row r="751" spans="1:60" outlineLevel="1" x14ac:dyDescent="0.2">
      <c r="A751" s="143"/>
      <c r="B751" s="144"/>
      <c r="C751" s="166" t="s">
        <v>43</v>
      </c>
      <c r="D751" s="147"/>
      <c r="E751" s="177">
        <v>1</v>
      </c>
      <c r="F751" s="176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36"/>
      <c r="Z751" s="136"/>
      <c r="AA751" s="136"/>
      <c r="AB751" s="136"/>
      <c r="AC751" s="136"/>
      <c r="AD751" s="136"/>
      <c r="AE751" s="136"/>
      <c r="AF751" s="136"/>
      <c r="AG751" s="136" t="s">
        <v>126</v>
      </c>
      <c r="AH751" s="136">
        <v>0</v>
      </c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  <c r="AV751" s="136"/>
      <c r="AW751" s="136"/>
      <c r="AX751" s="136"/>
      <c r="AY751" s="136"/>
      <c r="AZ751" s="136"/>
      <c r="BA751" s="136"/>
      <c r="BB751" s="136"/>
      <c r="BC751" s="136"/>
      <c r="BD751" s="136"/>
      <c r="BE751" s="136"/>
      <c r="BF751" s="136"/>
      <c r="BG751" s="136"/>
      <c r="BH751" s="136"/>
    </row>
    <row r="752" spans="1:60" x14ac:dyDescent="0.2">
      <c r="A752" s="149" t="s">
        <v>117</v>
      </c>
      <c r="B752" s="150" t="s">
        <v>91</v>
      </c>
      <c r="C752" s="164" t="s">
        <v>30</v>
      </c>
      <c r="D752" s="151"/>
      <c r="E752" s="178"/>
      <c r="F752" s="179"/>
      <c r="G752" s="154">
        <f>SUMIF(AG753:AG756,"&lt;&gt;NOR",G753:G756)</f>
        <v>0</v>
      </c>
      <c r="H752" s="148"/>
      <c r="I752" s="148">
        <f>SUM(I753:I756)</f>
        <v>0</v>
      </c>
      <c r="J752" s="148"/>
      <c r="K752" s="148">
        <f>SUM(K753:K756)</f>
        <v>0</v>
      </c>
      <c r="L752" s="148"/>
      <c r="M752" s="148">
        <f>SUM(M753:M756)</f>
        <v>0</v>
      </c>
      <c r="N752" s="148"/>
      <c r="O752" s="148">
        <f>SUM(O753:O756)</f>
        <v>0</v>
      </c>
      <c r="P752" s="148"/>
      <c r="Q752" s="148">
        <f>SUM(Q753:Q756)</f>
        <v>0</v>
      </c>
      <c r="R752" s="148"/>
      <c r="S752" s="148"/>
      <c r="T752" s="148"/>
      <c r="U752" s="148"/>
      <c r="V752" s="148">
        <f>SUM(V753:V756)</f>
        <v>0</v>
      </c>
      <c r="W752" s="148"/>
      <c r="X752" s="148"/>
      <c r="AG752" t="s">
        <v>118</v>
      </c>
    </row>
    <row r="753" spans="1:60" outlineLevel="1" x14ac:dyDescent="0.2">
      <c r="A753" s="155">
        <v>206</v>
      </c>
      <c r="B753" s="156" t="s">
        <v>771</v>
      </c>
      <c r="C753" s="165" t="s">
        <v>772</v>
      </c>
      <c r="D753" s="157" t="s">
        <v>762</v>
      </c>
      <c r="E753" s="180">
        <v>1</v>
      </c>
      <c r="F753" s="198">
        <v>0</v>
      </c>
      <c r="G753" s="158">
        <f>ROUND(E753*F753,2)</f>
        <v>0</v>
      </c>
      <c r="H753" s="146"/>
      <c r="I753" s="145">
        <f>ROUND(E753*H753,2)</f>
        <v>0</v>
      </c>
      <c r="J753" s="146"/>
      <c r="K753" s="145">
        <f>ROUND(E753*J753,2)</f>
        <v>0</v>
      </c>
      <c r="L753" s="145">
        <v>21</v>
      </c>
      <c r="M753" s="145">
        <f>G753*(1+L753/100)</f>
        <v>0</v>
      </c>
      <c r="N753" s="145">
        <v>0</v>
      </c>
      <c r="O753" s="145">
        <f>ROUND(E753*N753,2)</f>
        <v>0</v>
      </c>
      <c r="P753" s="145">
        <v>0</v>
      </c>
      <c r="Q753" s="145">
        <f>ROUND(E753*P753,2)</f>
        <v>0</v>
      </c>
      <c r="R753" s="145"/>
      <c r="S753" s="145" t="s">
        <v>122</v>
      </c>
      <c r="T753" s="145" t="s">
        <v>206</v>
      </c>
      <c r="U753" s="145">
        <v>0</v>
      </c>
      <c r="V753" s="145">
        <f>ROUND(E753*U753,2)</f>
        <v>0</v>
      </c>
      <c r="W753" s="145"/>
      <c r="X753" s="145" t="s">
        <v>754</v>
      </c>
      <c r="Y753" s="136"/>
      <c r="Z753" s="136"/>
      <c r="AA753" s="136"/>
      <c r="AB753" s="136"/>
      <c r="AC753" s="136"/>
      <c r="AD753" s="136"/>
      <c r="AE753" s="136"/>
      <c r="AF753" s="136"/>
      <c r="AG753" s="136" t="s">
        <v>755</v>
      </c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  <c r="AV753" s="136"/>
      <c r="AW753" s="136"/>
      <c r="AX753" s="136"/>
      <c r="AY753" s="136"/>
      <c r="AZ753" s="136"/>
      <c r="BA753" s="136"/>
      <c r="BB753" s="136"/>
      <c r="BC753" s="136"/>
      <c r="BD753" s="136"/>
      <c r="BE753" s="136"/>
      <c r="BF753" s="136"/>
      <c r="BG753" s="136"/>
      <c r="BH753" s="136"/>
    </row>
    <row r="754" spans="1:60" outlineLevel="1" x14ac:dyDescent="0.2">
      <c r="A754" s="143"/>
      <c r="B754" s="144"/>
      <c r="C754" s="166" t="s">
        <v>43</v>
      </c>
      <c r="D754" s="147"/>
      <c r="E754" s="177">
        <v>1</v>
      </c>
      <c r="F754" s="176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36"/>
      <c r="Z754" s="136"/>
      <c r="AA754" s="136"/>
      <c r="AB754" s="136"/>
      <c r="AC754" s="136"/>
      <c r="AD754" s="136"/>
      <c r="AE754" s="136"/>
      <c r="AF754" s="136"/>
      <c r="AG754" s="136" t="s">
        <v>126</v>
      </c>
      <c r="AH754" s="136">
        <v>0</v>
      </c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  <c r="BG754" s="136"/>
      <c r="BH754" s="136"/>
    </row>
    <row r="755" spans="1:60" ht="22.5" outlineLevel="1" x14ac:dyDescent="0.2">
      <c r="A755" s="155">
        <v>207</v>
      </c>
      <c r="B755" s="156" t="s">
        <v>773</v>
      </c>
      <c r="C755" s="165" t="s">
        <v>774</v>
      </c>
      <c r="D755" s="157" t="s">
        <v>219</v>
      </c>
      <c r="E755" s="180">
        <v>1</v>
      </c>
      <c r="F755" s="198">
        <v>0</v>
      </c>
      <c r="G755" s="158">
        <f>ROUND(E755*F755,2)</f>
        <v>0</v>
      </c>
      <c r="H755" s="146"/>
      <c r="I755" s="145">
        <f>ROUND(E755*H755,2)</f>
        <v>0</v>
      </c>
      <c r="J755" s="146"/>
      <c r="K755" s="145">
        <f>ROUND(E755*J755,2)</f>
        <v>0</v>
      </c>
      <c r="L755" s="145">
        <v>21</v>
      </c>
      <c r="M755" s="145">
        <f>G755*(1+L755/100)</f>
        <v>0</v>
      </c>
      <c r="N755" s="145">
        <v>0</v>
      </c>
      <c r="O755" s="145">
        <f>ROUND(E755*N755,2)</f>
        <v>0</v>
      </c>
      <c r="P755" s="145">
        <v>0</v>
      </c>
      <c r="Q755" s="145">
        <f>ROUND(E755*P755,2)</f>
        <v>0</v>
      </c>
      <c r="R755" s="145"/>
      <c r="S755" s="145" t="s">
        <v>122</v>
      </c>
      <c r="T755" s="145" t="s">
        <v>206</v>
      </c>
      <c r="U755" s="145">
        <v>0</v>
      </c>
      <c r="V755" s="145">
        <f>ROUND(E755*U755,2)</f>
        <v>0</v>
      </c>
      <c r="W755" s="145"/>
      <c r="X755" s="145" t="s">
        <v>754</v>
      </c>
      <c r="Y755" s="136"/>
      <c r="Z755" s="136"/>
      <c r="AA755" s="136"/>
      <c r="AB755" s="136"/>
      <c r="AC755" s="136"/>
      <c r="AD755" s="136"/>
      <c r="AE755" s="136"/>
      <c r="AF755" s="136"/>
      <c r="AG755" s="136" t="s">
        <v>755</v>
      </c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  <c r="AV755" s="136"/>
      <c r="AW755" s="136"/>
      <c r="AX755" s="136"/>
      <c r="AY755" s="136"/>
      <c r="AZ755" s="136"/>
      <c r="BA755" s="136"/>
      <c r="BB755" s="136"/>
      <c r="BC755" s="136"/>
      <c r="BD755" s="136"/>
      <c r="BE755" s="136"/>
      <c r="BF755" s="136"/>
      <c r="BG755" s="136"/>
      <c r="BH755" s="136"/>
    </row>
    <row r="756" spans="1:60" outlineLevel="1" x14ac:dyDescent="0.2">
      <c r="A756" s="143"/>
      <c r="B756" s="144"/>
      <c r="C756" s="166" t="s">
        <v>43</v>
      </c>
      <c r="D756" s="147"/>
      <c r="E756" s="177">
        <v>1</v>
      </c>
      <c r="F756" s="176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36"/>
      <c r="Z756" s="136"/>
      <c r="AA756" s="136"/>
      <c r="AB756" s="136"/>
      <c r="AC756" s="136"/>
      <c r="AD756" s="136"/>
      <c r="AE756" s="136"/>
      <c r="AF756" s="136"/>
      <c r="AG756" s="136" t="s">
        <v>126</v>
      </c>
      <c r="AH756" s="136">
        <v>0</v>
      </c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  <c r="AV756" s="136"/>
      <c r="AW756" s="136"/>
      <c r="AX756" s="136"/>
      <c r="AY756" s="136"/>
      <c r="AZ756" s="136"/>
      <c r="BA756" s="136"/>
      <c r="BB756" s="136"/>
      <c r="BC756" s="136"/>
      <c r="BD756" s="136"/>
      <c r="BE756" s="136"/>
      <c r="BF756" s="136"/>
      <c r="BG756" s="136"/>
      <c r="BH756" s="136"/>
    </row>
    <row r="757" spans="1:60" x14ac:dyDescent="0.2">
      <c r="A757" s="3"/>
      <c r="B757" s="4"/>
      <c r="C757" s="168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AE757">
        <v>15</v>
      </c>
      <c r="AF757">
        <v>21</v>
      </c>
      <c r="AG757" t="s">
        <v>104</v>
      </c>
    </row>
    <row r="758" spans="1:60" x14ac:dyDescent="0.2">
      <c r="A758" s="139"/>
      <c r="B758" s="140" t="s">
        <v>31</v>
      </c>
      <c r="C758" s="169"/>
      <c r="D758" s="141"/>
      <c r="E758" s="142"/>
      <c r="F758" s="142"/>
      <c r="G758" s="163">
        <f>G8+G79+G106+G114+G147+G162+G171+G241+G246+G398+G402+G412+G416+G480+G614+G643+G659+G710+G733+G752</f>
        <v>0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AE758">
        <f>SUMIF(L7:L756,AE757,G7:G756)</f>
        <v>0</v>
      </c>
      <c r="AF758">
        <f>SUMIF(L7:L756,AF757,G7:G756)</f>
        <v>0</v>
      </c>
      <c r="AG758" t="s">
        <v>775</v>
      </c>
    </row>
    <row r="759" spans="1:60" x14ac:dyDescent="0.2">
      <c r="A759" s="3"/>
      <c r="B759" s="4"/>
      <c r="C759" s="168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60" x14ac:dyDescent="0.2">
      <c r="A760" s="3"/>
      <c r="B760" s="4"/>
      <c r="C760" s="168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60" x14ac:dyDescent="0.2">
      <c r="A761" s="274" t="s">
        <v>776</v>
      </c>
      <c r="B761" s="274"/>
      <c r="C761" s="275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60" x14ac:dyDescent="0.2">
      <c r="A762" s="255"/>
      <c r="B762" s="256"/>
      <c r="C762" s="257"/>
      <c r="D762" s="256"/>
      <c r="E762" s="256"/>
      <c r="F762" s="256"/>
      <c r="G762" s="25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AG762" t="s">
        <v>777</v>
      </c>
    </row>
    <row r="763" spans="1:60" x14ac:dyDescent="0.2">
      <c r="A763" s="259"/>
      <c r="B763" s="260"/>
      <c r="C763" s="261"/>
      <c r="D763" s="260"/>
      <c r="E763" s="260"/>
      <c r="F763" s="260"/>
      <c r="G763" s="26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60" x14ac:dyDescent="0.2">
      <c r="A764" s="259"/>
      <c r="B764" s="260"/>
      <c r="C764" s="261"/>
      <c r="D764" s="260"/>
      <c r="E764" s="260"/>
      <c r="F764" s="260"/>
      <c r="G764" s="26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60" x14ac:dyDescent="0.2">
      <c r="A765" s="259"/>
      <c r="B765" s="260"/>
      <c r="C765" s="261"/>
      <c r="D765" s="260"/>
      <c r="E765" s="260"/>
      <c r="F765" s="260"/>
      <c r="G765" s="26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60" x14ac:dyDescent="0.2">
      <c r="A766" s="263"/>
      <c r="B766" s="264"/>
      <c r="C766" s="265"/>
      <c r="D766" s="264"/>
      <c r="E766" s="264"/>
      <c r="F766" s="264"/>
      <c r="G766" s="26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60" x14ac:dyDescent="0.2">
      <c r="A767" s="3"/>
      <c r="B767" s="4"/>
      <c r="C767" s="168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60" x14ac:dyDescent="0.2">
      <c r="C768" s="170"/>
      <c r="D768" s="10"/>
      <c r="AG768" t="s">
        <v>778</v>
      </c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6">
    <mergeCell ref="A762:G766"/>
    <mergeCell ref="A1:G1"/>
    <mergeCell ref="C2:G2"/>
    <mergeCell ref="C3:G3"/>
    <mergeCell ref="C4:G4"/>
    <mergeCell ref="A761:C76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2019-03-19T12:27:02Z</cp:lastPrinted>
  <dcterms:created xsi:type="dcterms:W3CDTF">2009-04-08T07:15:50Z</dcterms:created>
  <dcterms:modified xsi:type="dcterms:W3CDTF">2022-02-02T18:14:03Z</dcterms:modified>
</cp:coreProperties>
</file>